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Igea\Documents\rozpočty\IGEA\rozpočty odevzdané\2021\1139 Rovoj vodíkové mobility v Ostravě 1etapa\připomínky 210322\"/>
    </mc:Choice>
  </mc:AlternateContent>
  <bookViews>
    <workbookView xWindow="0" yWindow="0" windowWidth="0" windowHeight="0"/>
  </bookViews>
  <sheets>
    <sheet name="Rekapitulace stavby" sheetId="1" r:id="rId1"/>
    <sheet name="IO 01 - Elektroinstalace ..." sheetId="2" r:id="rId2"/>
    <sheet name="IO 02 - Identifikační a p..." sheetId="3" r:id="rId3"/>
    <sheet name="SO 01 - Objekty vodíkové ..." sheetId="4" r:id="rId4"/>
    <sheet name="SO 02 - Zpevněné plochy t..." sheetId="5" r:id="rId5"/>
    <sheet name="SO 03 - Odvodnění zpevněn..." sheetId="6" r:id="rId6"/>
    <sheet name="SO 04 - Uzemnění stavby" sheetId="7" r:id="rId7"/>
    <sheet name="SO 05 - Parkovací stání" sheetId="8" r:id="rId8"/>
    <sheet name="SO 05.1 - Odvodnění parko..." sheetId="9" r:id="rId9"/>
    <sheet name="SO 06 - Výměna vodovodníh..." sheetId="10" r:id="rId10"/>
    <sheet name="SO 07 - Přeložka SEK - Ce..." sheetId="11" r:id="rId11"/>
    <sheet name="SO 08 - Přeložka SEK - OV..." sheetId="12" r:id="rId12"/>
    <sheet name="VRN - VRN" sheetId="13" r:id="rId13"/>
    <sheet name="Pokyny pro vyplnění" sheetId="14" r:id="rId14"/>
  </sheets>
  <definedNames>
    <definedName name="_xlnm.Print_Area" localSheetId="0">'Rekapitulace stavby'!$D$4:$AO$36,'Rekapitulace stavby'!$C$42:$AQ$68</definedName>
    <definedName name="_xlnm.Print_Titles" localSheetId="0">'Rekapitulace stavby'!$52:$52</definedName>
    <definedName name="_xlnm._FilterDatabase" localSheetId="1" hidden="1">'IO 01 - Elektroinstalace ...'!$C$112:$L$459</definedName>
    <definedName name="_xlnm.Print_Area" localSheetId="1">'IO 01 - Elektroinstalace ...'!$C$4:$K$41,'IO 01 - Elektroinstalace ...'!$C$47:$K$94,'IO 01 - Elektroinstalace ...'!$C$100:$K$459</definedName>
    <definedName name="_xlnm.Print_Titles" localSheetId="1">'IO 01 - Elektroinstalace ...'!$112:$112</definedName>
    <definedName name="_xlnm._FilterDatabase" localSheetId="2" hidden="1">'IO 02 - Identifikační a p...'!$C$82:$L$88</definedName>
    <definedName name="_xlnm.Print_Area" localSheetId="2">'IO 02 - Identifikační a p...'!$C$4:$K$41,'IO 02 - Identifikační a p...'!$C$47:$K$64,'IO 02 - Identifikační a p...'!$C$70:$K$88</definedName>
    <definedName name="_xlnm.Print_Titles" localSheetId="2">'IO 02 - Identifikační a p...'!$82:$82</definedName>
    <definedName name="_xlnm._FilterDatabase" localSheetId="3" hidden="1">'SO 01 - Objekty vodíkové ...'!$C$89:$L$318</definedName>
    <definedName name="_xlnm.Print_Area" localSheetId="3">'SO 01 - Objekty vodíkové ...'!$C$4:$K$41,'SO 01 - Objekty vodíkové ...'!$C$47:$K$71,'SO 01 - Objekty vodíkové ...'!$C$77:$K$318</definedName>
    <definedName name="_xlnm.Print_Titles" localSheetId="3">'SO 01 - Objekty vodíkové ...'!$89:$89</definedName>
    <definedName name="_xlnm._FilterDatabase" localSheetId="4" hidden="1">'SO 02 - Zpevněné plochy t...'!$C$102:$L$496</definedName>
    <definedName name="_xlnm.Print_Area" localSheetId="4">'SO 02 - Zpevněné plochy t...'!$C$4:$K$41,'SO 02 - Zpevněné plochy t...'!$C$47:$K$84,'SO 02 - Zpevněné plochy t...'!$C$90:$K$496</definedName>
    <definedName name="_xlnm.Print_Titles" localSheetId="4">'SO 02 - Zpevněné plochy t...'!$102:$102</definedName>
    <definedName name="_xlnm._FilterDatabase" localSheetId="5" hidden="1">'SO 03 - Odvodnění zpevněn...'!$C$87:$L$316</definedName>
    <definedName name="_xlnm.Print_Area" localSheetId="5">'SO 03 - Odvodnění zpevněn...'!$C$4:$K$41,'SO 03 - Odvodnění zpevněn...'!$C$47:$K$69,'SO 03 - Odvodnění zpevněn...'!$C$75:$K$316</definedName>
    <definedName name="_xlnm.Print_Titles" localSheetId="5">'SO 03 - Odvodnění zpevněn...'!$87:$87</definedName>
    <definedName name="_xlnm._FilterDatabase" localSheetId="6" hidden="1">'SO 04 - Uzemnění stavby'!$C$89:$L$136</definedName>
    <definedName name="_xlnm.Print_Area" localSheetId="6">'SO 04 - Uzemnění stavby'!$C$4:$K$41,'SO 04 - Uzemnění stavby'!$C$47:$K$71,'SO 04 - Uzemnění stavby'!$C$77:$K$136</definedName>
    <definedName name="_xlnm.Print_Titles" localSheetId="6">'SO 04 - Uzemnění stavby'!$89:$89</definedName>
    <definedName name="_xlnm._FilterDatabase" localSheetId="7" hidden="1">'SO 05 - Parkovací stání'!$C$103:$L$446</definedName>
    <definedName name="_xlnm.Print_Area" localSheetId="7">'SO 05 - Parkovací stání'!$C$4:$K$41,'SO 05 - Parkovací stání'!$C$47:$K$85,'SO 05 - Parkovací stání'!$C$91:$K$446</definedName>
    <definedName name="_xlnm.Print_Titles" localSheetId="7">'SO 05 - Parkovací stání'!$103:$103</definedName>
    <definedName name="_xlnm._FilterDatabase" localSheetId="8" hidden="1">'SO 05.1 - Odvodnění parko...'!$C$92:$L$276</definedName>
    <definedName name="_xlnm.Print_Area" localSheetId="8">'SO 05.1 - Odvodnění parko...'!$C$4:$K$43,'SO 05.1 - Odvodnění parko...'!$C$49:$K$72,'SO 05.1 - Odvodnění parko...'!$C$78:$K$276</definedName>
    <definedName name="_xlnm.Print_Titles" localSheetId="8">'SO 05.1 - Odvodnění parko...'!$92:$92</definedName>
    <definedName name="_xlnm._FilterDatabase" localSheetId="9" hidden="1">'SO 06 - Výměna vodovodníh...'!$C$85:$L$178</definedName>
    <definedName name="_xlnm.Print_Area" localSheetId="9">'SO 06 - Výměna vodovodníh...'!$C$4:$K$41,'SO 06 - Výměna vodovodníh...'!$C$47:$K$67,'SO 06 - Výměna vodovodníh...'!$C$73:$K$178</definedName>
    <definedName name="_xlnm.Print_Titles" localSheetId="9">'SO 06 - Výměna vodovodníh...'!$85:$85</definedName>
    <definedName name="_xlnm._FilterDatabase" localSheetId="10" hidden="1">'SO 07 - Přeložka SEK - Ce...'!$C$92:$L$183</definedName>
    <definedName name="_xlnm.Print_Area" localSheetId="10">'SO 07 - Přeložka SEK - Ce...'!$C$4:$K$41,'SO 07 - Přeložka SEK - Ce...'!$C$47:$K$74,'SO 07 - Přeložka SEK - Ce...'!$C$80:$K$183</definedName>
    <definedName name="_xlnm.Print_Titles" localSheetId="10">'SO 07 - Přeložka SEK - Ce...'!$92:$92</definedName>
    <definedName name="_xlnm._FilterDatabase" localSheetId="11" hidden="1">'SO 08 - Přeložka SEK - OV...'!$C$85:$L$113</definedName>
    <definedName name="_xlnm.Print_Area" localSheetId="11">'SO 08 - Přeložka SEK - OV...'!$C$4:$K$41,'SO 08 - Přeložka SEK - OV...'!$C$47:$K$67,'SO 08 - Přeložka SEK - OV...'!$C$73:$K$113</definedName>
    <definedName name="_xlnm.Print_Titles" localSheetId="11">'SO 08 - Přeložka SEK - OV...'!$85:$85</definedName>
    <definedName name="_xlnm._FilterDatabase" localSheetId="12" hidden="1">'VRN - VRN'!$C$84:$L$121</definedName>
    <definedName name="_xlnm.Print_Area" localSheetId="12">'VRN - VRN'!$C$4:$K$41,'VRN - VRN'!$C$47:$K$66,'VRN - VRN'!$C$72:$K$121</definedName>
    <definedName name="_xlnm.Print_Titles" localSheetId="12">'VRN - VRN'!$84:$84</definedName>
    <definedName name="_xlnm.Print_Area" localSheetId="13">'Pokyny pro vyplnění'!$B$2:$K$71,'Pokyny pro vyplnění'!$B$74:$K$118,'Pokyny pro vyplnění'!$B$121:$K$161,'Pokyny pro vyplnění'!$B$164:$K$218</definedName>
  </definedNames>
  <calcPr/>
</workbook>
</file>

<file path=xl/calcChain.xml><?xml version="1.0" encoding="utf-8"?>
<calcChain xmlns="http://schemas.openxmlformats.org/spreadsheetml/2006/main">
  <c i="13" l="1" r="K39"/>
  <c r="K38"/>
  <c i="1" r="BA67"/>
  <c i="13" r="K37"/>
  <c i="1" r="AZ67"/>
  <c i="13" r="BI121"/>
  <c r="BH121"/>
  <c r="BG121"/>
  <c r="BF121"/>
  <c r="X121"/>
  <c r="V121"/>
  <c r="T121"/>
  <c r="P121"/>
  <c r="BI120"/>
  <c r="BH120"/>
  <c r="BG120"/>
  <c r="BF120"/>
  <c r="X120"/>
  <c r="V120"/>
  <c r="T120"/>
  <c r="P120"/>
  <c r="BI119"/>
  <c r="BH119"/>
  <c r="BG119"/>
  <c r="BF119"/>
  <c r="X119"/>
  <c r="V119"/>
  <c r="T119"/>
  <c r="P119"/>
  <c r="BI118"/>
  <c r="BH118"/>
  <c r="BG118"/>
  <c r="BF118"/>
  <c r="X118"/>
  <c r="V118"/>
  <c r="T118"/>
  <c r="P118"/>
  <c r="BI117"/>
  <c r="BH117"/>
  <c r="BG117"/>
  <c r="BF117"/>
  <c r="X117"/>
  <c r="V117"/>
  <c r="T117"/>
  <c r="P117"/>
  <c r="BI116"/>
  <c r="BH116"/>
  <c r="BG116"/>
  <c r="BF116"/>
  <c r="X116"/>
  <c r="V116"/>
  <c r="T116"/>
  <c r="P116"/>
  <c r="BI115"/>
  <c r="BH115"/>
  <c r="BG115"/>
  <c r="BF115"/>
  <c r="X115"/>
  <c r="V115"/>
  <c r="T115"/>
  <c r="P115"/>
  <c r="BI114"/>
  <c r="BH114"/>
  <c r="BG114"/>
  <c r="BF114"/>
  <c r="X114"/>
  <c r="V114"/>
  <c r="T114"/>
  <c r="P114"/>
  <c r="BI110"/>
  <c r="BH110"/>
  <c r="BG110"/>
  <c r="BF110"/>
  <c r="X110"/>
  <c r="V110"/>
  <c r="T110"/>
  <c r="P110"/>
  <c r="BI109"/>
  <c r="BH109"/>
  <c r="BG109"/>
  <c r="BF109"/>
  <c r="X109"/>
  <c r="V109"/>
  <c r="T109"/>
  <c r="P109"/>
  <c r="BI108"/>
  <c r="BH108"/>
  <c r="BG108"/>
  <c r="BF108"/>
  <c r="X108"/>
  <c r="V108"/>
  <c r="T108"/>
  <c r="P108"/>
  <c r="BI107"/>
  <c r="BH107"/>
  <c r="BG107"/>
  <c r="BF107"/>
  <c r="X107"/>
  <c r="V107"/>
  <c r="T107"/>
  <c r="P107"/>
  <c r="BI102"/>
  <c r="BH102"/>
  <c r="BG102"/>
  <c r="BF102"/>
  <c r="X102"/>
  <c r="X93"/>
  <c r="V102"/>
  <c r="V93"/>
  <c r="T102"/>
  <c r="T93"/>
  <c r="P102"/>
  <c r="BI95"/>
  <c r="BH95"/>
  <c r="BG95"/>
  <c r="BF95"/>
  <c r="X95"/>
  <c r="V95"/>
  <c r="T95"/>
  <c r="P95"/>
  <c r="BI94"/>
  <c r="BH94"/>
  <c r="BG94"/>
  <c r="BF94"/>
  <c r="X94"/>
  <c r="V94"/>
  <c r="T94"/>
  <c r="P94"/>
  <c r="BI92"/>
  <c r="BH92"/>
  <c r="BG92"/>
  <c r="BF92"/>
  <c r="X92"/>
  <c r="V92"/>
  <c r="T92"/>
  <c r="P92"/>
  <c r="BI91"/>
  <c r="BH91"/>
  <c r="BG91"/>
  <c r="BF91"/>
  <c r="X91"/>
  <c r="V91"/>
  <c r="T91"/>
  <c r="P91"/>
  <c r="BI90"/>
  <c r="BH90"/>
  <c r="BG90"/>
  <c r="BF90"/>
  <c r="X90"/>
  <c r="V90"/>
  <c r="T90"/>
  <c r="P90"/>
  <c r="BI89"/>
  <c r="BH89"/>
  <c r="BG89"/>
  <c r="BF89"/>
  <c r="X89"/>
  <c r="V89"/>
  <c r="T89"/>
  <c r="P89"/>
  <c r="BI88"/>
  <c r="BH88"/>
  <c r="BG88"/>
  <c r="BF88"/>
  <c r="X88"/>
  <c r="V88"/>
  <c r="T88"/>
  <c r="P88"/>
  <c r="J82"/>
  <c r="J81"/>
  <c r="F81"/>
  <c r="F79"/>
  <c r="E77"/>
  <c r="J57"/>
  <c r="J56"/>
  <c r="F56"/>
  <c r="F54"/>
  <c r="E52"/>
  <c r="J18"/>
  <c r="E18"/>
  <c r="F82"/>
  <c r="J17"/>
  <c r="J12"/>
  <c r="J54"/>
  <c r="E7"/>
  <c r="E50"/>
  <c i="12" r="K39"/>
  <c r="K38"/>
  <c i="1" r="BA66"/>
  <c i="12" r="K37"/>
  <c i="1" r="AZ66"/>
  <c i="12" r="BI113"/>
  <c r="BH113"/>
  <c r="BG113"/>
  <c r="BF113"/>
  <c r="X113"/>
  <c r="V113"/>
  <c r="T113"/>
  <c r="P113"/>
  <c r="BI112"/>
  <c r="BH112"/>
  <c r="BG112"/>
  <c r="BF112"/>
  <c r="X112"/>
  <c r="V112"/>
  <c r="T112"/>
  <c r="P112"/>
  <c r="BI111"/>
  <c r="BH111"/>
  <c r="BG111"/>
  <c r="BF111"/>
  <c r="X111"/>
  <c r="V111"/>
  <c r="T111"/>
  <c r="P111"/>
  <c r="BI110"/>
  <c r="BH110"/>
  <c r="BG110"/>
  <c r="BF110"/>
  <c r="X110"/>
  <c r="V110"/>
  <c r="T110"/>
  <c r="P110"/>
  <c r="BI109"/>
  <c r="BH109"/>
  <c r="BG109"/>
  <c r="BF109"/>
  <c r="X109"/>
  <c r="V109"/>
  <c r="T109"/>
  <c r="P109"/>
  <c r="BI108"/>
  <c r="BH108"/>
  <c r="BG108"/>
  <c r="BF108"/>
  <c r="X108"/>
  <c r="V108"/>
  <c r="T108"/>
  <c r="P108"/>
  <c r="BI106"/>
  <c r="BH106"/>
  <c r="BG106"/>
  <c r="BF106"/>
  <c r="X106"/>
  <c r="V106"/>
  <c r="T106"/>
  <c r="P106"/>
  <c r="BI105"/>
  <c r="BH105"/>
  <c r="BG105"/>
  <c r="BF105"/>
  <c r="X105"/>
  <c r="V105"/>
  <c r="T105"/>
  <c r="P105"/>
  <c r="BI104"/>
  <c r="BH104"/>
  <c r="BG104"/>
  <c r="BF104"/>
  <c r="X104"/>
  <c r="V104"/>
  <c r="T104"/>
  <c r="P104"/>
  <c r="BI103"/>
  <c r="BH103"/>
  <c r="BG103"/>
  <c r="BF103"/>
  <c r="X103"/>
  <c r="V103"/>
  <c r="T103"/>
  <c r="P103"/>
  <c r="BI102"/>
  <c r="BH102"/>
  <c r="BG102"/>
  <c r="BF102"/>
  <c r="X102"/>
  <c r="V102"/>
  <c r="T102"/>
  <c r="P102"/>
  <c r="BI100"/>
  <c r="BH100"/>
  <c r="BG100"/>
  <c r="BF100"/>
  <c r="X100"/>
  <c r="V100"/>
  <c r="T100"/>
  <c r="P100"/>
  <c r="BI99"/>
  <c r="BH99"/>
  <c r="BG99"/>
  <c r="BF99"/>
  <c r="X99"/>
  <c r="V99"/>
  <c r="T99"/>
  <c r="P99"/>
  <c r="BI98"/>
  <c r="BH98"/>
  <c r="BG98"/>
  <c r="BF98"/>
  <c r="X98"/>
  <c r="V98"/>
  <c r="T98"/>
  <c r="P98"/>
  <c r="BI96"/>
  <c r="BH96"/>
  <c r="BG96"/>
  <c r="BF96"/>
  <c r="X96"/>
  <c r="V96"/>
  <c r="T96"/>
  <c r="P96"/>
  <c r="BI95"/>
  <c r="BH95"/>
  <c r="BG95"/>
  <c r="BF95"/>
  <c r="X95"/>
  <c r="V95"/>
  <c r="T95"/>
  <c r="P95"/>
  <c r="BI91"/>
  <c r="BH91"/>
  <c r="BG91"/>
  <c r="BF91"/>
  <c r="X91"/>
  <c r="V91"/>
  <c r="T91"/>
  <c r="P91"/>
  <c r="BI89"/>
  <c r="BH89"/>
  <c r="BG89"/>
  <c r="BF89"/>
  <c r="X89"/>
  <c r="V89"/>
  <c r="T89"/>
  <c r="P89"/>
  <c r="J83"/>
  <c r="J82"/>
  <c r="F82"/>
  <c r="F80"/>
  <c r="E78"/>
  <c r="J57"/>
  <c r="J56"/>
  <c r="F56"/>
  <c r="F54"/>
  <c r="E52"/>
  <c r="J18"/>
  <c r="E18"/>
  <c r="F83"/>
  <c r="J17"/>
  <c r="J12"/>
  <c r="J80"/>
  <c r="E7"/>
  <c r="E50"/>
  <c i="11" r="K39"/>
  <c r="K38"/>
  <c i="1" r="BA65"/>
  <c i="11" r="K37"/>
  <c i="1" r="AZ65"/>
  <c i="11" r="BI183"/>
  <c r="BH183"/>
  <c r="BG183"/>
  <c r="BF183"/>
  <c r="X183"/>
  <c r="V183"/>
  <c r="T183"/>
  <c r="P183"/>
  <c r="BI182"/>
  <c r="BH182"/>
  <c r="BG182"/>
  <c r="BF182"/>
  <c r="X182"/>
  <c r="V182"/>
  <c r="T182"/>
  <c r="P182"/>
  <c r="BI181"/>
  <c r="BH181"/>
  <c r="BG181"/>
  <c r="BF181"/>
  <c r="X181"/>
  <c r="V181"/>
  <c r="T181"/>
  <c r="P181"/>
  <c r="BI180"/>
  <c r="BH180"/>
  <c r="BG180"/>
  <c r="BF180"/>
  <c r="X180"/>
  <c r="V180"/>
  <c r="T180"/>
  <c r="P180"/>
  <c r="BI179"/>
  <c r="BH179"/>
  <c r="BG179"/>
  <c r="BF179"/>
  <c r="X179"/>
  <c r="V179"/>
  <c r="T179"/>
  <c r="P179"/>
  <c r="BI178"/>
  <c r="BH178"/>
  <c r="BG178"/>
  <c r="BF178"/>
  <c r="X178"/>
  <c r="V178"/>
  <c r="T178"/>
  <c r="P178"/>
  <c r="BI177"/>
  <c r="BH177"/>
  <c r="BG177"/>
  <c r="BF177"/>
  <c r="X177"/>
  <c r="V177"/>
  <c r="T177"/>
  <c r="P177"/>
  <c r="BI176"/>
  <c r="BH176"/>
  <c r="BG176"/>
  <c r="BF176"/>
  <c r="X176"/>
  <c r="V176"/>
  <c r="T176"/>
  <c r="P176"/>
  <c r="BI175"/>
  <c r="BH175"/>
  <c r="BG175"/>
  <c r="BF175"/>
  <c r="X175"/>
  <c r="V175"/>
  <c r="T175"/>
  <c r="P175"/>
  <c r="BI174"/>
  <c r="BH174"/>
  <c r="BG174"/>
  <c r="BF174"/>
  <c r="X174"/>
  <c r="V174"/>
  <c r="T174"/>
  <c r="P174"/>
  <c r="BI173"/>
  <c r="BH173"/>
  <c r="BG173"/>
  <c r="BF173"/>
  <c r="X173"/>
  <c r="V173"/>
  <c r="T173"/>
  <c r="P173"/>
  <c r="BI172"/>
  <c r="BH172"/>
  <c r="BG172"/>
  <c r="BF172"/>
  <c r="X172"/>
  <c r="V172"/>
  <c r="T172"/>
  <c r="P172"/>
  <c r="BI171"/>
  <c r="BH171"/>
  <c r="BG171"/>
  <c r="BF171"/>
  <c r="X171"/>
  <c r="V171"/>
  <c r="T171"/>
  <c r="P171"/>
  <c r="BI170"/>
  <c r="BH170"/>
  <c r="BG170"/>
  <c r="BF170"/>
  <c r="X170"/>
  <c r="V170"/>
  <c r="T170"/>
  <c r="P170"/>
  <c r="BI169"/>
  <c r="BH169"/>
  <c r="BG169"/>
  <c r="BF169"/>
  <c r="X169"/>
  <c r="V169"/>
  <c r="T169"/>
  <c r="P169"/>
  <c r="BI168"/>
  <c r="BH168"/>
  <c r="BG168"/>
  <c r="BF168"/>
  <c r="X168"/>
  <c r="V168"/>
  <c r="T168"/>
  <c r="P168"/>
  <c r="BI167"/>
  <c r="BH167"/>
  <c r="BG167"/>
  <c r="BF167"/>
  <c r="X167"/>
  <c r="V167"/>
  <c r="T167"/>
  <c r="P167"/>
  <c r="BI166"/>
  <c r="BH166"/>
  <c r="BG166"/>
  <c r="BF166"/>
  <c r="X166"/>
  <c r="V166"/>
  <c r="T166"/>
  <c r="P166"/>
  <c r="BI165"/>
  <c r="BH165"/>
  <c r="BG165"/>
  <c r="BF165"/>
  <c r="X165"/>
  <c r="V165"/>
  <c r="T165"/>
  <c r="P165"/>
  <c r="BI164"/>
  <c r="BH164"/>
  <c r="BG164"/>
  <c r="BF164"/>
  <c r="X164"/>
  <c r="V164"/>
  <c r="T164"/>
  <c r="P164"/>
  <c r="BI163"/>
  <c r="BH163"/>
  <c r="BG163"/>
  <c r="BF163"/>
  <c r="X163"/>
  <c r="V163"/>
  <c r="T163"/>
  <c r="P163"/>
  <c r="BI162"/>
  <c r="BH162"/>
  <c r="BG162"/>
  <c r="BF162"/>
  <c r="X162"/>
  <c r="V162"/>
  <c r="T162"/>
  <c r="P162"/>
  <c r="BI161"/>
  <c r="BH161"/>
  <c r="BG161"/>
  <c r="BF161"/>
  <c r="X161"/>
  <c r="V161"/>
  <c r="T161"/>
  <c r="P161"/>
  <c r="BI160"/>
  <c r="BH160"/>
  <c r="BG160"/>
  <c r="BF160"/>
  <c r="X160"/>
  <c r="V160"/>
  <c r="T160"/>
  <c r="P160"/>
  <c r="BI159"/>
  <c r="BH159"/>
  <c r="BG159"/>
  <c r="BF159"/>
  <c r="X159"/>
  <c r="V159"/>
  <c r="T159"/>
  <c r="P159"/>
  <c r="BI158"/>
  <c r="BH158"/>
  <c r="BG158"/>
  <c r="BF158"/>
  <c r="X158"/>
  <c r="V158"/>
  <c r="T158"/>
  <c r="P158"/>
  <c r="BI157"/>
  <c r="BH157"/>
  <c r="BG157"/>
  <c r="BF157"/>
  <c r="X157"/>
  <c r="V157"/>
  <c r="T157"/>
  <c r="P157"/>
  <c r="BI156"/>
  <c r="BH156"/>
  <c r="BG156"/>
  <c r="BF156"/>
  <c r="X156"/>
  <c r="V156"/>
  <c r="T156"/>
  <c r="P156"/>
  <c r="BI155"/>
  <c r="BH155"/>
  <c r="BG155"/>
  <c r="BF155"/>
  <c r="X155"/>
  <c r="V155"/>
  <c r="T155"/>
  <c r="P155"/>
  <c r="BI154"/>
  <c r="BH154"/>
  <c r="BG154"/>
  <c r="BF154"/>
  <c r="X154"/>
  <c r="V154"/>
  <c r="T154"/>
  <c r="P154"/>
  <c r="BI153"/>
  <c r="BH153"/>
  <c r="BG153"/>
  <c r="BF153"/>
  <c r="X153"/>
  <c r="V153"/>
  <c r="T153"/>
  <c r="P153"/>
  <c r="BI152"/>
  <c r="BH152"/>
  <c r="BG152"/>
  <c r="BF152"/>
  <c r="X152"/>
  <c r="V152"/>
  <c r="T152"/>
  <c r="P152"/>
  <c r="BI151"/>
  <c r="BH151"/>
  <c r="BG151"/>
  <c r="BF151"/>
  <c r="X151"/>
  <c r="V151"/>
  <c r="T151"/>
  <c r="P151"/>
  <c r="BI150"/>
  <c r="BH150"/>
  <c r="BG150"/>
  <c r="BF150"/>
  <c r="X150"/>
  <c r="V150"/>
  <c r="T150"/>
  <c r="P150"/>
  <c r="BI149"/>
  <c r="BH149"/>
  <c r="BG149"/>
  <c r="BF149"/>
  <c r="X149"/>
  <c r="V149"/>
  <c r="T149"/>
  <c r="P149"/>
  <c r="BI147"/>
  <c r="BH147"/>
  <c r="BG147"/>
  <c r="BF147"/>
  <c r="X147"/>
  <c r="V147"/>
  <c r="T147"/>
  <c r="P147"/>
  <c r="BI146"/>
  <c r="BH146"/>
  <c r="BG146"/>
  <c r="BF146"/>
  <c r="X146"/>
  <c r="V146"/>
  <c r="T146"/>
  <c r="P146"/>
  <c r="BI144"/>
  <c r="BH144"/>
  <c r="BG144"/>
  <c r="BF144"/>
  <c r="X144"/>
  <c r="X143"/>
  <c r="V144"/>
  <c r="V143"/>
  <c r="T144"/>
  <c r="T143"/>
  <c r="P144"/>
  <c r="BI142"/>
  <c r="BH142"/>
  <c r="BG142"/>
  <c r="BF142"/>
  <c r="X142"/>
  <c r="X141"/>
  <c r="V142"/>
  <c r="V141"/>
  <c r="T142"/>
  <c r="T141"/>
  <c r="P142"/>
  <c r="BI140"/>
  <c r="BH140"/>
  <c r="BG140"/>
  <c r="BF140"/>
  <c r="X140"/>
  <c r="V140"/>
  <c r="T140"/>
  <c r="P140"/>
  <c r="BI139"/>
  <c r="BH139"/>
  <c r="BG139"/>
  <c r="BF139"/>
  <c r="X139"/>
  <c r="V139"/>
  <c r="T139"/>
  <c r="P139"/>
  <c r="BI137"/>
  <c r="BH137"/>
  <c r="BG137"/>
  <c r="BF137"/>
  <c r="X137"/>
  <c r="X136"/>
  <c r="V137"/>
  <c r="V136"/>
  <c r="T137"/>
  <c r="T136"/>
  <c r="P137"/>
  <c r="BI135"/>
  <c r="BH135"/>
  <c r="BG135"/>
  <c r="BF135"/>
  <c r="X135"/>
  <c r="V135"/>
  <c r="T135"/>
  <c r="P135"/>
  <c r="BI134"/>
  <c r="BH134"/>
  <c r="BG134"/>
  <c r="BF134"/>
  <c r="X134"/>
  <c r="V134"/>
  <c r="T134"/>
  <c r="P134"/>
  <c r="BI133"/>
  <c r="BH133"/>
  <c r="BG133"/>
  <c r="BF133"/>
  <c r="X133"/>
  <c r="V133"/>
  <c r="T133"/>
  <c r="P133"/>
  <c r="BI132"/>
  <c r="BH132"/>
  <c r="BG132"/>
  <c r="BF132"/>
  <c r="X132"/>
  <c r="V132"/>
  <c r="T132"/>
  <c r="P132"/>
  <c r="BI131"/>
  <c r="BH131"/>
  <c r="BG131"/>
  <c r="BF131"/>
  <c r="X131"/>
  <c r="V131"/>
  <c r="T131"/>
  <c r="P131"/>
  <c r="BI130"/>
  <c r="BH130"/>
  <c r="BG130"/>
  <c r="BF130"/>
  <c r="X130"/>
  <c r="V130"/>
  <c r="T130"/>
  <c r="P130"/>
  <c r="BI129"/>
  <c r="BH129"/>
  <c r="BG129"/>
  <c r="BF129"/>
  <c r="X129"/>
  <c r="V129"/>
  <c r="T129"/>
  <c r="P129"/>
  <c r="BI128"/>
  <c r="BH128"/>
  <c r="BG128"/>
  <c r="BF128"/>
  <c r="X128"/>
  <c r="V128"/>
  <c r="T128"/>
  <c r="P128"/>
  <c r="BI127"/>
  <c r="BH127"/>
  <c r="BG127"/>
  <c r="BF127"/>
  <c r="X127"/>
  <c r="V127"/>
  <c r="T127"/>
  <c r="P127"/>
  <c r="BI126"/>
  <c r="BH126"/>
  <c r="BG126"/>
  <c r="BF126"/>
  <c r="X126"/>
  <c r="V126"/>
  <c r="T126"/>
  <c r="P126"/>
  <c r="BI125"/>
  <c r="BH125"/>
  <c r="BG125"/>
  <c r="BF125"/>
  <c r="X125"/>
  <c r="V125"/>
  <c r="T125"/>
  <c r="P125"/>
  <c r="BI124"/>
  <c r="BH124"/>
  <c r="BG124"/>
  <c r="BF124"/>
  <c r="X124"/>
  <c r="V124"/>
  <c r="T124"/>
  <c r="P124"/>
  <c r="BI123"/>
  <c r="BH123"/>
  <c r="BG123"/>
  <c r="BF123"/>
  <c r="X123"/>
  <c r="V123"/>
  <c r="T123"/>
  <c r="P123"/>
  <c r="BI122"/>
  <c r="BH122"/>
  <c r="BG122"/>
  <c r="BF122"/>
  <c r="X122"/>
  <c r="V122"/>
  <c r="T122"/>
  <c r="P122"/>
  <c r="BI121"/>
  <c r="BH121"/>
  <c r="BG121"/>
  <c r="BF121"/>
  <c r="X121"/>
  <c r="V121"/>
  <c r="T121"/>
  <c r="P121"/>
  <c r="BI119"/>
  <c r="BH119"/>
  <c r="BG119"/>
  <c r="BF119"/>
  <c r="X119"/>
  <c r="V119"/>
  <c r="T119"/>
  <c r="P119"/>
  <c r="BI118"/>
  <c r="BH118"/>
  <c r="BG118"/>
  <c r="BF118"/>
  <c r="X118"/>
  <c r="V118"/>
  <c r="T118"/>
  <c r="P118"/>
  <c r="BI117"/>
  <c r="BH117"/>
  <c r="BG117"/>
  <c r="BF117"/>
  <c r="X117"/>
  <c r="V117"/>
  <c r="T117"/>
  <c r="P117"/>
  <c r="BI116"/>
  <c r="BH116"/>
  <c r="BG116"/>
  <c r="BF116"/>
  <c r="X116"/>
  <c r="V116"/>
  <c r="T116"/>
  <c r="P116"/>
  <c r="BI115"/>
  <c r="BH115"/>
  <c r="BG115"/>
  <c r="BF115"/>
  <c r="X115"/>
  <c r="V115"/>
  <c r="T115"/>
  <c r="P115"/>
  <c r="BI114"/>
  <c r="BH114"/>
  <c r="BG114"/>
  <c r="BF114"/>
  <c r="X114"/>
  <c r="V114"/>
  <c r="T114"/>
  <c r="P114"/>
  <c r="BI113"/>
  <c r="BH113"/>
  <c r="BG113"/>
  <c r="BF113"/>
  <c r="X113"/>
  <c r="V113"/>
  <c r="T113"/>
  <c r="P113"/>
  <c r="BI112"/>
  <c r="BH112"/>
  <c r="BG112"/>
  <c r="BF112"/>
  <c r="X112"/>
  <c r="V112"/>
  <c r="T112"/>
  <c r="P112"/>
  <c r="BI111"/>
  <c r="BH111"/>
  <c r="BG111"/>
  <c r="BF111"/>
  <c r="X111"/>
  <c r="V111"/>
  <c r="T111"/>
  <c r="P111"/>
  <c r="BI110"/>
  <c r="BH110"/>
  <c r="BG110"/>
  <c r="BF110"/>
  <c r="X110"/>
  <c r="V110"/>
  <c r="T110"/>
  <c r="P110"/>
  <c r="BI108"/>
  <c r="BH108"/>
  <c r="BG108"/>
  <c r="BF108"/>
  <c r="X108"/>
  <c r="V108"/>
  <c r="T108"/>
  <c r="P108"/>
  <c r="BI107"/>
  <c r="BH107"/>
  <c r="BG107"/>
  <c r="BF107"/>
  <c r="X107"/>
  <c r="V107"/>
  <c r="T107"/>
  <c r="P107"/>
  <c r="BI106"/>
  <c r="BH106"/>
  <c r="BG106"/>
  <c r="BF106"/>
  <c r="X106"/>
  <c r="V106"/>
  <c r="T106"/>
  <c r="P106"/>
  <c r="BI105"/>
  <c r="BH105"/>
  <c r="BG105"/>
  <c r="BF105"/>
  <c r="X105"/>
  <c r="V105"/>
  <c r="T105"/>
  <c r="P105"/>
  <c r="BI104"/>
  <c r="BH104"/>
  <c r="BG104"/>
  <c r="BF104"/>
  <c r="X104"/>
  <c r="V104"/>
  <c r="T104"/>
  <c r="P104"/>
  <c r="BI103"/>
  <c r="BH103"/>
  <c r="BG103"/>
  <c r="BF103"/>
  <c r="X103"/>
  <c r="V103"/>
  <c r="T103"/>
  <c r="P103"/>
  <c r="BI102"/>
  <c r="BH102"/>
  <c r="BG102"/>
  <c r="BF102"/>
  <c r="X102"/>
  <c r="V102"/>
  <c r="T102"/>
  <c r="P102"/>
  <c r="BI101"/>
  <c r="BH101"/>
  <c r="BG101"/>
  <c r="BF101"/>
  <c r="X101"/>
  <c r="V101"/>
  <c r="T101"/>
  <c r="P101"/>
  <c r="BI100"/>
  <c r="BH100"/>
  <c r="BG100"/>
  <c r="BF100"/>
  <c r="X100"/>
  <c r="V100"/>
  <c r="T100"/>
  <c r="P100"/>
  <c r="BI98"/>
  <c r="BH98"/>
  <c r="BG98"/>
  <c r="BF98"/>
  <c r="X98"/>
  <c r="V98"/>
  <c r="T98"/>
  <c r="P98"/>
  <c r="BI97"/>
  <c r="BH97"/>
  <c r="BG97"/>
  <c r="BF97"/>
  <c r="X97"/>
  <c r="V97"/>
  <c r="T97"/>
  <c r="P97"/>
  <c r="J90"/>
  <c r="J89"/>
  <c r="F89"/>
  <c r="F87"/>
  <c r="E85"/>
  <c r="J57"/>
  <c r="J56"/>
  <c r="F56"/>
  <c r="F54"/>
  <c r="E52"/>
  <c r="J18"/>
  <c r="E18"/>
  <c r="F57"/>
  <c r="J17"/>
  <c r="J12"/>
  <c r="J87"/>
  <c r="E7"/>
  <c r="E50"/>
  <c i="10" r="K39"/>
  <c r="K38"/>
  <c i="1" r="BA64"/>
  <c i="10" r="K37"/>
  <c i="1" r="AZ64"/>
  <c i="10" r="BI178"/>
  <c r="BH178"/>
  <c r="BG178"/>
  <c r="BF178"/>
  <c r="X178"/>
  <c r="X177"/>
  <c r="V178"/>
  <c r="V177"/>
  <c r="T178"/>
  <c r="T177"/>
  <c r="P178"/>
  <c r="BI176"/>
  <c r="BH176"/>
  <c r="BG176"/>
  <c r="BF176"/>
  <c r="X176"/>
  <c r="V176"/>
  <c r="T176"/>
  <c r="P176"/>
  <c r="BI175"/>
  <c r="BH175"/>
  <c r="BG175"/>
  <c r="BF175"/>
  <c r="X175"/>
  <c r="V175"/>
  <c r="T175"/>
  <c r="P175"/>
  <c r="BI173"/>
  <c r="BH173"/>
  <c r="BG173"/>
  <c r="BF173"/>
  <c r="X173"/>
  <c r="V173"/>
  <c r="T173"/>
  <c r="P173"/>
  <c r="BI172"/>
  <c r="BH172"/>
  <c r="BG172"/>
  <c r="BF172"/>
  <c r="X172"/>
  <c r="V172"/>
  <c r="T172"/>
  <c r="P172"/>
  <c r="BI171"/>
  <c r="BH171"/>
  <c r="BG171"/>
  <c r="BF171"/>
  <c r="X171"/>
  <c r="V171"/>
  <c r="T171"/>
  <c r="P171"/>
  <c r="BI169"/>
  <c r="BH169"/>
  <c r="BG169"/>
  <c r="BF169"/>
  <c r="X169"/>
  <c r="V169"/>
  <c r="T169"/>
  <c r="P169"/>
  <c r="BI168"/>
  <c r="BH168"/>
  <c r="BG168"/>
  <c r="BF168"/>
  <c r="X168"/>
  <c r="V168"/>
  <c r="T168"/>
  <c r="P168"/>
  <c r="BI167"/>
  <c r="BH167"/>
  <c r="BG167"/>
  <c r="BF167"/>
  <c r="X167"/>
  <c r="V167"/>
  <c r="T167"/>
  <c r="P167"/>
  <c r="BI166"/>
  <c r="BH166"/>
  <c r="BG166"/>
  <c r="BF166"/>
  <c r="X166"/>
  <c r="V166"/>
  <c r="T166"/>
  <c r="P166"/>
  <c r="BI165"/>
  <c r="BH165"/>
  <c r="BG165"/>
  <c r="BF165"/>
  <c r="X165"/>
  <c r="V165"/>
  <c r="T165"/>
  <c r="P165"/>
  <c r="BI164"/>
  <c r="BH164"/>
  <c r="BG164"/>
  <c r="BF164"/>
  <c r="X164"/>
  <c r="V164"/>
  <c r="T164"/>
  <c r="P164"/>
  <c r="BI163"/>
  <c r="BH163"/>
  <c r="BG163"/>
  <c r="BF163"/>
  <c r="X163"/>
  <c r="V163"/>
  <c r="T163"/>
  <c r="P163"/>
  <c r="BI162"/>
  <c r="BH162"/>
  <c r="BG162"/>
  <c r="BF162"/>
  <c r="X162"/>
  <c r="V162"/>
  <c r="T162"/>
  <c r="P162"/>
  <c r="BI161"/>
  <c r="BH161"/>
  <c r="BG161"/>
  <c r="BF161"/>
  <c r="X161"/>
  <c r="V161"/>
  <c r="T161"/>
  <c r="P161"/>
  <c r="BI160"/>
  <c r="BH160"/>
  <c r="BG160"/>
  <c r="BF160"/>
  <c r="X160"/>
  <c r="V160"/>
  <c r="T160"/>
  <c r="P160"/>
  <c r="BI159"/>
  <c r="BH159"/>
  <c r="BG159"/>
  <c r="BF159"/>
  <c r="X159"/>
  <c r="V159"/>
  <c r="T159"/>
  <c r="P159"/>
  <c r="BI158"/>
  <c r="BH158"/>
  <c r="BG158"/>
  <c r="BF158"/>
  <c r="X158"/>
  <c r="V158"/>
  <c r="T158"/>
  <c r="P158"/>
  <c r="BI157"/>
  <c r="BH157"/>
  <c r="BG157"/>
  <c r="BF157"/>
  <c r="X157"/>
  <c r="V157"/>
  <c r="T157"/>
  <c r="P157"/>
  <c r="BI156"/>
  <c r="BH156"/>
  <c r="BG156"/>
  <c r="BF156"/>
  <c r="X156"/>
  <c r="V156"/>
  <c r="T156"/>
  <c r="P156"/>
  <c r="BI155"/>
  <c r="BH155"/>
  <c r="BG155"/>
  <c r="BF155"/>
  <c r="X155"/>
  <c r="V155"/>
  <c r="T155"/>
  <c r="P155"/>
  <c r="BI154"/>
  <c r="BH154"/>
  <c r="BG154"/>
  <c r="BF154"/>
  <c r="X154"/>
  <c r="V154"/>
  <c r="T154"/>
  <c r="P154"/>
  <c r="BI153"/>
  <c r="BH153"/>
  <c r="BG153"/>
  <c r="BF153"/>
  <c r="X153"/>
  <c r="V153"/>
  <c r="T153"/>
  <c r="P153"/>
  <c r="BI152"/>
  <c r="BH152"/>
  <c r="BG152"/>
  <c r="BF152"/>
  <c r="X152"/>
  <c r="V152"/>
  <c r="T152"/>
  <c r="P152"/>
  <c r="BI151"/>
  <c r="BH151"/>
  <c r="BG151"/>
  <c r="BF151"/>
  <c r="X151"/>
  <c r="V151"/>
  <c r="T151"/>
  <c r="P151"/>
  <c r="BI150"/>
  <c r="BH150"/>
  <c r="BG150"/>
  <c r="BF150"/>
  <c r="X150"/>
  <c r="V150"/>
  <c r="T150"/>
  <c r="P150"/>
  <c r="BI149"/>
  <c r="BH149"/>
  <c r="BG149"/>
  <c r="BF149"/>
  <c r="X149"/>
  <c r="V149"/>
  <c r="T149"/>
  <c r="P149"/>
  <c r="BI148"/>
  <c r="BH148"/>
  <c r="BG148"/>
  <c r="BF148"/>
  <c r="X148"/>
  <c r="V148"/>
  <c r="T148"/>
  <c r="P148"/>
  <c r="BI147"/>
  <c r="BH147"/>
  <c r="BG147"/>
  <c r="BF147"/>
  <c r="X147"/>
  <c r="V147"/>
  <c r="T147"/>
  <c r="P147"/>
  <c r="BI142"/>
  <c r="BH142"/>
  <c r="BG142"/>
  <c r="BF142"/>
  <c r="X142"/>
  <c r="V142"/>
  <c r="T142"/>
  <c r="P142"/>
  <c r="BI140"/>
  <c r="BH140"/>
  <c r="BG140"/>
  <c r="BF140"/>
  <c r="X140"/>
  <c r="V140"/>
  <c r="T140"/>
  <c r="P140"/>
  <c r="BI139"/>
  <c r="BH139"/>
  <c r="BG139"/>
  <c r="BF139"/>
  <c r="X139"/>
  <c r="V139"/>
  <c r="T139"/>
  <c r="P139"/>
  <c r="BI137"/>
  <c r="BH137"/>
  <c r="BG137"/>
  <c r="BF137"/>
  <c r="X137"/>
  <c r="V137"/>
  <c r="T137"/>
  <c r="P137"/>
  <c r="BI136"/>
  <c r="BH136"/>
  <c r="BG136"/>
  <c r="BF136"/>
  <c r="X136"/>
  <c r="V136"/>
  <c r="T136"/>
  <c r="P136"/>
  <c r="BI134"/>
  <c r="BH134"/>
  <c r="BG134"/>
  <c r="BF134"/>
  <c r="X134"/>
  <c r="V134"/>
  <c r="T134"/>
  <c r="P134"/>
  <c r="BI133"/>
  <c r="BH133"/>
  <c r="BG133"/>
  <c r="BF133"/>
  <c r="X133"/>
  <c r="V133"/>
  <c r="T133"/>
  <c r="P133"/>
  <c r="BI130"/>
  <c r="BH130"/>
  <c r="BG130"/>
  <c r="BF130"/>
  <c r="X130"/>
  <c r="X129"/>
  <c r="V130"/>
  <c r="V129"/>
  <c r="T130"/>
  <c r="T129"/>
  <c r="P130"/>
  <c r="BI128"/>
  <c r="BH128"/>
  <c r="BG128"/>
  <c r="BF128"/>
  <c r="X128"/>
  <c r="V128"/>
  <c r="T128"/>
  <c r="P128"/>
  <c r="BI126"/>
  <c r="BH126"/>
  <c r="BG126"/>
  <c r="BF126"/>
  <c r="X126"/>
  <c r="V126"/>
  <c r="T126"/>
  <c r="P126"/>
  <c r="BI121"/>
  <c r="BH121"/>
  <c r="BG121"/>
  <c r="BF121"/>
  <c r="X121"/>
  <c r="V121"/>
  <c r="T121"/>
  <c r="P121"/>
  <c r="BI108"/>
  <c r="BH108"/>
  <c r="BG108"/>
  <c r="BF108"/>
  <c r="X108"/>
  <c r="V108"/>
  <c r="T108"/>
  <c r="P108"/>
  <c r="BI106"/>
  <c r="BH106"/>
  <c r="BG106"/>
  <c r="BF106"/>
  <c r="X106"/>
  <c r="V106"/>
  <c r="T106"/>
  <c r="P106"/>
  <c r="BI105"/>
  <c r="BH105"/>
  <c r="BG105"/>
  <c r="BF105"/>
  <c r="X105"/>
  <c r="V105"/>
  <c r="T105"/>
  <c r="P105"/>
  <c r="BI103"/>
  <c r="BH103"/>
  <c r="BG103"/>
  <c r="BF103"/>
  <c r="X103"/>
  <c r="V103"/>
  <c r="T103"/>
  <c r="P103"/>
  <c r="BI99"/>
  <c r="BH99"/>
  <c r="BG99"/>
  <c r="BF99"/>
  <c r="X99"/>
  <c r="V99"/>
  <c r="T99"/>
  <c r="P99"/>
  <c r="BI97"/>
  <c r="BH97"/>
  <c r="BG97"/>
  <c r="BF97"/>
  <c r="X97"/>
  <c r="V97"/>
  <c r="T97"/>
  <c r="P97"/>
  <c r="BI92"/>
  <c r="BH92"/>
  <c r="BG92"/>
  <c r="BF92"/>
  <c r="X92"/>
  <c r="V92"/>
  <c r="T92"/>
  <c r="P92"/>
  <c r="BI91"/>
  <c r="BH91"/>
  <c r="BG91"/>
  <c r="BF91"/>
  <c r="X91"/>
  <c r="V91"/>
  <c r="T91"/>
  <c r="P91"/>
  <c r="BI89"/>
  <c r="BH89"/>
  <c r="BG89"/>
  <c r="BF89"/>
  <c r="X89"/>
  <c r="V89"/>
  <c r="T89"/>
  <c r="P89"/>
  <c r="J83"/>
  <c r="J82"/>
  <c r="F82"/>
  <c r="F80"/>
  <c r="E78"/>
  <c r="J57"/>
  <c r="J56"/>
  <c r="F56"/>
  <c r="F54"/>
  <c r="E52"/>
  <c r="J18"/>
  <c r="E18"/>
  <c r="F57"/>
  <c r="J17"/>
  <c r="J12"/>
  <c r="J80"/>
  <c r="E7"/>
  <c r="E76"/>
  <c i="9" r="K41"/>
  <c r="K40"/>
  <c i="1" r="BA63"/>
  <c i="9" r="K39"/>
  <c i="1" r="AZ63"/>
  <c i="9" r="BI276"/>
  <c r="BH276"/>
  <c r="BG276"/>
  <c r="BF276"/>
  <c r="X276"/>
  <c r="V276"/>
  <c r="T276"/>
  <c r="P276"/>
  <c r="BI275"/>
  <c r="BH275"/>
  <c r="BG275"/>
  <c r="BF275"/>
  <c r="X275"/>
  <c r="V275"/>
  <c r="T275"/>
  <c r="P275"/>
  <c r="BI273"/>
  <c r="BH273"/>
  <c r="BG273"/>
  <c r="BF273"/>
  <c r="X273"/>
  <c r="V273"/>
  <c r="T273"/>
  <c r="P273"/>
  <c r="BI272"/>
  <c r="BH272"/>
  <c r="BG272"/>
  <c r="BF272"/>
  <c r="X272"/>
  <c r="V272"/>
  <c r="T272"/>
  <c r="P272"/>
  <c r="BI268"/>
  <c r="BH268"/>
  <c r="BG268"/>
  <c r="BF268"/>
  <c r="X268"/>
  <c r="V268"/>
  <c r="T268"/>
  <c r="P268"/>
  <c r="BI267"/>
  <c r="BH267"/>
  <c r="BG267"/>
  <c r="BF267"/>
  <c r="X267"/>
  <c r="V267"/>
  <c r="T267"/>
  <c r="P267"/>
  <c r="BI265"/>
  <c r="BH265"/>
  <c r="BG265"/>
  <c r="BF265"/>
  <c r="X265"/>
  <c r="V265"/>
  <c r="T265"/>
  <c r="P265"/>
  <c r="BI264"/>
  <c r="BH264"/>
  <c r="BG264"/>
  <c r="BF264"/>
  <c r="X264"/>
  <c r="V264"/>
  <c r="T264"/>
  <c r="P264"/>
  <c r="BI263"/>
  <c r="BH263"/>
  <c r="BG263"/>
  <c r="BF263"/>
  <c r="X263"/>
  <c r="V263"/>
  <c r="T263"/>
  <c r="P263"/>
  <c r="BI262"/>
  <c r="BH262"/>
  <c r="BG262"/>
  <c r="BF262"/>
  <c r="X262"/>
  <c r="V262"/>
  <c r="T262"/>
  <c r="P262"/>
  <c r="BI261"/>
  <c r="BH261"/>
  <c r="BG261"/>
  <c r="BF261"/>
  <c r="X261"/>
  <c r="V261"/>
  <c r="T261"/>
  <c r="P261"/>
  <c r="BI260"/>
  <c r="BH260"/>
  <c r="BG260"/>
  <c r="BF260"/>
  <c r="X260"/>
  <c r="V260"/>
  <c r="T260"/>
  <c r="P260"/>
  <c r="BI259"/>
  <c r="BH259"/>
  <c r="BG259"/>
  <c r="BF259"/>
  <c r="X259"/>
  <c r="V259"/>
  <c r="T259"/>
  <c r="P259"/>
  <c r="BI258"/>
  <c r="BH258"/>
  <c r="BG258"/>
  <c r="BF258"/>
  <c r="X258"/>
  <c r="V258"/>
  <c r="T258"/>
  <c r="P258"/>
  <c r="BI257"/>
  <c r="BH257"/>
  <c r="BG257"/>
  <c r="BF257"/>
  <c r="X257"/>
  <c r="V257"/>
  <c r="T257"/>
  <c r="P257"/>
  <c r="BI256"/>
  <c r="BH256"/>
  <c r="BG256"/>
  <c r="BF256"/>
  <c r="X256"/>
  <c r="V256"/>
  <c r="T256"/>
  <c r="P256"/>
  <c r="BI255"/>
  <c r="BH255"/>
  <c r="BG255"/>
  <c r="BF255"/>
  <c r="X255"/>
  <c r="V255"/>
  <c r="T255"/>
  <c r="P255"/>
  <c r="BI254"/>
  <c r="BH254"/>
  <c r="BG254"/>
  <c r="BF254"/>
  <c r="X254"/>
  <c r="V254"/>
  <c r="T254"/>
  <c r="P254"/>
  <c r="BI253"/>
  <c r="BH253"/>
  <c r="BG253"/>
  <c r="BF253"/>
  <c r="X253"/>
  <c r="V253"/>
  <c r="T253"/>
  <c r="P253"/>
  <c r="BI252"/>
  <c r="BH252"/>
  <c r="BG252"/>
  <c r="BF252"/>
  <c r="X252"/>
  <c r="V252"/>
  <c r="T252"/>
  <c r="P252"/>
  <c r="BI251"/>
  <c r="BH251"/>
  <c r="BG251"/>
  <c r="BF251"/>
  <c r="X251"/>
  <c r="V251"/>
  <c r="T251"/>
  <c r="P251"/>
  <c r="BI249"/>
  <c r="BH249"/>
  <c r="BG249"/>
  <c r="BF249"/>
  <c r="X249"/>
  <c r="V249"/>
  <c r="T249"/>
  <c r="P249"/>
  <c r="BI248"/>
  <c r="BH248"/>
  <c r="BG248"/>
  <c r="BF248"/>
  <c r="X248"/>
  <c r="V248"/>
  <c r="T248"/>
  <c r="P248"/>
  <c r="BI247"/>
  <c r="BH247"/>
  <c r="BG247"/>
  <c r="BF247"/>
  <c r="X247"/>
  <c r="V247"/>
  <c r="T247"/>
  <c r="P247"/>
  <c r="BI245"/>
  <c r="BH245"/>
  <c r="BG245"/>
  <c r="BF245"/>
  <c r="X245"/>
  <c r="V245"/>
  <c r="T245"/>
  <c r="P245"/>
  <c r="BI243"/>
  <c r="BH243"/>
  <c r="BG243"/>
  <c r="BF243"/>
  <c r="X243"/>
  <c r="V243"/>
  <c r="T243"/>
  <c r="P243"/>
  <c r="BI238"/>
  <c r="BH238"/>
  <c r="BG238"/>
  <c r="BF238"/>
  <c r="X238"/>
  <c r="V238"/>
  <c r="T238"/>
  <c r="P238"/>
  <c r="BI236"/>
  <c r="BH236"/>
  <c r="BG236"/>
  <c r="BF236"/>
  <c r="X236"/>
  <c r="V236"/>
  <c r="T236"/>
  <c r="P236"/>
  <c r="BI235"/>
  <c r="BH235"/>
  <c r="BG235"/>
  <c r="BF235"/>
  <c r="X235"/>
  <c r="V235"/>
  <c r="T235"/>
  <c r="P235"/>
  <c r="BI233"/>
  <c r="BH233"/>
  <c r="BG233"/>
  <c r="BF233"/>
  <c r="X233"/>
  <c r="V233"/>
  <c r="T233"/>
  <c r="P233"/>
  <c r="BI229"/>
  <c r="BH229"/>
  <c r="BG229"/>
  <c r="BF229"/>
  <c r="X229"/>
  <c r="V229"/>
  <c r="T229"/>
  <c r="P229"/>
  <c r="BI223"/>
  <c r="BH223"/>
  <c r="BG223"/>
  <c r="BF223"/>
  <c r="X223"/>
  <c r="V223"/>
  <c r="T223"/>
  <c r="P223"/>
  <c r="BI220"/>
  <c r="BH220"/>
  <c r="BG220"/>
  <c r="BF220"/>
  <c r="X220"/>
  <c r="V220"/>
  <c r="T220"/>
  <c r="P220"/>
  <c r="BI217"/>
  <c r="BH217"/>
  <c r="BG217"/>
  <c r="BF217"/>
  <c r="X217"/>
  <c r="V217"/>
  <c r="T217"/>
  <c r="P217"/>
  <c r="BI213"/>
  <c r="BH213"/>
  <c r="BG213"/>
  <c r="BF213"/>
  <c r="X213"/>
  <c r="V213"/>
  <c r="T213"/>
  <c r="P213"/>
  <c r="BI209"/>
  <c r="BH209"/>
  <c r="BG209"/>
  <c r="BF209"/>
  <c r="X209"/>
  <c r="V209"/>
  <c r="T209"/>
  <c r="P209"/>
  <c r="BI208"/>
  <c r="BH208"/>
  <c r="BG208"/>
  <c r="BF208"/>
  <c r="X208"/>
  <c r="V208"/>
  <c r="T208"/>
  <c r="P208"/>
  <c r="BI204"/>
  <c r="BH204"/>
  <c r="BG204"/>
  <c r="BF204"/>
  <c r="X204"/>
  <c r="V204"/>
  <c r="T204"/>
  <c r="P204"/>
  <c r="BI196"/>
  <c r="BH196"/>
  <c r="BG196"/>
  <c r="BF196"/>
  <c r="X196"/>
  <c r="V196"/>
  <c r="T196"/>
  <c r="P196"/>
  <c r="BI193"/>
  <c r="BH193"/>
  <c r="BG193"/>
  <c r="BF193"/>
  <c r="X193"/>
  <c r="V193"/>
  <c r="T193"/>
  <c r="P193"/>
  <c r="BI191"/>
  <c r="BH191"/>
  <c r="BG191"/>
  <c r="BF191"/>
  <c r="X191"/>
  <c r="V191"/>
  <c r="T191"/>
  <c r="P191"/>
  <c r="BI186"/>
  <c r="BH186"/>
  <c r="BG186"/>
  <c r="BF186"/>
  <c r="X186"/>
  <c r="V186"/>
  <c r="T186"/>
  <c r="P186"/>
  <c r="BI182"/>
  <c r="BH182"/>
  <c r="BG182"/>
  <c r="BF182"/>
  <c r="X182"/>
  <c r="V182"/>
  <c r="T182"/>
  <c r="P182"/>
  <c r="BI180"/>
  <c r="BH180"/>
  <c r="BG180"/>
  <c r="BF180"/>
  <c r="X180"/>
  <c r="V180"/>
  <c r="T180"/>
  <c r="P180"/>
  <c r="BI178"/>
  <c r="BH178"/>
  <c r="BG178"/>
  <c r="BF178"/>
  <c r="X178"/>
  <c r="V178"/>
  <c r="T178"/>
  <c r="P178"/>
  <c r="BI176"/>
  <c r="BH176"/>
  <c r="BG176"/>
  <c r="BF176"/>
  <c r="X176"/>
  <c r="V176"/>
  <c r="T176"/>
  <c r="P176"/>
  <c r="BI173"/>
  <c r="BH173"/>
  <c r="BG173"/>
  <c r="BF173"/>
  <c r="X173"/>
  <c r="V173"/>
  <c r="T173"/>
  <c r="P173"/>
  <c r="BI161"/>
  <c r="BH161"/>
  <c r="BG161"/>
  <c r="BF161"/>
  <c r="X161"/>
  <c r="V161"/>
  <c r="T161"/>
  <c r="P161"/>
  <c r="BI142"/>
  <c r="BH142"/>
  <c r="BG142"/>
  <c r="BF142"/>
  <c r="X142"/>
  <c r="V142"/>
  <c r="T142"/>
  <c r="P142"/>
  <c r="BI140"/>
  <c r="BH140"/>
  <c r="BG140"/>
  <c r="BF140"/>
  <c r="X140"/>
  <c r="V140"/>
  <c r="T140"/>
  <c r="P140"/>
  <c r="BI139"/>
  <c r="BH139"/>
  <c r="BG139"/>
  <c r="BF139"/>
  <c r="X139"/>
  <c r="V139"/>
  <c r="T139"/>
  <c r="P139"/>
  <c r="BI137"/>
  <c r="BH137"/>
  <c r="BG137"/>
  <c r="BF137"/>
  <c r="X137"/>
  <c r="V137"/>
  <c r="T137"/>
  <c r="P137"/>
  <c r="BI135"/>
  <c r="BH135"/>
  <c r="BG135"/>
  <c r="BF135"/>
  <c r="X135"/>
  <c r="V135"/>
  <c r="T135"/>
  <c r="P135"/>
  <c r="BI134"/>
  <c r="BH134"/>
  <c r="BG134"/>
  <c r="BF134"/>
  <c r="X134"/>
  <c r="V134"/>
  <c r="T134"/>
  <c r="P134"/>
  <c r="BI129"/>
  <c r="BH129"/>
  <c r="BG129"/>
  <c r="BF129"/>
  <c r="X129"/>
  <c r="V129"/>
  <c r="T129"/>
  <c r="P129"/>
  <c r="BI127"/>
  <c r="BH127"/>
  <c r="BG127"/>
  <c r="BF127"/>
  <c r="X127"/>
  <c r="V127"/>
  <c r="T127"/>
  <c r="P127"/>
  <c r="BI126"/>
  <c r="BH126"/>
  <c r="BG126"/>
  <c r="BF126"/>
  <c r="X126"/>
  <c r="V126"/>
  <c r="T126"/>
  <c r="P126"/>
  <c r="BI124"/>
  <c r="BH124"/>
  <c r="BG124"/>
  <c r="BF124"/>
  <c r="X124"/>
  <c r="V124"/>
  <c r="T124"/>
  <c r="P124"/>
  <c r="BI111"/>
  <c r="BH111"/>
  <c r="BG111"/>
  <c r="BF111"/>
  <c r="X111"/>
  <c r="V111"/>
  <c r="T111"/>
  <c r="P111"/>
  <c r="BI106"/>
  <c r="BH106"/>
  <c r="BG106"/>
  <c r="BF106"/>
  <c r="X106"/>
  <c r="V106"/>
  <c r="T106"/>
  <c r="P106"/>
  <c r="BI100"/>
  <c r="BH100"/>
  <c r="BG100"/>
  <c r="BF100"/>
  <c r="X100"/>
  <c r="V100"/>
  <c r="T100"/>
  <c r="P100"/>
  <c r="BI98"/>
  <c r="BH98"/>
  <c r="BG98"/>
  <c r="BF98"/>
  <c r="X98"/>
  <c r="V98"/>
  <c r="T98"/>
  <c r="P98"/>
  <c r="BI96"/>
  <c r="BH96"/>
  <c r="BG96"/>
  <c r="BF96"/>
  <c r="X96"/>
  <c r="V96"/>
  <c r="T96"/>
  <c r="P96"/>
  <c r="J90"/>
  <c r="J89"/>
  <c r="F89"/>
  <c r="F87"/>
  <c r="E85"/>
  <c r="J61"/>
  <c r="J60"/>
  <c r="F60"/>
  <c r="F58"/>
  <c r="E56"/>
  <c r="J20"/>
  <c r="E20"/>
  <c r="F61"/>
  <c r="J19"/>
  <c r="J14"/>
  <c r="J87"/>
  <c r="E7"/>
  <c r="E81"/>
  <c i="8" r="K39"/>
  <c r="K38"/>
  <c i="1" r="BA62"/>
  <c i="8" r="K37"/>
  <c i="1" r="AZ62"/>
  <c i="8" r="BI446"/>
  <c r="BH446"/>
  <c r="BG446"/>
  <c r="BF446"/>
  <c r="X446"/>
  <c r="X445"/>
  <c r="V446"/>
  <c r="V445"/>
  <c r="T446"/>
  <c r="T445"/>
  <c r="P446"/>
  <c r="BI441"/>
  <c r="BH441"/>
  <c r="BG441"/>
  <c r="BF441"/>
  <c r="X441"/>
  <c r="V441"/>
  <c r="T441"/>
  <c r="P441"/>
  <c r="BI439"/>
  <c r="BH439"/>
  <c r="BG439"/>
  <c r="BF439"/>
  <c r="X439"/>
  <c r="V439"/>
  <c r="T439"/>
  <c r="P439"/>
  <c r="BI436"/>
  <c r="BH436"/>
  <c r="BG436"/>
  <c r="BF436"/>
  <c r="X436"/>
  <c r="V436"/>
  <c r="T436"/>
  <c r="P436"/>
  <c r="BI434"/>
  <c r="BH434"/>
  <c r="BG434"/>
  <c r="BF434"/>
  <c r="X434"/>
  <c r="V434"/>
  <c r="T434"/>
  <c r="P434"/>
  <c r="BI430"/>
  <c r="BH430"/>
  <c r="BG430"/>
  <c r="BF430"/>
  <c r="X430"/>
  <c r="V430"/>
  <c r="T430"/>
  <c r="P430"/>
  <c r="BI428"/>
  <c r="BH428"/>
  <c r="BG428"/>
  <c r="BF428"/>
  <c r="X428"/>
  <c r="V428"/>
  <c r="T428"/>
  <c r="P428"/>
  <c r="BI422"/>
  <c r="BH422"/>
  <c r="BG422"/>
  <c r="BF422"/>
  <c r="X422"/>
  <c r="V422"/>
  <c r="T422"/>
  <c r="P422"/>
  <c r="BI419"/>
  <c r="BH419"/>
  <c r="BG419"/>
  <c r="BF419"/>
  <c r="X419"/>
  <c r="V419"/>
  <c r="T419"/>
  <c r="P419"/>
  <c r="BI417"/>
  <c r="BH417"/>
  <c r="BG417"/>
  <c r="BF417"/>
  <c r="X417"/>
  <c r="V417"/>
  <c r="T417"/>
  <c r="P417"/>
  <c r="BI407"/>
  <c r="BH407"/>
  <c r="BG407"/>
  <c r="BF407"/>
  <c r="X407"/>
  <c r="V407"/>
  <c r="T407"/>
  <c r="P407"/>
  <c r="BI405"/>
  <c r="BH405"/>
  <c r="BG405"/>
  <c r="BF405"/>
  <c r="X405"/>
  <c r="V405"/>
  <c r="T405"/>
  <c r="P405"/>
  <c r="BI402"/>
  <c r="BH402"/>
  <c r="BG402"/>
  <c r="BF402"/>
  <c r="X402"/>
  <c r="V402"/>
  <c r="T402"/>
  <c r="P402"/>
  <c r="BI399"/>
  <c r="BH399"/>
  <c r="BG399"/>
  <c r="BF399"/>
  <c r="X399"/>
  <c r="V399"/>
  <c r="T399"/>
  <c r="P399"/>
  <c r="BI391"/>
  <c r="BH391"/>
  <c r="BG391"/>
  <c r="BF391"/>
  <c r="X391"/>
  <c r="V391"/>
  <c r="T391"/>
  <c r="P391"/>
  <c r="BI389"/>
  <c r="BH389"/>
  <c r="BG389"/>
  <c r="BF389"/>
  <c r="X389"/>
  <c r="V389"/>
  <c r="T389"/>
  <c r="P389"/>
  <c r="BI387"/>
  <c r="BH387"/>
  <c r="BG387"/>
  <c r="BF387"/>
  <c r="X387"/>
  <c r="V387"/>
  <c r="T387"/>
  <c r="P387"/>
  <c r="BI385"/>
  <c r="BH385"/>
  <c r="BG385"/>
  <c r="BF385"/>
  <c r="X385"/>
  <c r="V385"/>
  <c r="T385"/>
  <c r="P385"/>
  <c r="BI382"/>
  <c r="BH382"/>
  <c r="BG382"/>
  <c r="BF382"/>
  <c r="X382"/>
  <c r="V382"/>
  <c r="T382"/>
  <c r="P382"/>
  <c r="BI379"/>
  <c r="BH379"/>
  <c r="BG379"/>
  <c r="BF379"/>
  <c r="X379"/>
  <c r="V379"/>
  <c r="T379"/>
  <c r="P379"/>
  <c r="BI373"/>
  <c r="BH373"/>
  <c r="BG373"/>
  <c r="BF373"/>
  <c r="X373"/>
  <c r="V373"/>
  <c r="T373"/>
  <c r="P373"/>
  <c r="BI370"/>
  <c r="BH370"/>
  <c r="BG370"/>
  <c r="BF370"/>
  <c r="X370"/>
  <c r="V370"/>
  <c r="T370"/>
  <c r="P370"/>
  <c r="BI367"/>
  <c r="BH367"/>
  <c r="BG367"/>
  <c r="BF367"/>
  <c r="X367"/>
  <c r="V367"/>
  <c r="T367"/>
  <c r="P367"/>
  <c r="BI365"/>
  <c r="BH365"/>
  <c r="BG365"/>
  <c r="BF365"/>
  <c r="X365"/>
  <c r="V365"/>
  <c r="T365"/>
  <c r="P365"/>
  <c r="BI363"/>
  <c r="BH363"/>
  <c r="BG363"/>
  <c r="BF363"/>
  <c r="X363"/>
  <c r="V363"/>
  <c r="T363"/>
  <c r="P363"/>
  <c r="BI359"/>
  <c r="BH359"/>
  <c r="BG359"/>
  <c r="BF359"/>
  <c r="X359"/>
  <c r="V359"/>
  <c r="T359"/>
  <c r="P359"/>
  <c r="BI356"/>
  <c r="BH356"/>
  <c r="BG356"/>
  <c r="BF356"/>
  <c r="X356"/>
  <c r="V356"/>
  <c r="T356"/>
  <c r="P356"/>
  <c r="BI354"/>
  <c r="BH354"/>
  <c r="BG354"/>
  <c r="BF354"/>
  <c r="X354"/>
  <c r="V354"/>
  <c r="T354"/>
  <c r="P354"/>
  <c r="BI351"/>
  <c r="BH351"/>
  <c r="BG351"/>
  <c r="BF351"/>
  <c r="X351"/>
  <c r="V351"/>
  <c r="T351"/>
  <c r="P351"/>
  <c r="BI349"/>
  <c r="BH349"/>
  <c r="BG349"/>
  <c r="BF349"/>
  <c r="X349"/>
  <c r="V349"/>
  <c r="T349"/>
  <c r="P349"/>
  <c r="BI347"/>
  <c r="BH347"/>
  <c r="BG347"/>
  <c r="BF347"/>
  <c r="X347"/>
  <c r="V347"/>
  <c r="T347"/>
  <c r="P347"/>
  <c r="BI345"/>
  <c r="BH345"/>
  <c r="BG345"/>
  <c r="BF345"/>
  <c r="X345"/>
  <c r="V345"/>
  <c r="T345"/>
  <c r="P345"/>
  <c r="BI343"/>
  <c r="BH343"/>
  <c r="BG343"/>
  <c r="BF343"/>
  <c r="X343"/>
  <c r="V343"/>
  <c r="T343"/>
  <c r="P343"/>
  <c r="BI341"/>
  <c r="BH341"/>
  <c r="BG341"/>
  <c r="BF341"/>
  <c r="X341"/>
  <c r="V341"/>
  <c r="T341"/>
  <c r="P341"/>
  <c r="BI339"/>
  <c r="BH339"/>
  <c r="BG339"/>
  <c r="BF339"/>
  <c r="X339"/>
  <c r="V339"/>
  <c r="T339"/>
  <c r="P339"/>
  <c r="BI336"/>
  <c r="BH336"/>
  <c r="BG336"/>
  <c r="BF336"/>
  <c r="X336"/>
  <c r="V336"/>
  <c r="T336"/>
  <c r="P336"/>
  <c r="BI333"/>
  <c r="BH333"/>
  <c r="BG333"/>
  <c r="BF333"/>
  <c r="X333"/>
  <c r="V333"/>
  <c r="T333"/>
  <c r="P333"/>
  <c r="BI330"/>
  <c r="BH330"/>
  <c r="BG330"/>
  <c r="BF330"/>
  <c r="X330"/>
  <c r="V330"/>
  <c r="T330"/>
  <c r="P330"/>
  <c r="BI326"/>
  <c r="BH326"/>
  <c r="BG326"/>
  <c r="BF326"/>
  <c r="X326"/>
  <c r="V326"/>
  <c r="T326"/>
  <c r="P326"/>
  <c r="BI323"/>
  <c r="BH323"/>
  <c r="BG323"/>
  <c r="BF323"/>
  <c r="X323"/>
  <c r="V323"/>
  <c r="T323"/>
  <c r="P323"/>
  <c r="BI321"/>
  <c r="BH321"/>
  <c r="BG321"/>
  <c r="BF321"/>
  <c r="X321"/>
  <c r="V321"/>
  <c r="T321"/>
  <c r="P321"/>
  <c r="BI317"/>
  <c r="BH317"/>
  <c r="BG317"/>
  <c r="BF317"/>
  <c r="X317"/>
  <c r="V317"/>
  <c r="T317"/>
  <c r="P317"/>
  <c r="BI310"/>
  <c r="BH310"/>
  <c r="BG310"/>
  <c r="BF310"/>
  <c r="X310"/>
  <c r="V310"/>
  <c r="T310"/>
  <c r="P310"/>
  <c r="BI307"/>
  <c r="BH307"/>
  <c r="BG307"/>
  <c r="BF307"/>
  <c r="X307"/>
  <c r="V307"/>
  <c r="T307"/>
  <c r="P307"/>
  <c r="BI304"/>
  <c r="BH304"/>
  <c r="BG304"/>
  <c r="BF304"/>
  <c r="X304"/>
  <c r="V304"/>
  <c r="T304"/>
  <c r="P304"/>
  <c r="BI301"/>
  <c r="BH301"/>
  <c r="BG301"/>
  <c r="BF301"/>
  <c r="X301"/>
  <c r="V301"/>
  <c r="T301"/>
  <c r="P301"/>
  <c r="BI297"/>
  <c r="BH297"/>
  <c r="BG297"/>
  <c r="BF297"/>
  <c r="X297"/>
  <c r="V297"/>
  <c r="T297"/>
  <c r="P297"/>
  <c r="BI295"/>
  <c r="BH295"/>
  <c r="BG295"/>
  <c r="BF295"/>
  <c r="X295"/>
  <c r="V295"/>
  <c r="T295"/>
  <c r="P295"/>
  <c r="BI293"/>
  <c r="BH293"/>
  <c r="BG293"/>
  <c r="BF293"/>
  <c r="X293"/>
  <c r="V293"/>
  <c r="T293"/>
  <c r="P293"/>
  <c r="BI287"/>
  <c r="BH287"/>
  <c r="BG287"/>
  <c r="BF287"/>
  <c r="X287"/>
  <c r="V287"/>
  <c r="T287"/>
  <c r="P287"/>
  <c r="BI284"/>
  <c r="BH284"/>
  <c r="BG284"/>
  <c r="BF284"/>
  <c r="X284"/>
  <c r="V284"/>
  <c r="T284"/>
  <c r="P284"/>
  <c r="BI282"/>
  <c r="BH282"/>
  <c r="BG282"/>
  <c r="BF282"/>
  <c r="X282"/>
  <c r="V282"/>
  <c r="T282"/>
  <c r="P282"/>
  <c r="BI279"/>
  <c r="BH279"/>
  <c r="BG279"/>
  <c r="BF279"/>
  <c r="X279"/>
  <c r="V279"/>
  <c r="T279"/>
  <c r="P279"/>
  <c r="BI275"/>
  <c r="BH275"/>
  <c r="BG275"/>
  <c r="BF275"/>
  <c r="X275"/>
  <c r="V275"/>
  <c r="T275"/>
  <c r="P275"/>
  <c r="BI272"/>
  <c r="BH272"/>
  <c r="BG272"/>
  <c r="BF272"/>
  <c r="X272"/>
  <c r="V272"/>
  <c r="T272"/>
  <c r="P272"/>
  <c r="BI269"/>
  <c r="BH269"/>
  <c r="BG269"/>
  <c r="BF269"/>
  <c r="X269"/>
  <c r="V269"/>
  <c r="T269"/>
  <c r="P269"/>
  <c r="BI263"/>
  <c r="BH263"/>
  <c r="BG263"/>
  <c r="BF263"/>
  <c r="X263"/>
  <c r="V263"/>
  <c r="T263"/>
  <c r="P263"/>
  <c r="BI260"/>
  <c r="BH260"/>
  <c r="BG260"/>
  <c r="BF260"/>
  <c r="X260"/>
  <c r="V260"/>
  <c r="T260"/>
  <c r="P260"/>
  <c r="BI254"/>
  <c r="BH254"/>
  <c r="BG254"/>
  <c r="BF254"/>
  <c r="X254"/>
  <c r="V254"/>
  <c r="V242"/>
  <c r="V241"/>
  <c r="T254"/>
  <c r="T242"/>
  <c r="T241"/>
  <c r="P254"/>
  <c r="BI245"/>
  <c r="BH245"/>
  <c r="BG245"/>
  <c r="BF245"/>
  <c r="X245"/>
  <c r="V245"/>
  <c r="T245"/>
  <c r="P245"/>
  <c r="BI243"/>
  <c r="BH243"/>
  <c r="BG243"/>
  <c r="BF243"/>
  <c r="X243"/>
  <c r="V243"/>
  <c r="T243"/>
  <c r="P243"/>
  <c r="BI235"/>
  <c r="BH235"/>
  <c r="BG235"/>
  <c r="BF235"/>
  <c r="X235"/>
  <c r="V235"/>
  <c r="T235"/>
  <c r="P235"/>
  <c r="BI229"/>
  <c r="BH229"/>
  <c r="BG229"/>
  <c r="BF229"/>
  <c r="X229"/>
  <c r="V229"/>
  <c r="T229"/>
  <c r="P229"/>
  <c r="BI223"/>
  <c r="BH223"/>
  <c r="BG223"/>
  <c r="BF223"/>
  <c r="X223"/>
  <c r="V223"/>
  <c r="T223"/>
  <c r="P223"/>
  <c r="BI220"/>
  <c r="BH220"/>
  <c r="BG220"/>
  <c r="BF220"/>
  <c r="X220"/>
  <c r="V220"/>
  <c r="T220"/>
  <c r="P220"/>
  <c r="BI218"/>
  <c r="BH218"/>
  <c r="BG218"/>
  <c r="BF218"/>
  <c r="X218"/>
  <c r="V218"/>
  <c r="T218"/>
  <c r="P218"/>
  <c r="BI214"/>
  <c r="BH214"/>
  <c r="BG214"/>
  <c r="BF214"/>
  <c r="X214"/>
  <c r="V214"/>
  <c r="T214"/>
  <c r="P214"/>
  <c r="BI210"/>
  <c r="BH210"/>
  <c r="BG210"/>
  <c r="BF210"/>
  <c r="X210"/>
  <c r="V210"/>
  <c r="T210"/>
  <c r="P210"/>
  <c r="BI208"/>
  <c r="BH208"/>
  <c r="BG208"/>
  <c r="BF208"/>
  <c r="X208"/>
  <c r="V208"/>
  <c r="T208"/>
  <c r="P208"/>
  <c r="BI206"/>
  <c r="BH206"/>
  <c r="BG206"/>
  <c r="BF206"/>
  <c r="X206"/>
  <c r="V206"/>
  <c r="T206"/>
  <c r="P206"/>
  <c r="BI204"/>
  <c r="BH204"/>
  <c r="BG204"/>
  <c r="BF204"/>
  <c r="X204"/>
  <c r="V204"/>
  <c r="T204"/>
  <c r="P204"/>
  <c r="BI201"/>
  <c r="BH201"/>
  <c r="BG201"/>
  <c r="BF201"/>
  <c r="X201"/>
  <c r="V201"/>
  <c r="T201"/>
  <c r="P201"/>
  <c r="BI198"/>
  <c r="BH198"/>
  <c r="BG198"/>
  <c r="BF198"/>
  <c r="X198"/>
  <c r="V198"/>
  <c r="T198"/>
  <c r="P198"/>
  <c r="BI196"/>
  <c r="BH196"/>
  <c r="BG196"/>
  <c r="BF196"/>
  <c r="X196"/>
  <c r="V196"/>
  <c r="T196"/>
  <c r="P196"/>
  <c r="BI194"/>
  <c r="BH194"/>
  <c r="BG194"/>
  <c r="BF194"/>
  <c r="X194"/>
  <c r="V194"/>
  <c r="T194"/>
  <c r="P194"/>
  <c r="BI191"/>
  <c r="BH191"/>
  <c r="BG191"/>
  <c r="BF191"/>
  <c r="X191"/>
  <c r="V191"/>
  <c r="T191"/>
  <c r="P191"/>
  <c r="BI186"/>
  <c r="BH186"/>
  <c r="BG186"/>
  <c r="BF186"/>
  <c r="X186"/>
  <c r="V186"/>
  <c r="T186"/>
  <c r="P186"/>
  <c r="BI178"/>
  <c r="BH178"/>
  <c r="BG178"/>
  <c r="BF178"/>
  <c r="X178"/>
  <c r="V178"/>
  <c r="T178"/>
  <c r="P178"/>
  <c r="BI176"/>
  <c r="BH176"/>
  <c r="BG176"/>
  <c r="BF176"/>
  <c r="X176"/>
  <c r="V176"/>
  <c r="T176"/>
  <c r="P176"/>
  <c r="BI174"/>
  <c r="BH174"/>
  <c r="BG174"/>
  <c r="BF174"/>
  <c r="X174"/>
  <c r="V174"/>
  <c r="T174"/>
  <c r="P174"/>
  <c r="BI171"/>
  <c r="BH171"/>
  <c r="BG171"/>
  <c r="BF171"/>
  <c r="X171"/>
  <c r="V171"/>
  <c r="T171"/>
  <c r="P171"/>
  <c r="BI166"/>
  <c r="BH166"/>
  <c r="BG166"/>
  <c r="BF166"/>
  <c r="X166"/>
  <c r="V166"/>
  <c r="T166"/>
  <c r="P166"/>
  <c r="BI163"/>
  <c r="BH163"/>
  <c r="BG163"/>
  <c r="BF163"/>
  <c r="X163"/>
  <c r="V163"/>
  <c r="T163"/>
  <c r="P163"/>
  <c r="BI147"/>
  <c r="BH147"/>
  <c r="BG147"/>
  <c r="BF147"/>
  <c r="X147"/>
  <c r="X140"/>
  <c r="V147"/>
  <c r="V140"/>
  <c r="T147"/>
  <c r="T140"/>
  <c r="P147"/>
  <c r="BI141"/>
  <c r="BH141"/>
  <c r="BG141"/>
  <c r="BF141"/>
  <c r="X141"/>
  <c r="V141"/>
  <c r="T141"/>
  <c r="P141"/>
  <c r="BI134"/>
  <c r="BH134"/>
  <c r="BG134"/>
  <c r="BF134"/>
  <c r="X134"/>
  <c r="V134"/>
  <c r="T134"/>
  <c r="P134"/>
  <c r="BI131"/>
  <c r="BH131"/>
  <c r="BG131"/>
  <c r="BF131"/>
  <c r="X131"/>
  <c r="V131"/>
  <c r="T131"/>
  <c r="P131"/>
  <c r="BI126"/>
  <c r="BH126"/>
  <c r="BG126"/>
  <c r="BF126"/>
  <c r="X126"/>
  <c r="X125"/>
  <c r="V126"/>
  <c r="V125"/>
  <c r="T126"/>
  <c r="T125"/>
  <c r="P126"/>
  <c r="BI124"/>
  <c r="BH124"/>
  <c r="BG124"/>
  <c r="BF124"/>
  <c r="X124"/>
  <c r="V124"/>
  <c r="T124"/>
  <c r="P124"/>
  <c r="BI119"/>
  <c r="BH119"/>
  <c r="BG119"/>
  <c r="BF119"/>
  <c r="X119"/>
  <c r="V119"/>
  <c r="T119"/>
  <c r="P119"/>
  <c r="BI114"/>
  <c r="BH114"/>
  <c r="BG114"/>
  <c r="BF114"/>
  <c r="X114"/>
  <c r="V114"/>
  <c r="T114"/>
  <c r="P114"/>
  <c r="BI110"/>
  <c r="BH110"/>
  <c r="BG110"/>
  <c r="BF110"/>
  <c r="X110"/>
  <c r="V110"/>
  <c r="T110"/>
  <c r="P110"/>
  <c r="BI108"/>
  <c r="BH108"/>
  <c r="BG108"/>
  <c r="BF108"/>
  <c r="X108"/>
  <c r="V108"/>
  <c r="T108"/>
  <c r="P108"/>
  <c r="BI107"/>
  <c r="BH107"/>
  <c r="BG107"/>
  <c r="BF107"/>
  <c r="X107"/>
  <c r="V107"/>
  <c r="T107"/>
  <c r="P107"/>
  <c r="J101"/>
  <c r="J100"/>
  <c r="F100"/>
  <c r="F98"/>
  <c r="E96"/>
  <c r="J57"/>
  <c r="J56"/>
  <c r="F56"/>
  <c r="F54"/>
  <c r="E52"/>
  <c r="J18"/>
  <c r="E18"/>
  <c r="F57"/>
  <c r="J17"/>
  <c r="J12"/>
  <c r="J98"/>
  <c r="E7"/>
  <c r="E94"/>
  <c i="7" r="K39"/>
  <c r="K38"/>
  <c i="1" r="BA60"/>
  <c i="7" r="K37"/>
  <c i="1" r="AZ60"/>
  <c i="7" r="BI136"/>
  <c r="BH136"/>
  <c r="BG136"/>
  <c r="BF136"/>
  <c r="X136"/>
  <c r="V136"/>
  <c r="T136"/>
  <c r="P136"/>
  <c r="BI135"/>
  <c r="BH135"/>
  <c r="BG135"/>
  <c r="BF135"/>
  <c r="X135"/>
  <c r="V135"/>
  <c r="T135"/>
  <c r="P135"/>
  <c r="BI134"/>
  <c r="BH134"/>
  <c r="BG134"/>
  <c r="BF134"/>
  <c r="X134"/>
  <c r="V134"/>
  <c r="T134"/>
  <c r="P134"/>
  <c r="BI132"/>
  <c r="BH132"/>
  <c r="BG132"/>
  <c r="BF132"/>
  <c r="X132"/>
  <c r="X131"/>
  <c r="V132"/>
  <c r="V131"/>
  <c r="T132"/>
  <c r="T131"/>
  <c r="P132"/>
  <c r="BI129"/>
  <c r="BH129"/>
  <c r="BG129"/>
  <c r="BF129"/>
  <c r="X129"/>
  <c r="V129"/>
  <c r="T129"/>
  <c r="P129"/>
  <c r="BI128"/>
  <c r="BH128"/>
  <c r="BG128"/>
  <c r="BF128"/>
  <c r="X128"/>
  <c r="V128"/>
  <c r="T128"/>
  <c r="P128"/>
  <c r="BI127"/>
  <c r="BH127"/>
  <c r="BG127"/>
  <c r="BF127"/>
  <c r="X127"/>
  <c r="V127"/>
  <c r="T127"/>
  <c r="P127"/>
  <c r="BI125"/>
  <c r="BH125"/>
  <c r="BG125"/>
  <c r="BF125"/>
  <c r="X125"/>
  <c r="V125"/>
  <c r="T125"/>
  <c r="P125"/>
  <c r="BI124"/>
  <c r="BH124"/>
  <c r="BG124"/>
  <c r="BF124"/>
  <c r="X124"/>
  <c r="V124"/>
  <c r="T124"/>
  <c r="P124"/>
  <c r="BI122"/>
  <c r="BH122"/>
  <c r="BG122"/>
  <c r="BF122"/>
  <c r="X122"/>
  <c r="V122"/>
  <c r="T122"/>
  <c r="P122"/>
  <c r="BI121"/>
  <c r="BH121"/>
  <c r="BG121"/>
  <c r="BF121"/>
  <c r="X121"/>
  <c r="V121"/>
  <c r="T121"/>
  <c r="P121"/>
  <c r="BI120"/>
  <c r="BH120"/>
  <c r="BG120"/>
  <c r="BF120"/>
  <c r="X120"/>
  <c r="V120"/>
  <c r="T120"/>
  <c r="P120"/>
  <c r="BI119"/>
  <c r="BH119"/>
  <c r="BG119"/>
  <c r="BF119"/>
  <c r="X119"/>
  <c r="V119"/>
  <c r="T119"/>
  <c r="P119"/>
  <c r="BI117"/>
  <c r="BH117"/>
  <c r="BG117"/>
  <c r="BF117"/>
  <c r="X117"/>
  <c r="V117"/>
  <c r="T117"/>
  <c r="P117"/>
  <c r="BI114"/>
  <c r="BH114"/>
  <c r="BG114"/>
  <c r="BF114"/>
  <c r="X114"/>
  <c r="V114"/>
  <c r="T114"/>
  <c r="P114"/>
  <c r="BI113"/>
  <c r="BH113"/>
  <c r="BG113"/>
  <c r="BF113"/>
  <c r="X113"/>
  <c r="V113"/>
  <c r="T113"/>
  <c r="P113"/>
  <c r="BI112"/>
  <c r="BH112"/>
  <c r="BG112"/>
  <c r="BF112"/>
  <c r="X112"/>
  <c r="V112"/>
  <c r="T112"/>
  <c r="P112"/>
  <c r="BI110"/>
  <c r="BH110"/>
  <c r="BG110"/>
  <c r="BF110"/>
  <c r="X110"/>
  <c r="X109"/>
  <c r="V110"/>
  <c r="V109"/>
  <c r="T110"/>
  <c r="T109"/>
  <c r="P110"/>
  <c r="BI108"/>
  <c r="BH108"/>
  <c r="BG108"/>
  <c r="BF108"/>
  <c r="X108"/>
  <c r="V108"/>
  <c r="T108"/>
  <c r="P108"/>
  <c r="BI107"/>
  <c r="BH107"/>
  <c r="BG107"/>
  <c r="BF107"/>
  <c r="X107"/>
  <c r="V107"/>
  <c r="T107"/>
  <c r="P107"/>
  <c r="BI105"/>
  <c r="BH105"/>
  <c r="BG105"/>
  <c r="BF105"/>
  <c r="X105"/>
  <c r="V105"/>
  <c r="T105"/>
  <c r="P105"/>
  <c r="BI104"/>
  <c r="BH104"/>
  <c r="BG104"/>
  <c r="BF104"/>
  <c r="X104"/>
  <c r="V104"/>
  <c r="T104"/>
  <c r="P104"/>
  <c r="BI103"/>
  <c r="BH103"/>
  <c r="BG103"/>
  <c r="BF103"/>
  <c r="X103"/>
  <c r="V103"/>
  <c r="T103"/>
  <c r="P103"/>
  <c r="BI102"/>
  <c r="BH102"/>
  <c r="BG102"/>
  <c r="BF102"/>
  <c r="X102"/>
  <c r="V102"/>
  <c r="T102"/>
  <c r="P102"/>
  <c r="BI101"/>
  <c r="BH101"/>
  <c r="BG101"/>
  <c r="BF101"/>
  <c r="X101"/>
  <c r="V101"/>
  <c r="T101"/>
  <c r="P101"/>
  <c r="BI100"/>
  <c r="BH100"/>
  <c r="BG100"/>
  <c r="BF100"/>
  <c r="X100"/>
  <c r="V100"/>
  <c r="T100"/>
  <c r="P100"/>
  <c r="BI99"/>
  <c r="BH99"/>
  <c r="BG99"/>
  <c r="BF99"/>
  <c r="X99"/>
  <c r="V99"/>
  <c r="T99"/>
  <c r="P99"/>
  <c r="BI98"/>
  <c r="BH98"/>
  <c r="BG98"/>
  <c r="BF98"/>
  <c r="X98"/>
  <c r="V98"/>
  <c r="T98"/>
  <c r="P98"/>
  <c r="BI97"/>
  <c r="BH97"/>
  <c r="BG97"/>
  <c r="BF97"/>
  <c r="X97"/>
  <c r="V97"/>
  <c r="T97"/>
  <c r="P97"/>
  <c r="BI96"/>
  <c r="BH96"/>
  <c r="BG96"/>
  <c r="BF96"/>
  <c r="X96"/>
  <c r="V96"/>
  <c r="T96"/>
  <c r="P96"/>
  <c r="BI95"/>
  <c r="BH95"/>
  <c r="BG95"/>
  <c r="BF95"/>
  <c r="X95"/>
  <c r="V95"/>
  <c r="T95"/>
  <c r="P95"/>
  <c r="BI94"/>
  <c r="BH94"/>
  <c r="BG94"/>
  <c r="BF94"/>
  <c r="X94"/>
  <c r="V94"/>
  <c r="T94"/>
  <c r="P94"/>
  <c r="J87"/>
  <c r="J86"/>
  <c r="F86"/>
  <c r="F84"/>
  <c r="E82"/>
  <c r="J57"/>
  <c r="J56"/>
  <c r="F56"/>
  <c r="F54"/>
  <c r="E52"/>
  <c r="J18"/>
  <c r="E18"/>
  <c r="F87"/>
  <c r="J17"/>
  <c r="J12"/>
  <c r="J84"/>
  <c r="E7"/>
  <c r="E80"/>
  <c i="6" r="K39"/>
  <c r="K38"/>
  <c i="1" r="BA59"/>
  <c i="6" r="K37"/>
  <c i="1" r="AZ59"/>
  <c i="6" r="BI316"/>
  <c r="BH316"/>
  <c r="BG316"/>
  <c r="BF316"/>
  <c r="X316"/>
  <c r="V316"/>
  <c r="T316"/>
  <c r="P316"/>
  <c r="BI314"/>
  <c r="BH314"/>
  <c r="BG314"/>
  <c r="BF314"/>
  <c r="X314"/>
  <c r="V314"/>
  <c r="T314"/>
  <c r="P314"/>
  <c r="BI312"/>
  <c r="BH312"/>
  <c r="BG312"/>
  <c r="BF312"/>
  <c r="X312"/>
  <c r="V312"/>
  <c r="T312"/>
  <c r="P312"/>
  <c r="BI310"/>
  <c r="BH310"/>
  <c r="BG310"/>
  <c r="BF310"/>
  <c r="X310"/>
  <c r="V310"/>
  <c r="T310"/>
  <c r="P310"/>
  <c r="BI308"/>
  <c r="BH308"/>
  <c r="BG308"/>
  <c r="BF308"/>
  <c r="X308"/>
  <c r="X307"/>
  <c r="V308"/>
  <c r="V307"/>
  <c r="T308"/>
  <c r="T307"/>
  <c r="P308"/>
  <c r="BI306"/>
  <c r="BH306"/>
  <c r="BG306"/>
  <c r="BF306"/>
  <c r="X306"/>
  <c r="V306"/>
  <c r="T306"/>
  <c r="P306"/>
  <c r="BI305"/>
  <c r="BH305"/>
  <c r="BG305"/>
  <c r="BF305"/>
  <c r="X305"/>
  <c r="V305"/>
  <c r="T305"/>
  <c r="P305"/>
  <c r="BI304"/>
  <c r="BH304"/>
  <c r="BG304"/>
  <c r="BF304"/>
  <c r="X304"/>
  <c r="V304"/>
  <c r="T304"/>
  <c r="P304"/>
  <c r="BI303"/>
  <c r="BH303"/>
  <c r="BG303"/>
  <c r="BF303"/>
  <c r="X303"/>
  <c r="V303"/>
  <c r="T303"/>
  <c r="P303"/>
  <c r="BI299"/>
  <c r="BH299"/>
  <c r="BG299"/>
  <c r="BF299"/>
  <c r="X299"/>
  <c r="V299"/>
  <c r="T299"/>
  <c r="P299"/>
  <c r="BI298"/>
  <c r="BH298"/>
  <c r="BG298"/>
  <c r="BF298"/>
  <c r="X298"/>
  <c r="V298"/>
  <c r="T298"/>
  <c r="P298"/>
  <c r="BI297"/>
  <c r="BH297"/>
  <c r="BG297"/>
  <c r="BF297"/>
  <c r="X297"/>
  <c r="V297"/>
  <c r="T297"/>
  <c r="P297"/>
  <c r="BI296"/>
  <c r="BH296"/>
  <c r="BG296"/>
  <c r="BF296"/>
  <c r="X296"/>
  <c r="V296"/>
  <c r="T296"/>
  <c r="P296"/>
  <c r="BI295"/>
  <c r="BH295"/>
  <c r="BG295"/>
  <c r="BF295"/>
  <c r="X295"/>
  <c r="V295"/>
  <c r="T295"/>
  <c r="P295"/>
  <c r="BI294"/>
  <c r="BH294"/>
  <c r="BG294"/>
  <c r="BF294"/>
  <c r="X294"/>
  <c r="V294"/>
  <c r="T294"/>
  <c r="P294"/>
  <c r="BI293"/>
  <c r="BH293"/>
  <c r="BG293"/>
  <c r="BF293"/>
  <c r="X293"/>
  <c r="V293"/>
  <c r="T293"/>
  <c r="P293"/>
  <c r="BI292"/>
  <c r="BH292"/>
  <c r="BG292"/>
  <c r="BF292"/>
  <c r="X292"/>
  <c r="V292"/>
  <c r="T292"/>
  <c r="P292"/>
  <c r="BI291"/>
  <c r="BH291"/>
  <c r="BG291"/>
  <c r="BF291"/>
  <c r="X291"/>
  <c r="V291"/>
  <c r="T291"/>
  <c r="P291"/>
  <c r="BI290"/>
  <c r="BH290"/>
  <c r="BG290"/>
  <c r="BF290"/>
  <c r="X290"/>
  <c r="V290"/>
  <c r="T290"/>
  <c r="P290"/>
  <c r="BI289"/>
  <c r="BH289"/>
  <c r="BG289"/>
  <c r="BF289"/>
  <c r="X289"/>
  <c r="V289"/>
  <c r="T289"/>
  <c r="P289"/>
  <c r="BI288"/>
  <c r="BH288"/>
  <c r="BG288"/>
  <c r="BF288"/>
  <c r="X288"/>
  <c r="V288"/>
  <c r="T288"/>
  <c r="P288"/>
  <c r="BI287"/>
  <c r="BH287"/>
  <c r="BG287"/>
  <c r="BF287"/>
  <c r="X287"/>
  <c r="V287"/>
  <c r="T287"/>
  <c r="P287"/>
  <c r="BI286"/>
  <c r="BH286"/>
  <c r="BG286"/>
  <c r="BF286"/>
  <c r="X286"/>
  <c r="V286"/>
  <c r="T286"/>
  <c r="P286"/>
  <c r="BI285"/>
  <c r="BH285"/>
  <c r="BG285"/>
  <c r="BF285"/>
  <c r="X285"/>
  <c r="V285"/>
  <c r="T285"/>
  <c r="P285"/>
  <c r="BI284"/>
  <c r="BH284"/>
  <c r="BG284"/>
  <c r="BF284"/>
  <c r="X284"/>
  <c r="V284"/>
  <c r="T284"/>
  <c r="P284"/>
  <c r="BI282"/>
  <c r="BH282"/>
  <c r="BG282"/>
  <c r="BF282"/>
  <c r="X282"/>
  <c r="V282"/>
  <c r="T282"/>
  <c r="P282"/>
  <c r="BI281"/>
  <c r="BH281"/>
  <c r="BG281"/>
  <c r="BF281"/>
  <c r="X281"/>
  <c r="V281"/>
  <c r="T281"/>
  <c r="P281"/>
  <c r="BI280"/>
  <c r="BH280"/>
  <c r="BG280"/>
  <c r="BF280"/>
  <c r="X280"/>
  <c r="V280"/>
  <c r="T280"/>
  <c r="P280"/>
  <c r="BI279"/>
  <c r="BH279"/>
  <c r="BG279"/>
  <c r="BF279"/>
  <c r="X279"/>
  <c r="V279"/>
  <c r="T279"/>
  <c r="P279"/>
  <c r="BI274"/>
  <c r="BH274"/>
  <c r="BG274"/>
  <c r="BF274"/>
  <c r="X274"/>
  <c r="V274"/>
  <c r="T274"/>
  <c r="P274"/>
  <c r="BI272"/>
  <c r="BH272"/>
  <c r="BG272"/>
  <c r="BF272"/>
  <c r="X272"/>
  <c r="V272"/>
  <c r="T272"/>
  <c r="P272"/>
  <c r="BI266"/>
  <c r="BH266"/>
  <c r="BG266"/>
  <c r="BF266"/>
  <c r="X266"/>
  <c r="V266"/>
  <c r="T266"/>
  <c r="P266"/>
  <c r="BI265"/>
  <c r="BH265"/>
  <c r="BG265"/>
  <c r="BF265"/>
  <c r="X265"/>
  <c r="V265"/>
  <c r="T265"/>
  <c r="P265"/>
  <c r="BI263"/>
  <c r="BH263"/>
  <c r="BG263"/>
  <c r="BF263"/>
  <c r="X263"/>
  <c r="V263"/>
  <c r="T263"/>
  <c r="P263"/>
  <c r="BI257"/>
  <c r="BH257"/>
  <c r="BG257"/>
  <c r="BF257"/>
  <c r="X257"/>
  <c r="V257"/>
  <c r="T257"/>
  <c r="P257"/>
  <c r="BI256"/>
  <c r="BH256"/>
  <c r="BG256"/>
  <c r="BF256"/>
  <c r="X256"/>
  <c r="V256"/>
  <c r="T256"/>
  <c r="P256"/>
  <c r="BI255"/>
  <c r="BH255"/>
  <c r="BG255"/>
  <c r="BF255"/>
  <c r="X255"/>
  <c r="V255"/>
  <c r="T255"/>
  <c r="P255"/>
  <c r="BI251"/>
  <c r="BH251"/>
  <c r="BG251"/>
  <c r="BF251"/>
  <c r="X251"/>
  <c r="V251"/>
  <c r="T251"/>
  <c r="P251"/>
  <c r="BI250"/>
  <c r="BH250"/>
  <c r="BG250"/>
  <c r="BF250"/>
  <c r="X250"/>
  <c r="V250"/>
  <c r="T250"/>
  <c r="P250"/>
  <c r="BI238"/>
  <c r="BH238"/>
  <c r="BG238"/>
  <c r="BF238"/>
  <c r="X238"/>
  <c r="V238"/>
  <c r="T238"/>
  <c r="P238"/>
  <c r="BI237"/>
  <c r="BH237"/>
  <c r="BG237"/>
  <c r="BF237"/>
  <c r="X237"/>
  <c r="V237"/>
  <c r="T237"/>
  <c r="P237"/>
  <c r="BI236"/>
  <c r="BH236"/>
  <c r="BG236"/>
  <c r="BF236"/>
  <c r="X236"/>
  <c r="V236"/>
  <c r="T236"/>
  <c r="P236"/>
  <c r="BI211"/>
  <c r="BH211"/>
  <c r="BG211"/>
  <c r="BF211"/>
  <c r="X211"/>
  <c r="V211"/>
  <c r="T211"/>
  <c r="P211"/>
  <c r="BI207"/>
  <c r="BH207"/>
  <c r="BG207"/>
  <c r="BF207"/>
  <c r="X207"/>
  <c r="X206"/>
  <c r="V207"/>
  <c r="V206"/>
  <c r="T207"/>
  <c r="T206"/>
  <c r="P207"/>
  <c r="BI204"/>
  <c r="BH204"/>
  <c r="BG204"/>
  <c r="BF204"/>
  <c r="X204"/>
  <c r="V204"/>
  <c r="T204"/>
  <c r="P204"/>
  <c r="BI189"/>
  <c r="BH189"/>
  <c r="BG189"/>
  <c r="BF189"/>
  <c r="X189"/>
  <c r="V189"/>
  <c r="T189"/>
  <c r="P189"/>
  <c r="BI159"/>
  <c r="BH159"/>
  <c r="BG159"/>
  <c r="BF159"/>
  <c r="X159"/>
  <c r="V159"/>
  <c r="T159"/>
  <c r="P159"/>
  <c r="BI157"/>
  <c r="BH157"/>
  <c r="BG157"/>
  <c r="BF157"/>
  <c r="X157"/>
  <c r="V157"/>
  <c r="T157"/>
  <c r="P157"/>
  <c r="BI156"/>
  <c r="BH156"/>
  <c r="BG156"/>
  <c r="BF156"/>
  <c r="X156"/>
  <c r="V156"/>
  <c r="T156"/>
  <c r="P156"/>
  <c r="BI154"/>
  <c r="BH154"/>
  <c r="BG154"/>
  <c r="BF154"/>
  <c r="X154"/>
  <c r="V154"/>
  <c r="T154"/>
  <c r="P154"/>
  <c r="BI152"/>
  <c r="BH152"/>
  <c r="BG152"/>
  <c r="BF152"/>
  <c r="X152"/>
  <c r="V152"/>
  <c r="T152"/>
  <c r="P152"/>
  <c r="BI151"/>
  <c r="BH151"/>
  <c r="BG151"/>
  <c r="BF151"/>
  <c r="X151"/>
  <c r="V151"/>
  <c r="T151"/>
  <c r="P151"/>
  <c r="BI131"/>
  <c r="BH131"/>
  <c r="BG131"/>
  <c r="BF131"/>
  <c r="X131"/>
  <c r="V131"/>
  <c r="T131"/>
  <c r="P131"/>
  <c r="BI129"/>
  <c r="BH129"/>
  <c r="BG129"/>
  <c r="BF129"/>
  <c r="X129"/>
  <c r="V129"/>
  <c r="T129"/>
  <c r="P129"/>
  <c r="BI111"/>
  <c r="BH111"/>
  <c r="BG111"/>
  <c r="BF111"/>
  <c r="X111"/>
  <c r="V111"/>
  <c r="T111"/>
  <c r="P111"/>
  <c r="BI99"/>
  <c r="BH99"/>
  <c r="BG99"/>
  <c r="BF99"/>
  <c r="X99"/>
  <c r="V99"/>
  <c r="T99"/>
  <c r="P99"/>
  <c r="BI97"/>
  <c r="BH97"/>
  <c r="BG97"/>
  <c r="BF97"/>
  <c r="X97"/>
  <c r="V97"/>
  <c r="T97"/>
  <c r="P97"/>
  <c r="BI95"/>
  <c r="BH95"/>
  <c r="BG95"/>
  <c r="BF95"/>
  <c r="X95"/>
  <c r="V95"/>
  <c r="T95"/>
  <c r="P95"/>
  <c r="BI93"/>
  <c r="BH93"/>
  <c r="BG93"/>
  <c r="BF93"/>
  <c r="X93"/>
  <c r="V93"/>
  <c r="T93"/>
  <c r="P93"/>
  <c r="BI91"/>
  <c r="BH91"/>
  <c r="BG91"/>
  <c r="BF91"/>
  <c r="X91"/>
  <c r="V91"/>
  <c r="T91"/>
  <c r="P91"/>
  <c r="J85"/>
  <c r="J84"/>
  <c r="F84"/>
  <c r="F82"/>
  <c r="E80"/>
  <c r="J57"/>
  <c r="J56"/>
  <c r="F56"/>
  <c r="F54"/>
  <c r="E52"/>
  <c r="J18"/>
  <c r="E18"/>
  <c r="F57"/>
  <c r="J17"/>
  <c r="J12"/>
  <c r="J82"/>
  <c r="E7"/>
  <c r="E50"/>
  <c i="5" r="K39"/>
  <c r="K38"/>
  <c i="1" r="BA58"/>
  <c i="5" r="K37"/>
  <c i="1" r="AZ58"/>
  <c i="5" r="BI496"/>
  <c r="BH496"/>
  <c r="BG496"/>
  <c r="BF496"/>
  <c r="X496"/>
  <c r="V496"/>
  <c r="T496"/>
  <c r="P496"/>
  <c r="BI495"/>
  <c r="BH495"/>
  <c r="BG495"/>
  <c r="BF495"/>
  <c r="X495"/>
  <c r="V495"/>
  <c r="T495"/>
  <c r="P495"/>
  <c r="BI493"/>
  <c r="BH493"/>
  <c r="BG493"/>
  <c r="BF493"/>
  <c r="X493"/>
  <c r="V493"/>
  <c r="T493"/>
  <c r="P493"/>
  <c r="BI489"/>
  <c r="BH489"/>
  <c r="BG489"/>
  <c r="BF489"/>
  <c r="X489"/>
  <c r="V489"/>
  <c r="T489"/>
  <c r="P489"/>
  <c r="BI487"/>
  <c r="BH487"/>
  <c r="BG487"/>
  <c r="BF487"/>
  <c r="X487"/>
  <c r="X486"/>
  <c r="V487"/>
  <c r="V486"/>
  <c r="T487"/>
  <c r="T486"/>
  <c r="P487"/>
  <c r="BI484"/>
  <c r="BH484"/>
  <c r="BG484"/>
  <c r="BF484"/>
  <c r="X484"/>
  <c r="V484"/>
  <c r="T484"/>
  <c r="P484"/>
  <c r="BI482"/>
  <c r="BH482"/>
  <c r="BG482"/>
  <c r="BF482"/>
  <c r="X482"/>
  <c r="V482"/>
  <c r="T482"/>
  <c r="P482"/>
  <c r="BI479"/>
  <c r="BH479"/>
  <c r="BG479"/>
  <c r="BF479"/>
  <c r="X479"/>
  <c r="V479"/>
  <c r="T479"/>
  <c r="P479"/>
  <c r="BI477"/>
  <c r="BH477"/>
  <c r="BG477"/>
  <c r="BF477"/>
  <c r="X477"/>
  <c r="V477"/>
  <c r="T477"/>
  <c r="P477"/>
  <c r="BI474"/>
  <c r="BH474"/>
  <c r="BG474"/>
  <c r="BF474"/>
  <c r="X474"/>
  <c r="V474"/>
  <c r="T474"/>
  <c r="P474"/>
  <c r="BI472"/>
  <c r="BH472"/>
  <c r="BG472"/>
  <c r="BF472"/>
  <c r="X472"/>
  <c r="V472"/>
  <c r="T472"/>
  <c r="P472"/>
  <c r="BI469"/>
  <c r="BH469"/>
  <c r="BG469"/>
  <c r="BF469"/>
  <c r="X469"/>
  <c r="V469"/>
  <c r="T469"/>
  <c r="P469"/>
  <c r="BI467"/>
  <c r="BH467"/>
  <c r="BG467"/>
  <c r="BF467"/>
  <c r="X467"/>
  <c r="V467"/>
  <c r="T467"/>
  <c r="P467"/>
  <c r="BI465"/>
  <c r="BH465"/>
  <c r="BG465"/>
  <c r="BF465"/>
  <c r="X465"/>
  <c r="V465"/>
  <c r="T465"/>
  <c r="P465"/>
  <c r="BI455"/>
  <c r="BH455"/>
  <c r="BG455"/>
  <c r="BF455"/>
  <c r="X455"/>
  <c r="X454"/>
  <c r="V455"/>
  <c r="V454"/>
  <c r="T455"/>
  <c r="T454"/>
  <c r="P455"/>
  <c r="BI453"/>
  <c r="BH453"/>
  <c r="BG453"/>
  <c r="BF453"/>
  <c r="X453"/>
  <c r="V453"/>
  <c r="T453"/>
  <c r="P453"/>
  <c r="BI452"/>
  <c r="BH452"/>
  <c r="BG452"/>
  <c r="BF452"/>
  <c r="X452"/>
  <c r="V452"/>
  <c r="T452"/>
  <c r="P452"/>
  <c r="BI449"/>
  <c r="BH449"/>
  <c r="BG449"/>
  <c r="BF449"/>
  <c r="X449"/>
  <c r="V449"/>
  <c r="T449"/>
  <c r="P449"/>
  <c r="BI447"/>
  <c r="BH447"/>
  <c r="BG447"/>
  <c r="BF447"/>
  <c r="X447"/>
  <c r="V447"/>
  <c r="T447"/>
  <c r="P447"/>
  <c r="BI445"/>
  <c r="BH445"/>
  <c r="BG445"/>
  <c r="BF445"/>
  <c r="X445"/>
  <c r="V445"/>
  <c r="T445"/>
  <c r="P445"/>
  <c r="BI442"/>
  <c r="BH442"/>
  <c r="BG442"/>
  <c r="BF442"/>
  <c r="X442"/>
  <c r="V442"/>
  <c r="T442"/>
  <c r="P442"/>
  <c r="BI439"/>
  <c r="BH439"/>
  <c r="BG439"/>
  <c r="BF439"/>
  <c r="X439"/>
  <c r="V439"/>
  <c r="T439"/>
  <c r="P439"/>
  <c r="BI436"/>
  <c r="BH436"/>
  <c r="BG436"/>
  <c r="BF436"/>
  <c r="X436"/>
  <c r="V436"/>
  <c r="T436"/>
  <c r="P436"/>
  <c r="BI428"/>
  <c r="BH428"/>
  <c r="BG428"/>
  <c r="BF428"/>
  <c r="X428"/>
  <c r="V428"/>
  <c r="T428"/>
  <c r="P428"/>
  <c r="BI416"/>
  <c r="BH416"/>
  <c r="BG416"/>
  <c r="BF416"/>
  <c r="X416"/>
  <c r="V416"/>
  <c r="T416"/>
  <c r="P416"/>
  <c r="BI413"/>
  <c r="BH413"/>
  <c r="BG413"/>
  <c r="BF413"/>
  <c r="X413"/>
  <c r="V413"/>
  <c r="T413"/>
  <c r="P413"/>
  <c r="BI410"/>
  <c r="BH410"/>
  <c r="BG410"/>
  <c r="BF410"/>
  <c r="X410"/>
  <c r="V410"/>
  <c r="T410"/>
  <c r="P410"/>
  <c r="BI407"/>
  <c r="BH407"/>
  <c r="BG407"/>
  <c r="BF407"/>
  <c r="X407"/>
  <c r="V407"/>
  <c r="T407"/>
  <c r="P407"/>
  <c r="BI405"/>
  <c r="BH405"/>
  <c r="BG405"/>
  <c r="BF405"/>
  <c r="X405"/>
  <c r="V405"/>
  <c r="T405"/>
  <c r="P405"/>
  <c r="BI403"/>
  <c r="BH403"/>
  <c r="BG403"/>
  <c r="BF403"/>
  <c r="X403"/>
  <c r="V403"/>
  <c r="T403"/>
  <c r="P403"/>
  <c r="BI401"/>
  <c r="BH401"/>
  <c r="BG401"/>
  <c r="BF401"/>
  <c r="X401"/>
  <c r="V401"/>
  <c r="T401"/>
  <c r="P401"/>
  <c r="BI399"/>
  <c r="BH399"/>
  <c r="BG399"/>
  <c r="BF399"/>
  <c r="X399"/>
  <c r="V399"/>
  <c r="T399"/>
  <c r="P399"/>
  <c r="BI398"/>
  <c r="BH398"/>
  <c r="BG398"/>
  <c r="BF398"/>
  <c r="X398"/>
  <c r="V398"/>
  <c r="T398"/>
  <c r="P398"/>
  <c r="BI395"/>
  <c r="BH395"/>
  <c r="BG395"/>
  <c r="BF395"/>
  <c r="X395"/>
  <c r="V395"/>
  <c r="T395"/>
  <c r="P395"/>
  <c r="BI393"/>
  <c r="BH393"/>
  <c r="BG393"/>
  <c r="BF393"/>
  <c r="X393"/>
  <c r="V393"/>
  <c r="T393"/>
  <c r="P393"/>
  <c r="BI391"/>
  <c r="BH391"/>
  <c r="BG391"/>
  <c r="BF391"/>
  <c r="X391"/>
  <c r="V391"/>
  <c r="T391"/>
  <c r="P391"/>
  <c r="BI388"/>
  <c r="BH388"/>
  <c r="BG388"/>
  <c r="BF388"/>
  <c r="X388"/>
  <c r="V388"/>
  <c r="T388"/>
  <c r="P388"/>
  <c r="BI386"/>
  <c r="BH386"/>
  <c r="BG386"/>
  <c r="BF386"/>
  <c r="X386"/>
  <c r="V386"/>
  <c r="T386"/>
  <c r="P386"/>
  <c r="BI384"/>
  <c r="BH384"/>
  <c r="BG384"/>
  <c r="BF384"/>
  <c r="X384"/>
  <c r="V384"/>
  <c r="T384"/>
  <c r="P384"/>
  <c r="BI382"/>
  <c r="BH382"/>
  <c r="BG382"/>
  <c r="BF382"/>
  <c r="X382"/>
  <c r="V382"/>
  <c r="T382"/>
  <c r="P382"/>
  <c r="BI380"/>
  <c r="BH380"/>
  <c r="BG380"/>
  <c r="BF380"/>
  <c r="X380"/>
  <c r="V380"/>
  <c r="T380"/>
  <c r="P380"/>
  <c r="BI378"/>
  <c r="BH378"/>
  <c r="BG378"/>
  <c r="BF378"/>
  <c r="X378"/>
  <c r="V378"/>
  <c r="T378"/>
  <c r="P378"/>
  <c r="BI376"/>
  <c r="BH376"/>
  <c r="BG376"/>
  <c r="BF376"/>
  <c r="X376"/>
  <c r="V376"/>
  <c r="T376"/>
  <c r="P376"/>
  <c r="BI374"/>
  <c r="BH374"/>
  <c r="BG374"/>
  <c r="BF374"/>
  <c r="X374"/>
  <c r="V374"/>
  <c r="T374"/>
  <c r="P374"/>
  <c r="BI371"/>
  <c r="BH371"/>
  <c r="BG371"/>
  <c r="BF371"/>
  <c r="X371"/>
  <c r="V371"/>
  <c r="T371"/>
  <c r="P371"/>
  <c r="BI369"/>
  <c r="BH369"/>
  <c r="BG369"/>
  <c r="BF369"/>
  <c r="X369"/>
  <c r="V369"/>
  <c r="T369"/>
  <c r="P369"/>
  <c r="BI366"/>
  <c r="BH366"/>
  <c r="BG366"/>
  <c r="BF366"/>
  <c r="X366"/>
  <c r="V366"/>
  <c r="T366"/>
  <c r="P366"/>
  <c r="BI362"/>
  <c r="BH362"/>
  <c r="BG362"/>
  <c r="BF362"/>
  <c r="X362"/>
  <c r="V362"/>
  <c r="T362"/>
  <c r="P362"/>
  <c r="BI360"/>
  <c r="BH360"/>
  <c r="BG360"/>
  <c r="BF360"/>
  <c r="X360"/>
  <c r="V360"/>
  <c r="T360"/>
  <c r="P360"/>
  <c r="BI357"/>
  <c r="BH357"/>
  <c r="BG357"/>
  <c r="BF357"/>
  <c r="X357"/>
  <c r="V357"/>
  <c r="T357"/>
  <c r="P357"/>
  <c r="BI353"/>
  <c r="BH353"/>
  <c r="BG353"/>
  <c r="BF353"/>
  <c r="X353"/>
  <c r="V353"/>
  <c r="T353"/>
  <c r="P353"/>
  <c r="BI351"/>
  <c r="BH351"/>
  <c r="BG351"/>
  <c r="BF351"/>
  <c r="X351"/>
  <c r="V351"/>
  <c r="T351"/>
  <c r="P351"/>
  <c r="BI346"/>
  <c r="BH346"/>
  <c r="BG346"/>
  <c r="BF346"/>
  <c r="X346"/>
  <c r="V346"/>
  <c r="T346"/>
  <c r="P346"/>
  <c r="BI342"/>
  <c r="BH342"/>
  <c r="BG342"/>
  <c r="BF342"/>
  <c r="X342"/>
  <c r="V342"/>
  <c r="T342"/>
  <c r="P342"/>
  <c r="BI339"/>
  <c r="BH339"/>
  <c r="BG339"/>
  <c r="BF339"/>
  <c r="X339"/>
  <c r="V339"/>
  <c r="T339"/>
  <c r="P339"/>
  <c r="BI336"/>
  <c r="BH336"/>
  <c r="BG336"/>
  <c r="BF336"/>
  <c r="X336"/>
  <c r="V336"/>
  <c r="T336"/>
  <c r="P336"/>
  <c r="BI330"/>
  <c r="BH330"/>
  <c r="BG330"/>
  <c r="BF330"/>
  <c r="X330"/>
  <c r="V330"/>
  <c r="T330"/>
  <c r="P330"/>
  <c r="BI328"/>
  <c r="BH328"/>
  <c r="BG328"/>
  <c r="BF328"/>
  <c r="X328"/>
  <c r="V328"/>
  <c r="T328"/>
  <c r="P328"/>
  <c r="BI326"/>
  <c r="BH326"/>
  <c r="BG326"/>
  <c r="BF326"/>
  <c r="X326"/>
  <c r="V326"/>
  <c r="T326"/>
  <c r="P326"/>
  <c r="BI320"/>
  <c r="BH320"/>
  <c r="BG320"/>
  <c r="BF320"/>
  <c r="X320"/>
  <c r="V320"/>
  <c r="T320"/>
  <c r="P320"/>
  <c r="BI317"/>
  <c r="BH317"/>
  <c r="BG317"/>
  <c r="BF317"/>
  <c r="X317"/>
  <c r="V317"/>
  <c r="T317"/>
  <c r="P317"/>
  <c r="BI313"/>
  <c r="BH313"/>
  <c r="BG313"/>
  <c r="BF313"/>
  <c r="X313"/>
  <c r="V313"/>
  <c r="T313"/>
  <c r="P313"/>
  <c r="BI310"/>
  <c r="BH310"/>
  <c r="BG310"/>
  <c r="BF310"/>
  <c r="X310"/>
  <c r="V310"/>
  <c r="T310"/>
  <c r="P310"/>
  <c r="BI308"/>
  <c r="BH308"/>
  <c r="BG308"/>
  <c r="BF308"/>
  <c r="X308"/>
  <c r="V308"/>
  <c r="T308"/>
  <c r="P308"/>
  <c r="BI304"/>
  <c r="BH304"/>
  <c r="BG304"/>
  <c r="BF304"/>
  <c r="X304"/>
  <c r="V304"/>
  <c r="T304"/>
  <c r="P304"/>
  <c r="BI301"/>
  <c r="BH301"/>
  <c r="BG301"/>
  <c r="BF301"/>
  <c r="X301"/>
  <c r="V301"/>
  <c r="T301"/>
  <c r="P301"/>
  <c r="BI298"/>
  <c r="BH298"/>
  <c r="BG298"/>
  <c r="BF298"/>
  <c r="X298"/>
  <c r="V298"/>
  <c r="T298"/>
  <c r="P298"/>
  <c r="BI295"/>
  <c r="BH295"/>
  <c r="BG295"/>
  <c r="BF295"/>
  <c r="X295"/>
  <c r="V295"/>
  <c r="T295"/>
  <c r="P295"/>
  <c r="BI292"/>
  <c r="BH292"/>
  <c r="BG292"/>
  <c r="BF292"/>
  <c r="X292"/>
  <c r="V292"/>
  <c r="T292"/>
  <c r="P292"/>
  <c r="BI289"/>
  <c r="BH289"/>
  <c r="BG289"/>
  <c r="BF289"/>
  <c r="X289"/>
  <c r="V289"/>
  <c r="T289"/>
  <c r="P289"/>
  <c r="BI286"/>
  <c r="BH286"/>
  <c r="BG286"/>
  <c r="BF286"/>
  <c r="X286"/>
  <c r="V286"/>
  <c r="T286"/>
  <c r="P286"/>
  <c r="BI284"/>
  <c r="BH284"/>
  <c r="BG284"/>
  <c r="BF284"/>
  <c r="X284"/>
  <c r="V284"/>
  <c r="T284"/>
  <c r="P284"/>
  <c r="BI282"/>
  <c r="BH282"/>
  <c r="BG282"/>
  <c r="BF282"/>
  <c r="X282"/>
  <c r="V282"/>
  <c r="T282"/>
  <c r="P282"/>
  <c r="BI280"/>
  <c r="BH280"/>
  <c r="BG280"/>
  <c r="BF280"/>
  <c r="X280"/>
  <c r="V280"/>
  <c r="T280"/>
  <c r="P280"/>
  <c r="BI278"/>
  <c r="BH278"/>
  <c r="BG278"/>
  <c r="BF278"/>
  <c r="X278"/>
  <c r="V278"/>
  <c r="T278"/>
  <c r="P278"/>
  <c r="BI276"/>
  <c r="BH276"/>
  <c r="BG276"/>
  <c r="BF276"/>
  <c r="X276"/>
  <c r="V276"/>
  <c r="T276"/>
  <c r="P276"/>
  <c r="BI275"/>
  <c r="BH275"/>
  <c r="BG275"/>
  <c r="BF275"/>
  <c r="X275"/>
  <c r="V275"/>
  <c r="T275"/>
  <c r="P275"/>
  <c r="BI274"/>
  <c r="BH274"/>
  <c r="BG274"/>
  <c r="BF274"/>
  <c r="X274"/>
  <c r="V274"/>
  <c r="T274"/>
  <c r="P274"/>
  <c r="BI273"/>
  <c r="BH273"/>
  <c r="BG273"/>
  <c r="BF273"/>
  <c r="X273"/>
  <c r="V273"/>
  <c r="T273"/>
  <c r="P273"/>
  <c r="BI272"/>
  <c r="BH272"/>
  <c r="BG272"/>
  <c r="BF272"/>
  <c r="X272"/>
  <c r="V272"/>
  <c r="T272"/>
  <c r="P272"/>
  <c r="BI270"/>
  <c r="BH270"/>
  <c r="BG270"/>
  <c r="BF270"/>
  <c r="X270"/>
  <c r="V270"/>
  <c r="T270"/>
  <c r="P270"/>
  <c r="BI268"/>
  <c r="BH268"/>
  <c r="BG268"/>
  <c r="BF268"/>
  <c r="X268"/>
  <c r="V268"/>
  <c r="T268"/>
  <c r="P268"/>
  <c r="BI266"/>
  <c r="BH266"/>
  <c r="BG266"/>
  <c r="BF266"/>
  <c r="X266"/>
  <c r="V266"/>
  <c r="T266"/>
  <c r="P266"/>
  <c r="BI265"/>
  <c r="BH265"/>
  <c r="BG265"/>
  <c r="BF265"/>
  <c r="X265"/>
  <c r="V265"/>
  <c r="T265"/>
  <c r="P265"/>
  <c r="BI261"/>
  <c r="BH261"/>
  <c r="BG261"/>
  <c r="BF261"/>
  <c r="X261"/>
  <c r="V261"/>
  <c r="T261"/>
  <c r="P261"/>
  <c r="BI260"/>
  <c r="BH260"/>
  <c r="BG260"/>
  <c r="BF260"/>
  <c r="X260"/>
  <c r="V260"/>
  <c r="T260"/>
  <c r="P260"/>
  <c r="BI259"/>
  <c r="BH259"/>
  <c r="BG259"/>
  <c r="BF259"/>
  <c r="X259"/>
  <c r="V259"/>
  <c r="T259"/>
  <c r="P259"/>
  <c r="BI258"/>
  <c r="BH258"/>
  <c r="BG258"/>
  <c r="BF258"/>
  <c r="X258"/>
  <c r="V258"/>
  <c r="T258"/>
  <c r="P258"/>
  <c r="BI257"/>
  <c r="BH257"/>
  <c r="BG257"/>
  <c r="BF257"/>
  <c r="X257"/>
  <c r="V257"/>
  <c r="T257"/>
  <c r="P257"/>
  <c r="BI246"/>
  <c r="BH246"/>
  <c r="BG246"/>
  <c r="BF246"/>
  <c r="X246"/>
  <c r="V246"/>
  <c r="T246"/>
  <c r="P246"/>
  <c r="BI242"/>
  <c r="BH242"/>
  <c r="BG242"/>
  <c r="BF242"/>
  <c r="X242"/>
  <c r="V242"/>
  <c r="T242"/>
  <c r="P242"/>
  <c r="BI239"/>
  <c r="BH239"/>
  <c r="BG239"/>
  <c r="BF239"/>
  <c r="X239"/>
  <c r="V239"/>
  <c r="T239"/>
  <c r="P239"/>
  <c r="BI235"/>
  <c r="BH235"/>
  <c r="BG235"/>
  <c r="BF235"/>
  <c r="X235"/>
  <c r="V235"/>
  <c r="T235"/>
  <c r="P235"/>
  <c r="BI231"/>
  <c r="BH231"/>
  <c r="BG231"/>
  <c r="BF231"/>
  <c r="X231"/>
  <c r="V231"/>
  <c r="T231"/>
  <c r="P231"/>
  <c r="BI228"/>
  <c r="BH228"/>
  <c r="BG228"/>
  <c r="BF228"/>
  <c r="X228"/>
  <c r="V228"/>
  <c r="T228"/>
  <c r="P228"/>
  <c r="BI225"/>
  <c r="BH225"/>
  <c r="BG225"/>
  <c r="BF225"/>
  <c r="X225"/>
  <c r="V225"/>
  <c r="T225"/>
  <c r="P225"/>
  <c r="BI221"/>
  <c r="BH221"/>
  <c r="BG221"/>
  <c r="BF221"/>
  <c r="X221"/>
  <c r="V221"/>
  <c r="T221"/>
  <c r="P221"/>
  <c r="BI215"/>
  <c r="BH215"/>
  <c r="BG215"/>
  <c r="BF215"/>
  <c r="X215"/>
  <c r="V215"/>
  <c r="T215"/>
  <c r="P215"/>
  <c r="BI214"/>
  <c r="BH214"/>
  <c r="BG214"/>
  <c r="BF214"/>
  <c r="X214"/>
  <c r="V214"/>
  <c r="T214"/>
  <c r="P214"/>
  <c r="BI210"/>
  <c r="BH210"/>
  <c r="BG210"/>
  <c r="BF210"/>
  <c r="X210"/>
  <c r="V210"/>
  <c r="T210"/>
  <c r="P210"/>
  <c r="BI206"/>
  <c r="BH206"/>
  <c r="BG206"/>
  <c r="BF206"/>
  <c r="X206"/>
  <c r="V206"/>
  <c r="T206"/>
  <c r="P206"/>
  <c r="BI201"/>
  <c r="BH201"/>
  <c r="BG201"/>
  <c r="BF201"/>
  <c r="X201"/>
  <c r="V201"/>
  <c r="T201"/>
  <c r="P201"/>
  <c r="BI199"/>
  <c r="BH199"/>
  <c r="BG199"/>
  <c r="BF199"/>
  <c r="X199"/>
  <c r="V199"/>
  <c r="T199"/>
  <c r="P199"/>
  <c r="BI196"/>
  <c r="BH196"/>
  <c r="BG196"/>
  <c r="BF196"/>
  <c r="X196"/>
  <c r="V196"/>
  <c r="T196"/>
  <c r="P196"/>
  <c r="BI194"/>
  <c r="BH194"/>
  <c r="BG194"/>
  <c r="BF194"/>
  <c r="X194"/>
  <c r="V194"/>
  <c r="T194"/>
  <c r="P194"/>
  <c r="BI192"/>
  <c r="BH192"/>
  <c r="BG192"/>
  <c r="BF192"/>
  <c r="X192"/>
  <c r="V192"/>
  <c r="T192"/>
  <c r="P192"/>
  <c r="BI189"/>
  <c r="BH189"/>
  <c r="BG189"/>
  <c r="BF189"/>
  <c r="X189"/>
  <c r="V189"/>
  <c r="T189"/>
  <c r="P189"/>
  <c r="BI186"/>
  <c r="BH186"/>
  <c r="BG186"/>
  <c r="BF186"/>
  <c r="X186"/>
  <c r="V186"/>
  <c r="T186"/>
  <c r="P186"/>
  <c r="BI184"/>
  <c r="BH184"/>
  <c r="BG184"/>
  <c r="BF184"/>
  <c r="X184"/>
  <c r="V184"/>
  <c r="T184"/>
  <c r="P184"/>
  <c r="BI182"/>
  <c r="BH182"/>
  <c r="BG182"/>
  <c r="BF182"/>
  <c r="X182"/>
  <c r="V182"/>
  <c r="T182"/>
  <c r="P182"/>
  <c r="BI177"/>
  <c r="BH177"/>
  <c r="BG177"/>
  <c r="BF177"/>
  <c r="X177"/>
  <c r="V177"/>
  <c r="T177"/>
  <c r="P177"/>
  <c r="BI170"/>
  <c r="BH170"/>
  <c r="BG170"/>
  <c r="BF170"/>
  <c r="X170"/>
  <c r="V170"/>
  <c r="T170"/>
  <c r="P170"/>
  <c r="BI162"/>
  <c r="BH162"/>
  <c r="BG162"/>
  <c r="BF162"/>
  <c r="X162"/>
  <c r="V162"/>
  <c r="T162"/>
  <c r="P162"/>
  <c r="BI160"/>
  <c r="BH160"/>
  <c r="BG160"/>
  <c r="BF160"/>
  <c r="X160"/>
  <c r="V160"/>
  <c r="T160"/>
  <c r="P160"/>
  <c r="BI158"/>
  <c r="BH158"/>
  <c r="BG158"/>
  <c r="BF158"/>
  <c r="X158"/>
  <c r="V158"/>
  <c r="T158"/>
  <c r="P158"/>
  <c r="BI155"/>
  <c r="BH155"/>
  <c r="BG155"/>
  <c r="BF155"/>
  <c r="X155"/>
  <c r="V155"/>
  <c r="T155"/>
  <c r="P155"/>
  <c r="BI151"/>
  <c r="BH151"/>
  <c r="BG151"/>
  <c r="BF151"/>
  <c r="X151"/>
  <c r="V151"/>
  <c r="T151"/>
  <c r="P151"/>
  <c r="BI148"/>
  <c r="BH148"/>
  <c r="BG148"/>
  <c r="BF148"/>
  <c r="X148"/>
  <c r="V148"/>
  <c r="T148"/>
  <c r="P148"/>
  <c r="BI135"/>
  <c r="BH135"/>
  <c r="BG135"/>
  <c r="BF135"/>
  <c r="X135"/>
  <c r="V135"/>
  <c r="T135"/>
  <c r="P135"/>
  <c r="BI129"/>
  <c r="BH129"/>
  <c r="BG129"/>
  <c r="BF129"/>
  <c r="X129"/>
  <c r="V129"/>
  <c r="T129"/>
  <c r="P129"/>
  <c r="BI122"/>
  <c r="BH122"/>
  <c r="BG122"/>
  <c r="BF122"/>
  <c r="X122"/>
  <c r="V122"/>
  <c r="T122"/>
  <c r="P122"/>
  <c r="BI116"/>
  <c r="BH116"/>
  <c r="BG116"/>
  <c r="BF116"/>
  <c r="X116"/>
  <c r="V116"/>
  <c r="T116"/>
  <c r="P116"/>
  <c r="BI114"/>
  <c r="BH114"/>
  <c r="BG114"/>
  <c r="BF114"/>
  <c r="X114"/>
  <c r="V114"/>
  <c r="T114"/>
  <c r="P114"/>
  <c r="BI112"/>
  <c r="BH112"/>
  <c r="BG112"/>
  <c r="BF112"/>
  <c r="X112"/>
  <c r="V112"/>
  <c r="T112"/>
  <c r="P112"/>
  <c r="BI110"/>
  <c r="BH110"/>
  <c r="BG110"/>
  <c r="BF110"/>
  <c r="X110"/>
  <c r="V110"/>
  <c r="T110"/>
  <c r="P110"/>
  <c r="BI108"/>
  <c r="BH108"/>
  <c r="BG108"/>
  <c r="BF108"/>
  <c r="X108"/>
  <c r="V108"/>
  <c r="T108"/>
  <c r="P108"/>
  <c r="BI106"/>
  <c r="BH106"/>
  <c r="BG106"/>
  <c r="BF106"/>
  <c r="X106"/>
  <c r="V106"/>
  <c r="T106"/>
  <c r="P106"/>
  <c r="J100"/>
  <c r="J99"/>
  <c r="F99"/>
  <c r="F97"/>
  <c r="E95"/>
  <c r="J57"/>
  <c r="J56"/>
  <c r="F56"/>
  <c r="F54"/>
  <c r="E52"/>
  <c r="J18"/>
  <c r="E18"/>
  <c r="F57"/>
  <c r="J17"/>
  <c r="J12"/>
  <c r="J97"/>
  <c r="E7"/>
  <c r="E93"/>
  <c i="4" r="K39"/>
  <c r="K38"/>
  <c i="1" r="BA57"/>
  <c i="4" r="K37"/>
  <c i="1" r="AZ57"/>
  <c i="4" r="BI318"/>
  <c r="BH318"/>
  <c r="BG318"/>
  <c r="BF318"/>
  <c r="X318"/>
  <c r="V318"/>
  <c r="T318"/>
  <c r="P318"/>
  <c r="BI317"/>
  <c r="BH317"/>
  <c r="BG317"/>
  <c r="BF317"/>
  <c r="X317"/>
  <c r="V317"/>
  <c r="T317"/>
  <c r="P317"/>
  <c r="BI316"/>
  <c r="BH316"/>
  <c r="BG316"/>
  <c r="BF316"/>
  <c r="X316"/>
  <c r="V316"/>
  <c r="T316"/>
  <c r="P316"/>
  <c r="BI315"/>
  <c r="BH315"/>
  <c r="BG315"/>
  <c r="BF315"/>
  <c r="X315"/>
  <c r="V315"/>
  <c r="T315"/>
  <c r="P315"/>
  <c r="BI314"/>
  <c r="BH314"/>
  <c r="BG314"/>
  <c r="BF314"/>
  <c r="X314"/>
  <c r="V314"/>
  <c r="T314"/>
  <c r="P314"/>
  <c r="BI313"/>
  <c r="BH313"/>
  <c r="BG313"/>
  <c r="BF313"/>
  <c r="X313"/>
  <c r="V313"/>
  <c r="T313"/>
  <c r="P313"/>
  <c r="BI312"/>
  <c r="BH312"/>
  <c r="BG312"/>
  <c r="BF312"/>
  <c r="X312"/>
  <c r="V312"/>
  <c r="T312"/>
  <c r="P312"/>
  <c r="BI311"/>
  <c r="BH311"/>
  <c r="BG311"/>
  <c r="BF311"/>
  <c r="X311"/>
  <c r="V311"/>
  <c r="T311"/>
  <c r="P311"/>
  <c r="BI309"/>
  <c r="BH309"/>
  <c r="BG309"/>
  <c r="BF309"/>
  <c r="X309"/>
  <c r="V309"/>
  <c r="T309"/>
  <c r="P309"/>
  <c r="BI308"/>
  <c r="BH308"/>
  <c r="BG308"/>
  <c r="BF308"/>
  <c r="X308"/>
  <c r="V308"/>
  <c r="T308"/>
  <c r="P308"/>
  <c r="BI307"/>
  <c r="BH307"/>
  <c r="BG307"/>
  <c r="BF307"/>
  <c r="X307"/>
  <c r="V307"/>
  <c r="T307"/>
  <c r="P307"/>
  <c r="BI305"/>
  <c r="BH305"/>
  <c r="BG305"/>
  <c r="BF305"/>
  <c r="X305"/>
  <c r="V305"/>
  <c r="T305"/>
  <c r="P305"/>
  <c r="BI304"/>
  <c r="BH304"/>
  <c r="BG304"/>
  <c r="BF304"/>
  <c r="X304"/>
  <c r="V304"/>
  <c r="T304"/>
  <c r="P304"/>
  <c r="BI301"/>
  <c r="BH301"/>
  <c r="BG301"/>
  <c r="BF301"/>
  <c r="X301"/>
  <c r="V301"/>
  <c r="T301"/>
  <c r="P301"/>
  <c r="BI300"/>
  <c r="BH300"/>
  <c r="BG300"/>
  <c r="BF300"/>
  <c r="X300"/>
  <c r="V300"/>
  <c r="T300"/>
  <c r="P300"/>
  <c r="BI298"/>
  <c r="BH298"/>
  <c r="BG298"/>
  <c r="BF298"/>
  <c r="X298"/>
  <c r="V298"/>
  <c r="T298"/>
  <c r="P298"/>
  <c r="BI296"/>
  <c r="BH296"/>
  <c r="BG296"/>
  <c r="BF296"/>
  <c r="X296"/>
  <c r="V296"/>
  <c r="T296"/>
  <c r="P296"/>
  <c r="BI294"/>
  <c r="BH294"/>
  <c r="BG294"/>
  <c r="BF294"/>
  <c r="X294"/>
  <c r="V294"/>
  <c r="T294"/>
  <c r="P294"/>
  <c r="BI292"/>
  <c r="BH292"/>
  <c r="BG292"/>
  <c r="BF292"/>
  <c r="X292"/>
  <c r="V292"/>
  <c r="T292"/>
  <c r="P292"/>
  <c r="BI288"/>
  <c r="BH288"/>
  <c r="BG288"/>
  <c r="BF288"/>
  <c r="X288"/>
  <c r="V288"/>
  <c r="T288"/>
  <c r="P288"/>
  <c r="BI287"/>
  <c r="BH287"/>
  <c r="BG287"/>
  <c r="BF287"/>
  <c r="X287"/>
  <c r="V287"/>
  <c r="T287"/>
  <c r="P287"/>
  <c r="BI285"/>
  <c r="BH285"/>
  <c r="BG285"/>
  <c r="BF285"/>
  <c r="X285"/>
  <c r="V285"/>
  <c r="T285"/>
  <c r="P285"/>
  <c r="BI284"/>
  <c r="BH284"/>
  <c r="BG284"/>
  <c r="BF284"/>
  <c r="X284"/>
  <c r="V284"/>
  <c r="T284"/>
  <c r="P284"/>
  <c r="BI282"/>
  <c r="BH282"/>
  <c r="BG282"/>
  <c r="BF282"/>
  <c r="X282"/>
  <c r="V282"/>
  <c r="T282"/>
  <c r="P282"/>
  <c r="BI276"/>
  <c r="BH276"/>
  <c r="BG276"/>
  <c r="BF276"/>
  <c r="X276"/>
  <c r="V276"/>
  <c r="T276"/>
  <c r="P276"/>
  <c r="BI273"/>
  <c r="BH273"/>
  <c r="BG273"/>
  <c r="BF273"/>
  <c r="X273"/>
  <c r="V273"/>
  <c r="T273"/>
  <c r="P273"/>
  <c r="BI272"/>
  <c r="BH272"/>
  <c r="BG272"/>
  <c r="BF272"/>
  <c r="X272"/>
  <c r="V272"/>
  <c r="T272"/>
  <c r="P272"/>
  <c r="BI270"/>
  <c r="BH270"/>
  <c r="BG270"/>
  <c r="BF270"/>
  <c r="X270"/>
  <c r="V270"/>
  <c r="T270"/>
  <c r="P270"/>
  <c r="BI269"/>
  <c r="BH269"/>
  <c r="BG269"/>
  <c r="BF269"/>
  <c r="X269"/>
  <c r="V269"/>
  <c r="T269"/>
  <c r="P269"/>
  <c r="BI267"/>
  <c r="BH267"/>
  <c r="BG267"/>
  <c r="BF267"/>
  <c r="X267"/>
  <c r="V267"/>
  <c r="T267"/>
  <c r="P267"/>
  <c r="BI266"/>
  <c r="BH266"/>
  <c r="BG266"/>
  <c r="BF266"/>
  <c r="X266"/>
  <c r="V266"/>
  <c r="T266"/>
  <c r="P266"/>
  <c r="BI263"/>
  <c r="BH263"/>
  <c r="BG263"/>
  <c r="BF263"/>
  <c r="X263"/>
  <c r="V263"/>
  <c r="T263"/>
  <c r="P263"/>
  <c r="BI261"/>
  <c r="BH261"/>
  <c r="BG261"/>
  <c r="BF261"/>
  <c r="X261"/>
  <c r="V261"/>
  <c r="T261"/>
  <c r="P261"/>
  <c r="BI257"/>
  <c r="BH257"/>
  <c r="BG257"/>
  <c r="BF257"/>
  <c r="X257"/>
  <c r="V257"/>
  <c r="T257"/>
  <c r="P257"/>
  <c r="BI256"/>
  <c r="BH256"/>
  <c r="BG256"/>
  <c r="BF256"/>
  <c r="X256"/>
  <c r="V256"/>
  <c r="T256"/>
  <c r="P256"/>
  <c r="BI255"/>
  <c r="BH255"/>
  <c r="BG255"/>
  <c r="BF255"/>
  <c r="X255"/>
  <c r="V255"/>
  <c r="T255"/>
  <c r="P255"/>
  <c r="BI251"/>
  <c r="BH251"/>
  <c r="BG251"/>
  <c r="BF251"/>
  <c r="X251"/>
  <c r="V251"/>
  <c r="T251"/>
  <c r="P251"/>
  <c r="BI246"/>
  <c r="BH246"/>
  <c r="BG246"/>
  <c r="BF246"/>
  <c r="X246"/>
  <c r="V246"/>
  <c r="T246"/>
  <c r="P246"/>
  <c r="BI245"/>
  <c r="BH245"/>
  <c r="BG245"/>
  <c r="BF245"/>
  <c r="X245"/>
  <c r="V245"/>
  <c r="T245"/>
  <c r="P245"/>
  <c r="BI237"/>
  <c r="BH237"/>
  <c r="BG237"/>
  <c r="BF237"/>
  <c r="X237"/>
  <c r="V237"/>
  <c r="T237"/>
  <c r="P237"/>
  <c r="BI233"/>
  <c r="BH233"/>
  <c r="BG233"/>
  <c r="BF233"/>
  <c r="X233"/>
  <c r="V233"/>
  <c r="T233"/>
  <c r="P233"/>
  <c r="BI228"/>
  <c r="BH228"/>
  <c r="BG228"/>
  <c r="BF228"/>
  <c r="X228"/>
  <c r="V228"/>
  <c r="T228"/>
  <c r="P228"/>
  <c r="BI226"/>
  <c r="BH226"/>
  <c r="BG226"/>
  <c r="BF226"/>
  <c r="X226"/>
  <c r="V226"/>
  <c r="T226"/>
  <c r="P226"/>
  <c r="BI225"/>
  <c r="BH225"/>
  <c r="BG225"/>
  <c r="BF225"/>
  <c r="X225"/>
  <c r="V225"/>
  <c r="T225"/>
  <c r="P225"/>
  <c r="BI221"/>
  <c r="BH221"/>
  <c r="BG221"/>
  <c r="BF221"/>
  <c r="X221"/>
  <c r="V221"/>
  <c r="T221"/>
  <c r="P221"/>
  <c r="BI214"/>
  <c r="BH214"/>
  <c r="BG214"/>
  <c r="BF214"/>
  <c r="X214"/>
  <c r="V214"/>
  <c r="T214"/>
  <c r="P214"/>
  <c r="BI209"/>
  <c r="BH209"/>
  <c r="BG209"/>
  <c r="BF209"/>
  <c r="X209"/>
  <c r="V209"/>
  <c r="T209"/>
  <c r="P209"/>
  <c r="BI207"/>
  <c r="BH207"/>
  <c r="BG207"/>
  <c r="BF207"/>
  <c r="X207"/>
  <c r="V207"/>
  <c r="T207"/>
  <c r="P207"/>
  <c r="BI200"/>
  <c r="BH200"/>
  <c r="BG200"/>
  <c r="BF200"/>
  <c r="X200"/>
  <c r="V200"/>
  <c r="T200"/>
  <c r="P200"/>
  <c r="BI198"/>
  <c r="BH198"/>
  <c r="BG198"/>
  <c r="BF198"/>
  <c r="X198"/>
  <c r="V198"/>
  <c r="T198"/>
  <c r="P198"/>
  <c r="BI191"/>
  <c r="BH191"/>
  <c r="BG191"/>
  <c r="BF191"/>
  <c r="X191"/>
  <c r="V191"/>
  <c r="T191"/>
  <c r="P191"/>
  <c r="BI189"/>
  <c r="BH189"/>
  <c r="BG189"/>
  <c r="BF189"/>
  <c r="X189"/>
  <c r="V189"/>
  <c r="T189"/>
  <c r="P189"/>
  <c r="BI188"/>
  <c r="BH188"/>
  <c r="BG188"/>
  <c r="BF188"/>
  <c r="X188"/>
  <c r="V188"/>
  <c r="T188"/>
  <c r="P188"/>
  <c r="BI185"/>
  <c r="BH185"/>
  <c r="BG185"/>
  <c r="BF185"/>
  <c r="X185"/>
  <c r="V185"/>
  <c r="T185"/>
  <c r="P185"/>
  <c r="BI177"/>
  <c r="BH177"/>
  <c r="BG177"/>
  <c r="BF177"/>
  <c r="X177"/>
  <c r="V177"/>
  <c r="T177"/>
  <c r="P177"/>
  <c r="BI169"/>
  <c r="BH169"/>
  <c r="BG169"/>
  <c r="BF169"/>
  <c r="X169"/>
  <c r="V169"/>
  <c r="T169"/>
  <c r="P169"/>
  <c r="BI167"/>
  <c r="BH167"/>
  <c r="BG167"/>
  <c r="BF167"/>
  <c r="X167"/>
  <c r="V167"/>
  <c r="T167"/>
  <c r="P167"/>
  <c r="BI166"/>
  <c r="BH166"/>
  <c r="BG166"/>
  <c r="BF166"/>
  <c r="X166"/>
  <c r="V166"/>
  <c r="T166"/>
  <c r="P166"/>
  <c r="BI162"/>
  <c r="BH162"/>
  <c r="BG162"/>
  <c r="BF162"/>
  <c r="X162"/>
  <c r="V162"/>
  <c r="T162"/>
  <c r="P162"/>
  <c r="BI157"/>
  <c r="BH157"/>
  <c r="BG157"/>
  <c r="BF157"/>
  <c r="X157"/>
  <c r="V157"/>
  <c r="T157"/>
  <c r="P157"/>
  <c r="BI149"/>
  <c r="BH149"/>
  <c r="BG149"/>
  <c r="BF149"/>
  <c r="X149"/>
  <c r="V149"/>
  <c r="T149"/>
  <c r="P149"/>
  <c r="BI148"/>
  <c r="BH148"/>
  <c r="BG148"/>
  <c r="BF148"/>
  <c r="X148"/>
  <c r="V148"/>
  <c r="T148"/>
  <c r="P148"/>
  <c r="BI147"/>
  <c r="BH147"/>
  <c r="BG147"/>
  <c r="BF147"/>
  <c r="X147"/>
  <c r="V147"/>
  <c r="T147"/>
  <c r="P147"/>
  <c r="BI146"/>
  <c r="BH146"/>
  <c r="BG146"/>
  <c r="BF146"/>
  <c r="X146"/>
  <c r="V146"/>
  <c r="T146"/>
  <c r="P146"/>
  <c r="BI144"/>
  <c r="BH144"/>
  <c r="BG144"/>
  <c r="BF144"/>
  <c r="X144"/>
  <c r="V144"/>
  <c r="T144"/>
  <c r="P144"/>
  <c r="BI142"/>
  <c r="BH142"/>
  <c r="BG142"/>
  <c r="BF142"/>
  <c r="X142"/>
  <c r="V142"/>
  <c r="T142"/>
  <c r="P142"/>
  <c r="BI140"/>
  <c r="BH140"/>
  <c r="BG140"/>
  <c r="BF140"/>
  <c r="X140"/>
  <c r="V140"/>
  <c r="T140"/>
  <c r="P140"/>
  <c r="BI138"/>
  <c r="BH138"/>
  <c r="BG138"/>
  <c r="BF138"/>
  <c r="X138"/>
  <c r="V138"/>
  <c r="T138"/>
  <c r="P138"/>
  <c r="BI136"/>
  <c r="BH136"/>
  <c r="BG136"/>
  <c r="BF136"/>
  <c r="X136"/>
  <c r="V136"/>
  <c r="T136"/>
  <c r="P136"/>
  <c r="BI134"/>
  <c r="BH134"/>
  <c r="BG134"/>
  <c r="BF134"/>
  <c r="X134"/>
  <c r="V134"/>
  <c r="T134"/>
  <c r="P134"/>
  <c r="BI128"/>
  <c r="BH128"/>
  <c r="BG128"/>
  <c r="BF128"/>
  <c r="X128"/>
  <c r="V128"/>
  <c r="T128"/>
  <c r="P128"/>
  <c r="BI122"/>
  <c r="BH122"/>
  <c r="BG122"/>
  <c r="BF122"/>
  <c r="X122"/>
  <c r="V122"/>
  <c r="T122"/>
  <c r="P122"/>
  <c r="BI120"/>
  <c r="BH120"/>
  <c r="BG120"/>
  <c r="BF120"/>
  <c r="X120"/>
  <c r="V120"/>
  <c r="T120"/>
  <c r="P120"/>
  <c r="BI119"/>
  <c r="BH119"/>
  <c r="BG119"/>
  <c r="BF119"/>
  <c r="X119"/>
  <c r="V119"/>
  <c r="T119"/>
  <c r="P119"/>
  <c r="BI117"/>
  <c r="BH117"/>
  <c r="BG117"/>
  <c r="BF117"/>
  <c r="X117"/>
  <c r="V117"/>
  <c r="T117"/>
  <c r="P117"/>
  <c r="BI114"/>
  <c r="BH114"/>
  <c r="BG114"/>
  <c r="BF114"/>
  <c r="X114"/>
  <c r="V114"/>
  <c r="T114"/>
  <c r="P114"/>
  <c r="BI113"/>
  <c r="BH113"/>
  <c r="BG113"/>
  <c r="BF113"/>
  <c r="X113"/>
  <c r="V113"/>
  <c r="T113"/>
  <c r="P113"/>
  <c r="BI111"/>
  <c r="BH111"/>
  <c r="BG111"/>
  <c r="BF111"/>
  <c r="X111"/>
  <c r="V111"/>
  <c r="T111"/>
  <c r="P111"/>
  <c r="BI110"/>
  <c r="BH110"/>
  <c r="BG110"/>
  <c r="BF110"/>
  <c r="X110"/>
  <c r="V110"/>
  <c r="T110"/>
  <c r="P110"/>
  <c r="BI109"/>
  <c r="BH109"/>
  <c r="BG109"/>
  <c r="BF109"/>
  <c r="X109"/>
  <c r="V109"/>
  <c r="T109"/>
  <c r="P109"/>
  <c r="BI108"/>
  <c r="BH108"/>
  <c r="BG108"/>
  <c r="BF108"/>
  <c r="X108"/>
  <c r="V108"/>
  <c r="T108"/>
  <c r="P108"/>
  <c r="BI107"/>
  <c r="BH107"/>
  <c r="BG107"/>
  <c r="BF107"/>
  <c r="X107"/>
  <c r="V107"/>
  <c r="T107"/>
  <c r="P107"/>
  <c r="BI105"/>
  <c r="BH105"/>
  <c r="BG105"/>
  <c r="BF105"/>
  <c r="X105"/>
  <c r="V105"/>
  <c r="T105"/>
  <c r="P105"/>
  <c r="BI103"/>
  <c r="BH103"/>
  <c r="BG103"/>
  <c r="BF103"/>
  <c r="X103"/>
  <c r="V103"/>
  <c r="T103"/>
  <c r="P103"/>
  <c r="BI101"/>
  <c r="BH101"/>
  <c r="BG101"/>
  <c r="BF101"/>
  <c r="X101"/>
  <c r="V101"/>
  <c r="T101"/>
  <c r="P101"/>
  <c r="BI93"/>
  <c r="BH93"/>
  <c r="BG93"/>
  <c r="BF93"/>
  <c r="X93"/>
  <c r="V93"/>
  <c r="T93"/>
  <c r="P93"/>
  <c r="J87"/>
  <c r="J86"/>
  <c r="F86"/>
  <c r="F84"/>
  <c r="E82"/>
  <c r="J57"/>
  <c r="J56"/>
  <c r="F56"/>
  <c r="F54"/>
  <c r="E52"/>
  <c r="J18"/>
  <c r="E18"/>
  <c r="F57"/>
  <c r="J17"/>
  <c r="J12"/>
  <c r="J84"/>
  <c r="E7"/>
  <c r="E80"/>
  <c i="3" r="K39"/>
  <c r="K38"/>
  <c i="1" r="BA56"/>
  <c i="3" r="K37"/>
  <c i="1" r="AZ56"/>
  <c i="3" r="BI87"/>
  <c r="BH87"/>
  <c r="BG87"/>
  <c r="BF87"/>
  <c r="X87"/>
  <c r="V87"/>
  <c r="T87"/>
  <c r="P87"/>
  <c r="BI86"/>
  <c r="BH86"/>
  <c r="BG86"/>
  <c r="BF86"/>
  <c r="X86"/>
  <c r="V86"/>
  <c r="T86"/>
  <c r="P86"/>
  <c r="J80"/>
  <c r="J79"/>
  <c r="F79"/>
  <c r="F77"/>
  <c r="E75"/>
  <c r="J57"/>
  <c r="J56"/>
  <c r="F56"/>
  <c r="F54"/>
  <c r="E52"/>
  <c r="J18"/>
  <c r="E18"/>
  <c r="F80"/>
  <c r="J17"/>
  <c r="J12"/>
  <c r="J77"/>
  <c r="E7"/>
  <c r="E73"/>
  <c i="2" r="K39"/>
  <c r="K38"/>
  <c i="1" r="BA55"/>
  <c i="2" r="K37"/>
  <c i="1" r="AZ55"/>
  <c i="2" r="BI459"/>
  <c r="BH459"/>
  <c r="BG459"/>
  <c r="BF459"/>
  <c r="X459"/>
  <c r="V459"/>
  <c r="T459"/>
  <c r="P459"/>
  <c r="BI458"/>
  <c r="BH458"/>
  <c r="BG458"/>
  <c r="BF458"/>
  <c r="X458"/>
  <c r="V458"/>
  <c r="T458"/>
  <c r="P458"/>
  <c r="BI457"/>
  <c r="BH457"/>
  <c r="BG457"/>
  <c r="BF457"/>
  <c r="X457"/>
  <c r="V457"/>
  <c r="T457"/>
  <c r="P457"/>
  <c r="BI456"/>
  <c r="BH456"/>
  <c r="BG456"/>
  <c r="BF456"/>
  <c r="X456"/>
  <c r="V456"/>
  <c r="T456"/>
  <c r="P456"/>
  <c r="BI455"/>
  <c r="BH455"/>
  <c r="BG455"/>
  <c r="BF455"/>
  <c r="X455"/>
  <c r="V455"/>
  <c r="T455"/>
  <c r="P455"/>
  <c r="BI454"/>
  <c r="BH454"/>
  <c r="BG454"/>
  <c r="BF454"/>
  <c r="X454"/>
  <c r="V454"/>
  <c r="T454"/>
  <c r="P454"/>
  <c r="BI453"/>
  <c r="BH453"/>
  <c r="BG453"/>
  <c r="BF453"/>
  <c r="X453"/>
  <c r="V453"/>
  <c r="T453"/>
  <c r="P453"/>
  <c r="BI452"/>
  <c r="BH452"/>
  <c r="BG452"/>
  <c r="BF452"/>
  <c r="X452"/>
  <c r="V452"/>
  <c r="T452"/>
  <c r="P452"/>
  <c r="BI451"/>
  <c r="BH451"/>
  <c r="BG451"/>
  <c r="BF451"/>
  <c r="X451"/>
  <c r="V451"/>
  <c r="T451"/>
  <c r="P451"/>
  <c r="BI450"/>
  <c r="BH450"/>
  <c r="BG450"/>
  <c r="BF450"/>
  <c r="X450"/>
  <c r="V450"/>
  <c r="T450"/>
  <c r="P450"/>
  <c r="BI449"/>
  <c r="BH449"/>
  <c r="BG449"/>
  <c r="BF449"/>
  <c r="X449"/>
  <c r="V449"/>
  <c r="T449"/>
  <c r="P449"/>
  <c r="BI448"/>
  <c r="BH448"/>
  <c r="BG448"/>
  <c r="BF448"/>
  <c r="X448"/>
  <c r="V448"/>
  <c r="T448"/>
  <c r="P448"/>
  <c r="BI447"/>
  <c r="BH447"/>
  <c r="BG447"/>
  <c r="BF447"/>
  <c r="X447"/>
  <c r="V447"/>
  <c r="T447"/>
  <c r="P447"/>
  <c r="BI446"/>
  <c r="BH446"/>
  <c r="BG446"/>
  <c r="BF446"/>
  <c r="X446"/>
  <c r="V446"/>
  <c r="T446"/>
  <c r="P446"/>
  <c r="BI443"/>
  <c r="BH443"/>
  <c r="BG443"/>
  <c r="BF443"/>
  <c r="X443"/>
  <c r="V443"/>
  <c r="T443"/>
  <c r="P443"/>
  <c r="BI442"/>
  <c r="BH442"/>
  <c r="BG442"/>
  <c r="BF442"/>
  <c r="X442"/>
  <c r="V442"/>
  <c r="T442"/>
  <c r="P442"/>
  <c r="BI441"/>
  <c r="BH441"/>
  <c r="BG441"/>
  <c r="BF441"/>
  <c r="X441"/>
  <c r="V441"/>
  <c r="T441"/>
  <c r="P441"/>
  <c r="BI439"/>
  <c r="BH439"/>
  <c r="BG439"/>
  <c r="BF439"/>
  <c r="X439"/>
  <c r="V439"/>
  <c r="T439"/>
  <c r="P439"/>
  <c r="BI438"/>
  <c r="BH438"/>
  <c r="BG438"/>
  <c r="BF438"/>
  <c r="X438"/>
  <c r="V438"/>
  <c r="T438"/>
  <c r="P438"/>
  <c r="BI436"/>
  <c r="BH436"/>
  <c r="BG436"/>
  <c r="BF436"/>
  <c r="X436"/>
  <c r="V436"/>
  <c r="T436"/>
  <c r="P436"/>
  <c r="BI435"/>
  <c r="BH435"/>
  <c r="BG435"/>
  <c r="BF435"/>
  <c r="X435"/>
  <c r="V435"/>
  <c r="T435"/>
  <c r="P435"/>
  <c r="BI434"/>
  <c r="BH434"/>
  <c r="BG434"/>
  <c r="BF434"/>
  <c r="X434"/>
  <c r="V434"/>
  <c r="T434"/>
  <c r="P434"/>
  <c r="BI433"/>
  <c r="BH433"/>
  <c r="BG433"/>
  <c r="BF433"/>
  <c r="X433"/>
  <c r="V433"/>
  <c r="T433"/>
  <c r="P433"/>
  <c r="BI432"/>
  <c r="BH432"/>
  <c r="BG432"/>
  <c r="BF432"/>
  <c r="X432"/>
  <c r="V432"/>
  <c r="T432"/>
  <c r="P432"/>
  <c r="BI431"/>
  <c r="BH431"/>
  <c r="BG431"/>
  <c r="BF431"/>
  <c r="X431"/>
  <c r="V431"/>
  <c r="T431"/>
  <c r="P431"/>
  <c r="BI430"/>
  <c r="BH430"/>
  <c r="BG430"/>
  <c r="BF430"/>
  <c r="X430"/>
  <c r="V430"/>
  <c r="T430"/>
  <c r="P430"/>
  <c r="BI429"/>
  <c r="BH429"/>
  <c r="BG429"/>
  <c r="BF429"/>
  <c r="X429"/>
  <c r="V429"/>
  <c r="T429"/>
  <c r="P429"/>
  <c r="BI428"/>
  <c r="BH428"/>
  <c r="BG428"/>
  <c r="BF428"/>
  <c r="X428"/>
  <c r="V428"/>
  <c r="T428"/>
  <c r="P428"/>
  <c r="BI427"/>
  <c r="BH427"/>
  <c r="BG427"/>
  <c r="BF427"/>
  <c r="X427"/>
  <c r="V427"/>
  <c r="T427"/>
  <c r="P427"/>
  <c r="BI426"/>
  <c r="BH426"/>
  <c r="BG426"/>
  <c r="BF426"/>
  <c r="X426"/>
  <c r="V426"/>
  <c r="T426"/>
  <c r="P426"/>
  <c r="BI425"/>
  <c r="BH425"/>
  <c r="BG425"/>
  <c r="BF425"/>
  <c r="X425"/>
  <c r="V425"/>
  <c r="T425"/>
  <c r="P425"/>
  <c r="BI424"/>
  <c r="BH424"/>
  <c r="BG424"/>
  <c r="BF424"/>
  <c r="X424"/>
  <c r="V424"/>
  <c r="T424"/>
  <c r="P424"/>
  <c r="BI423"/>
  <c r="BH423"/>
  <c r="BG423"/>
  <c r="BF423"/>
  <c r="X423"/>
  <c r="V423"/>
  <c r="T423"/>
  <c r="P423"/>
  <c r="BI422"/>
  <c r="BH422"/>
  <c r="BG422"/>
  <c r="BF422"/>
  <c r="X422"/>
  <c r="V422"/>
  <c r="T422"/>
  <c r="P422"/>
  <c r="BI421"/>
  <c r="BH421"/>
  <c r="BG421"/>
  <c r="BF421"/>
  <c r="X421"/>
  <c r="V421"/>
  <c r="T421"/>
  <c r="P421"/>
  <c r="BI420"/>
  <c r="BH420"/>
  <c r="BG420"/>
  <c r="BF420"/>
  <c r="X420"/>
  <c r="V420"/>
  <c r="T420"/>
  <c r="P420"/>
  <c r="BI419"/>
  <c r="BH419"/>
  <c r="BG419"/>
  <c r="BF419"/>
  <c r="X419"/>
  <c r="V419"/>
  <c r="T419"/>
  <c r="P419"/>
  <c r="BI418"/>
  <c r="BH418"/>
  <c r="BG418"/>
  <c r="BF418"/>
  <c r="X418"/>
  <c r="V418"/>
  <c r="T418"/>
  <c r="P418"/>
  <c r="BI417"/>
  <c r="BH417"/>
  <c r="BG417"/>
  <c r="BF417"/>
  <c r="X417"/>
  <c r="V417"/>
  <c r="T417"/>
  <c r="P417"/>
  <c r="BI416"/>
  <c r="BH416"/>
  <c r="BG416"/>
  <c r="BF416"/>
  <c r="X416"/>
  <c r="V416"/>
  <c r="T416"/>
  <c r="P416"/>
  <c r="BI415"/>
  <c r="BH415"/>
  <c r="BG415"/>
  <c r="BF415"/>
  <c r="X415"/>
  <c r="V415"/>
  <c r="T415"/>
  <c r="P415"/>
  <c r="BI414"/>
  <c r="BH414"/>
  <c r="BG414"/>
  <c r="BF414"/>
  <c r="X414"/>
  <c r="V414"/>
  <c r="T414"/>
  <c r="P414"/>
  <c r="BI413"/>
  <c r="BH413"/>
  <c r="BG413"/>
  <c r="BF413"/>
  <c r="X413"/>
  <c r="V413"/>
  <c r="T413"/>
  <c r="P413"/>
  <c r="BI412"/>
  <c r="BH412"/>
  <c r="BG412"/>
  <c r="BF412"/>
  <c r="X412"/>
  <c r="V412"/>
  <c r="T412"/>
  <c r="P412"/>
  <c r="BI411"/>
  <c r="BH411"/>
  <c r="BG411"/>
  <c r="BF411"/>
  <c r="X411"/>
  <c r="V411"/>
  <c r="T411"/>
  <c r="P411"/>
  <c r="BI410"/>
  <c r="BH410"/>
  <c r="BG410"/>
  <c r="BF410"/>
  <c r="X410"/>
  <c r="V410"/>
  <c r="T410"/>
  <c r="P410"/>
  <c r="BI409"/>
  <c r="BH409"/>
  <c r="BG409"/>
  <c r="BF409"/>
  <c r="X409"/>
  <c r="V409"/>
  <c r="T409"/>
  <c r="P409"/>
  <c r="BI408"/>
  <c r="BH408"/>
  <c r="BG408"/>
  <c r="BF408"/>
  <c r="X408"/>
  <c r="V408"/>
  <c r="T408"/>
  <c r="P408"/>
  <c r="BI407"/>
  <c r="BH407"/>
  <c r="BG407"/>
  <c r="BF407"/>
  <c r="X407"/>
  <c r="V407"/>
  <c r="T407"/>
  <c r="P407"/>
  <c r="BI406"/>
  <c r="BH406"/>
  <c r="BG406"/>
  <c r="BF406"/>
  <c r="X406"/>
  <c r="V406"/>
  <c r="T406"/>
  <c r="P406"/>
  <c r="BI405"/>
  <c r="BH405"/>
  <c r="BG405"/>
  <c r="BF405"/>
  <c r="X405"/>
  <c r="V405"/>
  <c r="T405"/>
  <c r="P405"/>
  <c r="BI404"/>
  <c r="BH404"/>
  <c r="BG404"/>
  <c r="BF404"/>
  <c r="X404"/>
  <c r="V404"/>
  <c r="T404"/>
  <c r="P404"/>
  <c r="BI403"/>
  <c r="BH403"/>
  <c r="BG403"/>
  <c r="BF403"/>
  <c r="X403"/>
  <c r="V403"/>
  <c r="T403"/>
  <c r="P403"/>
  <c r="BI402"/>
  <c r="BH402"/>
  <c r="BG402"/>
  <c r="BF402"/>
  <c r="X402"/>
  <c r="V402"/>
  <c r="T402"/>
  <c r="P402"/>
  <c r="BI401"/>
  <c r="BH401"/>
  <c r="BG401"/>
  <c r="BF401"/>
  <c r="X401"/>
  <c r="V401"/>
  <c r="T401"/>
  <c r="P401"/>
  <c r="BI400"/>
  <c r="BH400"/>
  <c r="BG400"/>
  <c r="BF400"/>
  <c r="X400"/>
  <c r="V400"/>
  <c r="T400"/>
  <c r="P400"/>
  <c r="BI399"/>
  <c r="BH399"/>
  <c r="BG399"/>
  <c r="BF399"/>
  <c r="X399"/>
  <c r="V399"/>
  <c r="T399"/>
  <c r="P399"/>
  <c r="BI398"/>
  <c r="BH398"/>
  <c r="BG398"/>
  <c r="BF398"/>
  <c r="X398"/>
  <c r="V398"/>
  <c r="T398"/>
  <c r="P398"/>
  <c r="BI397"/>
  <c r="BH397"/>
  <c r="BG397"/>
  <c r="BF397"/>
  <c r="X397"/>
  <c r="V397"/>
  <c r="T397"/>
  <c r="P397"/>
  <c r="BI396"/>
  <c r="BH396"/>
  <c r="BG396"/>
  <c r="BF396"/>
  <c r="X396"/>
  <c r="V396"/>
  <c r="T396"/>
  <c r="P396"/>
  <c r="BI395"/>
  <c r="BH395"/>
  <c r="BG395"/>
  <c r="BF395"/>
  <c r="X395"/>
  <c r="V395"/>
  <c r="T395"/>
  <c r="P395"/>
  <c r="BI394"/>
  <c r="BH394"/>
  <c r="BG394"/>
  <c r="BF394"/>
  <c r="X394"/>
  <c r="V394"/>
  <c r="T394"/>
  <c r="P394"/>
  <c r="BI393"/>
  <c r="BH393"/>
  <c r="BG393"/>
  <c r="BF393"/>
  <c r="X393"/>
  <c r="V393"/>
  <c r="T393"/>
  <c r="P393"/>
  <c r="BI392"/>
  <c r="BH392"/>
  <c r="BG392"/>
  <c r="BF392"/>
  <c r="X392"/>
  <c r="V392"/>
  <c r="T392"/>
  <c r="P392"/>
  <c r="BI390"/>
  <c r="BH390"/>
  <c r="BG390"/>
  <c r="BF390"/>
  <c r="X390"/>
  <c r="V390"/>
  <c r="T390"/>
  <c r="P390"/>
  <c r="BI389"/>
  <c r="BH389"/>
  <c r="BG389"/>
  <c r="BF389"/>
  <c r="X389"/>
  <c r="V389"/>
  <c r="T389"/>
  <c r="P389"/>
  <c r="BI388"/>
  <c r="BH388"/>
  <c r="BG388"/>
  <c r="BF388"/>
  <c r="X388"/>
  <c r="V388"/>
  <c r="T388"/>
  <c r="P388"/>
  <c r="BI387"/>
  <c r="BH387"/>
  <c r="BG387"/>
  <c r="BF387"/>
  <c r="X387"/>
  <c r="V387"/>
  <c r="T387"/>
  <c r="P387"/>
  <c r="BI386"/>
  <c r="BH386"/>
  <c r="BG386"/>
  <c r="BF386"/>
  <c r="X386"/>
  <c r="V386"/>
  <c r="T386"/>
  <c r="P386"/>
  <c r="BI385"/>
  <c r="BH385"/>
  <c r="BG385"/>
  <c r="BF385"/>
  <c r="X385"/>
  <c r="V385"/>
  <c r="T385"/>
  <c r="P385"/>
  <c r="BI382"/>
  <c r="BH382"/>
  <c r="BG382"/>
  <c r="BF382"/>
  <c r="X382"/>
  <c r="V382"/>
  <c r="T382"/>
  <c r="P382"/>
  <c r="BI381"/>
  <c r="BH381"/>
  <c r="BG381"/>
  <c r="BF381"/>
  <c r="X381"/>
  <c r="V381"/>
  <c r="T381"/>
  <c r="P381"/>
  <c r="BI380"/>
  <c r="BH380"/>
  <c r="BG380"/>
  <c r="BF380"/>
  <c r="X380"/>
  <c r="V380"/>
  <c r="T380"/>
  <c r="P380"/>
  <c r="BI378"/>
  <c r="BH378"/>
  <c r="BG378"/>
  <c r="BF378"/>
  <c r="X378"/>
  <c r="V378"/>
  <c r="T378"/>
  <c r="P378"/>
  <c r="BI377"/>
  <c r="BH377"/>
  <c r="BG377"/>
  <c r="BF377"/>
  <c r="X377"/>
  <c r="V377"/>
  <c r="T377"/>
  <c r="P377"/>
  <c r="BI376"/>
  <c r="BH376"/>
  <c r="BG376"/>
  <c r="BF376"/>
  <c r="X376"/>
  <c r="V376"/>
  <c r="T376"/>
  <c r="P376"/>
  <c r="BI375"/>
  <c r="BH375"/>
  <c r="BG375"/>
  <c r="BF375"/>
  <c r="X375"/>
  <c r="V375"/>
  <c r="T375"/>
  <c r="P375"/>
  <c r="BI374"/>
  <c r="BH374"/>
  <c r="BG374"/>
  <c r="BF374"/>
  <c r="X374"/>
  <c r="V374"/>
  <c r="T374"/>
  <c r="P374"/>
  <c r="BI372"/>
  <c r="BH372"/>
  <c r="BG372"/>
  <c r="BF372"/>
  <c r="X372"/>
  <c r="V372"/>
  <c r="T372"/>
  <c r="P372"/>
  <c r="BI371"/>
  <c r="BH371"/>
  <c r="BG371"/>
  <c r="BF371"/>
  <c r="X371"/>
  <c r="V371"/>
  <c r="T371"/>
  <c r="P371"/>
  <c r="BI370"/>
  <c r="BH370"/>
  <c r="BG370"/>
  <c r="BF370"/>
  <c r="X370"/>
  <c r="V370"/>
  <c r="T370"/>
  <c r="P370"/>
  <c r="BI369"/>
  <c r="BH369"/>
  <c r="BG369"/>
  <c r="BF369"/>
  <c r="X369"/>
  <c r="V369"/>
  <c r="T369"/>
  <c r="P369"/>
  <c r="BI368"/>
  <c r="BH368"/>
  <c r="BG368"/>
  <c r="BF368"/>
  <c r="X368"/>
  <c r="V368"/>
  <c r="T368"/>
  <c r="P368"/>
  <c r="BI367"/>
  <c r="BH367"/>
  <c r="BG367"/>
  <c r="BF367"/>
  <c r="X367"/>
  <c r="V367"/>
  <c r="T367"/>
  <c r="P367"/>
  <c r="BI366"/>
  <c r="BH366"/>
  <c r="BG366"/>
  <c r="BF366"/>
  <c r="X366"/>
  <c r="V366"/>
  <c r="T366"/>
  <c r="P366"/>
  <c r="BI365"/>
  <c r="BH365"/>
  <c r="BG365"/>
  <c r="BF365"/>
  <c r="X365"/>
  <c r="V365"/>
  <c r="T365"/>
  <c r="P365"/>
  <c r="BI364"/>
  <c r="BH364"/>
  <c r="BG364"/>
  <c r="BF364"/>
  <c r="X364"/>
  <c r="V364"/>
  <c r="T364"/>
  <c r="P364"/>
  <c r="BI363"/>
  <c r="BH363"/>
  <c r="BG363"/>
  <c r="BF363"/>
  <c r="X363"/>
  <c r="V363"/>
  <c r="T363"/>
  <c r="P363"/>
  <c r="BI362"/>
  <c r="BH362"/>
  <c r="BG362"/>
  <c r="BF362"/>
  <c r="X362"/>
  <c r="V362"/>
  <c r="T362"/>
  <c r="P362"/>
  <c r="BI361"/>
  <c r="BH361"/>
  <c r="BG361"/>
  <c r="BF361"/>
  <c r="X361"/>
  <c r="V361"/>
  <c r="T361"/>
  <c r="P361"/>
  <c r="BI360"/>
  <c r="BH360"/>
  <c r="BG360"/>
  <c r="BF360"/>
  <c r="X360"/>
  <c r="V360"/>
  <c r="T360"/>
  <c r="P360"/>
  <c r="BI359"/>
  <c r="BH359"/>
  <c r="BG359"/>
  <c r="BF359"/>
  <c r="X359"/>
  <c r="V359"/>
  <c r="T359"/>
  <c r="P359"/>
  <c r="BI358"/>
  <c r="BH358"/>
  <c r="BG358"/>
  <c r="BF358"/>
  <c r="X358"/>
  <c r="V358"/>
  <c r="T358"/>
  <c r="P358"/>
  <c r="BI357"/>
  <c r="BH357"/>
  <c r="BG357"/>
  <c r="BF357"/>
  <c r="X357"/>
  <c r="V357"/>
  <c r="T357"/>
  <c r="P357"/>
  <c r="BI356"/>
  <c r="BH356"/>
  <c r="BG356"/>
  <c r="BF356"/>
  <c r="X356"/>
  <c r="V356"/>
  <c r="T356"/>
  <c r="P356"/>
  <c r="BI353"/>
  <c r="BH353"/>
  <c r="BG353"/>
  <c r="BF353"/>
  <c r="X353"/>
  <c r="V353"/>
  <c r="T353"/>
  <c r="P353"/>
  <c r="BI352"/>
  <c r="BH352"/>
  <c r="BG352"/>
  <c r="BF352"/>
  <c r="X352"/>
  <c r="V352"/>
  <c r="T352"/>
  <c r="P352"/>
  <c r="BI351"/>
  <c r="BH351"/>
  <c r="BG351"/>
  <c r="BF351"/>
  <c r="X351"/>
  <c r="V351"/>
  <c r="T351"/>
  <c r="P351"/>
  <c r="BI349"/>
  <c r="BH349"/>
  <c r="BG349"/>
  <c r="BF349"/>
  <c r="X349"/>
  <c r="V349"/>
  <c r="T349"/>
  <c r="P349"/>
  <c r="BI348"/>
  <c r="BH348"/>
  <c r="BG348"/>
  <c r="BF348"/>
  <c r="X348"/>
  <c r="V348"/>
  <c r="T348"/>
  <c r="P348"/>
  <c r="BI347"/>
  <c r="BH347"/>
  <c r="BG347"/>
  <c r="BF347"/>
  <c r="X347"/>
  <c r="V347"/>
  <c r="T347"/>
  <c r="P347"/>
  <c r="BI346"/>
  <c r="BH346"/>
  <c r="BG346"/>
  <c r="BF346"/>
  <c r="X346"/>
  <c r="V346"/>
  <c r="T346"/>
  <c r="P346"/>
  <c r="BI345"/>
  <c r="BH345"/>
  <c r="BG345"/>
  <c r="BF345"/>
  <c r="X345"/>
  <c r="V345"/>
  <c r="T345"/>
  <c r="P345"/>
  <c r="BI344"/>
  <c r="BH344"/>
  <c r="BG344"/>
  <c r="BF344"/>
  <c r="X344"/>
  <c r="V344"/>
  <c r="T344"/>
  <c r="P344"/>
  <c r="BI342"/>
  <c r="BH342"/>
  <c r="BG342"/>
  <c r="BF342"/>
  <c r="X342"/>
  <c r="V342"/>
  <c r="T342"/>
  <c r="P342"/>
  <c r="BI341"/>
  <c r="BH341"/>
  <c r="BG341"/>
  <c r="BF341"/>
  <c r="X341"/>
  <c r="V341"/>
  <c r="T341"/>
  <c r="P341"/>
  <c r="BI340"/>
  <c r="BH340"/>
  <c r="BG340"/>
  <c r="BF340"/>
  <c r="X340"/>
  <c r="V340"/>
  <c r="T340"/>
  <c r="P340"/>
  <c r="BI339"/>
  <c r="BH339"/>
  <c r="BG339"/>
  <c r="BF339"/>
  <c r="X339"/>
  <c r="V339"/>
  <c r="T339"/>
  <c r="P339"/>
  <c r="BI338"/>
  <c r="BH338"/>
  <c r="BG338"/>
  <c r="BF338"/>
  <c r="X338"/>
  <c r="V338"/>
  <c r="T338"/>
  <c r="P338"/>
  <c r="BI337"/>
  <c r="BH337"/>
  <c r="BG337"/>
  <c r="BF337"/>
  <c r="X337"/>
  <c r="V337"/>
  <c r="T337"/>
  <c r="P337"/>
  <c r="BI336"/>
  <c r="BH336"/>
  <c r="BG336"/>
  <c r="BF336"/>
  <c r="X336"/>
  <c r="V336"/>
  <c r="T336"/>
  <c r="P336"/>
  <c r="BI335"/>
  <c r="BH335"/>
  <c r="BG335"/>
  <c r="BF335"/>
  <c r="X335"/>
  <c r="V335"/>
  <c r="T335"/>
  <c r="P335"/>
  <c r="BI334"/>
  <c r="BH334"/>
  <c r="BG334"/>
  <c r="BF334"/>
  <c r="X334"/>
  <c r="V334"/>
  <c r="T334"/>
  <c r="P334"/>
  <c r="BI333"/>
  <c r="BH333"/>
  <c r="BG333"/>
  <c r="BF333"/>
  <c r="X333"/>
  <c r="V333"/>
  <c r="T333"/>
  <c r="P333"/>
  <c r="BI332"/>
  <c r="BH332"/>
  <c r="BG332"/>
  <c r="BF332"/>
  <c r="X332"/>
  <c r="V332"/>
  <c r="T332"/>
  <c r="P332"/>
  <c r="BI331"/>
  <c r="BH331"/>
  <c r="BG331"/>
  <c r="BF331"/>
  <c r="X331"/>
  <c r="V331"/>
  <c r="T331"/>
  <c r="P331"/>
  <c r="BI330"/>
  <c r="BH330"/>
  <c r="BG330"/>
  <c r="BF330"/>
  <c r="X330"/>
  <c r="V330"/>
  <c r="T330"/>
  <c r="P330"/>
  <c r="BI329"/>
  <c r="BH329"/>
  <c r="BG329"/>
  <c r="BF329"/>
  <c r="X329"/>
  <c r="V329"/>
  <c r="T329"/>
  <c r="P329"/>
  <c r="BI328"/>
  <c r="BH328"/>
  <c r="BG328"/>
  <c r="BF328"/>
  <c r="X328"/>
  <c r="V328"/>
  <c r="T328"/>
  <c r="P328"/>
  <c r="BI327"/>
  <c r="BH327"/>
  <c r="BG327"/>
  <c r="BF327"/>
  <c r="X327"/>
  <c r="V327"/>
  <c r="T327"/>
  <c r="P327"/>
  <c r="BI324"/>
  <c r="BH324"/>
  <c r="BG324"/>
  <c r="BF324"/>
  <c r="X324"/>
  <c r="V324"/>
  <c r="T324"/>
  <c r="P324"/>
  <c r="BI323"/>
  <c r="BH323"/>
  <c r="BG323"/>
  <c r="BF323"/>
  <c r="X323"/>
  <c r="V323"/>
  <c r="T323"/>
  <c r="P323"/>
  <c r="BI322"/>
  <c r="BH322"/>
  <c r="BG322"/>
  <c r="BF322"/>
  <c r="X322"/>
  <c r="V322"/>
  <c r="T322"/>
  <c r="P322"/>
  <c r="BI321"/>
  <c r="BH321"/>
  <c r="BG321"/>
  <c r="BF321"/>
  <c r="X321"/>
  <c r="V321"/>
  <c r="T321"/>
  <c r="P321"/>
  <c r="BI320"/>
  <c r="BH320"/>
  <c r="BG320"/>
  <c r="BF320"/>
  <c r="X320"/>
  <c r="V320"/>
  <c r="T320"/>
  <c r="P320"/>
  <c r="BI319"/>
  <c r="BH319"/>
  <c r="BG319"/>
  <c r="BF319"/>
  <c r="X319"/>
  <c r="V319"/>
  <c r="T319"/>
  <c r="P319"/>
  <c r="BI318"/>
  <c r="BH318"/>
  <c r="BG318"/>
  <c r="BF318"/>
  <c r="X318"/>
  <c r="V318"/>
  <c r="T318"/>
  <c r="P318"/>
  <c r="BI317"/>
  <c r="BH317"/>
  <c r="BG317"/>
  <c r="BF317"/>
  <c r="X317"/>
  <c r="V317"/>
  <c r="T317"/>
  <c r="P317"/>
  <c r="BI316"/>
  <c r="BH316"/>
  <c r="BG316"/>
  <c r="BF316"/>
  <c r="X316"/>
  <c r="V316"/>
  <c r="T316"/>
  <c r="P316"/>
  <c r="BI314"/>
  <c r="BH314"/>
  <c r="BG314"/>
  <c r="BF314"/>
  <c r="X314"/>
  <c r="V314"/>
  <c r="T314"/>
  <c r="P314"/>
  <c r="BI313"/>
  <c r="BH313"/>
  <c r="BG313"/>
  <c r="BF313"/>
  <c r="X313"/>
  <c r="V313"/>
  <c r="T313"/>
  <c r="P313"/>
  <c r="BI312"/>
  <c r="BH312"/>
  <c r="BG312"/>
  <c r="BF312"/>
  <c r="X312"/>
  <c r="V312"/>
  <c r="T312"/>
  <c r="P312"/>
  <c r="BI311"/>
  <c r="BH311"/>
  <c r="BG311"/>
  <c r="BF311"/>
  <c r="X311"/>
  <c r="V311"/>
  <c r="T311"/>
  <c r="P311"/>
  <c r="BI310"/>
  <c r="BH310"/>
  <c r="BG310"/>
  <c r="BF310"/>
  <c r="X310"/>
  <c r="V310"/>
  <c r="T310"/>
  <c r="P310"/>
  <c r="BI309"/>
  <c r="BH309"/>
  <c r="BG309"/>
  <c r="BF309"/>
  <c r="X309"/>
  <c r="V309"/>
  <c r="T309"/>
  <c r="P309"/>
  <c r="BI307"/>
  <c r="BH307"/>
  <c r="BG307"/>
  <c r="BF307"/>
  <c r="X307"/>
  <c r="V307"/>
  <c r="T307"/>
  <c r="P307"/>
  <c r="BI306"/>
  <c r="BH306"/>
  <c r="BG306"/>
  <c r="BF306"/>
  <c r="X306"/>
  <c r="V306"/>
  <c r="T306"/>
  <c r="P306"/>
  <c r="BI305"/>
  <c r="BH305"/>
  <c r="BG305"/>
  <c r="BF305"/>
  <c r="X305"/>
  <c r="V305"/>
  <c r="T305"/>
  <c r="P305"/>
  <c r="BI303"/>
  <c r="BH303"/>
  <c r="BG303"/>
  <c r="BF303"/>
  <c r="X303"/>
  <c r="V303"/>
  <c r="T303"/>
  <c r="P303"/>
  <c r="BI302"/>
  <c r="BH302"/>
  <c r="BG302"/>
  <c r="BF302"/>
  <c r="X302"/>
  <c r="V302"/>
  <c r="T302"/>
  <c r="P302"/>
  <c r="BI301"/>
  <c r="BH301"/>
  <c r="BG301"/>
  <c r="BF301"/>
  <c r="X301"/>
  <c r="V301"/>
  <c r="T301"/>
  <c r="P301"/>
  <c r="BI300"/>
  <c r="BH300"/>
  <c r="BG300"/>
  <c r="BF300"/>
  <c r="X300"/>
  <c r="V300"/>
  <c r="T300"/>
  <c r="P300"/>
  <c r="BI296"/>
  <c r="BH296"/>
  <c r="BG296"/>
  <c r="BF296"/>
  <c r="X296"/>
  <c r="V296"/>
  <c r="T296"/>
  <c r="P296"/>
  <c r="BI292"/>
  <c r="BH292"/>
  <c r="BG292"/>
  <c r="BF292"/>
  <c r="X292"/>
  <c r="V292"/>
  <c r="T292"/>
  <c r="P292"/>
  <c r="BI291"/>
  <c r="BH291"/>
  <c r="BG291"/>
  <c r="BF291"/>
  <c r="X291"/>
  <c r="V291"/>
  <c r="T291"/>
  <c r="P291"/>
  <c r="BI290"/>
  <c r="BH290"/>
  <c r="BG290"/>
  <c r="BF290"/>
  <c r="X290"/>
  <c r="V290"/>
  <c r="T290"/>
  <c r="P290"/>
  <c r="BI288"/>
  <c r="BH288"/>
  <c r="BG288"/>
  <c r="BF288"/>
  <c r="X288"/>
  <c r="V288"/>
  <c r="T288"/>
  <c r="P288"/>
  <c r="BI284"/>
  <c r="BH284"/>
  <c r="BG284"/>
  <c r="BF284"/>
  <c r="X284"/>
  <c r="V284"/>
  <c r="T284"/>
  <c r="P284"/>
  <c r="BI280"/>
  <c r="BH280"/>
  <c r="BG280"/>
  <c r="BF280"/>
  <c r="X280"/>
  <c r="V280"/>
  <c r="T280"/>
  <c r="P280"/>
  <c r="BI279"/>
  <c r="BH279"/>
  <c r="BG279"/>
  <c r="BF279"/>
  <c r="X279"/>
  <c r="V279"/>
  <c r="T279"/>
  <c r="P279"/>
  <c r="BI278"/>
  <c r="BH278"/>
  <c r="BG278"/>
  <c r="BF278"/>
  <c r="X278"/>
  <c r="V278"/>
  <c r="T278"/>
  <c r="P278"/>
  <c r="BI277"/>
  <c r="BH277"/>
  <c r="BG277"/>
  <c r="BF277"/>
  <c r="X277"/>
  <c r="V277"/>
  <c r="T277"/>
  <c r="P277"/>
  <c r="BI276"/>
  <c r="BH276"/>
  <c r="BG276"/>
  <c r="BF276"/>
  <c r="X276"/>
  <c r="V276"/>
  <c r="T276"/>
  <c r="P276"/>
  <c r="BI274"/>
  <c r="BH274"/>
  <c r="BG274"/>
  <c r="BF274"/>
  <c r="X274"/>
  <c r="V274"/>
  <c r="T274"/>
  <c r="P274"/>
  <c r="BI273"/>
  <c r="BH273"/>
  <c r="BG273"/>
  <c r="BF273"/>
  <c r="X273"/>
  <c r="V273"/>
  <c r="T273"/>
  <c r="P273"/>
  <c r="BI272"/>
  <c r="BH272"/>
  <c r="BG272"/>
  <c r="BF272"/>
  <c r="X272"/>
  <c r="V272"/>
  <c r="T272"/>
  <c r="P272"/>
  <c r="BI271"/>
  <c r="BH271"/>
  <c r="BG271"/>
  <c r="BF271"/>
  <c r="X271"/>
  <c r="V271"/>
  <c r="T271"/>
  <c r="P271"/>
  <c r="BI270"/>
  <c r="BH270"/>
  <c r="BG270"/>
  <c r="BF270"/>
  <c r="X270"/>
  <c r="V270"/>
  <c r="T270"/>
  <c r="P270"/>
  <c r="BI269"/>
  <c r="BH269"/>
  <c r="BG269"/>
  <c r="BF269"/>
  <c r="X269"/>
  <c r="V269"/>
  <c r="T269"/>
  <c r="P269"/>
  <c r="BI268"/>
  <c r="BH268"/>
  <c r="BG268"/>
  <c r="BF268"/>
  <c r="X268"/>
  <c r="V268"/>
  <c r="T268"/>
  <c r="P268"/>
  <c r="BI265"/>
  <c r="BH265"/>
  <c r="BG265"/>
  <c r="BF265"/>
  <c r="X265"/>
  <c r="V265"/>
  <c r="T265"/>
  <c r="P265"/>
  <c r="BI263"/>
  <c r="BH263"/>
  <c r="BG263"/>
  <c r="BF263"/>
  <c r="X263"/>
  <c r="V263"/>
  <c r="T263"/>
  <c r="P263"/>
  <c r="BI261"/>
  <c r="BH261"/>
  <c r="BG261"/>
  <c r="BF261"/>
  <c r="X261"/>
  <c r="V261"/>
  <c r="T261"/>
  <c r="P261"/>
  <c r="BI259"/>
  <c r="BH259"/>
  <c r="BG259"/>
  <c r="BF259"/>
  <c r="X259"/>
  <c r="V259"/>
  <c r="T259"/>
  <c r="P259"/>
  <c r="BI257"/>
  <c r="BH257"/>
  <c r="BG257"/>
  <c r="BF257"/>
  <c r="X257"/>
  <c r="V257"/>
  <c r="T257"/>
  <c r="P257"/>
  <c r="BI256"/>
  <c r="BH256"/>
  <c r="BG256"/>
  <c r="BF256"/>
  <c r="X256"/>
  <c r="V256"/>
  <c r="T256"/>
  <c r="P256"/>
  <c r="BI255"/>
  <c r="BH255"/>
  <c r="BG255"/>
  <c r="BF255"/>
  <c r="X255"/>
  <c r="V255"/>
  <c r="T255"/>
  <c r="P255"/>
  <c r="BI251"/>
  <c r="BH251"/>
  <c r="BG251"/>
  <c r="BF251"/>
  <c r="X251"/>
  <c r="V251"/>
  <c r="T251"/>
  <c r="P251"/>
  <c r="BI247"/>
  <c r="BH247"/>
  <c r="BG247"/>
  <c r="BF247"/>
  <c r="X247"/>
  <c r="V247"/>
  <c r="T247"/>
  <c r="P247"/>
  <c r="BI245"/>
  <c r="BH245"/>
  <c r="BG245"/>
  <c r="BF245"/>
  <c r="X245"/>
  <c r="V245"/>
  <c r="T245"/>
  <c r="P245"/>
  <c r="BI241"/>
  <c r="BH241"/>
  <c r="BG241"/>
  <c r="BF241"/>
  <c r="X241"/>
  <c r="V241"/>
  <c r="T241"/>
  <c r="P241"/>
  <c r="BI240"/>
  <c r="BH240"/>
  <c r="BG240"/>
  <c r="BF240"/>
  <c r="X240"/>
  <c r="V240"/>
  <c r="T240"/>
  <c r="P240"/>
  <c r="BI239"/>
  <c r="BH239"/>
  <c r="BG239"/>
  <c r="BF239"/>
  <c r="X239"/>
  <c r="V239"/>
  <c r="T239"/>
  <c r="P239"/>
  <c r="BI236"/>
  <c r="BH236"/>
  <c r="BG236"/>
  <c r="BF236"/>
  <c r="X236"/>
  <c r="V236"/>
  <c r="T236"/>
  <c r="P236"/>
  <c r="BI235"/>
  <c r="BH235"/>
  <c r="BG235"/>
  <c r="BF235"/>
  <c r="X235"/>
  <c r="V235"/>
  <c r="T235"/>
  <c r="P235"/>
  <c r="BI234"/>
  <c r="BH234"/>
  <c r="BG234"/>
  <c r="BF234"/>
  <c r="X234"/>
  <c r="V234"/>
  <c r="T234"/>
  <c r="P234"/>
  <c r="BI233"/>
  <c r="BH233"/>
  <c r="BG233"/>
  <c r="BF233"/>
  <c r="X233"/>
  <c r="V233"/>
  <c r="T233"/>
  <c r="P233"/>
  <c r="BI232"/>
  <c r="BH232"/>
  <c r="BG232"/>
  <c r="BF232"/>
  <c r="X232"/>
  <c r="V232"/>
  <c r="T232"/>
  <c r="P232"/>
  <c r="BI230"/>
  <c r="BH230"/>
  <c r="BG230"/>
  <c r="BF230"/>
  <c r="X230"/>
  <c r="V230"/>
  <c r="T230"/>
  <c r="P230"/>
  <c r="BI229"/>
  <c r="BH229"/>
  <c r="BG229"/>
  <c r="BF229"/>
  <c r="X229"/>
  <c r="V229"/>
  <c r="T229"/>
  <c r="P229"/>
  <c r="BI228"/>
  <c r="BH228"/>
  <c r="BG228"/>
  <c r="BF228"/>
  <c r="X228"/>
  <c r="V228"/>
  <c r="T228"/>
  <c r="P228"/>
  <c r="BI227"/>
  <c r="BH227"/>
  <c r="BG227"/>
  <c r="BF227"/>
  <c r="X227"/>
  <c r="V227"/>
  <c r="T227"/>
  <c r="P227"/>
  <c r="BI226"/>
  <c r="BH226"/>
  <c r="BG226"/>
  <c r="BF226"/>
  <c r="X226"/>
  <c r="V226"/>
  <c r="T226"/>
  <c r="P226"/>
  <c r="BI225"/>
  <c r="BH225"/>
  <c r="BG225"/>
  <c r="BF225"/>
  <c r="X225"/>
  <c r="V225"/>
  <c r="T225"/>
  <c r="P225"/>
  <c r="BI224"/>
  <c r="BH224"/>
  <c r="BG224"/>
  <c r="BF224"/>
  <c r="X224"/>
  <c r="V224"/>
  <c r="T224"/>
  <c r="P224"/>
  <c r="BI223"/>
  <c r="BH223"/>
  <c r="BG223"/>
  <c r="BF223"/>
  <c r="X223"/>
  <c r="V223"/>
  <c r="T223"/>
  <c r="P223"/>
  <c r="BI222"/>
  <c r="BH222"/>
  <c r="BG222"/>
  <c r="BF222"/>
  <c r="X222"/>
  <c r="V222"/>
  <c r="T222"/>
  <c r="P222"/>
  <c r="BI221"/>
  <c r="BH221"/>
  <c r="BG221"/>
  <c r="BF221"/>
  <c r="X221"/>
  <c r="V221"/>
  <c r="T221"/>
  <c r="P221"/>
  <c r="BI220"/>
  <c r="BH220"/>
  <c r="BG220"/>
  <c r="BF220"/>
  <c r="X220"/>
  <c r="V220"/>
  <c r="T220"/>
  <c r="P220"/>
  <c r="BI218"/>
  <c r="BH218"/>
  <c r="BG218"/>
  <c r="BF218"/>
  <c r="X218"/>
  <c r="V218"/>
  <c r="T218"/>
  <c r="P218"/>
  <c r="BI217"/>
  <c r="BH217"/>
  <c r="BG217"/>
  <c r="BF217"/>
  <c r="X217"/>
  <c r="V217"/>
  <c r="T217"/>
  <c r="P217"/>
  <c r="BI216"/>
  <c r="BH216"/>
  <c r="BG216"/>
  <c r="BF216"/>
  <c r="X216"/>
  <c r="V216"/>
  <c r="T216"/>
  <c r="P216"/>
  <c r="BI215"/>
  <c r="BH215"/>
  <c r="BG215"/>
  <c r="BF215"/>
  <c r="X215"/>
  <c r="V215"/>
  <c r="T215"/>
  <c r="P215"/>
  <c r="BI214"/>
  <c r="BH214"/>
  <c r="BG214"/>
  <c r="BF214"/>
  <c r="X214"/>
  <c r="V214"/>
  <c r="T214"/>
  <c r="P214"/>
  <c r="BI213"/>
  <c r="BH213"/>
  <c r="BG213"/>
  <c r="BF213"/>
  <c r="X213"/>
  <c r="V213"/>
  <c r="T213"/>
  <c r="P213"/>
  <c r="BI212"/>
  <c r="BH212"/>
  <c r="BG212"/>
  <c r="BF212"/>
  <c r="X212"/>
  <c r="V212"/>
  <c r="T212"/>
  <c r="P212"/>
  <c r="BI211"/>
  <c r="BH211"/>
  <c r="BG211"/>
  <c r="BF211"/>
  <c r="X211"/>
  <c r="V211"/>
  <c r="T211"/>
  <c r="P211"/>
  <c r="BI210"/>
  <c r="BH210"/>
  <c r="BG210"/>
  <c r="BF210"/>
  <c r="X210"/>
  <c r="V210"/>
  <c r="T210"/>
  <c r="P210"/>
  <c r="BI209"/>
  <c r="BH209"/>
  <c r="BG209"/>
  <c r="BF209"/>
  <c r="X209"/>
  <c r="V209"/>
  <c r="T209"/>
  <c r="P209"/>
  <c r="BI208"/>
  <c r="BH208"/>
  <c r="BG208"/>
  <c r="BF208"/>
  <c r="X208"/>
  <c r="V208"/>
  <c r="T208"/>
  <c r="P208"/>
  <c r="BI207"/>
  <c r="BH207"/>
  <c r="BG207"/>
  <c r="BF207"/>
  <c r="X207"/>
  <c r="V207"/>
  <c r="T207"/>
  <c r="P207"/>
  <c r="BI206"/>
  <c r="BH206"/>
  <c r="BG206"/>
  <c r="BF206"/>
  <c r="X206"/>
  <c r="V206"/>
  <c r="T206"/>
  <c r="P206"/>
  <c r="BI205"/>
  <c r="BH205"/>
  <c r="BG205"/>
  <c r="BF205"/>
  <c r="X205"/>
  <c r="V205"/>
  <c r="T205"/>
  <c r="P205"/>
  <c r="BI204"/>
  <c r="BH204"/>
  <c r="BG204"/>
  <c r="BF204"/>
  <c r="X204"/>
  <c r="V204"/>
  <c r="T204"/>
  <c r="P204"/>
  <c r="BI203"/>
  <c r="BH203"/>
  <c r="BG203"/>
  <c r="BF203"/>
  <c r="X203"/>
  <c r="V203"/>
  <c r="T203"/>
  <c r="P203"/>
  <c r="BI202"/>
  <c r="BH202"/>
  <c r="BG202"/>
  <c r="BF202"/>
  <c r="X202"/>
  <c r="V202"/>
  <c r="T202"/>
  <c r="P202"/>
  <c r="BI201"/>
  <c r="BH201"/>
  <c r="BG201"/>
  <c r="BF201"/>
  <c r="X201"/>
  <c r="V201"/>
  <c r="T201"/>
  <c r="P201"/>
  <c r="BI200"/>
  <c r="BH200"/>
  <c r="BG200"/>
  <c r="BF200"/>
  <c r="X200"/>
  <c r="V200"/>
  <c r="T200"/>
  <c r="P200"/>
  <c r="BI199"/>
  <c r="BH199"/>
  <c r="BG199"/>
  <c r="BF199"/>
  <c r="X199"/>
  <c r="V199"/>
  <c r="T199"/>
  <c r="P199"/>
  <c r="BI198"/>
  <c r="BH198"/>
  <c r="BG198"/>
  <c r="BF198"/>
  <c r="X198"/>
  <c r="V198"/>
  <c r="T198"/>
  <c r="P198"/>
  <c r="BI197"/>
  <c r="BH197"/>
  <c r="BG197"/>
  <c r="BF197"/>
  <c r="X197"/>
  <c r="V197"/>
  <c r="T197"/>
  <c r="P197"/>
  <c r="BI195"/>
  <c r="BH195"/>
  <c r="BG195"/>
  <c r="BF195"/>
  <c r="X195"/>
  <c r="V195"/>
  <c r="T195"/>
  <c r="P195"/>
  <c r="BI194"/>
  <c r="BH194"/>
  <c r="BG194"/>
  <c r="BF194"/>
  <c r="X194"/>
  <c r="V194"/>
  <c r="T194"/>
  <c r="P194"/>
  <c r="BI193"/>
  <c r="BH193"/>
  <c r="BG193"/>
  <c r="BF193"/>
  <c r="X193"/>
  <c r="V193"/>
  <c r="T193"/>
  <c r="P193"/>
  <c r="BI192"/>
  <c r="BH192"/>
  <c r="BG192"/>
  <c r="BF192"/>
  <c r="X192"/>
  <c r="V192"/>
  <c r="T192"/>
  <c r="P192"/>
  <c r="BI191"/>
  <c r="BH191"/>
  <c r="BG191"/>
  <c r="BF191"/>
  <c r="X191"/>
  <c r="V191"/>
  <c r="T191"/>
  <c r="P191"/>
  <c r="BI190"/>
  <c r="BH190"/>
  <c r="BG190"/>
  <c r="BF190"/>
  <c r="X190"/>
  <c r="V190"/>
  <c r="T190"/>
  <c r="P190"/>
  <c r="BI189"/>
  <c r="BH189"/>
  <c r="BG189"/>
  <c r="BF189"/>
  <c r="X189"/>
  <c r="V189"/>
  <c r="T189"/>
  <c r="P189"/>
  <c r="BI188"/>
  <c r="BH188"/>
  <c r="BG188"/>
  <c r="BF188"/>
  <c r="X188"/>
  <c r="V188"/>
  <c r="T188"/>
  <c r="P188"/>
  <c r="BI187"/>
  <c r="BH187"/>
  <c r="BG187"/>
  <c r="BF187"/>
  <c r="X187"/>
  <c r="V187"/>
  <c r="T187"/>
  <c r="P187"/>
  <c r="BI186"/>
  <c r="BH186"/>
  <c r="BG186"/>
  <c r="BF186"/>
  <c r="X186"/>
  <c r="V186"/>
  <c r="T186"/>
  <c r="P186"/>
  <c r="BI185"/>
  <c r="BH185"/>
  <c r="BG185"/>
  <c r="BF185"/>
  <c r="X185"/>
  <c r="V185"/>
  <c r="T185"/>
  <c r="P185"/>
  <c r="BI184"/>
  <c r="BH184"/>
  <c r="BG184"/>
  <c r="BF184"/>
  <c r="X184"/>
  <c r="V184"/>
  <c r="T184"/>
  <c r="P184"/>
  <c r="BI183"/>
  <c r="BH183"/>
  <c r="BG183"/>
  <c r="BF183"/>
  <c r="X183"/>
  <c r="V183"/>
  <c r="T183"/>
  <c r="P183"/>
  <c r="BI182"/>
  <c r="BH182"/>
  <c r="BG182"/>
  <c r="BF182"/>
  <c r="X182"/>
  <c r="V182"/>
  <c r="T182"/>
  <c r="P182"/>
  <c r="BI181"/>
  <c r="BH181"/>
  <c r="BG181"/>
  <c r="BF181"/>
  <c r="X181"/>
  <c r="V181"/>
  <c r="T181"/>
  <c r="P181"/>
  <c r="BI180"/>
  <c r="BH180"/>
  <c r="BG180"/>
  <c r="BF180"/>
  <c r="X180"/>
  <c r="V180"/>
  <c r="T180"/>
  <c r="P180"/>
  <c r="BI179"/>
  <c r="BH179"/>
  <c r="BG179"/>
  <c r="BF179"/>
  <c r="X179"/>
  <c r="V179"/>
  <c r="T179"/>
  <c r="P179"/>
  <c r="BI178"/>
  <c r="BH178"/>
  <c r="BG178"/>
  <c r="BF178"/>
  <c r="X178"/>
  <c r="V178"/>
  <c r="T178"/>
  <c r="P178"/>
  <c r="BI177"/>
  <c r="BH177"/>
  <c r="BG177"/>
  <c r="BF177"/>
  <c r="X177"/>
  <c r="V177"/>
  <c r="T177"/>
  <c r="P177"/>
  <c r="BI176"/>
  <c r="BH176"/>
  <c r="BG176"/>
  <c r="BF176"/>
  <c r="X176"/>
  <c r="V176"/>
  <c r="T176"/>
  <c r="P176"/>
  <c r="BI175"/>
  <c r="BH175"/>
  <c r="BG175"/>
  <c r="BF175"/>
  <c r="X175"/>
  <c r="V175"/>
  <c r="T175"/>
  <c r="P175"/>
  <c r="BI174"/>
  <c r="BH174"/>
  <c r="BG174"/>
  <c r="BF174"/>
  <c r="X174"/>
  <c r="V174"/>
  <c r="T174"/>
  <c r="P174"/>
  <c r="BI173"/>
  <c r="BH173"/>
  <c r="BG173"/>
  <c r="BF173"/>
  <c r="X173"/>
  <c r="V173"/>
  <c r="T173"/>
  <c r="P173"/>
  <c r="BI172"/>
  <c r="BH172"/>
  <c r="BG172"/>
  <c r="BF172"/>
  <c r="X172"/>
  <c r="V172"/>
  <c r="T172"/>
  <c r="P172"/>
  <c r="BI171"/>
  <c r="BH171"/>
  <c r="BG171"/>
  <c r="BF171"/>
  <c r="X171"/>
  <c r="V171"/>
  <c r="T171"/>
  <c r="P171"/>
  <c r="BI170"/>
  <c r="BH170"/>
  <c r="BG170"/>
  <c r="BF170"/>
  <c r="X170"/>
  <c r="V170"/>
  <c r="T170"/>
  <c r="P170"/>
  <c r="BI169"/>
  <c r="BH169"/>
  <c r="BG169"/>
  <c r="BF169"/>
  <c r="X169"/>
  <c r="V169"/>
  <c r="T169"/>
  <c r="P169"/>
  <c r="BI168"/>
  <c r="BH168"/>
  <c r="BG168"/>
  <c r="BF168"/>
  <c r="X168"/>
  <c r="V168"/>
  <c r="T168"/>
  <c r="P168"/>
  <c r="BI167"/>
  <c r="BH167"/>
  <c r="BG167"/>
  <c r="BF167"/>
  <c r="X167"/>
  <c r="V167"/>
  <c r="T167"/>
  <c r="P167"/>
  <c r="BI166"/>
  <c r="BH166"/>
  <c r="BG166"/>
  <c r="BF166"/>
  <c r="X166"/>
  <c r="V166"/>
  <c r="T166"/>
  <c r="P166"/>
  <c r="BI165"/>
  <c r="BH165"/>
  <c r="BG165"/>
  <c r="BF165"/>
  <c r="X165"/>
  <c r="V165"/>
  <c r="T165"/>
  <c r="P165"/>
  <c r="BI164"/>
  <c r="BH164"/>
  <c r="BG164"/>
  <c r="BF164"/>
  <c r="X164"/>
  <c r="V164"/>
  <c r="T164"/>
  <c r="P164"/>
  <c r="BI163"/>
  <c r="BH163"/>
  <c r="BG163"/>
  <c r="BF163"/>
  <c r="X163"/>
  <c r="V163"/>
  <c r="T163"/>
  <c r="P163"/>
  <c r="BI162"/>
  <c r="BH162"/>
  <c r="BG162"/>
  <c r="BF162"/>
  <c r="X162"/>
  <c r="V162"/>
  <c r="T162"/>
  <c r="P162"/>
  <c r="BI161"/>
  <c r="BH161"/>
  <c r="BG161"/>
  <c r="BF161"/>
  <c r="X161"/>
  <c r="V161"/>
  <c r="T161"/>
  <c r="P161"/>
  <c r="BI160"/>
  <c r="BH160"/>
  <c r="BG160"/>
  <c r="BF160"/>
  <c r="X160"/>
  <c r="V160"/>
  <c r="T160"/>
  <c r="P160"/>
  <c r="BI159"/>
  <c r="BH159"/>
  <c r="BG159"/>
  <c r="BF159"/>
  <c r="X159"/>
  <c r="V159"/>
  <c r="T159"/>
  <c r="P159"/>
  <c r="BI156"/>
  <c r="BH156"/>
  <c r="BG156"/>
  <c r="BF156"/>
  <c r="X156"/>
  <c r="V156"/>
  <c r="T156"/>
  <c r="P156"/>
  <c r="BI155"/>
  <c r="BH155"/>
  <c r="BG155"/>
  <c r="BF155"/>
  <c r="X155"/>
  <c r="V155"/>
  <c r="T155"/>
  <c r="P155"/>
  <c r="BI154"/>
  <c r="BH154"/>
  <c r="BG154"/>
  <c r="BF154"/>
  <c r="X154"/>
  <c r="V154"/>
  <c r="T154"/>
  <c r="P154"/>
  <c r="BI153"/>
  <c r="BH153"/>
  <c r="BG153"/>
  <c r="BF153"/>
  <c r="X153"/>
  <c r="V153"/>
  <c r="T153"/>
  <c r="P153"/>
  <c r="BI151"/>
  <c r="BH151"/>
  <c r="BG151"/>
  <c r="BF151"/>
  <c r="X151"/>
  <c r="V151"/>
  <c r="T151"/>
  <c r="P151"/>
  <c r="BI150"/>
  <c r="BH150"/>
  <c r="BG150"/>
  <c r="BF150"/>
  <c r="X150"/>
  <c r="V150"/>
  <c r="T150"/>
  <c r="P150"/>
  <c r="BI149"/>
  <c r="BH149"/>
  <c r="BG149"/>
  <c r="BF149"/>
  <c r="X149"/>
  <c r="V149"/>
  <c r="T149"/>
  <c r="P149"/>
  <c r="BI148"/>
  <c r="BH148"/>
  <c r="BG148"/>
  <c r="BF148"/>
  <c r="X148"/>
  <c r="V148"/>
  <c r="T148"/>
  <c r="P148"/>
  <c r="BI147"/>
  <c r="BH147"/>
  <c r="BG147"/>
  <c r="BF147"/>
  <c r="X147"/>
  <c r="V147"/>
  <c r="T147"/>
  <c r="P147"/>
  <c r="BI146"/>
  <c r="BH146"/>
  <c r="BG146"/>
  <c r="BF146"/>
  <c r="X146"/>
  <c r="V146"/>
  <c r="T146"/>
  <c r="P146"/>
  <c r="BI145"/>
  <c r="BH145"/>
  <c r="BG145"/>
  <c r="BF145"/>
  <c r="X145"/>
  <c r="V145"/>
  <c r="T145"/>
  <c r="P145"/>
  <c r="BI144"/>
  <c r="BH144"/>
  <c r="BG144"/>
  <c r="BF144"/>
  <c r="X144"/>
  <c r="V144"/>
  <c r="T144"/>
  <c r="P144"/>
  <c r="BI143"/>
  <c r="BH143"/>
  <c r="BG143"/>
  <c r="BF143"/>
  <c r="X143"/>
  <c r="V143"/>
  <c r="T143"/>
  <c r="P143"/>
  <c r="BI142"/>
  <c r="BH142"/>
  <c r="BG142"/>
  <c r="BF142"/>
  <c r="X142"/>
  <c r="V142"/>
  <c r="T142"/>
  <c r="P142"/>
  <c r="BI141"/>
  <c r="BH141"/>
  <c r="BG141"/>
  <c r="BF141"/>
  <c r="X141"/>
  <c r="V141"/>
  <c r="T141"/>
  <c r="P141"/>
  <c r="BI140"/>
  <c r="BH140"/>
  <c r="BG140"/>
  <c r="BF140"/>
  <c r="X140"/>
  <c r="V140"/>
  <c r="T140"/>
  <c r="P140"/>
  <c r="BI139"/>
  <c r="BH139"/>
  <c r="BG139"/>
  <c r="BF139"/>
  <c r="X139"/>
  <c r="V139"/>
  <c r="T139"/>
  <c r="P139"/>
  <c r="BI138"/>
  <c r="BH138"/>
  <c r="BG138"/>
  <c r="BF138"/>
  <c r="X138"/>
  <c r="V138"/>
  <c r="T138"/>
  <c r="P138"/>
  <c r="BI136"/>
  <c r="BH136"/>
  <c r="BG136"/>
  <c r="BF136"/>
  <c r="X136"/>
  <c r="V136"/>
  <c r="T136"/>
  <c r="P136"/>
  <c r="BI135"/>
  <c r="BH135"/>
  <c r="BG135"/>
  <c r="BF135"/>
  <c r="X135"/>
  <c r="V135"/>
  <c r="T135"/>
  <c r="P135"/>
  <c r="BI134"/>
  <c r="BH134"/>
  <c r="BG134"/>
  <c r="BF134"/>
  <c r="X134"/>
  <c r="V134"/>
  <c r="T134"/>
  <c r="P134"/>
  <c r="BI133"/>
  <c r="BH133"/>
  <c r="BG133"/>
  <c r="BF133"/>
  <c r="X133"/>
  <c r="V133"/>
  <c r="T133"/>
  <c r="P133"/>
  <c r="BI132"/>
  <c r="BH132"/>
  <c r="BG132"/>
  <c r="BF132"/>
  <c r="X132"/>
  <c r="V132"/>
  <c r="T132"/>
  <c r="P132"/>
  <c r="BI131"/>
  <c r="BH131"/>
  <c r="BG131"/>
  <c r="BF131"/>
  <c r="X131"/>
  <c r="V131"/>
  <c r="T131"/>
  <c r="P131"/>
  <c r="BI130"/>
  <c r="BH130"/>
  <c r="BG130"/>
  <c r="BF130"/>
  <c r="X130"/>
  <c r="V130"/>
  <c r="T130"/>
  <c r="P130"/>
  <c r="BI129"/>
  <c r="BH129"/>
  <c r="BG129"/>
  <c r="BF129"/>
  <c r="X129"/>
  <c r="V129"/>
  <c r="T129"/>
  <c r="P129"/>
  <c r="BI127"/>
  <c r="BH127"/>
  <c r="BG127"/>
  <c r="BF127"/>
  <c r="X127"/>
  <c r="V127"/>
  <c r="T127"/>
  <c r="P127"/>
  <c r="BI126"/>
  <c r="BH126"/>
  <c r="BG126"/>
  <c r="BF126"/>
  <c r="X126"/>
  <c r="V126"/>
  <c r="T126"/>
  <c r="P126"/>
  <c r="BI125"/>
  <c r="BH125"/>
  <c r="BG125"/>
  <c r="BF125"/>
  <c r="X125"/>
  <c r="V125"/>
  <c r="T125"/>
  <c r="P125"/>
  <c r="BI124"/>
  <c r="BH124"/>
  <c r="BG124"/>
  <c r="BF124"/>
  <c r="X124"/>
  <c r="V124"/>
  <c r="T124"/>
  <c r="P124"/>
  <c r="BI123"/>
  <c r="BH123"/>
  <c r="BG123"/>
  <c r="BF123"/>
  <c r="X123"/>
  <c r="V123"/>
  <c r="T123"/>
  <c r="P123"/>
  <c r="BI122"/>
  <c r="BH122"/>
  <c r="BG122"/>
  <c r="BF122"/>
  <c r="X122"/>
  <c r="V122"/>
  <c r="T122"/>
  <c r="P122"/>
  <c r="BI121"/>
  <c r="BH121"/>
  <c r="BG121"/>
  <c r="BF121"/>
  <c r="X121"/>
  <c r="V121"/>
  <c r="T121"/>
  <c r="P121"/>
  <c r="BI120"/>
  <c r="BH120"/>
  <c r="BG120"/>
  <c r="BF120"/>
  <c r="X120"/>
  <c r="V120"/>
  <c r="T120"/>
  <c r="P120"/>
  <c r="BI119"/>
  <c r="BH119"/>
  <c r="BG119"/>
  <c r="BF119"/>
  <c r="X119"/>
  <c r="V119"/>
  <c r="T119"/>
  <c r="P119"/>
  <c r="BI118"/>
  <c r="BH118"/>
  <c r="BG118"/>
  <c r="BF118"/>
  <c r="X118"/>
  <c r="V118"/>
  <c r="T118"/>
  <c r="P118"/>
  <c r="BI117"/>
  <c r="BH117"/>
  <c r="BG117"/>
  <c r="BF117"/>
  <c r="X117"/>
  <c r="V117"/>
  <c r="T117"/>
  <c r="P117"/>
  <c r="J110"/>
  <c r="J109"/>
  <c r="F109"/>
  <c r="F107"/>
  <c r="E105"/>
  <c r="J57"/>
  <c r="J56"/>
  <c r="F56"/>
  <c r="F54"/>
  <c r="E52"/>
  <c r="J18"/>
  <c r="E18"/>
  <c r="F110"/>
  <c r="J17"/>
  <c r="J12"/>
  <c r="J54"/>
  <c r="E7"/>
  <c r="E103"/>
  <c i="1" r="L50"/>
  <c r="AM50"/>
  <c r="AM49"/>
  <c r="L49"/>
  <c r="AM47"/>
  <c r="L47"/>
  <c r="L45"/>
  <c r="L44"/>
  <c i="2" r="Q316"/>
  <c r="Q422"/>
  <c r="Q122"/>
  <c r="Q280"/>
  <c r="R404"/>
  <c r="Q372"/>
  <c r="BK188"/>
  <c r="Q339"/>
  <c r="R339"/>
  <c r="Q324"/>
  <c r="K450"/>
  <c r="BE450"/>
  <c r="K225"/>
  <c r="BE225"/>
  <c r="K408"/>
  <c r="BE408"/>
  <c i="4" r="R318"/>
  <c i="5" r="R221"/>
  <c r="R382"/>
  <c r="R393"/>
  <c r="BK162"/>
  <c r="K258"/>
  <c r="BE258"/>
  <c i="6" r="Q293"/>
  <c r="Q237"/>
  <c r="R95"/>
  <c r="K131"/>
  <c r="BE131"/>
  <c i="2" r="Q205"/>
  <c r="K134"/>
  <c r="BE134"/>
  <c r="K337"/>
  <c r="BE337"/>
  <c r="BK121"/>
  <c r="BK175"/>
  <c i="4" r="R288"/>
  <c r="R113"/>
  <c r="Q185"/>
  <c r="BK214"/>
  <c r="K110"/>
  <c r="BE110"/>
  <c i="5" r="Q330"/>
  <c r="R449"/>
  <c r="Q158"/>
  <c r="Q407"/>
  <c r="Q206"/>
  <c r="Q257"/>
  <c r="K339"/>
  <c r="BE339"/>
  <c i="6" r="Q129"/>
  <c r="Q274"/>
  <c r="K281"/>
  <c r="BE281"/>
  <c i="7" r="BK103"/>
  <c i="8" r="R321"/>
  <c r="Q198"/>
  <c r="K382"/>
  <c r="BE382"/>
  <c i="9" r="R258"/>
  <c r="R249"/>
  <c r="K252"/>
  <c r="BE252"/>
  <c i="10" r="Q168"/>
  <c r="Q153"/>
  <c r="K140"/>
  <c r="BE140"/>
  <c i="11" r="Q98"/>
  <c r="Q134"/>
  <c r="BK123"/>
  <c i="12" r="R102"/>
  <c i="13" r="Q120"/>
  <c i="2" r="R399"/>
  <c r="Q134"/>
  <c r="Q169"/>
  <c r="R303"/>
  <c r="Q375"/>
  <c r="Q185"/>
  <c r="Q296"/>
  <c r="Q310"/>
  <c r="R323"/>
  <c r="R311"/>
  <c r="BK402"/>
  <c r="BK420"/>
  <c r="BK401"/>
  <c r="BK309"/>
  <c r="BK167"/>
  <c r="K194"/>
  <c r="BE194"/>
  <c i="4" r="R228"/>
  <c r="Q267"/>
  <c r="Q257"/>
  <c r="R269"/>
  <c r="R134"/>
  <c r="BK311"/>
  <c r="K251"/>
  <c r="BE251"/>
  <c i="5" r="Q386"/>
  <c r="R313"/>
  <c r="R455"/>
  <c r="Q106"/>
  <c r="BK472"/>
  <c r="BK201"/>
  <c r="K393"/>
  <c r="BE393"/>
  <c i="6" r="Q279"/>
  <c r="K152"/>
  <c r="BE152"/>
  <c i="7" r="K114"/>
  <c r="BE114"/>
  <c i="8" r="Q379"/>
  <c r="R339"/>
  <c r="Q178"/>
  <c r="Q354"/>
  <c r="Q382"/>
  <c r="R307"/>
  <c r="R208"/>
  <c r="R379"/>
  <c r="R191"/>
  <c r="K391"/>
  <c r="BE391"/>
  <c r="K107"/>
  <c r="BE107"/>
  <c i="9" r="Q127"/>
  <c r="BK254"/>
  <c r="Q252"/>
  <c r="K126"/>
  <c r="BE126"/>
  <c i="10" r="Q106"/>
  <c r="BK154"/>
  <c i="11" r="Q108"/>
  <c r="R105"/>
  <c r="R170"/>
  <c r="Q153"/>
  <c r="BK156"/>
  <c i="12" r="Q113"/>
  <c i="13" r="R120"/>
  <c r="K91"/>
  <c r="BE91"/>
  <c i="2" r="R270"/>
  <c r="Q257"/>
  <c r="R367"/>
  <c r="R451"/>
  <c r="Q272"/>
  <c r="R429"/>
  <c r="R309"/>
  <c r="R132"/>
  <c r="Q151"/>
  <c r="Q454"/>
  <c r="R170"/>
  <c r="K171"/>
  <c r="BE171"/>
  <c r="BK200"/>
  <c r="BK151"/>
  <c r="K185"/>
  <c r="BE185"/>
  <c r="BK198"/>
  <c r="K288"/>
  <c r="BE288"/>
  <c i="4" r="R108"/>
  <c r="Q146"/>
  <c r="Q114"/>
  <c r="R191"/>
  <c r="R136"/>
  <c r="K140"/>
  <c r="BE140"/>
  <c i="5" r="Q455"/>
  <c r="R403"/>
  <c r="R395"/>
  <c r="Q395"/>
  <c r="K189"/>
  <c r="BE189"/>
  <c r="K106"/>
  <c r="BE106"/>
  <c i="6" r="Q299"/>
  <c r="Q312"/>
  <c r="K312"/>
  <c r="BE312"/>
  <c i="7" r="R104"/>
  <c r="R95"/>
  <c i="8" r="Q430"/>
  <c r="Q439"/>
  <c r="Q166"/>
  <c r="Q345"/>
  <c r="K441"/>
  <c r="BE441"/>
  <c r="BK108"/>
  <c i="9" r="R261"/>
  <c r="Q140"/>
  <c r="R135"/>
  <c r="Q249"/>
  <c r="BK263"/>
  <c r="K100"/>
  <c r="BE100"/>
  <c i="10" r="Q151"/>
  <c r="R167"/>
  <c r="K137"/>
  <c r="BE137"/>
  <c i="11" r="Q144"/>
  <c r="Q127"/>
  <c r="Q106"/>
  <c i="12" r="Q102"/>
  <c i="13" r="Q119"/>
  <c i="2" r="Q441"/>
  <c r="R178"/>
  <c r="Q279"/>
  <c r="Q386"/>
  <c r="Q191"/>
  <c r="Q269"/>
  <c r="R433"/>
  <c r="Q247"/>
  <c r="Q371"/>
  <c r="Q448"/>
  <c r="R306"/>
  <c r="Q178"/>
  <c r="BK201"/>
  <c r="BK142"/>
  <c r="K300"/>
  <c r="BE300"/>
  <c r="BK131"/>
  <c r="BK284"/>
  <c i="4" r="Q307"/>
  <c r="Q305"/>
  <c r="Q207"/>
  <c r="BK273"/>
  <c r="K189"/>
  <c r="BE189"/>
  <c i="5" r="R257"/>
  <c r="R386"/>
  <c r="Q194"/>
  <c r="R351"/>
  <c r="BK177"/>
  <c r="K206"/>
  <c r="BE206"/>
  <c i="6" r="Q159"/>
  <c r="R289"/>
  <c r="K297"/>
  <c r="BE297"/>
  <c i="7" r="R120"/>
  <c r="BK122"/>
  <c i="8" r="BK345"/>
  <c r="R141"/>
  <c r="R214"/>
  <c r="K347"/>
  <c r="BE347"/>
  <c i="9" r="Q272"/>
  <c r="R253"/>
  <c r="Q233"/>
  <c r="Q220"/>
  <c r="BK161"/>
  <c i="10" r="Q166"/>
  <c r="R168"/>
  <c r="BK156"/>
  <c i="11" r="R174"/>
  <c r="R166"/>
  <c r="Q107"/>
  <c r="Q116"/>
  <c r="K161"/>
  <c r="BE161"/>
  <c i="12" r="R112"/>
  <c i="13" r="R117"/>
  <c r="Q121"/>
  <c i="2" r="Q439"/>
  <c r="R296"/>
  <c r="Q393"/>
  <c r="Q141"/>
  <c r="R192"/>
  <c r="Q420"/>
  <c r="Q268"/>
  <c r="Q434"/>
  <c r="Q346"/>
  <c r="R185"/>
  <c r="R318"/>
  <c r="Q135"/>
  <c r="Q457"/>
  <c r="R322"/>
  <c r="Q119"/>
  <c r="BK207"/>
  <c r="K156"/>
  <c r="BE156"/>
  <c r="K123"/>
  <c r="BE123"/>
  <c r="K195"/>
  <c r="BE195"/>
  <c r="K176"/>
  <c r="BE176"/>
  <c r="K363"/>
  <c r="BE363"/>
  <c r="BK227"/>
  <c i="4" r="R200"/>
  <c r="R300"/>
  <c r="Q188"/>
  <c r="R188"/>
  <c r="K309"/>
  <c r="BE309"/>
  <c r="BK185"/>
  <c i="5" r="R384"/>
  <c r="R479"/>
  <c r="R453"/>
  <c r="Q221"/>
  <c r="K242"/>
  <c r="BE242"/>
  <c r="K465"/>
  <c r="BE465"/>
  <c i="6" r="R91"/>
  <c r="R314"/>
  <c r="BK189"/>
  <c r="BK159"/>
  <c r="K265"/>
  <c r="BE265"/>
  <c i="7" r="Q117"/>
  <c r="Q134"/>
  <c r="Q104"/>
  <c i="8" r="R204"/>
  <c r="Q321"/>
  <c r="R336"/>
  <c r="K223"/>
  <c r="BE223"/>
  <c r="BK310"/>
  <c i="9" r="Q142"/>
  <c r="R256"/>
  <c r="R96"/>
  <c r="BK253"/>
  <c i="10" r="R164"/>
  <c r="R166"/>
  <c r="R140"/>
  <c r="BK148"/>
  <c i="11" r="R132"/>
  <c r="R175"/>
  <c r="Q125"/>
  <c r="K163"/>
  <c r="BE163"/>
  <c r="K166"/>
  <c r="BE166"/>
  <c i="12" r="R108"/>
  <c r="BK110"/>
  <c i="13" r="Q89"/>
  <c r="K108"/>
  <c r="BE108"/>
  <c i="2" r="Q207"/>
  <c r="Q351"/>
  <c r="R134"/>
  <c r="R194"/>
  <c r="R346"/>
  <c r="Q130"/>
  <c r="K344"/>
  <c r="R169"/>
  <c r="R222"/>
  <c r="Q431"/>
  <c r="Q435"/>
  <c r="Q234"/>
  <c r="K447"/>
  <c r="BE447"/>
  <c r="K155"/>
  <c r="BE155"/>
  <c r="K358"/>
  <c r="BE358"/>
  <c r="K433"/>
  <c r="BE433"/>
  <c r="K210"/>
  <c r="BE210"/>
  <c r="K164"/>
  <c r="BE164"/>
  <c r="K271"/>
  <c r="BE271"/>
  <c i="4" r="R246"/>
  <c r="Q276"/>
  <c r="Q287"/>
  <c r="R301"/>
  <c r="Q109"/>
  <c r="Q255"/>
  <c r="BK113"/>
  <c r="BK93"/>
  <c i="5" r="Q276"/>
  <c r="Q326"/>
  <c r="R261"/>
  <c r="Q301"/>
  <c r="R278"/>
  <c r="BK496"/>
  <c r="K391"/>
  <c r="BE391"/>
  <c i="6" r="R312"/>
  <c r="R236"/>
  <c r="R207"/>
  <c i="8" r="R333"/>
  <c r="Q260"/>
  <c r="BK198"/>
  <c r="BK349"/>
  <c i="9" r="Q251"/>
  <c r="Q196"/>
  <c r="R267"/>
  <c i="10" r="Q163"/>
  <c r="Q130"/>
  <c r="BK126"/>
  <c i="11" r="R125"/>
  <c r="R111"/>
  <c r="R100"/>
  <c r="K127"/>
  <c r="BE127"/>
  <c i="12" r="Q100"/>
  <c i="13" r="Q114"/>
  <c i="2" r="Q397"/>
  <c r="R353"/>
  <c r="R142"/>
  <c r="R336"/>
  <c r="R425"/>
  <c r="R205"/>
  <c r="R360"/>
  <c r="R146"/>
  <c r="R127"/>
  <c r="Q459"/>
  <c r="Q270"/>
  <c r="Q127"/>
  <c r="K218"/>
  <c r="BE218"/>
  <c r="BK256"/>
  <c i="4" r="R149"/>
  <c i="5" r="Q399"/>
  <c r="Q292"/>
  <c r="R114"/>
  <c r="R201"/>
  <c r="BK317"/>
  <c r="BK447"/>
  <c r="K407"/>
  <c r="BE407"/>
  <c i="6" r="R290"/>
  <c r="R304"/>
  <c r="BK207"/>
  <c i="7" r="Q107"/>
  <c r="K129"/>
  <c r="BE129"/>
  <c i="8" r="Q287"/>
  <c r="R301"/>
  <c r="Q343"/>
  <c r="K282"/>
  <c r="BE282"/>
  <c r="BK245"/>
  <c i="9" r="Q265"/>
  <c r="Q135"/>
  <c r="Q235"/>
  <c r="K191"/>
  <c r="BE191"/>
  <c i="10" r="Q165"/>
  <c r="K99"/>
  <c r="BK151"/>
  <c i="11" r="R177"/>
  <c r="R156"/>
  <c r="R131"/>
  <c r="K135"/>
  <c r="BE135"/>
  <c r="BK97"/>
  <c i="12" r="K105"/>
  <c r="BE105"/>
  <c i="13" r="K118"/>
  <c r="BE118"/>
  <c i="2" r="Q232"/>
  <c r="R421"/>
  <c r="Q202"/>
  <c r="Q335"/>
  <c r="R166"/>
  <c r="R387"/>
  <c r="Q227"/>
  <c r="R291"/>
  <c r="R261"/>
  <c r="BK375"/>
  <c r="K117"/>
  <c r="BE117"/>
  <c r="BK353"/>
  <c r="K316"/>
  <c r="BE316"/>
  <c i="4" r="R263"/>
  <c r="Q296"/>
  <c r="Q200"/>
  <c r="BK267"/>
  <c r="BK149"/>
  <c i="5" r="Q151"/>
  <c r="R206"/>
  <c r="R246"/>
  <c r="R273"/>
  <c r="R310"/>
  <c r="R155"/>
  <c r="Q388"/>
  <c r="BK320"/>
  <c r="BK453"/>
  <c i="6" r="R303"/>
  <c r="R204"/>
  <c r="R154"/>
  <c i="7" r="K128"/>
  <c r="BE128"/>
  <c i="8" r="Q108"/>
  <c r="Q282"/>
  <c r="BK436"/>
  <c r="K131"/>
  <c r="BE131"/>
  <c i="9" r="R248"/>
  <c r="Q137"/>
  <c r="BK272"/>
  <c i="10" r="R147"/>
  <c r="R92"/>
  <c r="K91"/>
  <c r="BE91"/>
  <c i="11" r="Q162"/>
  <c r="R146"/>
  <c r="BK105"/>
  <c i="12" r="Q91"/>
  <c i="13" r="Q88"/>
  <c i="2" r="R370"/>
  <c r="Q433"/>
  <c r="Q337"/>
  <c i="1" r="AU61"/>
  <c i="2" r="R413"/>
  <c r="Q241"/>
  <c r="BK182"/>
  <c r="K431"/>
  <c r="BE431"/>
  <c r="K124"/>
  <c r="BE124"/>
  <c r="K120"/>
  <c r="BE120"/>
  <c r="K133"/>
  <c r="BE133"/>
  <c i="4" r="R157"/>
  <c r="R185"/>
  <c r="Q191"/>
  <c r="R189"/>
  <c r="Q169"/>
  <c r="K269"/>
  <c r="BE269"/>
  <c r="BK138"/>
  <c i="5" r="R398"/>
  <c r="Q199"/>
  <c r="Q317"/>
  <c r="Q210"/>
  <c r="Q196"/>
  <c r="BK114"/>
  <c r="K371"/>
  <c r="BE371"/>
  <c i="6" r="Q316"/>
  <c r="R295"/>
  <c r="R257"/>
  <c r="K293"/>
  <c r="BE293"/>
  <c r="BK204"/>
  <c i="7" r="Q119"/>
  <c i="8" r="Q310"/>
  <c r="Q214"/>
  <c r="R176"/>
  <c r="Q405"/>
  <c r="Q301"/>
  <c r="Q194"/>
  <c r="R382"/>
  <c r="Q279"/>
  <c r="Q186"/>
  <c r="Q131"/>
  <c r="BK439"/>
  <c r="BK339"/>
  <c i="9" r="R161"/>
  <c r="R223"/>
  <c r="K260"/>
  <c r="BE260"/>
  <c i="10" r="Q147"/>
  <c r="Q137"/>
  <c r="R165"/>
  <c r="K149"/>
  <c r="BE149"/>
  <c i="11" r="Q104"/>
  <c r="Q139"/>
  <c r="Q124"/>
  <c r="BK116"/>
  <c i="12" r="Q89"/>
  <c i="13" r="R109"/>
  <c i="2" r="Q401"/>
  <c r="Q136"/>
  <c r="R214"/>
  <c r="Q320"/>
  <c r="Q429"/>
  <c r="Q198"/>
  <c r="R403"/>
  <c r="R230"/>
  <c r="Q419"/>
  <c r="R234"/>
  <c r="Q333"/>
  <c r="R300"/>
  <c r="Q138"/>
  <c r="BK239"/>
  <c r="BK421"/>
  <c r="K215"/>
  <c r="BE215"/>
  <c r="K127"/>
  <c r="BE127"/>
  <c r="BK307"/>
  <c i="4" r="Q270"/>
  <c r="Q282"/>
  <c r="R225"/>
  <c r="Q237"/>
  <c r="Q266"/>
  <c r="K305"/>
  <c r="BE305"/>
  <c r="BK191"/>
  <c i="5" r="R317"/>
  <c r="Q192"/>
  <c r="R259"/>
  <c r="R298"/>
  <c r="R215"/>
  <c r="BK275"/>
  <c r="BK474"/>
  <c r="K192"/>
  <c r="BE192"/>
  <c i="6" r="Q255"/>
  <c r="Q99"/>
  <c r="K310"/>
  <c r="BE310"/>
  <c r="BK238"/>
  <c i="7" r="Q110"/>
  <c i="8" r="R347"/>
  <c r="R359"/>
  <c r="Q229"/>
  <c r="R131"/>
  <c r="BK389"/>
  <c r="K206"/>
  <c r="BE206"/>
  <c i="9" r="R235"/>
  <c r="Q262"/>
  <c r="BK275"/>
  <c r="BK276"/>
  <c i="10" r="Q167"/>
  <c r="Q164"/>
  <c r="K133"/>
  <c r="BE133"/>
  <c i="11" r="R113"/>
  <c r="Q151"/>
  <c r="Q177"/>
  <c r="K110"/>
  <c r="BE110"/>
  <c r="BK170"/>
  <c i="12" r="R105"/>
  <c r="BK100"/>
  <c i="13" r="K92"/>
  <c r="BE92"/>
  <c i="2" r="Q117"/>
  <c r="R181"/>
  <c r="R235"/>
  <c r="Q387"/>
  <c r="R363"/>
  <c r="R200"/>
  <c r="Q201"/>
  <c r="R292"/>
  <c r="R279"/>
  <c r="BK459"/>
  <c r="BK232"/>
  <c r="BK178"/>
  <c r="BK241"/>
  <c i="4" r="Q209"/>
  <c r="Q256"/>
  <c r="K313"/>
  <c r="BE313"/>
  <c r="K245"/>
  <c r="BE245"/>
  <c i="5" r="Q401"/>
  <c r="Q265"/>
  <c r="Q162"/>
  <c r="Q184"/>
  <c r="Q284"/>
  <c r="BK482"/>
  <c r="K151"/>
  <c r="BE151"/>
  <c r="K413"/>
  <c r="BE413"/>
  <c i="6" r="Q151"/>
  <c r="Q266"/>
  <c r="R294"/>
  <c r="BK291"/>
  <c i="7" r="Q112"/>
  <c r="Q102"/>
  <c i="8" r="R405"/>
  <c r="Q446"/>
  <c r="Q208"/>
  <c r="Q124"/>
  <c r="K119"/>
  <c r="BE119"/>
  <c r="BK134"/>
  <c i="9" r="R262"/>
  <c r="Q98"/>
  <c r="Q182"/>
  <c r="K265"/>
  <c r="BE265"/>
  <c i="10" r="Q92"/>
  <c r="Q142"/>
  <c r="K128"/>
  <c r="BE128"/>
  <c r="K136"/>
  <c r="BE136"/>
  <c i="11" r="R147"/>
  <c r="R173"/>
  <c r="Q100"/>
  <c r="BK129"/>
  <c r="K134"/>
  <c r="BE134"/>
  <c i="12" r="Q103"/>
  <c i="13" r="R118"/>
  <c r="K89"/>
  <c r="BE89"/>
  <c i="2" r="Q425"/>
  <c r="R189"/>
  <c r="Q306"/>
  <c r="R426"/>
  <c r="R328"/>
  <c r="R427"/>
  <c r="Q221"/>
  <c r="R394"/>
  <c r="R193"/>
  <c r="Q321"/>
  <c r="Q442"/>
  <c r="Q190"/>
  <c r="BK395"/>
  <c r="BK424"/>
  <c r="K233"/>
  <c r="BE233"/>
  <c r="K222"/>
  <c r="BE222"/>
  <c r="K428"/>
  <c r="BE428"/>
  <c r="BK393"/>
  <c r="K323"/>
  <c r="BE323"/>
  <c i="4" r="Q162"/>
  <c r="R287"/>
  <c r="BK287"/>
  <c r="BK146"/>
  <c r="K166"/>
  <c r="BE166"/>
  <c i="5" r="R447"/>
  <c r="R346"/>
  <c r="Q259"/>
  <c r="Q215"/>
  <c r="Q122"/>
  <c r="K369"/>
  <c r="BE369"/>
  <c r="K346"/>
  <c r="BE346"/>
  <c r="BK135"/>
  <c i="6" r="R306"/>
  <c r="Q236"/>
  <c r="K316"/>
  <c r="BE316"/>
  <c r="K294"/>
  <c r="BE294"/>
  <c r="K282"/>
  <c r="BE282"/>
  <c i="7" r="Q125"/>
  <c r="Q128"/>
  <c r="R101"/>
  <c r="R122"/>
  <c r="K135"/>
  <c r="BE135"/>
  <c i="8" r="Q363"/>
  <c r="R147"/>
  <c r="Q141"/>
  <c r="BK434"/>
  <c r="BK363"/>
  <c i="9" r="Q268"/>
  <c r="R137"/>
  <c r="BK217"/>
  <c r="BK255"/>
  <c i="10" r="R155"/>
  <c r="R89"/>
  <c r="K142"/>
  <c r="BE142"/>
  <c i="11" r="Q168"/>
  <c r="Q117"/>
  <c r="Q122"/>
  <c r="BK160"/>
  <c r="BK142"/>
  <c i="12" r="R109"/>
  <c i="13" r="Q91"/>
  <c r="K95"/>
  <c r="BE95"/>
  <c i="2" r="R396"/>
  <c r="Q236"/>
  <c r="R390"/>
  <c r="Q160"/>
  <c r="R324"/>
  <c r="R378"/>
  <c r="Q452"/>
  <c r="R225"/>
  <c r="R301"/>
  <c r="Q368"/>
  <c r="R351"/>
  <c r="R202"/>
  <c r="K417"/>
  <c r="BE417"/>
  <c r="K330"/>
  <c r="BE330"/>
  <c r="BK202"/>
  <c r="BK345"/>
  <c r="BK139"/>
  <c r="K197"/>
  <c r="BE197"/>
  <c i="4" r="R119"/>
  <c r="Q105"/>
  <c r="Q140"/>
  <c r="Q313"/>
  <c r="Q136"/>
  <c r="BK288"/>
  <c r="BK207"/>
  <c i="5" r="Q449"/>
  <c r="R472"/>
  <c r="R330"/>
  <c r="Q467"/>
  <c r="Q214"/>
  <c r="Q239"/>
  <c r="Q495"/>
  <c r="Q295"/>
  <c r="K160"/>
  <c r="BE160"/>
  <c r="K273"/>
  <c r="BE273"/>
  <c r="K398"/>
  <c r="BE398"/>
  <c r="BK376"/>
  <c r="BK401"/>
  <c i="6" r="R286"/>
  <c r="Q308"/>
  <c r="Q263"/>
  <c r="R189"/>
  <c r="Q272"/>
  <c r="Q285"/>
  <c r="K289"/>
  <c r="BE289"/>
  <c i="8" r="R126"/>
  <c r="K336"/>
  <c r="BE336"/>
  <c r="K176"/>
  <c r="BE176"/>
  <c i="9" r="R208"/>
  <c r="Q191"/>
  <c r="BK261"/>
  <c i="10" r="Q172"/>
  <c r="BK97"/>
  <c i="11" r="Q164"/>
  <c r="R129"/>
  <c r="Q159"/>
  <c r="BK149"/>
  <c i="12" r="R100"/>
  <c i="13" r="Q117"/>
  <c r="K110"/>
  <c r="BE110"/>
  <c i="2" r="R228"/>
  <c r="Q402"/>
  <c r="Q403"/>
  <c r="R184"/>
  <c r="R236"/>
  <c r="R327"/>
  <c r="R376"/>
  <c r="R161"/>
  <c r="Q263"/>
  <c r="R226"/>
  <c r="BK331"/>
  <c r="BK165"/>
  <c r="K206"/>
  <c r="BE206"/>
  <c i="4" r="R294"/>
  <c i="5" r="Q298"/>
  <c r="R401"/>
  <c r="R484"/>
  <c r="R339"/>
  <c r="BK221"/>
  <c r="BK295"/>
  <c i="6" r="R281"/>
  <c r="R266"/>
  <c r="R285"/>
  <c i="7" r="Q97"/>
  <c r="K121"/>
  <c r="BE121"/>
  <c i="8" r="K198"/>
  <c r="Q336"/>
  <c r="Q206"/>
  <c r="BK417"/>
  <c r="K204"/>
  <c r="BE204"/>
  <c r="K379"/>
  <c r="BE379"/>
  <c i="9" r="R100"/>
  <c r="R254"/>
  <c r="R213"/>
  <c r="K176"/>
  <c r="BE176"/>
  <c i="10" r="Q140"/>
  <c r="Q175"/>
  <c r="K134"/>
  <c r="BE134"/>
  <c i="11" r="R168"/>
  <c r="Q113"/>
  <c r="R123"/>
  <c r="R163"/>
  <c r="Q101"/>
  <c r="BK171"/>
  <c i="12" r="Q104"/>
  <c r="K96"/>
  <c r="BE96"/>
  <c i="13" r="R91"/>
  <c i="2" r="R362"/>
  <c r="R381"/>
  <c r="Q144"/>
  <c r="R314"/>
  <c r="R423"/>
  <c r="R245"/>
  <c r="Q447"/>
  <c r="Q154"/>
  <c r="R272"/>
  <c r="BK225"/>
  <c r="BK400"/>
  <c r="K279"/>
  <c r="BE279"/>
  <c r="BK161"/>
  <c r="K312"/>
  <c r="BE312"/>
  <c i="4" r="Q134"/>
  <c r="R314"/>
  <c r="R312"/>
  <c r="R296"/>
  <c r="K308"/>
  <c r="BE308"/>
  <c r="K119"/>
  <c r="BE119"/>
  <c i="5" r="R474"/>
  <c r="R177"/>
  <c r="Q346"/>
  <c r="R286"/>
  <c r="Q116"/>
  <c r="BK455"/>
  <c r="K436"/>
  <c r="BE436"/>
  <c r="K403"/>
  <c r="BE403"/>
  <c i="6" r="Q284"/>
  <c r="R93"/>
  <c r="K129"/>
  <c r="BE129"/>
  <c i="7" r="K99"/>
  <c r="BE99"/>
  <c i="8" r="Q110"/>
  <c r="Q326"/>
  <c r="BK214"/>
  <c i="9" r="Q236"/>
  <c r="R139"/>
  <c r="BK229"/>
  <c i="10" r="Q169"/>
  <c r="R156"/>
  <c r="K166"/>
  <c r="BE166"/>
  <c i="11" r="R106"/>
  <c r="R98"/>
  <c r="K130"/>
  <c r="BE130"/>
  <c i="12" r="K103"/>
  <c r="BE103"/>
  <c i="13" r="BK88"/>
  <c i="2" r="Q183"/>
  <c r="R203"/>
  <c r="Q374"/>
  <c r="Q164"/>
  <c r="Q407"/>
  <c r="Q215"/>
  <c r="Q220"/>
  <c r="Q302"/>
  <c r="R191"/>
  <c r="BK126"/>
  <c r="K228"/>
  <c r="BE228"/>
  <c r="BK364"/>
  <c r="BK212"/>
  <c r="K263"/>
  <c r="BE263"/>
  <c i="3" r="R87"/>
  <c i="4" r="Q284"/>
  <c r="Q304"/>
  <c r="R256"/>
  <c r="BK167"/>
  <c r="BK134"/>
  <c i="5" r="R129"/>
  <c r="Q274"/>
  <c r="R405"/>
  <c r="Q339"/>
  <c r="BK442"/>
  <c r="K410"/>
  <c r="BE410"/>
  <c r="BK357"/>
  <c i="6" r="Q292"/>
  <c r="Q211"/>
  <c r="R238"/>
  <c r="K211"/>
  <c r="BE211"/>
  <c i="7" r="Q98"/>
  <c r="K96"/>
  <c r="BE96"/>
  <c i="8" r="R385"/>
  <c r="Q399"/>
  <c r="Q417"/>
  <c r="R365"/>
  <c r="R263"/>
  <c r="R430"/>
  <c r="R293"/>
  <c r="BK446"/>
  <c r="BK326"/>
  <c r="K174"/>
  <c r="BE174"/>
  <c i="9" r="Q247"/>
  <c r="Q256"/>
  <c r="Q161"/>
  <c r="K180"/>
  <c r="BE180"/>
  <c i="10" r="Q97"/>
  <c r="BK147"/>
  <c i="11" r="R182"/>
  <c r="Q132"/>
  <c r="Q180"/>
  <c r="R161"/>
  <c r="BK150"/>
  <c r="K103"/>
  <c r="BE103"/>
  <c i="12" r="BK98"/>
  <c i="13" r="Q108"/>
  <c i="2" r="R374"/>
  <c r="Q404"/>
  <c r="R456"/>
  <c r="R195"/>
  <c r="R358"/>
  <c r="R442"/>
  <c r="R265"/>
  <c r="Q356"/>
  <c r="R123"/>
  <c r="Q364"/>
  <c r="BK443"/>
  <c r="K119"/>
  <c r="BE119"/>
  <c r="BK223"/>
  <c r="BK396"/>
  <c r="BK419"/>
  <c r="BK321"/>
  <c i="4" r="Q166"/>
  <c r="Q269"/>
  <c r="R237"/>
  <c r="Q308"/>
  <c r="Q149"/>
  <c r="BK304"/>
  <c r="BK228"/>
  <c i="5" r="R371"/>
  <c r="R357"/>
  <c r="R304"/>
  <c r="Q225"/>
  <c r="Q413"/>
  <c r="K108"/>
  <c r="BE108"/>
  <c r="K215"/>
  <c r="BE215"/>
  <c i="6" r="R280"/>
  <c r="K314"/>
  <c r="BE314"/>
  <c r="K295"/>
  <c r="BE295"/>
  <c i="7" r="Q129"/>
  <c r="BK127"/>
  <c i="8" r="Q275"/>
  <c r="R341"/>
  <c r="R363"/>
  <c r="BK301"/>
  <c r="K243"/>
  <c r="BE243"/>
  <c i="9" r="Q209"/>
  <c r="R140"/>
  <c r="R229"/>
  <c r="R196"/>
  <c r="K186"/>
  <c r="BE186"/>
  <c r="K254"/>
  <c r="BE254"/>
  <c i="10" r="Q105"/>
  <c r="R163"/>
  <c r="BK169"/>
  <c r="K153"/>
  <c r="BE153"/>
  <c i="11" r="R171"/>
  <c r="R126"/>
  <c r="R127"/>
  <c r="BK140"/>
  <c i="12" r="R104"/>
  <c i="13" r="Q92"/>
  <c i="2" r="R410"/>
  <c r="Q446"/>
  <c r="Q194"/>
  <c r="R332"/>
  <c r="Q168"/>
  <c r="Q398"/>
  <c r="Q170"/>
  <c r="R331"/>
  <c r="R183"/>
  <c r="Q132"/>
  <c r="R417"/>
  <c r="R129"/>
  <c r="BK453"/>
  <c r="BK273"/>
  <c r="BK339"/>
  <c r="BK274"/>
  <c r="BK235"/>
  <c r="BK181"/>
  <c i="4" r="BK188"/>
  <c r="Q119"/>
  <c r="K246"/>
  <c r="BE246"/>
  <c r="BK108"/>
  <c i="5" r="Q320"/>
  <c r="Q405"/>
  <c r="Q445"/>
  <c r="R148"/>
  <c r="Q410"/>
  <c r="BK380"/>
  <c r="K214"/>
  <c r="BE214"/>
  <c i="6" r="Q310"/>
  <c r="R274"/>
  <c r="R111"/>
  <c r="K299"/>
  <c r="BE299"/>
  <c r="BK255"/>
  <c i="7" r="BK136"/>
  <c i="8" r="R220"/>
  <c r="R434"/>
  <c r="R402"/>
  <c r="R349"/>
  <c r="K405"/>
  <c r="BE405"/>
  <c r="K110"/>
  <c r="BE110"/>
  <c i="9" r="Q106"/>
  <c r="Q96"/>
  <c r="K209"/>
  <c r="BE209"/>
  <c r="BK220"/>
  <c i="10" r="Q121"/>
  <c r="R136"/>
  <c r="K162"/>
  <c r="BE162"/>
  <c i="11" r="Q163"/>
  <c r="R151"/>
  <c r="BK177"/>
  <c r="K122"/>
  <c r="BE122"/>
  <c i="12" r="R110"/>
  <c i="13" r="Q118"/>
  <c r="R94"/>
  <c i="2" r="Q377"/>
  <c r="Q121"/>
  <c r="Q274"/>
  <c r="Q390"/>
  <c r="R180"/>
  <c r="Q216"/>
  <c r="Q142"/>
  <c r="R160"/>
  <c r="Q300"/>
  <c r="R232"/>
  <c r="K334"/>
  <c r="BE334"/>
  <c r="K303"/>
  <c r="BE303"/>
  <c r="BK166"/>
  <c r="BK342"/>
  <c r="BK226"/>
  <c r="BK118"/>
  <c r="K292"/>
  <c r="BE292"/>
  <c i="3" r="K86"/>
  <c r="BE86"/>
  <c i="4" r="R251"/>
  <c r="BK308"/>
  <c r="BK117"/>
  <c i="5" r="R416"/>
  <c r="Q228"/>
  <c r="Q382"/>
  <c r="Q268"/>
  <c r="Q477"/>
  <c r="K405"/>
  <c r="BE405"/>
  <c r="BK388"/>
  <c r="K184"/>
  <c r="BE184"/>
  <c i="6" r="Q154"/>
  <c r="R284"/>
  <c r="Q250"/>
  <c r="K285"/>
  <c r="BE285"/>
  <c r="BK97"/>
  <c i="7" r="Q121"/>
  <c r="Q113"/>
  <c r="R135"/>
  <c r="BK100"/>
  <c i="8" r="Q389"/>
  <c r="R210"/>
  <c r="R282"/>
  <c r="BK430"/>
  <c r="BK275"/>
  <c r="K235"/>
  <c r="BE235"/>
  <c i="9" r="Q255"/>
  <c r="R217"/>
  <c r="K134"/>
  <c r="BE134"/>
  <c i="10" r="Q159"/>
  <c r="R121"/>
  <c r="Q89"/>
  <c r="K130"/>
  <c r="BE130"/>
  <c i="11" r="R178"/>
  <c r="Q166"/>
  <c r="Q156"/>
  <c r="BK114"/>
  <c i="12" r="Q96"/>
  <c i="13" r="R95"/>
  <c r="BK90"/>
  <c i="2" r="Q172"/>
  <c r="Q240"/>
  <c r="Q392"/>
  <c r="R153"/>
  <c r="Q307"/>
  <c r="Q395"/>
  <c r="R233"/>
  <c r="Q148"/>
  <c r="R177"/>
  <c r="R319"/>
  <c r="R333"/>
  <c r="R186"/>
  <c r="K317"/>
  <c r="BE317"/>
  <c r="K220"/>
  <c r="BE220"/>
  <c r="BK403"/>
  <c r="BK169"/>
  <c r="K390"/>
  <c r="BE390"/>
  <c r="K327"/>
  <c r="BE327"/>
  <c i="4" r="R317"/>
  <c r="Q285"/>
  <c r="R255"/>
  <c r="R207"/>
  <c r="R110"/>
  <c r="BK103"/>
  <c r="K162"/>
  <c r="BE162"/>
  <c i="5" r="R374"/>
  <c r="Q393"/>
  <c r="Q398"/>
  <c r="Q110"/>
  <c r="Q160"/>
  <c r="R482"/>
  <c r="K284"/>
  <c r="BE284"/>
  <c r="BK495"/>
  <c i="6" r="Q280"/>
  <c r="Q295"/>
  <c r="BK272"/>
  <c i="8" r="R343"/>
  <c r="K354"/>
  <c r="BE354"/>
  <c r="K163"/>
  <c r="BE163"/>
  <c i="9" r="R173"/>
  <c r="Q134"/>
  <c r="BK251"/>
  <c r="K245"/>
  <c r="BE245"/>
  <c i="10" r="BK91"/>
  <c r="K92"/>
  <c r="BE92"/>
  <c i="11" r="Q183"/>
  <c r="Q97"/>
  <c r="Q154"/>
  <c r="K137"/>
  <c r="BE137"/>
  <c i="12" r="Q109"/>
  <c i="13" r="Q94"/>
  <c i="2" r="R438"/>
  <c r="Q150"/>
  <c r="Q171"/>
  <c r="Q382"/>
  <c r="Q161"/>
  <c r="R388"/>
  <c r="Q143"/>
  <c r="R257"/>
  <c r="Q421"/>
  <c r="Q213"/>
  <c r="R372"/>
  <c r="R420"/>
  <c r="R201"/>
  <c r="BK318"/>
  <c r="BK154"/>
  <c r="K335"/>
  <c r="BE335"/>
  <c i="4" r="Q120"/>
  <c i="5" r="Q313"/>
  <c r="R186"/>
  <c r="R489"/>
  <c r="K301"/>
  <c r="BE301"/>
  <c r="K439"/>
  <c r="BE439"/>
  <c i="6" r="Q265"/>
  <c r="Q156"/>
  <c r="R129"/>
  <c r="BK257"/>
  <c i="7" r="R97"/>
  <c i="8" r="Q402"/>
  <c r="Q204"/>
  <c r="R284"/>
  <c r="R436"/>
  <c r="K373"/>
  <c r="BE373"/>
  <c r="BK220"/>
  <c i="9" r="R191"/>
  <c r="R238"/>
  <c r="R106"/>
  <c r="K258"/>
  <c r="BE258"/>
  <c i="10" r="R178"/>
  <c r="Q149"/>
  <c r="Q155"/>
  <c r="BK99"/>
  <c i="11" r="Q157"/>
  <c r="Q172"/>
  <c r="R152"/>
  <c r="K173"/>
  <c r="BE173"/>
  <c r="K182"/>
  <c r="BE182"/>
  <c r="BK101"/>
  <c i="12" r="K106"/>
  <c r="BE106"/>
  <c i="13" r="R89"/>
  <c i="2" r="Q406"/>
  <c r="R443"/>
  <c r="R215"/>
  <c r="Q410"/>
  <c r="R144"/>
  <c r="R359"/>
  <c r="Q155"/>
  <c r="Q323"/>
  <c r="R176"/>
  <c r="R278"/>
  <c r="BK306"/>
  <c r="K405"/>
  <c r="BE405"/>
  <c r="K229"/>
  <c r="BE229"/>
  <c r="K410"/>
  <c r="BE410"/>
  <c r="BK224"/>
  <c i="4" r="Q198"/>
  <c r="R198"/>
  <c r="R284"/>
  <c r="K301"/>
  <c r="BE301"/>
  <c r="K292"/>
  <c r="BE292"/>
  <c i="5" r="Q342"/>
  <c r="R151"/>
  <c r="R225"/>
  <c r="R477"/>
  <c r="K280"/>
  <c r="R493"/>
  <c r="Q170"/>
  <c r="BK310"/>
  <c r="K228"/>
  <c r="BE228"/>
  <c i="6" r="R308"/>
  <c r="R99"/>
  <c r="BK157"/>
  <c i="8" r="Q407"/>
  <c r="R186"/>
  <c r="R235"/>
  <c r="BK269"/>
  <c i="9" r="Q261"/>
  <c r="Q267"/>
  <c r="BK249"/>
  <c i="10" r="Q156"/>
  <c r="K152"/>
  <c r="BE152"/>
  <c i="11" r="Q182"/>
  <c r="R154"/>
  <c r="Q152"/>
  <c r="BK139"/>
  <c i="12" r="BK112"/>
  <c i="13" r="BK120"/>
  <c i="2" r="Q291"/>
  <c r="Q124"/>
  <c r="R212"/>
  <c r="Q251"/>
  <c r="Q177"/>
  <c r="Q277"/>
  <c r="R380"/>
  <c r="R334"/>
  <c r="R117"/>
  <c r="K236"/>
  <c r="BE236"/>
  <c r="K329"/>
  <c r="BE329"/>
  <c r="BK177"/>
  <c r="K162"/>
  <c r="BE162"/>
  <c r="BK389"/>
  <c r="BK240"/>
  <c i="4" r="R266"/>
  <c r="R272"/>
  <c r="R233"/>
  <c r="Q117"/>
  <c r="R148"/>
  <c r="BK276"/>
  <c r="K209"/>
  <c r="BE209"/>
  <c r="K177"/>
  <c r="BE177"/>
  <c i="5" r="Q261"/>
  <c r="R270"/>
  <c r="R112"/>
  <c r="R284"/>
  <c r="BK231"/>
  <c r="K170"/>
  <c r="BE170"/>
  <c i="6" r="R131"/>
  <c r="Q304"/>
  <c r="R272"/>
  <c i="7" r="R105"/>
  <c r="K105"/>
  <c r="BE105"/>
  <c i="8" r="R279"/>
  <c r="Q323"/>
  <c r="Q434"/>
  <c r="Q391"/>
  <c r="Q317"/>
  <c r="Q218"/>
  <c r="Q419"/>
  <c r="R295"/>
  <c r="R260"/>
  <c r="R134"/>
  <c r="BK359"/>
  <c r="BK191"/>
  <c i="9" r="Q238"/>
  <c r="R272"/>
  <c r="R129"/>
  <c r="BK135"/>
  <c r="BK182"/>
  <c i="10" r="Q173"/>
  <c r="Q136"/>
  <c r="K163"/>
  <c r="BE163"/>
  <c i="11" r="R165"/>
  <c r="Q131"/>
  <c r="Q114"/>
  <c r="BK153"/>
  <c r="BK155"/>
  <c i="12" r="R91"/>
  <c i="13" r="K115"/>
  <c r="BE115"/>
  <c i="2" r="Q334"/>
  <c r="Q388"/>
  <c r="R168"/>
  <c r="Q273"/>
  <c r="R392"/>
  <c r="R141"/>
  <c r="Q210"/>
  <c r="Q290"/>
  <c r="R389"/>
  <c r="R434"/>
  <c r="Q208"/>
  <c r="BK376"/>
  <c r="BK272"/>
  <c r="BK221"/>
  <c r="K125"/>
  <c r="BE125"/>
  <c r="BK160"/>
  <c r="BK357"/>
  <c i="4" r="R315"/>
  <c r="Q225"/>
  <c r="R167"/>
  <c r="Q108"/>
  <c r="Q93"/>
  <c r="BK315"/>
  <c r="BK285"/>
  <c r="K101"/>
  <c r="BE101"/>
  <c i="5" r="R116"/>
  <c r="R170"/>
  <c r="Q360"/>
  <c r="Q129"/>
  <c r="BK493"/>
  <c r="K289"/>
  <c r="BE289"/>
  <c i="6" r="R282"/>
  <c r="R288"/>
  <c r="Q297"/>
  <c r="BK151"/>
  <c i="7" r="Q101"/>
  <c r="K95"/>
  <c r="BE95"/>
  <c i="8" r="Q269"/>
  <c r="Q428"/>
  <c r="R243"/>
  <c r="K141"/>
  <c r="BE141"/>
  <c r="K196"/>
  <c r="BE196"/>
  <c i="10" r="R97"/>
  <c i="11" r="R183"/>
  <c r="Q174"/>
  <c r="R110"/>
  <c r="K175"/>
  <c r="BE175"/>
  <c r="K124"/>
  <c r="BE124"/>
  <c i="13" r="Q90"/>
  <c i="2" r="R398"/>
  <c r="Q140"/>
  <c r="Q230"/>
  <c r="R411"/>
  <c r="R121"/>
  <c r="Q361"/>
  <c r="Q450"/>
  <c r="R271"/>
  <c r="R118"/>
  <c r="Q163"/>
  <c r="R312"/>
  <c r="Q348"/>
  <c r="Q199"/>
  <c r="BK367"/>
  <c r="BK203"/>
  <c r="BK144"/>
  <c r="K452"/>
  <c r="BE452"/>
  <c r="BK187"/>
  <c i="4" r="R245"/>
  <c r="R214"/>
  <c r="BK200"/>
  <c r="BK105"/>
  <c i="5" r="R275"/>
  <c r="Q177"/>
  <c r="R436"/>
  <c r="Q328"/>
  <c r="R495"/>
  <c r="Q114"/>
  <c r="K259"/>
  <c r="BE259"/>
  <c r="K399"/>
  <c r="BE399"/>
  <c i="6" r="Q291"/>
  <c r="R310"/>
  <c r="Q189"/>
  <c r="BK99"/>
  <c i="7" r="R108"/>
  <c i="8" r="R304"/>
  <c r="R275"/>
  <c r="R310"/>
  <c r="Q163"/>
  <c r="K387"/>
  <c r="BE387"/>
  <c i="9" r="R182"/>
  <c r="Q173"/>
  <c r="BK262"/>
  <c r="BK213"/>
  <c i="10" r="R142"/>
  <c r="Q91"/>
  <c r="K164"/>
  <c r="BE164"/>
  <c i="11" r="Q140"/>
  <c r="R133"/>
  <c r="Q150"/>
  <c r="K157"/>
  <c r="BE157"/>
  <c r="BK104"/>
  <c i="12" r="Q111"/>
  <c i="13" r="R102"/>
  <c r="K117"/>
  <c r="BE117"/>
  <c i="2" r="Q340"/>
  <c r="Q455"/>
  <c r="Q322"/>
  <c r="R439"/>
  <c r="Q214"/>
  <c r="R321"/>
  <c r="Q428"/>
  <c r="Q256"/>
  <c r="K449"/>
  <c r="BE449"/>
  <c r="BK146"/>
  <c r="BK349"/>
  <c r="BK377"/>
  <c r="BK136"/>
  <c r="BK132"/>
  <c r="K172"/>
  <c r="BE172"/>
  <c r="BK257"/>
  <c i="4" r="Q251"/>
  <c r="Q189"/>
  <c r="Q122"/>
  <c r="R162"/>
  <c r="BK282"/>
  <c i="5" r="R465"/>
  <c r="R242"/>
  <c r="R260"/>
  <c r="R160"/>
  <c r="Q357"/>
  <c r="K268"/>
  <c r="BE268"/>
  <c r="BK395"/>
  <c r="BK342"/>
  <c i="6" r="R263"/>
  <c r="R265"/>
  <c r="Q93"/>
  <c r="K304"/>
  <c r="BE304"/>
  <c r="BK154"/>
  <c i="7" r="K119"/>
  <c r="Q135"/>
  <c r="Q100"/>
  <c r="K124"/>
  <c r="BE124"/>
  <c i="8" r="Q295"/>
  <c r="R351"/>
  <c r="R387"/>
  <c r="Q174"/>
  <c r="BK428"/>
  <c i="9" r="Q254"/>
  <c r="R98"/>
  <c r="R245"/>
  <c r="BK238"/>
  <c i="10" r="Q128"/>
  <c r="R162"/>
  <c r="BK160"/>
  <c i="11" r="Q176"/>
  <c r="Q105"/>
  <c r="R158"/>
  <c i="2" r="R458"/>
  <c r="Q451"/>
  <c r="Q192"/>
  <c r="R217"/>
  <c r="R435"/>
  <c r="Q203"/>
  <c r="R375"/>
  <c r="R274"/>
  <c r="R436"/>
  <c r="R208"/>
  <c r="Q458"/>
  <c r="R307"/>
  <c r="R136"/>
  <c r="K441"/>
  <c r="BE441"/>
  <c r="K145"/>
  <c r="BE145"/>
  <c r="K416"/>
  <c r="BE416"/>
  <c r="K234"/>
  <c r="BE234"/>
  <c r="BK290"/>
  <c r="BK429"/>
  <c i="3" r="Q86"/>
  <c i="4" r="R313"/>
  <c r="Q312"/>
  <c r="R209"/>
  <c r="Q177"/>
  <c r="K307"/>
  <c r="BE307"/>
  <c r="BK263"/>
  <c r="BK142"/>
  <c i="5" r="Q391"/>
  <c r="R162"/>
  <c r="R410"/>
  <c r="R362"/>
  <c r="R328"/>
  <c r="Q336"/>
  <c r="R265"/>
  <c r="R496"/>
  <c i="8" r="Q176"/>
  <c r="R108"/>
  <c r="BK419"/>
  <c i="9" r="Q193"/>
  <c r="Q258"/>
  <c r="R260"/>
  <c r="BK98"/>
  <c i="10" r="R151"/>
  <c r="Q152"/>
  <c r="BK159"/>
  <c i="11" r="Q161"/>
  <c r="R167"/>
  <c r="R142"/>
  <c r="BK172"/>
  <c r="BK98"/>
  <c i="12" r="K95"/>
  <c r="BE95"/>
  <c i="13" r="R114"/>
  <c i="2" r="Q200"/>
  <c r="R448"/>
  <c r="Q224"/>
  <c r="Q317"/>
  <c r="R124"/>
  <c r="R335"/>
  <c r="Q414"/>
  <c r="Q229"/>
  <c r="R284"/>
  <c r="R150"/>
  <c r="Q400"/>
  <c r="Q174"/>
  <c r="BK381"/>
  <c r="BK313"/>
  <c r="BK382"/>
  <c i="5" r="Q362"/>
  <c r="R239"/>
  <c r="R110"/>
  <c r="Q428"/>
  <c r="Q270"/>
  <c r="K374"/>
  <c r="BE374"/>
  <c r="K282"/>
  <c r="BE282"/>
  <c r="BK122"/>
  <c i="6" r="R151"/>
  <c r="Q251"/>
  <c r="K251"/>
  <c r="BE251"/>
  <c i="7" r="R132"/>
  <c r="K132"/>
  <c r="BE132"/>
  <c i="8" r="Q365"/>
  <c r="R254"/>
  <c r="R107"/>
  <c r="Q201"/>
  <c r="K365"/>
  <c r="BE365"/>
  <c r="BK343"/>
  <c i="9" r="R178"/>
  <c r="R204"/>
  <c r="R275"/>
  <c r="K248"/>
  <c r="BE248"/>
  <c i="10" r="R137"/>
  <c r="Q158"/>
  <c r="BK155"/>
  <c i="11" r="R181"/>
  <c r="Q179"/>
  <c r="R116"/>
  <c r="R139"/>
  <c r="K174"/>
  <c r="BE174"/>
  <c r="K164"/>
  <c r="BE164"/>
  <c i="12" r="Q99"/>
  <c i="13" r="Q116"/>
  <c i="2" r="R342"/>
  <c r="R145"/>
  <c r="R337"/>
  <c r="R432"/>
  <c r="R187"/>
  <c r="Q389"/>
  <c r="Q413"/>
  <c r="Q303"/>
  <c r="Q342"/>
  <c r="BK413"/>
  <c r="K174"/>
  <c r="BE174"/>
  <c r="BK388"/>
  <c r="K214"/>
  <c r="BE214"/>
  <c r="K426"/>
  <c r="BE426"/>
  <c i="4" r="R273"/>
  <c r="R147"/>
  <c r="Q263"/>
  <c r="K157"/>
  <c r="BE157"/>
  <c i="5" r="Q436"/>
  <c r="R407"/>
  <c r="R282"/>
  <c r="Q474"/>
  <c r="R135"/>
  <c r="R268"/>
  <c r="R442"/>
  <c r="K467"/>
  <c r="BE467"/>
  <c r="K304"/>
  <c r="BE304"/>
  <c i="6" r="R305"/>
  <c r="Q298"/>
  <c i="7" r="Q95"/>
  <c i="8" r="R196"/>
  <c r="Q373"/>
  <c r="BK147"/>
  <c i="9" r="R263"/>
  <c r="K243"/>
  <c r="BE243"/>
  <c i="10" r="Q148"/>
  <c r="R130"/>
  <c r="K139"/>
  <c r="BE139"/>
  <c i="11" r="Q160"/>
  <c r="R121"/>
  <c r="K133"/>
  <c r="BE133"/>
  <c i="13" r="R88"/>
  <c i="2" r="Q217"/>
  <c r="R401"/>
  <c r="Q146"/>
  <c r="Q188"/>
  <c r="R446"/>
  <c r="Q239"/>
  <c r="R280"/>
  <c r="R143"/>
  <c r="R240"/>
  <c r="R148"/>
  <c r="K291"/>
  <c r="BE291"/>
  <c r="BK411"/>
  <c r="BK251"/>
  <c r="BK183"/>
  <c r="K149"/>
  <c r="BE149"/>
  <c i="4" r="Q316"/>
  <c r="R292"/>
  <c r="Q228"/>
  <c r="Q233"/>
  <c r="R122"/>
  <c r="K109"/>
  <c r="BE109"/>
  <c i="5" r="Q310"/>
  <c r="R342"/>
  <c r="R235"/>
  <c r="Q376"/>
  <c r="K298"/>
  <c r="BE298"/>
  <c r="K328"/>
  <c r="BE328"/>
  <c r="K276"/>
  <c r="BE276"/>
  <c i="6" r="R292"/>
  <c r="Q152"/>
  <c r="BK111"/>
  <c r="K288"/>
  <c r="BE288"/>
  <c i="7" r="Q94"/>
  <c r="K94"/>
  <c r="BE94"/>
  <c i="8" r="R119"/>
  <c r="Q359"/>
  <c r="R367"/>
  <c r="Q293"/>
  <c r="Q196"/>
  <c r="Q385"/>
  <c r="R287"/>
  <c r="R223"/>
  <c r="Q119"/>
  <c r="BK295"/>
  <c r="K279"/>
  <c r="BE279"/>
  <c i="9" r="R186"/>
  <c r="Q129"/>
  <c r="K178"/>
  <c r="BE178"/>
  <c r="BK96"/>
  <c i="10" r="R149"/>
  <c r="R128"/>
  <c r="K121"/>
  <c r="BE121"/>
  <c i="11" r="Q123"/>
  <c r="R144"/>
  <c r="BK181"/>
  <c r="BK111"/>
  <c i="12" r="R89"/>
  <c i="13" r="Q107"/>
  <c i="2" r="R419"/>
  <c r="R154"/>
  <c r="Q312"/>
  <c r="R415"/>
  <c r="R122"/>
  <c r="R175"/>
  <c r="R371"/>
  <c r="R174"/>
  <c r="R172"/>
  <c r="R320"/>
  <c r="Q259"/>
  <c r="BK454"/>
  <c r="K392"/>
  <c r="BE392"/>
  <c r="BK310"/>
  <c r="K341"/>
  <c r="BE341"/>
  <c r="BK324"/>
  <c r="K269"/>
  <c r="BE269"/>
  <c r="K380"/>
  <c r="BE380"/>
  <c i="3" r="K87"/>
  <c r="BE87"/>
  <c i="4" r="Q294"/>
  <c r="R285"/>
  <c r="Q167"/>
  <c r="Q273"/>
  <c r="K270"/>
  <c r="BE270"/>
  <c r="BK257"/>
  <c r="K111"/>
  <c r="BE111"/>
  <c i="5" r="Q442"/>
  <c r="R376"/>
  <c r="Q452"/>
  <c r="R469"/>
  <c r="Q353"/>
  <c r="BK210"/>
  <c r="K265"/>
  <c r="BE265"/>
  <c r="K428"/>
  <c r="BE428"/>
  <c i="6" r="Q204"/>
  <c r="R211"/>
  <c r="K250"/>
  <c r="BE250"/>
  <c i="7" r="Q124"/>
  <c r="K125"/>
  <c r="BE125"/>
  <c i="8" r="Q134"/>
  <c r="Q223"/>
  <c r="R419"/>
  <c r="BK323"/>
  <c r="BK341"/>
  <c r="K330"/>
  <c r="BE330"/>
  <c i="9" r="R124"/>
  <c r="Q264"/>
  <c r="Q273"/>
  <c r="BK236"/>
  <c i="10" r="Q108"/>
  <c r="R133"/>
  <c r="BK103"/>
  <c i="11" r="R124"/>
  <c r="Q128"/>
  <c r="Q119"/>
  <c r="K167"/>
  <c r="BE167"/>
  <c r="BK151"/>
  <c i="12" r="K109"/>
  <c r="BE109"/>
  <c i="13" r="K94"/>
  <c r="BE94"/>
  <c i="2" r="R338"/>
  <c r="Q338"/>
  <c r="R138"/>
  <c r="R213"/>
  <c r="Q424"/>
  <c r="R207"/>
  <c r="Q405"/>
  <c r="Q166"/>
  <c r="R218"/>
  <c r="Q345"/>
  <c r="R397"/>
  <c r="R147"/>
  <c r="BK130"/>
  <c r="K418"/>
  <c r="BE418"/>
  <c r="BK319"/>
  <c r="BK434"/>
  <c i="4" r="R93"/>
  <c r="Q147"/>
  <c r="K266"/>
  <c r="BE266"/>
  <c r="BK298"/>
  <c i="5" r="R326"/>
  <c r="R336"/>
  <c r="R289"/>
  <c r="R276"/>
  <c r="Q272"/>
  <c r="R467"/>
  <c r="K129"/>
  <c r="BE129"/>
  <c r="BK416"/>
  <c i="6" r="Q256"/>
  <c r="Q282"/>
  <c r="Q157"/>
  <c r="K274"/>
  <c r="BE274"/>
  <c i="7" r="R99"/>
  <c r="BK120"/>
  <c i="8" r="R174"/>
  <c r="R373"/>
  <c r="R441"/>
  <c r="BK304"/>
  <c i="9" r="Q229"/>
  <c r="Q139"/>
  <c r="Q180"/>
  <c r="BK129"/>
  <c r="K208"/>
  <c r="BE208"/>
  <c i="10" r="R157"/>
  <c r="Q154"/>
  <c r="BK171"/>
  <c i="11" r="R114"/>
  <c r="Q102"/>
  <c r="Q147"/>
  <c r="K176"/>
  <c r="BE176"/>
  <c r="K126"/>
  <c r="BE126"/>
  <c i="12" r="BK89"/>
  <c i="13" r="K102"/>
  <c r="BE102"/>
  <c i="2" r="R408"/>
  <c r="Q195"/>
  <c r="Q165"/>
  <c r="Q359"/>
  <c r="Q149"/>
  <c r="Q367"/>
  <c r="Q181"/>
  <c r="Q385"/>
  <c r="R255"/>
  <c r="R368"/>
  <c r="R171"/>
  <c r="Q363"/>
  <c r="K415"/>
  <c r="R155"/>
  <c r="K278"/>
  <c r="BE278"/>
  <c r="K346"/>
  <c r="BE346"/>
  <c r="BK208"/>
  <c r="BK430"/>
  <c r="K336"/>
  <c r="BE336"/>
  <c r="K204"/>
  <c r="BE204"/>
  <c r="K147"/>
  <c r="BE147"/>
  <c i="4" r="Q314"/>
  <c r="Q272"/>
  <c r="R114"/>
  <c r="K296"/>
  <c r="BE296"/>
  <c r="BK256"/>
  <c i="5" r="Q286"/>
  <c r="Q186"/>
  <c r="Q351"/>
  <c r="R280"/>
  <c r="R369"/>
  <c r="BK360"/>
  <c r="K286"/>
  <c r="BE286"/>
  <c i="6" r="Q294"/>
  <c r="R316"/>
  <c r="R255"/>
  <c r="K303"/>
  <c r="BE303"/>
  <c r="BK91"/>
  <c r="K236"/>
  <c r="BE236"/>
  <c i="7" r="R124"/>
  <c r="R136"/>
  <c r="R100"/>
  <c r="R112"/>
  <c r="K102"/>
  <c r="BE102"/>
  <c i="8" r="Q245"/>
  <c r="Q191"/>
  <c r="R446"/>
  <c r="K218"/>
  <c r="BE218"/>
  <c r="K171"/>
  <c r="BE171"/>
  <c i="9" r="R127"/>
  <c r="R236"/>
  <c r="R193"/>
  <c r="K140"/>
  <c r="BE140"/>
  <c i="10" r="Q134"/>
  <c r="Q139"/>
  <c r="R105"/>
  <c r="K158"/>
  <c r="BE158"/>
  <c i="11" r="R107"/>
  <c r="Q146"/>
  <c r="BK183"/>
  <c r="Q129"/>
  <c r="BK178"/>
  <c r="K106"/>
  <c r="BE106"/>
  <c i="12" r="Q108"/>
  <c i="13" r="Q109"/>
  <c i="2" r="Q329"/>
  <c r="R418"/>
  <c r="R414"/>
  <c r="Q284"/>
  <c r="Q123"/>
  <c r="Q255"/>
  <c r="R361"/>
  <c r="Q180"/>
  <c r="R162"/>
  <c r="Q341"/>
  <c r="R409"/>
  <c r="Q173"/>
  <c r="K193"/>
  <c r="BE193"/>
  <c r="BK173"/>
  <c r="K159"/>
  <c r="BE159"/>
  <c r="K141"/>
  <c r="BE141"/>
  <c r="K422"/>
  <c r="BE422"/>
  <c r="K188"/>
  <c r="BE188"/>
  <c i="4" r="R311"/>
  <c r="R177"/>
  <c r="Q214"/>
  <c r="Q142"/>
  <c r="Q288"/>
  <c r="R140"/>
  <c r="BK314"/>
  <c r="BK225"/>
  <c i="5" r="Q378"/>
  <c r="R445"/>
  <c r="R199"/>
  <c r="Q135"/>
  <c r="R272"/>
  <c r="R308"/>
  <c r="R122"/>
  <c r="Q447"/>
  <c r="K445"/>
  <c r="BE445"/>
  <c r="K351"/>
  <c r="BE351"/>
  <c r="BK479"/>
  <c r="BK272"/>
  <c r="BK280"/>
  <c r="K155"/>
  <c r="BE155"/>
  <c r="K112"/>
  <c r="BE112"/>
  <c i="6" r="R152"/>
  <c r="R256"/>
  <c r="R297"/>
  <c r="Q288"/>
  <c r="R157"/>
  <c r="R156"/>
  <c r="K308"/>
  <c r="BE308"/>
  <c r="BK280"/>
  <c i="7" r="Q122"/>
  <c r="R94"/>
  <c r="Q120"/>
  <c r="Q103"/>
  <c r="BK112"/>
  <c r="K108"/>
  <c r="BE108"/>
  <c r="K107"/>
  <c r="BE107"/>
  <c i="8" r="R399"/>
  <c r="R269"/>
  <c r="R317"/>
  <c r="R391"/>
  <c r="Q333"/>
  <c r="R194"/>
  <c r="BK186"/>
  <c r="K287"/>
  <c r="BE287"/>
  <c i="9" r="Q260"/>
  <c r="Q263"/>
  <c r="K267"/>
  <c r="BE267"/>
  <c r="K223"/>
  <c r="BE223"/>
  <c i="10" r="R159"/>
  <c i="11" r="Q175"/>
  <c r="Q133"/>
  <c r="Q137"/>
  <c r="BK132"/>
  <c r="K118"/>
  <c r="BE118"/>
  <c i="12" r="K108"/>
  <c r="BE108"/>
  <c i="13" r="R115"/>
  <c i="8" r="R206"/>
  <c r="R370"/>
  <c r="K356"/>
  <c r="BE356"/>
  <c i="9" r="R176"/>
  <c r="Q176"/>
  <c r="BK139"/>
  <c i="10" r="R169"/>
  <c r="Q161"/>
  <c r="BK168"/>
  <c i="11" r="Q118"/>
  <c r="Q167"/>
  <c r="K183"/>
  <c r="BE183"/>
  <c r="BK146"/>
  <c i="12" r="Q98"/>
  <c i="13" r="R92"/>
  <c r="BK109"/>
  <c i="2" r="Q344"/>
  <c r="Q271"/>
  <c r="Q426"/>
  <c r="Q228"/>
  <c r="R288"/>
  <c r="K393"/>
  <c r="Q218"/>
  <c r="R269"/>
  <c r="Q438"/>
  <c r="Q305"/>
  <c r="BK385"/>
  <c r="BK442"/>
  <c r="BK423"/>
  <c r="K351"/>
  <c r="BE351"/>
  <c r="BK436"/>
  <c i="4" r="Q301"/>
  <c i="5" r="Q484"/>
  <c r="Q273"/>
  <c r="Q112"/>
  <c r="BK477"/>
  <c r="K353"/>
  <c r="BE353"/>
  <c r="BK326"/>
  <c i="6" r="R296"/>
  <c r="R279"/>
  <c r="BK290"/>
  <c i="7" r="R125"/>
  <c r="BK98"/>
  <c i="8" r="Q107"/>
  <c r="R356"/>
  <c r="Q351"/>
  <c r="BK208"/>
  <c r="K345"/>
  <c r="BE345"/>
  <c r="BK178"/>
  <c i="9" r="R268"/>
  <c r="R111"/>
  <c r="Q124"/>
  <c r="K193"/>
  <c r="BE193"/>
  <c r="K235"/>
  <c r="BE235"/>
  <c i="10" r="R172"/>
  <c r="Q157"/>
  <c r="R108"/>
  <c r="K105"/>
  <c r="BE105"/>
  <c i="11" r="R149"/>
  <c r="Q130"/>
  <c r="R103"/>
  <c r="R118"/>
  <c r="BK144"/>
  <c r="BK128"/>
  <c i="12" r="R113"/>
  <c i="13" r="R110"/>
  <c i="2" r="R457"/>
  <c r="R317"/>
  <c r="R179"/>
  <c r="R263"/>
  <c r="R125"/>
  <c r="Q265"/>
  <c r="Q436"/>
  <c r="R277"/>
  <c r="R182"/>
  <c r="R366"/>
  <c r="R256"/>
  <c r="R119"/>
  <c r="BK193"/>
  <c r="R167"/>
  <c r="R156"/>
  <c r="R449"/>
  <c r="Q381"/>
  <c r="Q347"/>
  <c r="R316"/>
  <c r="R305"/>
  <c r="R268"/>
  <c r="R459"/>
  <c r="R447"/>
  <c r="Q408"/>
  <c r="Q378"/>
  <c r="R340"/>
  <c r="Q328"/>
  <c r="Q292"/>
  <c r="Q235"/>
  <c r="Q223"/>
  <c r="R197"/>
  <c r="Q179"/>
  <c r="R151"/>
  <c r="Q125"/>
  <c r="BK458"/>
  <c r="BK448"/>
  <c r="K399"/>
  <c r="BE399"/>
  <c r="BK322"/>
  <c r="K276"/>
  <c r="BE276"/>
  <c r="K143"/>
  <c r="BE143"/>
  <c r="K456"/>
  <c r="BE456"/>
  <c r="BK211"/>
  <c r="K362"/>
  <c r="BE362"/>
  <c r="BK213"/>
  <c r="BK135"/>
  <c r="K305"/>
  <c r="BE305"/>
  <c r="BK230"/>
  <c r="BK348"/>
  <c i="4" r="Q292"/>
  <c r="R166"/>
  <c r="Q226"/>
  <c r="Q138"/>
  <c r="R101"/>
  <c r="K312"/>
  <c r="BE312"/>
  <c r="K221"/>
  <c r="BE221"/>
  <c i="5" r="R399"/>
  <c r="R210"/>
  <c r="Q260"/>
  <c r="R353"/>
  <c r="Q384"/>
  <c r="Q403"/>
  <c r="Q231"/>
  <c r="Q371"/>
  <c r="Q246"/>
  <c r="Q496"/>
  <c r="BK362"/>
  <c r="K194"/>
  <c r="BE194"/>
  <c r="BK235"/>
  <c i="6" r="R159"/>
  <c r="Q296"/>
  <c r="Q286"/>
  <c r="K95"/>
  <c r="BE95"/>
  <c r="K263"/>
  <c r="BE263"/>
  <c i="8" r="R218"/>
  <c r="Q370"/>
  <c r="Q307"/>
  <c r="BK422"/>
  <c r="K272"/>
  <c r="BE272"/>
  <c r="BK351"/>
  <c i="9" r="R180"/>
  <c r="Q186"/>
  <c r="Q275"/>
  <c r="BK111"/>
  <c r="BK233"/>
  <c i="10" r="R106"/>
  <c r="Q176"/>
  <c r="BK165"/>
  <c i="11" r="Q170"/>
  <c r="R130"/>
  <c r="R101"/>
  <c r="Q158"/>
  <c r="K168"/>
  <c r="BE168"/>
  <c r="K117"/>
  <c r="BE117"/>
  <c i="12" r="K104"/>
  <c r="BE104"/>
  <c i="13" r="BK119"/>
  <c i="2" r="R424"/>
  <c r="R164"/>
  <c r="R241"/>
  <c r="Q394"/>
  <c r="Q133"/>
  <c r="Q301"/>
  <c r="R377"/>
  <c r="R133"/>
  <c r="R385"/>
  <c r="Q176"/>
  <c r="R120"/>
  <c r="R450"/>
  <c r="R290"/>
  <c r="BK439"/>
  <c r="BK370"/>
  <c r="K140"/>
  <c r="BE140"/>
  <c r="BK332"/>
  <c r="BK122"/>
  <c r="BK378"/>
  <c r="BK340"/>
  <c r="BK344"/>
  <c r="BK205"/>
  <c i="4" r="Q309"/>
  <c r="R142"/>
  <c r="Q157"/>
  <c r="R270"/>
  <c r="Q221"/>
  <c r="Q111"/>
  <c r="R298"/>
  <c r="Q298"/>
  <c r="K318"/>
  <c r="BE318"/>
  <c r="BK284"/>
  <c r="K188"/>
  <c r="BE188"/>
  <c i="5" r="Q369"/>
  <c r="Q258"/>
  <c r="Q201"/>
  <c r="R378"/>
  <c r="Q242"/>
  <c r="Q469"/>
  <c r="R108"/>
  <c r="K336"/>
  <c r="BE336"/>
  <c r="K246"/>
  <c r="BE246"/>
  <c r="BK196"/>
  <c i="6" r="R237"/>
  <c r="Q95"/>
  <c r="R287"/>
  <c r="Q314"/>
  <c r="BK256"/>
  <c i="7" r="R102"/>
  <c r="R110"/>
  <c r="BK97"/>
  <c i="8" r="R439"/>
  <c r="Q171"/>
  <c r="Q297"/>
  <c r="R407"/>
  <c r="R323"/>
  <c r="R245"/>
  <c r="R114"/>
  <c r="Q387"/>
  <c r="Q341"/>
  <c r="Q263"/>
  <c r="R178"/>
  <c r="Q126"/>
  <c r="BK114"/>
  <c r="BK284"/>
  <c r="K333"/>
  <c r="BE333"/>
  <c i="9" r="Q259"/>
  <c r="R259"/>
  <c r="R142"/>
  <c r="R220"/>
  <c r="Q276"/>
  <c r="BK204"/>
  <c i="10" r="Q160"/>
  <c r="Q162"/>
  <c r="R103"/>
  <c r="BK161"/>
  <c i="11" r="Q173"/>
  <c r="Q165"/>
  <c r="R160"/>
  <c r="R97"/>
  <c r="R117"/>
  <c r="K179"/>
  <c r="BE179"/>
  <c r="BK169"/>
  <c r="K131"/>
  <c r="BE131"/>
  <c i="12" r="R111"/>
  <c i="13" r="R107"/>
  <c r="BK114"/>
  <c i="2" r="R347"/>
  <c r="R209"/>
  <c r="R430"/>
  <c r="Q193"/>
  <c r="R345"/>
  <c r="Q162"/>
  <c r="Q418"/>
  <c r="R330"/>
  <c r="Q126"/>
  <c r="Q330"/>
  <c r="Q187"/>
  <c r="R386"/>
  <c r="Q204"/>
  <c r="R365"/>
  <c r="Q396"/>
  <c r="R227"/>
  <c r="Q120"/>
  <c r="K301"/>
  <c r="BE301"/>
  <c r="K432"/>
  <c r="BE432"/>
  <c r="BK150"/>
  <c r="K369"/>
  <c r="BE369"/>
  <c r="K407"/>
  <c r="BE407"/>
  <c r="BK415"/>
  <c r="K255"/>
  <c r="BE255"/>
  <c r="BK360"/>
  <c r="K179"/>
  <c r="BE179"/>
  <c r="BK247"/>
  <c i="4" r="Q245"/>
  <c r="R169"/>
  <c r="R267"/>
  <c r="Q318"/>
  <c r="R308"/>
  <c r="R128"/>
  <c r="R226"/>
  <c r="K261"/>
  <c r="BE261"/>
  <c r="BK114"/>
  <c i="5" r="R428"/>
  <c r="R184"/>
  <c r="Q280"/>
  <c r="Q482"/>
  <c r="R189"/>
  <c r="R487"/>
  <c r="BK313"/>
  <c r="K386"/>
  <c r="BE386"/>
  <c r="K452"/>
  <c r="BE452"/>
  <c r="BK484"/>
  <c i="6" r="R298"/>
  <c r="R291"/>
  <c r="Q91"/>
  <c r="Q281"/>
  <c r="Q238"/>
  <c r="K284"/>
  <c r="BE284"/>
  <c i="9" r="Q178"/>
  <c r="R276"/>
  <c r="BK173"/>
  <c r="K137"/>
  <c r="BE137"/>
  <c i="10" r="R171"/>
  <c r="Q150"/>
  <c r="R134"/>
  <c r="R139"/>
  <c r="BK172"/>
  <c i="11" r="Q169"/>
  <c r="R102"/>
  <c r="R162"/>
  <c r="Q110"/>
  <c r="BK158"/>
  <c r="K100"/>
  <c r="BE100"/>
  <c r="BK108"/>
  <c i="12" r="Q95"/>
  <c r="R103"/>
  <c i="13" r="R119"/>
  <c r="K107"/>
  <c r="BE107"/>
  <c i="2" r="Q197"/>
  <c r="R406"/>
  <c r="Q212"/>
  <c r="R159"/>
  <c r="Q353"/>
  <c r="R139"/>
  <c r="R412"/>
  <c r="Q222"/>
  <c r="R416"/>
  <c r="Q226"/>
  <c r="Q415"/>
  <c r="R341"/>
  <c r="Q370"/>
  <c r="R239"/>
  <c r="R329"/>
  <c r="R220"/>
  <c r="K446"/>
  <c r="BE446"/>
  <c r="K387"/>
  <c r="BE387"/>
  <c r="K371"/>
  <c r="BE371"/>
  <c r="BK217"/>
  <c r="BK199"/>
  <c r="BK368"/>
  <c r="BK409"/>
  <c r="BK435"/>
  <c r="BK372"/>
  <c i="4" r="R103"/>
  <c r="R305"/>
  <c r="BK317"/>
  <c r="BK122"/>
  <c i="5" r="Q472"/>
  <c r="Q439"/>
  <c r="Q479"/>
  <c r="Q189"/>
  <c r="R258"/>
  <c r="Q493"/>
  <c r="K292"/>
  <c r="BE292"/>
  <c r="BK260"/>
  <c r="K266"/>
  <c r="BE266"/>
  <c i="6" r="Q306"/>
  <c r="Q207"/>
  <c r="BK296"/>
  <c i="7" r="R121"/>
  <c i="8" r="R330"/>
  <c r="R297"/>
  <c r="Q304"/>
  <c r="K297"/>
  <c r="BE297"/>
  <c r="BK124"/>
  <c i="9" r="Q217"/>
  <c r="Q257"/>
  <c r="Q111"/>
  <c r="BK259"/>
  <c i="10" r="R161"/>
  <c r="R173"/>
  <c r="R126"/>
  <c i="11" r="R180"/>
  <c r="R159"/>
  <c r="Q181"/>
  <c r="R128"/>
  <c r="BK159"/>
  <c r="BK112"/>
  <c i="12" r="BK102"/>
  <c i="13" r="Q95"/>
  <c i="2" r="R352"/>
  <c r="Q167"/>
  <c r="Q225"/>
  <c r="Q412"/>
  <c r="R395"/>
  <c r="Q411"/>
  <c r="R276"/>
  <c r="R428"/>
  <c r="R211"/>
  <c r="R310"/>
  <c r="Q336"/>
  <c r="R135"/>
  <c r="K457"/>
  <c r="BE457"/>
  <c r="BK397"/>
  <c r="K406"/>
  <c r="BE406"/>
  <c r="BK302"/>
  <c r="BK277"/>
  <c r="K186"/>
  <c r="BE186"/>
  <c i="4" r="R117"/>
  <c r="Q107"/>
  <c r="Q261"/>
  <c r="BK198"/>
  <c r="K120"/>
  <c r="BE120"/>
  <c i="5" r="Q489"/>
  <c r="R192"/>
  <c r="Q487"/>
  <c r="Q182"/>
  <c r="K378"/>
  <c r="BE378"/>
  <c r="BK110"/>
  <c r="BK239"/>
  <c i="6" r="R293"/>
  <c r="K156"/>
  <c r="BE156"/>
  <c i="7" r="R127"/>
  <c r="Q105"/>
  <c r="R119"/>
  <c r="Q132"/>
  <c r="R96"/>
  <c r="K101"/>
  <c r="BE101"/>
  <c i="8" r="R422"/>
  <c r="R272"/>
  <c r="R229"/>
  <c r="BK263"/>
  <c r="K260"/>
  <c r="BE260"/>
  <c i="9" r="Q248"/>
  <c r="R243"/>
  <c r="R257"/>
  <c i="10" r="Q171"/>
  <c r="R176"/>
  <c r="BK106"/>
  <c i="11" r="R140"/>
  <c r="R150"/>
  <c r="R119"/>
  <c r="K115"/>
  <c r="BE115"/>
  <c i="12" r="R96"/>
  <c i="13" r="R116"/>
  <c r="K121"/>
  <c r="BE121"/>
  <c i="2" r="Q417"/>
  <c r="Q186"/>
  <c r="R206"/>
  <c r="R357"/>
  <c r="Q416"/>
  <c r="R422"/>
  <c r="Q318"/>
  <c r="R407"/>
  <c r="R149"/>
  <c r="Q278"/>
  <c r="K455"/>
  <c r="BE455"/>
  <c r="BK398"/>
  <c r="BK386"/>
  <c r="BK356"/>
  <c r="K268"/>
  <c r="BE268"/>
  <c r="K365"/>
  <c r="BE365"/>
  <c i="4" r="R307"/>
  <c r="Q148"/>
  <c r="R109"/>
  <c r="Q144"/>
  <c r="R107"/>
  <c r="K169"/>
  <c r="BE169"/>
  <c r="BK148"/>
  <c i="5" r="R320"/>
  <c r="R158"/>
  <c r="R196"/>
  <c r="R439"/>
  <c r="K384"/>
  <c r="BE384"/>
  <c r="BK257"/>
  <c r="BK148"/>
  <c i="6" r="R250"/>
  <c r="K305"/>
  <c r="BE305"/>
  <c i="8" r="R417"/>
  <c r="BK385"/>
  <c r="K399"/>
  <c r="BE399"/>
  <c i="9" r="R247"/>
  <c r="Q223"/>
  <c r="K142"/>
  <c r="BE142"/>
  <c i="10" r="Q126"/>
  <c r="Q133"/>
  <c i="11" r="R134"/>
  <c r="R155"/>
  <c r="R137"/>
  <c r="K107"/>
  <c r="BE107"/>
  <c i="12" r="R95"/>
  <c i="13" r="R121"/>
  <c i="2" r="Q409"/>
  <c r="Q175"/>
  <c r="Q319"/>
  <c r="R204"/>
  <c r="Q366"/>
  <c r="Q211"/>
  <c r="Q443"/>
  <c r="R364"/>
  <c r="Q453"/>
  <c r="Q311"/>
  <c r="R165"/>
  <c r="R273"/>
  <c r="R199"/>
  <c r="Q314"/>
  <c r="R369"/>
  <c r="Q145"/>
  <c r="BK280"/>
  <c r="K180"/>
  <c r="BE180"/>
  <c r="K366"/>
  <c r="BE366"/>
  <c r="BK425"/>
  <c r="BK189"/>
  <c r="K153"/>
  <c r="BE153"/>
  <c i="4" r="Q311"/>
  <c i="5" r="Q155"/>
  <c r="R388"/>
  <c r="R214"/>
  <c r="R366"/>
  <c r="K449"/>
  <c r="BE449"/>
  <c r="K278"/>
  <c r="BE278"/>
  <c r="K489"/>
  <c r="BE489"/>
  <c r="BK261"/>
  <c i="6" r="BK316"/>
  <c r="R299"/>
  <c r="Q111"/>
  <c r="K286"/>
  <c r="BE286"/>
  <c i="7" r="Q114"/>
  <c r="Q99"/>
  <c r="BK110"/>
  <c i="8" r="Q284"/>
  <c r="R354"/>
  <c r="R163"/>
  <c r="R389"/>
  <c r="Q114"/>
  <c r="K210"/>
  <c r="BE210"/>
  <c r="K407"/>
  <c r="BE407"/>
  <c r="K126"/>
  <c r="BE126"/>
  <c i="9" r="R265"/>
  <c r="R251"/>
  <c r="R255"/>
  <c r="R209"/>
  <c r="BK257"/>
  <c r="BK273"/>
  <c r="K127"/>
  <c r="BE127"/>
  <c i="10" r="Q178"/>
  <c r="R158"/>
  <c r="Q99"/>
  <c r="BK178"/>
  <c r="BK175"/>
  <c r="BK89"/>
  <c i="11" r="Q111"/>
  <c r="Q155"/>
  <c r="R169"/>
  <c r="R153"/>
  <c r="R104"/>
  <c r="BK119"/>
  <c r="K162"/>
  <c r="BE162"/>
  <c r="BK154"/>
  <c i="12" r="Q112"/>
  <c r="R106"/>
  <c i="13" r="Q102"/>
  <c r="BK116"/>
  <c i="2" r="R431"/>
  <c r="Q206"/>
  <c r="R400"/>
  <c r="Q313"/>
  <c r="R188"/>
  <c r="Q380"/>
  <c r="R210"/>
  <c r="R402"/>
  <c r="Q332"/>
  <c r="Q209"/>
  <c r="Q430"/>
  <c r="Q352"/>
  <c r="Q189"/>
  <c r="R405"/>
  <c r="K184"/>
  <c r="BE184"/>
  <c r="K170"/>
  <c r="BE170"/>
  <c r="K296"/>
  <c r="BE296"/>
  <c r="BK361"/>
  <c r="BK259"/>
  <c r="BK148"/>
  <c i="4" r="R144"/>
  <c r="Q110"/>
  <c r="Q128"/>
  <c r="K272"/>
  <c r="BE272"/>
  <c i="5" r="Q278"/>
  <c r="R295"/>
  <c r="Q416"/>
  <c r="R228"/>
  <c r="Q289"/>
  <c r="R106"/>
  <c r="Q308"/>
  <c r="BK182"/>
  <c r="BK308"/>
  <c r="K330"/>
  <c r="BE330"/>
  <c i="6" r="Q287"/>
  <c i="7" r="R114"/>
  <c i="8" r="K317"/>
  <c r="Q347"/>
  <c r="K254"/>
  <c r="BE254"/>
  <c r="BK307"/>
  <c i="9" r="R126"/>
  <c r="Q204"/>
  <c r="K196"/>
  <c r="BE196"/>
  <c i="10" r="R153"/>
  <c r="BK150"/>
  <c i="11" r="Q115"/>
  <c r="R176"/>
  <c r="Q149"/>
  <c r="K113"/>
  <c r="BE113"/>
  <c i="12" r="Q105"/>
  <c i="13" r="R108"/>
  <c i="2" r="R454"/>
  <c r="Q349"/>
  <c r="Q427"/>
  <c r="R259"/>
  <c r="R348"/>
  <c r="R131"/>
  <c r="Q357"/>
  <c r="Q423"/>
  <c r="Q153"/>
  <c r="Q369"/>
  <c r="R224"/>
  <c r="K374"/>
  <c r="BE374"/>
  <c r="BK191"/>
  <c r="BK163"/>
  <c r="K209"/>
  <c r="BE209"/>
  <c r="BK261"/>
  <c r="K311"/>
  <c r="BE311"/>
  <c r="K168"/>
  <c r="BE168"/>
  <c i="4" r="Q300"/>
  <c r="Q317"/>
  <c r="Q101"/>
  <c r="R304"/>
  <c r="Q113"/>
  <c r="K147"/>
  <c r="BE147"/>
  <c r="K128"/>
  <c r="BE128"/>
  <c i="5" r="R452"/>
  <c r="Q148"/>
  <c r="Q108"/>
  <c r="Q380"/>
  <c r="K274"/>
  <c r="BE274"/>
  <c r="BK116"/>
  <c r="BK382"/>
  <c i="6" r="Q290"/>
  <c r="R97"/>
  <c r="K306"/>
  <c r="BE306"/>
  <c r="K287"/>
  <c r="BE287"/>
  <c i="7" r="R113"/>
  <c i="8" r="R171"/>
  <c r="Q441"/>
  <c r="Q422"/>
  <c r="R326"/>
  <c r="Q220"/>
  <c r="R166"/>
  <c r="Q367"/>
  <c r="Q272"/>
  <c r="Q147"/>
  <c r="BK317"/>
  <c r="BK402"/>
  <c r="BK194"/>
  <c i="9" r="R134"/>
  <c r="R252"/>
  <c r="K247"/>
  <c r="BE247"/>
  <c i="10" r="Q103"/>
  <c r="R175"/>
  <c r="BK176"/>
  <c i="11" r="Q135"/>
  <c r="Q121"/>
  <c r="Q171"/>
  <c r="R135"/>
  <c r="BK125"/>
  <c i="12" r="Q106"/>
  <c r="K111"/>
  <c r="BE111"/>
  <c i="2" r="Q456"/>
  <c r="R190"/>
  <c r="R344"/>
  <c r="Q131"/>
  <c r="R223"/>
  <c r="Q376"/>
  <c r="R229"/>
  <c r="Q358"/>
  <c r="Q156"/>
  <c r="Q261"/>
  <c r="Q182"/>
  <c r="K414"/>
  <c r="BE414"/>
  <c r="K338"/>
  <c r="BE338"/>
  <c r="K190"/>
  <c r="BE190"/>
  <c r="BK314"/>
  <c r="K412"/>
  <c r="BE412"/>
  <c r="K451"/>
  <c r="BE451"/>
  <c i="3" r="R86"/>
  <c i="4" r="Q315"/>
  <c r="Q103"/>
  <c r="R276"/>
  <c r="R309"/>
  <c r="K316"/>
  <c r="BE316"/>
  <c r="BK136"/>
  <c i="5" r="Q235"/>
  <c r="Q453"/>
  <c r="R231"/>
  <c r="R292"/>
  <c r="Q282"/>
  <c r="K199"/>
  <c r="BE199"/>
  <c r="BK366"/>
  <c i="6" r="Q305"/>
  <c r="R251"/>
  <c r="Q257"/>
  <c r="K279"/>
  <c r="BE279"/>
  <c i="7" r="R134"/>
  <c r="BK119"/>
  <c i="8" r="R428"/>
  <c r="Q330"/>
  <c r="Q254"/>
  <c r="BK367"/>
  <c r="K229"/>
  <c r="BE229"/>
  <c i="9" r="Q245"/>
  <c r="Q243"/>
  <c r="Q253"/>
  <c r="BK268"/>
  <c i="10" r="R150"/>
  <c r="R99"/>
  <c r="K173"/>
  <c r="BE173"/>
  <c i="11" r="R179"/>
  <c r="R164"/>
  <c r="Q142"/>
  <c r="K165"/>
  <c r="BE165"/>
  <c i="12" r="R99"/>
  <c r="K91"/>
  <c r="BE91"/>
  <c i="13" r="Q110"/>
  <c i="2" r="Q276"/>
  <c r="R382"/>
  <c r="Q449"/>
  <c r="R302"/>
  <c r="R441"/>
  <c r="Q327"/>
  <c r="Q129"/>
  <c r="R313"/>
  <c r="Q147"/>
  <c r="Q184"/>
  <c r="R453"/>
  <c r="Q233"/>
  <c r="BK427"/>
  <c r="BK333"/>
  <c r="BK404"/>
  <c r="K192"/>
  <c r="BE192"/>
  <c r="BK328"/>
  <c i="3" r="Q87"/>
  <c i="4" r="R105"/>
  <c r="R120"/>
  <c r="K294"/>
  <c r="BE294"/>
  <c r="K237"/>
  <c r="BE237"/>
  <c i="5" r="R380"/>
  <c r="R182"/>
  <c r="Q366"/>
  <c r="K260"/>
  <c r="Q304"/>
  <c r="R266"/>
  <c r="K469"/>
  <c r="BE469"/>
  <c r="K270"/>
  <c r="BE270"/>
  <c i="6" r="Q303"/>
  <c r="Q289"/>
  <c r="K298"/>
  <c r="BE298"/>
  <c i="7" r="Q136"/>
  <c r="BK117"/>
  <c i="8" r="R198"/>
  <c r="R124"/>
  <c r="Q210"/>
  <c r="K370"/>
  <c r="BE370"/>
  <c i="9" r="Q126"/>
  <c r="Q208"/>
  <c r="R273"/>
  <c r="BK124"/>
  <c i="10" r="R148"/>
  <c r="R91"/>
  <c r="K157"/>
  <c r="BE157"/>
  <c i="11" r="Q112"/>
  <c r="Q126"/>
  <c r="R122"/>
  <c r="R115"/>
  <c r="BK180"/>
  <c i="12" r="R98"/>
  <c i="13" r="R90"/>
  <c i="2" r="Q432"/>
  <c r="R221"/>
  <c r="Q365"/>
  <c r="R130"/>
  <c r="R247"/>
  <c r="R455"/>
  <c r="R349"/>
  <c r="R140"/>
  <c r="Q362"/>
  <c r="R163"/>
  <c r="R251"/>
  <c r="R452"/>
  <c r="Q245"/>
  <c r="R393"/>
  <c r="R216"/>
  <c r="BK438"/>
  <c r="K216"/>
  <c r="BE216"/>
  <c r="K129"/>
  <c r="BE129"/>
  <c r="BK352"/>
  <c r="K394"/>
  <c r="BE394"/>
  <c i="4" r="R146"/>
  <c r="R111"/>
  <c r="R138"/>
  <c r="K107"/>
  <c r="BE107"/>
  <c r="K233"/>
  <c r="BE233"/>
  <c r="K226"/>
  <c r="BE226"/>
  <c i="5" r="R360"/>
  <c r="R301"/>
  <c r="R413"/>
  <c r="Q374"/>
  <c r="Q465"/>
  <c r="K487"/>
  <c r="BE487"/>
  <c r="K186"/>
  <c r="BE186"/>
  <c r="K158"/>
  <c r="BE158"/>
  <c r="BK225"/>
  <c i="6" r="Q131"/>
  <c r="Q97"/>
  <c r="K237"/>
  <c r="BE237"/>
  <c r="K266"/>
  <c r="BE266"/>
  <c i="7" r="R129"/>
  <c r="R98"/>
  <c r="R117"/>
  <c r="R128"/>
  <c r="R107"/>
  <c i="8" r="R110"/>
  <c r="Q349"/>
  <c r="Q356"/>
  <c r="BK321"/>
  <c r="K201"/>
  <c r="BE201"/>
  <c i="9" r="Q213"/>
  <c r="R264"/>
  <c r="K256"/>
  <c r="BE256"/>
  <c r="K106"/>
  <c r="BE106"/>
  <c i="10" r="R160"/>
  <c r="R154"/>
  <c r="K167"/>
  <c r="BE167"/>
  <c i="11" r="R157"/>
  <c r="Q178"/>
  <c r="R112"/>
  <c r="R108"/>
  <c r="K102"/>
  <c r="BE102"/>
  <c r="K121"/>
  <c r="BE121"/>
  <c i="12" r="Q110"/>
  <c r="BK99"/>
  <c i="13" r="Q115"/>
  <c i="2" r="R356"/>
  <c r="Q139"/>
  <c r="Q331"/>
  <c r="Q118"/>
  <c r="R173"/>
  <c r="Q399"/>
  <c r="Q159"/>
  <c r="R198"/>
  <c r="Q360"/>
  <c r="R126"/>
  <c r="Q309"/>
  <c r="Q288"/>
  <c r="K245"/>
  <c r="BE245"/>
  <c r="K359"/>
  <c r="BE359"/>
  <c r="K270"/>
  <c r="BE270"/>
  <c r="K320"/>
  <c r="BE320"/>
  <c r="BK347"/>
  <c r="BK265"/>
  <c r="BK138"/>
  <c i="4" r="R221"/>
  <c r="R261"/>
  <c r="Q246"/>
  <c r="R316"/>
  <c r="R257"/>
  <c r="R282"/>
  <c r="BK255"/>
  <c r="BK300"/>
  <c r="K144"/>
  <c r="BE144"/>
  <c i="5" r="R194"/>
  <c r="Q275"/>
  <c r="R274"/>
  <c r="Q266"/>
  <c r="R391"/>
  <c i="6" r="K93"/>
  <c r="BE93"/>
  <c r="BK292"/>
  <c i="7" r="Q108"/>
  <c r="Q127"/>
  <c r="R103"/>
  <c r="Q96"/>
  <c r="K134"/>
  <c r="BE134"/>
  <c r="K113"/>
  <c r="BE113"/>
  <c r="BK104"/>
  <c i="8" r="Q339"/>
  <c r="R201"/>
  <c r="Q436"/>
  <c r="Q235"/>
  <c r="Q243"/>
  <c r="R345"/>
  <c r="K293"/>
  <c r="BE293"/>
  <c r="BK166"/>
  <c i="9" r="Q100"/>
  <c r="R233"/>
  <c r="K264"/>
  <c r="BE264"/>
  <c i="10" r="R152"/>
  <c r="K108"/>
  <c r="BE108"/>
  <c i="11" r="Q103"/>
  <c r="R172"/>
  <c r="K152"/>
  <c r="BE152"/>
  <c r="K147"/>
  <c r="BE147"/>
  <c i="12" r="BK113"/>
  <c i="8" l="1" r="X242"/>
  <c r="X241"/>
  <c i="2" r="X128"/>
  <c r="R137"/>
  <c r="J66"/>
  <c r="X152"/>
  <c r="R152"/>
  <c r="J67"/>
  <c r="T196"/>
  <c r="X219"/>
  <c r="T231"/>
  <c r="R231"/>
  <c r="J72"/>
  <c r="X267"/>
  <c r="T308"/>
  <c r="V315"/>
  <c r="Q326"/>
  <c r="V350"/>
  <c r="Q350"/>
  <c r="I82"/>
  <c r="V373"/>
  <c r="V391"/>
  <c r="X437"/>
  <c r="V445"/>
  <c r="V444"/>
  <c i="3" r="Q85"/>
  <c r="Q84"/>
  <c r="I62"/>
  <c i="4" r="T190"/>
  <c i="10" r="V88"/>
  <c r="Q132"/>
  <c r="I65"/>
  <c i="11" r="T96"/>
  <c r="V99"/>
  <c r="Q120"/>
  <c r="I67"/>
  <c r="BK138"/>
  <c r="K138"/>
  <c r="K69"/>
  <c r="T145"/>
  <c r="V145"/>
  <c r="Q145"/>
  <c r="I72"/>
  <c i="13" r="Q87"/>
  <c r="I63"/>
  <c i="2" r="T128"/>
  <c r="V137"/>
  <c r="V152"/>
  <c r="Q158"/>
  <c r="Q219"/>
  <c r="I71"/>
  <c r="V231"/>
  <c r="V267"/>
  <c r="T304"/>
  <c r="X315"/>
  <c r="R326"/>
  <c r="Q355"/>
  <c r="Q391"/>
  <c r="X445"/>
  <c r="X444"/>
  <c i="3" r="V85"/>
  <c r="V84"/>
  <c r="V83"/>
  <c i="4" r="T92"/>
  <c r="X190"/>
  <c r="X268"/>
  <c r="T275"/>
  <c r="R291"/>
  <c i="5" r="T115"/>
  <c r="X115"/>
  <c r="X176"/>
  <c r="X220"/>
  <c r="X241"/>
  <c r="V288"/>
  <c r="T307"/>
  <c r="V316"/>
  <c r="X365"/>
  <c r="V397"/>
  <c r="R488"/>
  <c r="J83"/>
  <c i="6" r="R90"/>
  <c r="T249"/>
  <c r="T309"/>
  <c i="7" r="X93"/>
  <c r="T111"/>
  <c r="T133"/>
  <c i="8" r="V130"/>
  <c r="T162"/>
  <c r="Q162"/>
  <c r="I67"/>
  <c r="X170"/>
  <c r="T190"/>
  <c r="V213"/>
  <c r="V222"/>
  <c r="T259"/>
  <c r="X259"/>
  <c r="X278"/>
  <c r="V303"/>
  <c r="BK316"/>
  <c r="K316"/>
  <c r="K80"/>
  <c r="Q316"/>
  <c r="R329"/>
  <c r="J81"/>
  <c r="Q362"/>
  <c i="9" r="Q95"/>
  <c r="Q175"/>
  <c r="I68"/>
  <c r="V195"/>
  <c r="T228"/>
  <c r="BK274"/>
  <c r="K274"/>
  <c r="K71"/>
  <c r="R274"/>
  <c r="J71"/>
  <c i="10" r="R88"/>
  <c r="J63"/>
  <c r="V132"/>
  <c i="11" r="X96"/>
  <c r="T109"/>
  <c r="X120"/>
  <c r="Q138"/>
  <c r="I69"/>
  <c r="Q148"/>
  <c r="I73"/>
  <c i="12" r="T94"/>
  <c r="V107"/>
  <c i="13" r="R87"/>
  <c r="J63"/>
  <c i="2" r="V128"/>
  <c r="Q137"/>
  <c r="I66"/>
  <c r="T152"/>
  <c r="Q152"/>
  <c r="I67"/>
  <c r="T219"/>
  <c r="X231"/>
  <c r="V308"/>
  <c r="T343"/>
  <c r="T350"/>
  <c r="R355"/>
  <c r="T379"/>
  <c r="R391"/>
  <c r="T440"/>
  <c r="R445"/>
  <c r="R444"/>
  <c r="J92"/>
  <c i="3" r="X85"/>
  <c r="X84"/>
  <c r="X83"/>
  <c i="4" r="V92"/>
  <c r="Q268"/>
  <c r="I65"/>
  <c r="V275"/>
  <c r="X295"/>
  <c r="X299"/>
  <c i="5" r="X128"/>
  <c r="R128"/>
  <c r="J65"/>
  <c r="R176"/>
  <c r="J67"/>
  <c r="Q220"/>
  <c r="I69"/>
  <c r="R241"/>
  <c r="J71"/>
  <c r="Q288"/>
  <c r="I73"/>
  <c r="Q307"/>
  <c r="I74"/>
  <c r="R307"/>
  <c r="J74"/>
  <c r="T352"/>
  <c r="V365"/>
  <c r="T397"/>
  <c r="X488"/>
  <c i="6" r="T90"/>
  <c r="T89"/>
  <c r="T88"/>
  <c i="1" r="AW59"/>
  <c i="6" r="T210"/>
  <c r="V249"/>
  <c i="7" r="R93"/>
  <c r="Q111"/>
  <c r="I66"/>
  <c r="X116"/>
  <c r="R133"/>
  <c r="J70"/>
  <c i="8" r="Q130"/>
  <c r="I65"/>
  <c r="V162"/>
  <c r="T170"/>
  <c r="V259"/>
  <c r="Q278"/>
  <c r="I77"/>
  <c r="Q303"/>
  <c r="I78"/>
  <c r="X316"/>
  <c r="Q329"/>
  <c r="I81"/>
  <c r="T362"/>
  <c r="T361"/>
  <c i="9" r="X175"/>
  <c r="T195"/>
  <c r="V228"/>
  <c r="T274"/>
  <c i="11" r="V96"/>
  <c r="X109"/>
  <c r="R120"/>
  <c r="J67"/>
  <c r="T138"/>
  <c i="12" r="X94"/>
  <c r="Q107"/>
  <c r="I66"/>
  <c i="13" r="T106"/>
  <c i="2" r="Q116"/>
  <c r="I64"/>
  <c r="R128"/>
  <c r="J65"/>
  <c r="R158"/>
  <c r="V219"/>
  <c r="T238"/>
  <c r="T267"/>
  <c r="X304"/>
  <c r="X308"/>
  <c r="T326"/>
  <c r="T325"/>
  <c r="X343"/>
  <c r="T355"/>
  <c r="Q373"/>
  <c r="I85"/>
  <c r="T391"/>
  <c r="Q437"/>
  <c r="I90"/>
  <c i="3" r="T85"/>
  <c r="T84"/>
  <c r="T83"/>
  <c i="1" r="AW56"/>
  <c i="4" r="Q92"/>
  <c r="R268"/>
  <c r="J65"/>
  <c r="V291"/>
  <c r="T295"/>
  <c r="R299"/>
  <c r="J70"/>
  <c i="5" r="V115"/>
  <c r="R115"/>
  <c r="J64"/>
  <c r="T147"/>
  <c r="R147"/>
  <c r="J66"/>
  <c r="V230"/>
  <c r="Q241"/>
  <c r="I71"/>
  <c r="V307"/>
  <c r="Q316"/>
  <c r="I75"/>
  <c r="R341"/>
  <c r="J76"/>
  <c r="T488"/>
  <c i="6" r="Q90"/>
  <c r="Q210"/>
  <c r="I65"/>
  <c r="R210"/>
  <c r="J65"/>
  <c r="Q309"/>
  <c r="I68"/>
  <c i="7" r="T93"/>
  <c r="T92"/>
  <c r="R116"/>
  <c r="Q133"/>
  <c r="I70"/>
  <c i="8" r="X130"/>
  <c r="X162"/>
  <c r="R170"/>
  <c r="J68"/>
  <c r="Q190"/>
  <c r="I69"/>
  <c r="T213"/>
  <c r="T222"/>
  <c r="Q222"/>
  <c r="I72"/>
  <c r="R259"/>
  <c r="V278"/>
  <c r="R303"/>
  <c r="J78"/>
  <c r="V316"/>
  <c r="R316"/>
  <c r="J80"/>
  <c r="V329"/>
  <c r="X362"/>
  <c r="X361"/>
  <c i="9" r="R95"/>
  <c r="R195"/>
  <c r="J69"/>
  <c r="R228"/>
  <c r="J70"/>
  <c r="Q274"/>
  <c r="I71"/>
  <c i="10" r="T88"/>
  <c r="R132"/>
  <c r="J65"/>
  <c i="11" r="T99"/>
  <c r="Q99"/>
  <c r="I65"/>
  <c r="Q109"/>
  <c r="I66"/>
  <c r="V138"/>
  <c r="V148"/>
  <c i="12" r="X88"/>
  <c r="X87"/>
  <c r="R88"/>
  <c r="J63"/>
  <c i="13" r="T87"/>
  <c r="T86"/>
  <c r="T85"/>
  <c i="1" r="AW67"/>
  <c i="13" r="V106"/>
  <c i="2" r="T116"/>
  <c r="R116"/>
  <c r="J64"/>
  <c r="X137"/>
  <c r="X158"/>
  <c r="R196"/>
  <c r="J70"/>
  <c r="V238"/>
  <c r="R267"/>
  <c r="J75"/>
  <c r="R304"/>
  <c r="J76"/>
  <c r="R308"/>
  <c r="J77"/>
  <c r="R315"/>
  <c r="J78"/>
  <c r="V343"/>
  <c r="X350"/>
  <c r="R350"/>
  <c r="J82"/>
  <c r="V379"/>
  <c r="Q379"/>
  <c r="I86"/>
  <c r="T384"/>
  <c r="X384"/>
  <c r="R384"/>
  <c r="J88"/>
  <c r="BK437"/>
  <c r="K437"/>
  <c r="K90"/>
  <c r="V440"/>
  <c r="Q440"/>
  <c r="I91"/>
  <c i="4" r="V190"/>
  <c r="T268"/>
  <c r="R275"/>
  <c r="J66"/>
  <c r="T299"/>
  <c i="5" r="Q115"/>
  <c r="I64"/>
  <c r="V147"/>
  <c r="Q176"/>
  <c r="I67"/>
  <c r="T230"/>
  <c r="T288"/>
  <c r="V341"/>
  <c r="Q352"/>
  <c r="I78"/>
  <c r="R397"/>
  <c r="J80"/>
  <c i="6" r="Q249"/>
  <c r="I66"/>
  <c r="R309"/>
  <c r="J68"/>
  <c i="7" r="R111"/>
  <c r="J66"/>
  <c i="8" r="T130"/>
  <c r="T106"/>
  <c r="R130"/>
  <c r="J65"/>
  <c r="R162"/>
  <c r="J67"/>
  <c r="Q170"/>
  <c r="I68"/>
  <c r="V190"/>
  <c r="X213"/>
  <c r="R213"/>
  <c r="R222"/>
  <c r="J72"/>
  <c r="Q259"/>
  <c r="Q258"/>
  <c r="I75"/>
  <c r="R278"/>
  <c r="J77"/>
  <c r="T303"/>
  <c r="X329"/>
  <c r="R362"/>
  <c i="9" r="X95"/>
  <c r="R175"/>
  <c r="J68"/>
  <c r="Q195"/>
  <c r="I69"/>
  <c r="Q228"/>
  <c r="I70"/>
  <c r="V274"/>
  <c i="10" r="T132"/>
  <c i="11" r="V109"/>
  <c r="R109"/>
  <c r="J66"/>
  <c r="X148"/>
  <c i="12" r="T88"/>
  <c r="T87"/>
  <c r="R94"/>
  <c i="13" r="V87"/>
  <c r="V86"/>
  <c r="V85"/>
  <c r="X106"/>
  <c i="2" r="V116"/>
  <c r="V115"/>
  <c r="Q128"/>
  <c r="I65"/>
  <c r="V196"/>
  <c r="R238"/>
  <c r="J74"/>
  <c r="Q308"/>
  <c r="I77"/>
  <c r="Q315"/>
  <c r="I78"/>
  <c r="T373"/>
  <c r="X379"/>
  <c r="R379"/>
  <c r="J86"/>
  <c r="V384"/>
  <c r="Q384"/>
  <c r="I88"/>
  <c r="V437"/>
  <c r="T445"/>
  <c r="T444"/>
  <c i="4" r="R92"/>
  <c r="Q275"/>
  <c r="I66"/>
  <c r="T291"/>
  <c r="T290"/>
  <c r="V295"/>
  <c r="V299"/>
  <c i="5" r="BK115"/>
  <c r="K115"/>
  <c r="K64"/>
  <c r="T128"/>
  <c r="Q147"/>
  <c r="I66"/>
  <c r="V176"/>
  <c r="V220"/>
  <c r="V198"/>
  <c r="X230"/>
  <c r="Q230"/>
  <c r="I70"/>
  <c r="R230"/>
  <c r="J70"/>
  <c r="BK307"/>
  <c r="K307"/>
  <c r="K74"/>
  <c r="X316"/>
  <c r="X341"/>
  <c r="V352"/>
  <c r="V350"/>
  <c r="R352"/>
  <c r="J78"/>
  <c r="Q397"/>
  <c r="I80"/>
  <c r="V488"/>
  <c i="6" r="X90"/>
  <c i="7" r="V93"/>
  <c r="X111"/>
  <c r="V116"/>
  <c r="V115"/>
  <c r="V133"/>
  <c i="8" r="X190"/>
  <c r="X222"/>
  <c r="T278"/>
  <c r="X303"/>
  <c r="T329"/>
  <c r="V362"/>
  <c r="V361"/>
  <c i="9" r="V95"/>
  <c r="V94"/>
  <c r="V93"/>
  <c r="V175"/>
  <c r="X195"/>
  <c r="X228"/>
  <c r="X274"/>
  <c i="10" r="Q88"/>
  <c r="X132"/>
  <c i="11" r="Q96"/>
  <c r="X99"/>
  <c r="V120"/>
  <c r="X138"/>
  <c r="X145"/>
  <c r="R145"/>
  <c r="J72"/>
  <c i="12" r="Q88"/>
  <c r="I63"/>
  <c r="R107"/>
  <c r="J66"/>
  <c i="13" r="X87"/>
  <c r="X86"/>
  <c r="X85"/>
  <c i="2" r="T137"/>
  <c r="V158"/>
  <c r="V157"/>
  <c r="Q196"/>
  <c r="I70"/>
  <c r="X238"/>
  <c r="X237"/>
  <c r="Q267"/>
  <c r="I75"/>
  <c r="Q304"/>
  <c r="I76"/>
  <c r="T315"/>
  <c r="X326"/>
  <c r="X325"/>
  <c r="Q343"/>
  <c r="I81"/>
  <c r="X355"/>
  <c r="R373"/>
  <c r="J85"/>
  <c r="X391"/>
  <c r="R437"/>
  <c r="J90"/>
  <c r="Q445"/>
  <c r="Q444"/>
  <c r="I92"/>
  <c i="3" r="R85"/>
  <c r="R84"/>
  <c r="R83"/>
  <c r="J61"/>
  <c r="K31"/>
  <c i="1" r="AT56"/>
  <c i="4" r="R190"/>
  <c r="J64"/>
  <c r="BK275"/>
  <c r="K275"/>
  <c r="K66"/>
  <c r="X291"/>
  <c r="X290"/>
  <c r="Q299"/>
  <c r="I70"/>
  <c i="5" r="X147"/>
  <c r="T176"/>
  <c r="BK230"/>
  <c r="K230"/>
  <c r="K70"/>
  <c r="V241"/>
  <c r="X288"/>
  <c r="X277"/>
  <c r="X307"/>
  <c r="R316"/>
  <c r="J75"/>
  <c r="Q341"/>
  <c r="I76"/>
  <c r="X352"/>
  <c r="X350"/>
  <c r="Q365"/>
  <c r="I79"/>
  <c r="R365"/>
  <c r="J79"/>
  <c i="6" r="V90"/>
  <c r="V89"/>
  <c r="V88"/>
  <c r="V210"/>
  <c r="X249"/>
  <c r="V309"/>
  <c i="7" r="Q93"/>
  <c r="V111"/>
  <c r="T116"/>
  <c r="T115"/>
  <c r="X133"/>
  <c i="8" r="V170"/>
  <c r="R190"/>
  <c r="J69"/>
  <c r="Q213"/>
  <c r="Q212"/>
  <c r="I70"/>
  <c r="BK303"/>
  <c r="K303"/>
  <c r="K78"/>
  <c r="T316"/>
  <c r="T315"/>
  <c i="9" r="T95"/>
  <c r="T94"/>
  <c r="T93"/>
  <c i="1" r="AW63"/>
  <c i="9" r="T175"/>
  <c i="10" r="X88"/>
  <c r="X87"/>
  <c r="X86"/>
  <c i="11" r="R96"/>
  <c r="J64"/>
  <c r="R99"/>
  <c r="J65"/>
  <c r="R138"/>
  <c r="J69"/>
  <c r="T148"/>
  <c i="12" r="V94"/>
  <c r="V93"/>
  <c r="T107"/>
  <c i="13" r="Q106"/>
  <c r="I65"/>
  <c i="2" r="X116"/>
  <c r="X115"/>
  <c r="T158"/>
  <c r="T157"/>
  <c r="X196"/>
  <c r="R219"/>
  <c r="J71"/>
  <c r="Q231"/>
  <c r="I72"/>
  <c r="Q238"/>
  <c r="Q237"/>
  <c r="I73"/>
  <c r="V304"/>
  <c r="V326"/>
  <c r="V325"/>
  <c r="R343"/>
  <c r="J81"/>
  <c r="V355"/>
  <c r="V354"/>
  <c r="X373"/>
  <c r="T437"/>
  <c r="X440"/>
  <c r="R440"/>
  <c r="J91"/>
  <c i="4" r="X92"/>
  <c r="X91"/>
  <c r="X90"/>
  <c r="Q190"/>
  <c r="I64"/>
  <c r="V268"/>
  <c r="X275"/>
  <c r="Q291"/>
  <c r="Q290"/>
  <c r="I67"/>
  <c r="Q295"/>
  <c r="I69"/>
  <c r="R295"/>
  <c r="J69"/>
  <c i="5" r="V128"/>
  <c r="Q128"/>
  <c r="I65"/>
  <c r="T220"/>
  <c r="T198"/>
  <c r="R220"/>
  <c r="J69"/>
  <c r="T241"/>
  <c r="R288"/>
  <c r="J73"/>
  <c r="T316"/>
  <c r="T341"/>
  <c r="T365"/>
  <c r="X397"/>
  <c r="Q488"/>
  <c r="I83"/>
  <c i="6" r="X210"/>
  <c r="R249"/>
  <c r="J66"/>
  <c r="X309"/>
  <c i="7" r="Q116"/>
  <c i="11" r="BK96"/>
  <c r="K96"/>
  <c r="K64"/>
  <c r="T120"/>
  <c r="R148"/>
  <c r="J73"/>
  <c i="12" r="V88"/>
  <c r="V87"/>
  <c r="Q94"/>
  <c r="Q93"/>
  <c r="I64"/>
  <c r="X107"/>
  <c i="13" r="R106"/>
  <c r="J65"/>
  <c i="10" r="Q177"/>
  <c r="I66"/>
  <c i="11" r="Q141"/>
  <c r="I70"/>
  <c i="6" r="Q206"/>
  <c r="I64"/>
  <c i="11" r="R143"/>
  <c r="J71"/>
  <c i="5" r="Q105"/>
  <c r="R198"/>
  <c r="J68"/>
  <c i="6" r="Q307"/>
  <c r="I67"/>
  <c r="R307"/>
  <c r="J67"/>
  <c i="8" r="R242"/>
  <c r="R241"/>
  <c r="J73"/>
  <c r="BK445"/>
  <c r="K445"/>
  <c r="K84"/>
  <c i="5" r="Q277"/>
  <c r="I72"/>
  <c r="R277"/>
  <c r="J72"/>
  <c r="R350"/>
  <c r="J77"/>
  <c i="7" r="Q109"/>
  <c r="I65"/>
  <c r="R109"/>
  <c r="J65"/>
  <c r="Q131"/>
  <c r="I69"/>
  <c i="8" r="R125"/>
  <c r="J64"/>
  <c r="Q140"/>
  <c r="I66"/>
  <c r="R445"/>
  <c r="J84"/>
  <c i="10" r="R129"/>
  <c r="J64"/>
  <c i="5" r="Q198"/>
  <c r="I68"/>
  <c r="Q486"/>
  <c r="I82"/>
  <c r="R486"/>
  <c r="J82"/>
  <c i="8" r="Q125"/>
  <c r="I64"/>
  <c r="R140"/>
  <c r="J66"/>
  <c i="10" r="Q129"/>
  <c r="I64"/>
  <c r="BK177"/>
  <c r="K177"/>
  <c r="K66"/>
  <c r="R177"/>
  <c r="J66"/>
  <c i="11" r="Q136"/>
  <c r="I68"/>
  <c r="R141"/>
  <c r="J70"/>
  <c i="13" r="Q93"/>
  <c r="I64"/>
  <c i="5" r="Q454"/>
  <c r="I81"/>
  <c i="6" r="BK206"/>
  <c r="K206"/>
  <c r="K64"/>
  <c r="R206"/>
  <c r="J64"/>
  <c i="7" r="BK109"/>
  <c r="K109"/>
  <c r="K65"/>
  <c i="8" r="Q106"/>
  <c r="R106"/>
  <c r="Q242"/>
  <c r="Q241"/>
  <c r="I73"/>
  <c r="Q445"/>
  <c r="I84"/>
  <c i="11" r="BK143"/>
  <c r="K143"/>
  <c r="K71"/>
  <c i="13" r="R93"/>
  <c r="J64"/>
  <c i="5" r="R105"/>
  <c r="Q350"/>
  <c r="I77"/>
  <c i="7" r="R131"/>
  <c r="J69"/>
  <c i="11" r="R136"/>
  <c r="J68"/>
  <c r="BK141"/>
  <c r="K141"/>
  <c r="K70"/>
  <c r="Q143"/>
  <c r="I71"/>
  <c i="13" r="E75"/>
  <c r="J79"/>
  <c r="F57"/>
  <c i="12" r="F57"/>
  <c r="E76"/>
  <c r="J54"/>
  <c i="11" r="J54"/>
  <c r="E83"/>
  <c r="F90"/>
  <c i="10" r="J54"/>
  <c r="E50"/>
  <c r="F83"/>
  <c r="BE99"/>
  <c i="9" r="J58"/>
  <c r="E52"/>
  <c r="F90"/>
  <c i="8" r="J54"/>
  <c r="F101"/>
  <c r="E50"/>
  <c r="BE317"/>
  <c r="BE198"/>
  <c i="7" r="F57"/>
  <c r="E50"/>
  <c r="J54"/>
  <c r="BE119"/>
  <c i="6" r="J54"/>
  <c r="E78"/>
  <c r="F85"/>
  <c i="5" r="J54"/>
  <c r="BE260"/>
  <c r="E50"/>
  <c r="BE280"/>
  <c r="F100"/>
  <c i="3" r="Q83"/>
  <c r="I61"/>
  <c r="K30"/>
  <c i="1" r="AS56"/>
  <c i="4" r="E50"/>
  <c r="J54"/>
  <c i="3" r="J62"/>
  <c i="4" r="F87"/>
  <c i="3" r="E50"/>
  <c r="F57"/>
  <c r="J54"/>
  <c i="2" r="F57"/>
  <c r="J107"/>
  <c r="BE393"/>
  <c r="E50"/>
  <c r="BE344"/>
  <c r="BE415"/>
  <c r="K280"/>
  <c r="BE280"/>
  <c i="5" r="BK292"/>
  <c r="BK265"/>
  <c r="BK214"/>
  <c r="BK286"/>
  <c r="BK170"/>
  <c r="BK108"/>
  <c r="K239"/>
  <c r="BE239"/>
  <c i="6" r="BK287"/>
  <c r="BK129"/>
  <c r="K238"/>
  <c r="BE238"/>
  <c i="8" r="K389"/>
  <c r="BE389"/>
  <c i="9" r="BK134"/>
  <c r="K262"/>
  <c r="BE262"/>
  <c r="K204"/>
  <c r="BE204"/>
  <c i="11" r="K178"/>
  <c r="BE178"/>
  <c i="12" r="BK111"/>
  <c r="K98"/>
  <c r="BE98"/>
  <c r="BK91"/>
  <c r="BK88"/>
  <c r="K88"/>
  <c r="K63"/>
  <c i="2" r="BK233"/>
  <c r="BK168"/>
  <c r="BK452"/>
  <c r="BK426"/>
  <c r="K265"/>
  <c r="BE265"/>
  <c r="BK457"/>
  <c r="BK172"/>
  <c r="BK363"/>
  <c r="BK414"/>
  <c r="K203"/>
  <c r="BE203"/>
  <c r="K306"/>
  <c r="BE306"/>
  <c r="BK450"/>
  <c r="K439"/>
  <c r="BE439"/>
  <c r="K339"/>
  <c r="BE339"/>
  <c r="K208"/>
  <c r="BE208"/>
  <c r="BK405"/>
  <c r="K448"/>
  <c r="BE448"/>
  <c r="K272"/>
  <c r="BE272"/>
  <c r="K199"/>
  <c r="BE199"/>
  <c i="4" r="BK166"/>
  <c r="K257"/>
  <c r="BE257"/>
  <c r="K134"/>
  <c r="BE134"/>
  <c r="BK120"/>
  <c r="K284"/>
  <c r="BE284"/>
  <c i="7" r="K110"/>
  <c r="BE110"/>
  <c r="K103"/>
  <c r="BE103"/>
  <c i="8" r="F38"/>
  <c i="1" r="BE62"/>
  <c i="6" r="K272"/>
  <c r="BE272"/>
  <c r="K255"/>
  <c r="BE255"/>
  <c i="7" r="BK135"/>
  <c i="8" r="K343"/>
  <c r="BE343"/>
  <c i="9" r="K213"/>
  <c r="BE213"/>
  <c r="K238"/>
  <c r="BE238"/>
  <c r="BK223"/>
  <c r="BK106"/>
  <c i="10" r="K175"/>
  <c r="BE175"/>
  <c i="11" r="K36"/>
  <c i="1" r="AY65"/>
  <c i="6" r="BK286"/>
  <c r="BK293"/>
  <c r="BK284"/>
  <c r="BK274"/>
  <c r="BK297"/>
  <c r="K159"/>
  <c r="BE159"/>
  <c r="BK312"/>
  <c r="BK314"/>
  <c r="BK304"/>
  <c r="K296"/>
  <c r="BE296"/>
  <c i="7" r="BK121"/>
  <c r="K104"/>
  <c r="BE104"/>
  <c r="K112"/>
  <c r="BE112"/>
  <c r="BK108"/>
  <c r="K100"/>
  <c r="BE100"/>
  <c i="9" r="BK193"/>
  <c r="K251"/>
  <c r="BE251"/>
  <c i="10" r="F39"/>
  <c i="1" r="BF64"/>
  <c i="2" r="K256"/>
  <c r="BE256"/>
  <c r="K403"/>
  <c r="BE403"/>
  <c r="BK433"/>
  <c r="K370"/>
  <c r="BE370"/>
  <c r="K221"/>
  <c r="BE221"/>
  <c r="BK392"/>
  <c r="K368"/>
  <c r="BE368"/>
  <c r="BK197"/>
  <c r="BK341"/>
  <c r="BK358"/>
  <c r="K211"/>
  <c r="BE211"/>
  <c i="3" r="F38"/>
  <c i="1" r="BE56"/>
  <c i="5" r="BK112"/>
  <c r="K388"/>
  <c r="BE388"/>
  <c r="BK374"/>
  <c r="BK301"/>
  <c i="8" r="BK235"/>
  <c r="BK365"/>
  <c r="K263"/>
  <c r="BE263"/>
  <c r="BK347"/>
  <c r="K194"/>
  <c r="BE194"/>
  <c r="K208"/>
  <c r="BE208"/>
  <c i="9" r="BK176"/>
  <c i="10" r="BK92"/>
  <c r="BK133"/>
  <c r="BK163"/>
  <c i="11" r="BK106"/>
  <c r="BK163"/>
  <c i="13" r="BK107"/>
  <c r="BK118"/>
  <c i="2" r="K328"/>
  <c r="BE328"/>
  <c r="K36"/>
  <c i="1" r="AY55"/>
  <c i="5" r="K36"/>
  <c i="1" r="AY58"/>
  <c i="8" r="K275"/>
  <c r="BE275"/>
  <c r="BK387"/>
  <c i="9" r="BK258"/>
  <c i="11" r="BK179"/>
  <c r="BK161"/>
  <c i="12" r="BK106"/>
  <c i="13" r="BK117"/>
  <c i="2" r="K345"/>
  <c r="BE345"/>
  <c r="BK245"/>
  <c r="K161"/>
  <c r="BE161"/>
  <c r="K277"/>
  <c r="BE277"/>
  <c r="BK428"/>
  <c r="BK327"/>
  <c r="K353"/>
  <c r="BE353"/>
  <c r="BK180"/>
  <c r="K324"/>
  <c r="BE324"/>
  <c r="K375"/>
  <c r="BE375"/>
  <c r="BK162"/>
  <c i="5" r="BK391"/>
  <c r="BK274"/>
  <c r="BK403"/>
  <c r="K493"/>
  <c r="BE493"/>
  <c r="BK158"/>
  <c r="BK266"/>
  <c i="7" r="K98"/>
  <c r="BE98"/>
  <c i="9" r="BK267"/>
  <c r="K182"/>
  <c r="BE182"/>
  <c i="10" r="K126"/>
  <c r="BE126"/>
  <c i="11" r="BK182"/>
  <c i="2" r="BK228"/>
  <c r="BK263"/>
  <c i="4" r="BK144"/>
  <c r="K317"/>
  <c r="BE317"/>
  <c r="K114"/>
  <c r="BE114"/>
  <c r="BK162"/>
  <c r="K256"/>
  <c r="BE256"/>
  <c i="7" r="F38"/>
  <c i="1" r="BE60"/>
  <c i="10" r="K176"/>
  <c r="BE176"/>
  <c r="F38"/>
  <c i="1" r="BE64"/>
  <c i="2" r="BK446"/>
  <c i="5" r="K477"/>
  <c r="BE477"/>
  <c r="BK199"/>
  <c r="K495"/>
  <c r="BE495"/>
  <c r="BK449"/>
  <c r="BK270"/>
  <c r="BK378"/>
  <c r="K235"/>
  <c r="BE235"/>
  <c r="BK129"/>
  <c r="BK128"/>
  <c r="K128"/>
  <c r="K65"/>
  <c i="6" r="BK308"/>
  <c r="BK307"/>
  <c r="K307"/>
  <c r="K67"/>
  <c r="BK295"/>
  <c r="BK305"/>
  <c i="8" r="K36"/>
  <c i="1" r="AY62"/>
  <c i="10" r="K89"/>
  <c r="BE89"/>
  <c i="11" r="BK110"/>
  <c r="K180"/>
  <c r="BE180"/>
  <c r="BK135"/>
  <c r="K116"/>
  <c r="BE116"/>
  <c r="K177"/>
  <c r="BE177"/>
  <c i="12" r="BK103"/>
  <c i="13" r="BK121"/>
  <c i="2" r="K177"/>
  <c r="BE177"/>
  <c r="K191"/>
  <c r="BE191"/>
  <c r="BK410"/>
  <c r="K318"/>
  <c r="BE318"/>
  <c r="K352"/>
  <c r="BE352"/>
  <c r="K257"/>
  <c r="BE257"/>
  <c r="BK204"/>
  <c r="BK301"/>
  <c r="BK455"/>
  <c r="K154"/>
  <c r="BE154"/>
  <c i="4" r="K105"/>
  <c r="BE105"/>
  <c r="BK110"/>
  <c r="K117"/>
  <c r="BE117"/>
  <c r="K300"/>
  <c r="BE300"/>
  <c r="BK128"/>
  <c r="BK111"/>
  <c r="BK312"/>
  <c i="6" r="BK298"/>
  <c r="BK131"/>
  <c r="BK266"/>
  <c r="K91"/>
  <c r="BE91"/>
  <c i="7" r="K97"/>
  <c r="BE97"/>
  <c i="8" r="BK405"/>
  <c i="9" r="BK186"/>
  <c r="BK137"/>
  <c r="BK256"/>
  <c i="10" r="K97"/>
  <c r="BE97"/>
  <c r="K36"/>
  <c i="1" r="AY64"/>
  <c i="2" r="BK399"/>
  <c r="BK362"/>
  <c i="3" r="F36"/>
  <c i="1" r="BC56"/>
  <c i="6" r="BK306"/>
  <c r="BK282"/>
  <c r="K151"/>
  <c r="BE151"/>
  <c r="K154"/>
  <c r="BE154"/>
  <c r="BK93"/>
  <c r="BK95"/>
  <c r="K291"/>
  <c r="BE291"/>
  <c r="K99"/>
  <c r="BE99"/>
  <c r="BK281"/>
  <c i="7" r="BK113"/>
  <c r="BK99"/>
  <c r="BK125"/>
  <c r="BK129"/>
  <c i="8" r="BK223"/>
  <c i="9" r="K257"/>
  <c r="BE257"/>
  <c i="10" r="BK105"/>
  <c i="11" r="BK176"/>
  <c r="K169"/>
  <c r="BE169"/>
  <c r="BK107"/>
  <c r="K140"/>
  <c r="BE140"/>
  <c r="BK122"/>
  <c r="BK137"/>
  <c r="BK136"/>
  <c r="K136"/>
  <c r="K68"/>
  <c r="BK127"/>
  <c r="BK103"/>
  <c i="12" r="K100"/>
  <c r="BE100"/>
  <c i="13" r="K116"/>
  <c r="BE116"/>
  <c r="BK108"/>
  <c i="2" r="K404"/>
  <c r="BE404"/>
  <c r="BK300"/>
  <c r="K378"/>
  <c r="BE378"/>
  <c r="BK329"/>
  <c r="BK170"/>
  <c r="K402"/>
  <c r="BE402"/>
  <c r="BK323"/>
  <c r="BK441"/>
  <c r="BK440"/>
  <c r="K440"/>
  <c r="K91"/>
  <c r="K217"/>
  <c r="BE217"/>
  <c r="BK407"/>
  <c r="K310"/>
  <c r="BE310"/>
  <c r="BK337"/>
  <c r="K342"/>
  <c r="BE342"/>
  <c i="4" r="K191"/>
  <c r="BE191"/>
  <c i="5" r="K177"/>
  <c r="BE177"/>
  <c r="K362"/>
  <c r="BE362"/>
  <c r="K295"/>
  <c r="BE295"/>
  <c r="BK465"/>
  <c r="BK399"/>
  <c r="BK371"/>
  <c i="7" r="K122"/>
  <c r="BE122"/>
  <c i="8" r="K214"/>
  <c r="BE214"/>
  <c r="K245"/>
  <c r="BE245"/>
  <c r="BK174"/>
  <c r="BK141"/>
  <c r="K114"/>
  <c r="BE114"/>
  <c r="BK333"/>
  <c i="9" r="BK196"/>
  <c r="BK247"/>
  <c i="10" r="K154"/>
  <c r="BE154"/>
  <c r="K150"/>
  <c r="BE150"/>
  <c r="BK130"/>
  <c r="BK129"/>
  <c r="K129"/>
  <c r="K64"/>
  <c i="11" r="K111"/>
  <c r="BE111"/>
  <c r="F38"/>
  <c i="1" r="BE65"/>
  <c i="8" r="K367"/>
  <c r="BE367"/>
  <c i="9" r="K139"/>
  <c r="BE139"/>
  <c i="11" r="K108"/>
  <c r="BE108"/>
  <c i="12" r="BK108"/>
  <c r="BK104"/>
  <c i="13" r="BK91"/>
  <c i="2" r="BK209"/>
  <c r="BK119"/>
  <c r="BK164"/>
  <c r="K340"/>
  <c r="BE340"/>
  <c r="K232"/>
  <c r="BE232"/>
  <c r="K427"/>
  <c r="BE427"/>
  <c r="BK447"/>
  <c r="BK124"/>
  <c r="BK451"/>
  <c r="BK117"/>
  <c i="5" r="K320"/>
  <c r="BE320"/>
  <c r="BK351"/>
  <c r="BK259"/>
  <c r="K308"/>
  <c r="BE308"/>
  <c r="BK353"/>
  <c r="BK352"/>
  <c r="K352"/>
  <c r="K78"/>
  <c r="BK289"/>
  <c i="7" r="BK107"/>
  <c i="9" r="K124"/>
  <c r="BE124"/>
  <c r="BK252"/>
  <c i="10" r="K161"/>
  <c r="BE161"/>
  <c r="K171"/>
  <c r="BE171"/>
  <c r="K160"/>
  <c r="BE160"/>
  <c i="13" r="K36"/>
  <c i="1" r="AY67"/>
  <c i="3" r="F39"/>
  <c i="1" r="BF56"/>
  <c i="4" r="BK237"/>
  <c r="BK101"/>
  <c i="5" r="F39"/>
  <c i="1" r="BF58"/>
  <c i="2" r="BK153"/>
  <c r="K443"/>
  <c r="BE443"/>
  <c i="5" r="K116"/>
  <c r="BE116"/>
  <c r="BK298"/>
  <c r="BK467"/>
  <c r="K453"/>
  <c r="BE453"/>
  <c r="BK186"/>
  <c r="BK384"/>
  <c r="BK386"/>
  <c r="K380"/>
  <c r="BE380"/>
  <c i="6" r="BK152"/>
  <c r="BK236"/>
  <c r="BK294"/>
  <c i="7" r="K36"/>
  <c i="1" r="AY60"/>
  <c i="2" r="BK456"/>
  <c r="K421"/>
  <c r="BE421"/>
  <c r="K163"/>
  <c r="BE163"/>
  <c r="BK194"/>
  <c r="K251"/>
  <c r="BE251"/>
  <c r="K212"/>
  <c r="BE212"/>
  <c r="BK408"/>
  <c r="BK366"/>
  <c r="K160"/>
  <c r="BE160"/>
  <c r="K227"/>
  <c r="BE227"/>
  <c r="K247"/>
  <c r="BE247"/>
  <c r="K398"/>
  <c r="BE398"/>
  <c r="BK279"/>
  <c r="K175"/>
  <c r="BE175"/>
  <c r="BK296"/>
  <c r="K458"/>
  <c r="BE458"/>
  <c r="K173"/>
  <c r="BE173"/>
  <c r="BK365"/>
  <c i="4" r="BK292"/>
  <c r="K146"/>
  <c r="BE146"/>
  <c r="K304"/>
  <c r="BE304"/>
  <c r="K167"/>
  <c r="BE167"/>
  <c i="5" r="F37"/>
  <c i="1" r="BD58"/>
  <c i="2" r="K356"/>
  <c r="BE356"/>
  <c r="BK127"/>
  <c r="K376"/>
  <c r="BE376"/>
  <c r="K284"/>
  <c r="BE284"/>
  <c i="4" r="BK209"/>
  <c r="F37"/>
  <c i="1" r="BD57"/>
  <c i="11" r="K119"/>
  <c r="BE119"/>
  <c r="BK134"/>
  <c i="13" r="K109"/>
  <c r="BE109"/>
  <c r="K114"/>
  <c r="BE114"/>
  <c r="K90"/>
  <c r="BE90"/>
  <c i="2" r="BK156"/>
  <c r="K165"/>
  <c r="BE165"/>
  <c r="K166"/>
  <c r="BE166"/>
  <c r="BK220"/>
  <c r="K202"/>
  <c r="BE202"/>
  <c r="K187"/>
  <c r="BE187"/>
  <c r="K454"/>
  <c r="BE454"/>
  <c r="K411"/>
  <c r="BE411"/>
  <c r="BK214"/>
  <c r="BK305"/>
  <c r="BK304"/>
  <c r="K304"/>
  <c r="K76"/>
  <c r="BK133"/>
  <c i="4" r="K314"/>
  <c r="BE314"/>
  <c i="5" r="K114"/>
  <c r="BE114"/>
  <c r="K376"/>
  <c r="BE376"/>
  <c r="BK246"/>
  <c r="K196"/>
  <c r="BE196"/>
  <c r="BK489"/>
  <c r="BK488"/>
  <c r="K488"/>
  <c r="K83"/>
  <c i="6" r="F36"/>
  <c i="1" r="BC59"/>
  <c i="2" r="K364"/>
  <c r="BE364"/>
  <c r="K150"/>
  <c r="BE150"/>
  <c r="BK416"/>
  <c r="K367"/>
  <c r="BE367"/>
  <c i="5" r="BK206"/>
  <c i="8" r="K341"/>
  <c r="BE341"/>
  <c r="BK260"/>
  <c r="K326"/>
  <c r="BE326"/>
  <c r="K134"/>
  <c r="BE134"/>
  <c r="BK204"/>
  <c r="K269"/>
  <c r="BE269"/>
  <c i="9" r="K268"/>
  <c r="BE268"/>
  <c i="11" r="F37"/>
  <c i="1" r="BD65"/>
  <c i="2" r="BK369"/>
  <c r="BK171"/>
  <c r="K302"/>
  <c r="BE302"/>
  <c i="5" r="K148"/>
  <c r="BE148"/>
  <c r="K360"/>
  <c r="BE360"/>
  <c r="BK151"/>
  <c r="BK428"/>
  <c r="BK282"/>
  <c r="K496"/>
  <c r="BE496"/>
  <c i="7" r="BK114"/>
  <c i="9" r="K253"/>
  <c r="BE253"/>
  <c r="K276"/>
  <c r="BE276"/>
  <c r="K275"/>
  <c r="BE275"/>
  <c i="10" r="BK162"/>
  <c r="BK134"/>
  <c i="12" r="F37"/>
  <c i="1" r="BD66"/>
  <c i="4" r="K108"/>
  <c r="BE108"/>
  <c r="BK294"/>
  <c r="BK266"/>
  <c i="8" r="BK171"/>
  <c r="BK297"/>
  <c r="K428"/>
  <c r="BE428"/>
  <c r="K186"/>
  <c r="BE186"/>
  <c r="BK163"/>
  <c r="BK162"/>
  <c r="K162"/>
  <c r="K67"/>
  <c r="K351"/>
  <c r="BE351"/>
  <c r="K108"/>
  <c r="BE108"/>
  <c i="9" r="K249"/>
  <c r="BE249"/>
  <c i="10" r="BK128"/>
  <c i="11" r="K158"/>
  <c r="BE158"/>
  <c r="BK167"/>
  <c r="BK168"/>
  <c r="BK100"/>
  <c r="BK173"/>
  <c r="K125"/>
  <c r="BE125"/>
  <c i="12" r="F36"/>
  <c i="1" r="BC66"/>
  <c i="2" r="K200"/>
  <c r="BE200"/>
  <c i="4" r="K36"/>
  <c i="1" r="AY57"/>
  <c i="2" r="K139"/>
  <c r="BE139"/>
  <c r="BK330"/>
  <c r="BK179"/>
  <c r="BK334"/>
  <c r="BK311"/>
  <c r="K321"/>
  <c r="BE321"/>
  <c r="K122"/>
  <c r="BE122"/>
  <c r="K381"/>
  <c r="BE381"/>
  <c r="K348"/>
  <c r="BE348"/>
  <c r="BK176"/>
  <c r="BK380"/>
  <c r="BK379"/>
  <c r="K379"/>
  <c r="K86"/>
  <c i="3" r="F35"/>
  <c i="1" r="BB56"/>
  <c i="4" r="BK313"/>
  <c i="5" r="BK304"/>
  <c i="7" r="K127"/>
  <c r="BE127"/>
  <c i="8" r="K295"/>
  <c r="BE295"/>
  <c i="9" r="BK100"/>
  <c i="10" r="BK157"/>
  <c r="BK121"/>
  <c r="BK166"/>
  <c r="BK137"/>
  <c r="K168"/>
  <c r="BE168"/>
  <c r="K148"/>
  <c r="BE148"/>
  <c i="11" r="BK131"/>
  <c r="K114"/>
  <c r="BE114"/>
  <c r="K105"/>
  <c r="BE105"/>
  <c r="BK121"/>
  <c i="12" r="K89"/>
  <c r="BE89"/>
  <c i="13" r="K119"/>
  <c r="BE119"/>
  <c i="2" r="K424"/>
  <c r="BE424"/>
  <c r="K453"/>
  <c r="BE453"/>
  <c r="BK432"/>
  <c r="K205"/>
  <c r="BE205"/>
  <c r="BK270"/>
  <c r="BK292"/>
  <c r="BK186"/>
  <c r="BK346"/>
  <c r="BK343"/>
  <c r="K343"/>
  <c r="K81"/>
  <c i="3" r="F37"/>
  <c i="1" r="BD56"/>
  <c i="4" r="BK107"/>
  <c r="BK226"/>
  <c r="K136"/>
  <c r="BE136"/>
  <c i="6" r="K290"/>
  <c r="BE290"/>
  <c r="K111"/>
  <c r="BE111"/>
  <c r="BK279"/>
  <c r="BK288"/>
  <c i="7" r="BK102"/>
  <c i="8" r="K124"/>
  <c r="BE124"/>
  <c i="9" r="K261"/>
  <c r="BE261"/>
  <c r="BK265"/>
  <c r="K96"/>
  <c r="BE96"/>
  <c r="BK208"/>
  <c i="10" r="K156"/>
  <c r="BE156"/>
  <c i="11" r="K151"/>
  <c r="BE151"/>
  <c r="K181"/>
  <c r="BE181"/>
  <c i="12" r="F39"/>
  <c i="1" r="BF66"/>
  <c i="2" r="BK145"/>
  <c r="K130"/>
  <c r="BE130"/>
  <c r="K144"/>
  <c r="BE144"/>
  <c r="BK234"/>
  <c r="BK236"/>
  <c r="K142"/>
  <c r="BE142"/>
  <c i="4" r="K285"/>
  <c r="BE285"/>
  <c i="5" r="F38"/>
  <c i="1" r="BE58"/>
  <c i="2" r="BK190"/>
  <c r="K319"/>
  <c r="BE319"/>
  <c r="K198"/>
  <c r="BE198"/>
  <c r="K389"/>
  <c r="BE389"/>
  <c r="K126"/>
  <c r="BE126"/>
  <c r="K349"/>
  <c r="BE349"/>
  <c r="BK155"/>
  <c r="K148"/>
  <c r="BE148"/>
  <c r="BK268"/>
  <c r="K442"/>
  <c r="BE442"/>
  <c r="K420"/>
  <c r="BE420"/>
  <c r="BK218"/>
  <c i="5" r="BK339"/>
  <c r="K484"/>
  <c r="BE484"/>
  <c r="K135"/>
  <c r="BE135"/>
  <c r="K472"/>
  <c r="BE472"/>
  <c r="BK273"/>
  <c r="K221"/>
  <c r="BE221"/>
  <c i="8" r="K339"/>
  <c r="BE339"/>
  <c r="K147"/>
  <c r="BE147"/>
  <c r="BK229"/>
  <c r="BK210"/>
  <c r="K359"/>
  <c r="BE359"/>
  <c r="BK176"/>
  <c i="9" r="K129"/>
  <c r="BE129"/>
  <c r="F41"/>
  <c i="1" r="BF63"/>
  <c i="8" r="BK201"/>
  <c r="K321"/>
  <c r="BE321"/>
  <c r="BK126"/>
  <c r="BK125"/>
  <c r="K125"/>
  <c r="K64"/>
  <c r="K220"/>
  <c r="BE220"/>
  <c r="K422"/>
  <c r="BE422"/>
  <c r="K419"/>
  <c r="BE419"/>
  <c i="11" r="BK124"/>
  <c i="12" r="K112"/>
  <c r="BE112"/>
  <c i="13" r="BK95"/>
  <c i="2" r="K224"/>
  <c r="BE224"/>
  <c r="BK449"/>
  <c r="BK317"/>
  <c r="BK336"/>
  <c r="K118"/>
  <c r="BE118"/>
  <c r="K459"/>
  <c r="BE459"/>
  <c r="K189"/>
  <c r="BE189"/>
  <c r="BK269"/>
  <c r="BK195"/>
  <c i="3" r="K36"/>
  <c i="1" r="AY56"/>
  <c i="5" r="K210"/>
  <c r="BE210"/>
  <c r="BK393"/>
  <c r="BK155"/>
  <c r="BK469"/>
  <c r="BK336"/>
  <c i="8" r="F36"/>
  <c i="1" r="BC62"/>
  <c i="11" r="K142"/>
  <c r="BE142"/>
  <c i="2" r="F39"/>
  <c i="1" r="BF55"/>
  <c i="2" r="BK229"/>
  <c r="BK206"/>
  <c i="5" r="K317"/>
  <c r="BE317"/>
  <c r="K395"/>
  <c r="BE395"/>
  <c r="BK328"/>
  <c r="K342"/>
  <c r="BE342"/>
  <c r="BK284"/>
  <c r="K310"/>
  <c r="BE310"/>
  <c r="K182"/>
  <c r="BE182"/>
  <c i="6" r="BK310"/>
  <c r="BK303"/>
  <c r="BK251"/>
  <c i="7" r="BK96"/>
  <c i="9" r="K135"/>
  <c r="BE135"/>
  <c r="BK127"/>
  <c r="K273"/>
  <c r="BE273"/>
  <c i="11" r="K150"/>
  <c r="BE150"/>
  <c r="BK164"/>
  <c r="BK126"/>
  <c i="12" r="BK96"/>
  <c r="BK95"/>
  <c i="13" r="F36"/>
  <c i="1" r="BC67"/>
  <c i="2" r="BK222"/>
  <c r="BK120"/>
  <c r="K201"/>
  <c r="BE201"/>
  <c r="K241"/>
  <c r="BE241"/>
  <c r="BK185"/>
  <c r="K261"/>
  <c r="BE261"/>
  <c r="K333"/>
  <c r="BE333"/>
  <c r="K307"/>
  <c r="BE307"/>
  <c r="BK406"/>
  <c r="K435"/>
  <c r="BE435"/>
  <c i="3" r="BK87"/>
  <c i="4" r="BK270"/>
  <c r="K267"/>
  <c r="BE267"/>
  <c r="K228"/>
  <c r="BE228"/>
  <c r="BK301"/>
  <c r="BK119"/>
  <c i="6" r="BK299"/>
  <c i="7" r="BK134"/>
  <c i="8" r="K434"/>
  <c r="BE434"/>
  <c i="9" r="F40"/>
  <c i="1" r="BE63"/>
  <c i="4" r="BK177"/>
  <c r="K185"/>
  <c r="BE185"/>
  <c r="BK251"/>
  <c r="K311"/>
  <c r="BE311"/>
  <c i="6" r="BK265"/>
  <c r="K292"/>
  <c r="BE292"/>
  <c r="K280"/>
  <c r="BE280"/>
  <c r="K207"/>
  <c r="BE207"/>
  <c i="7" r="F36"/>
  <c i="1" r="BC60"/>
  <c i="9" r="K236"/>
  <c r="BE236"/>
  <c r="K161"/>
  <c r="BE161"/>
  <c r="K233"/>
  <c r="BE233"/>
  <c i="10" r="K172"/>
  <c r="BE172"/>
  <c i="11" r="K149"/>
  <c r="BE149"/>
  <c i="12" r="BK109"/>
  <c r="BK105"/>
  <c i="13" r="F38"/>
  <c i="1" r="BE67"/>
  <c i="2" r="K400"/>
  <c r="BE400"/>
  <c r="F36"/>
  <c i="1" r="BC55"/>
  <c i="2" r="K207"/>
  <c r="BE207"/>
  <c r="K239"/>
  <c r="BE239"/>
  <c r="K223"/>
  <c r="BE223"/>
  <c r="K322"/>
  <c r="BE322"/>
  <c i="4" r="F39"/>
  <c i="1" r="BF57"/>
  <c i="2" r="K230"/>
  <c r="BE230"/>
  <c r="K290"/>
  <c r="BE290"/>
  <c r="BK338"/>
  <c r="BK418"/>
  <c i="5" r="K257"/>
  <c r="BE257"/>
  <c i="6" r="K204"/>
  <c r="BE204"/>
  <c i="8" r="BK107"/>
  <c r="K402"/>
  <c r="BE402"/>
  <c r="K284"/>
  <c r="BE284"/>
  <c r="K310"/>
  <c r="BE310"/>
  <c r="K417"/>
  <c r="BE417"/>
  <c i="9" r="K38"/>
  <c i="1" r="AY63"/>
  <c i="13" r="K88"/>
  <c r="BE88"/>
  <c i="2" r="K151"/>
  <c r="BE151"/>
  <c r="BK210"/>
  <c r="K169"/>
  <c r="BE169"/>
  <c r="K423"/>
  <c r="BE423"/>
  <c r="K136"/>
  <c r="BE136"/>
  <c r="BK359"/>
  <c r="K273"/>
  <c r="BE273"/>
  <c r="BK147"/>
  <c r="K395"/>
  <c r="BE395"/>
  <c r="BK374"/>
  <c r="BK373"/>
  <c r="K373"/>
  <c r="K85"/>
  <c r="BK335"/>
  <c i="5" r="BK436"/>
  <c r="K442"/>
  <c r="BE442"/>
  <c r="BK369"/>
  <c r="BK439"/>
  <c r="BK106"/>
  <c i="6" r="BK250"/>
  <c i="9" r="K263"/>
  <c r="BE263"/>
  <c r="K259"/>
  <c r="BE259"/>
  <c r="K217"/>
  <c r="BE217"/>
  <c i="10" r="BK139"/>
  <c r="BK136"/>
  <c i="11" r="F36"/>
  <c i="1" r="BC65"/>
  <c i="2" r="K436"/>
  <c r="BE436"/>
  <c i="4" r="BK316"/>
  <c r="K93"/>
  <c r="BE93"/>
  <c r="BK296"/>
  <c r="BK295"/>
  <c r="K295"/>
  <c r="K69"/>
  <c r="K148"/>
  <c r="BE148"/>
  <c r="BK261"/>
  <c i="8" r="K385"/>
  <c r="BE385"/>
  <c r="BK336"/>
  <c r="K166"/>
  <c r="BE166"/>
  <c r="K436"/>
  <c r="BE436"/>
  <c r="BK243"/>
  <c r="BK441"/>
  <c r="BK356"/>
  <c i="9" r="F39"/>
  <c i="1" r="BD63"/>
  <c i="2" r="K377"/>
  <c r="BE377"/>
  <c r="BK288"/>
  <c i="5" r="K474"/>
  <c r="BE474"/>
  <c r="K326"/>
  <c r="BE326"/>
  <c r="K162"/>
  <c r="BE162"/>
  <c r="K201"/>
  <c r="BE201"/>
  <c r="BK410"/>
  <c r="K455"/>
  <c r="BE455"/>
  <c r="BK228"/>
  <c r="BK220"/>
  <c r="K220"/>
  <c r="K69"/>
  <c i="6" r="BK237"/>
  <c r="BK263"/>
  <c r="BK211"/>
  <c r="BK289"/>
  <c i="7" r="BK94"/>
  <c i="9" r="BK180"/>
  <c r="K173"/>
  <c r="BE173"/>
  <c r="BK245"/>
  <c i="10" r="F37"/>
  <c i="1" r="BD64"/>
  <c i="2" r="BK129"/>
  <c r="K372"/>
  <c r="BE372"/>
  <c r="K347"/>
  <c r="BE347"/>
  <c r="K132"/>
  <c r="BE132"/>
  <c r="K135"/>
  <c r="BE135"/>
  <c r="K235"/>
  <c r="BE235"/>
  <c r="K357"/>
  <c r="BE357"/>
  <c i="4" r="K255"/>
  <c r="BE255"/>
  <c r="BK109"/>
  <c r="BK169"/>
  <c r="K138"/>
  <c r="BE138"/>
  <c i="6" r="F39"/>
  <c i="1" r="BF59"/>
  <c i="4" r="K200"/>
  <c r="BE200"/>
  <c r="BK147"/>
  <c r="K113"/>
  <c r="BE113"/>
  <c r="K207"/>
  <c r="BE207"/>
  <c r="K214"/>
  <c r="BE214"/>
  <c i="6" r="K189"/>
  <c r="BE189"/>
  <c r="BK156"/>
  <c r="K97"/>
  <c r="BE97"/>
  <c i="7" r="K136"/>
  <c r="BE136"/>
  <c i="8" r="F39"/>
  <c i="1" r="BF62"/>
  <c i="7" r="K120"/>
  <c r="BE120"/>
  <c i="9" r="K255"/>
  <c r="BE255"/>
  <c r="BK248"/>
  <c i="10" r="K151"/>
  <c r="BE151"/>
  <c i="11" r="K132"/>
  <c r="BE132"/>
  <c r="BK175"/>
  <c r="K112"/>
  <c r="BE112"/>
  <c r="K139"/>
  <c r="BE139"/>
  <c r="K144"/>
  <c r="BE144"/>
  <c r="K154"/>
  <c r="BE154"/>
  <c r="K98"/>
  <c r="BE98"/>
  <c r="BK133"/>
  <c i="12" r="K36"/>
  <c i="1" r="AY66"/>
  <c i="2" r="BK134"/>
  <c r="BK125"/>
  <c r="BK140"/>
  <c r="BK271"/>
  <c r="K419"/>
  <c r="BE419"/>
  <c r="K332"/>
  <c r="BE332"/>
  <c r="K167"/>
  <c r="BE167"/>
  <c r="BK184"/>
  <c r="K388"/>
  <c r="BE388"/>
  <c r="K429"/>
  <c r="BE429"/>
  <c r="K425"/>
  <c r="BE425"/>
  <c i="4" r="BK140"/>
  <c i="5" r="BK276"/>
  <c r="K261"/>
  <c r="BE261"/>
  <c r="BK278"/>
  <c r="BK189"/>
  <c r="BK405"/>
  <c r="BK452"/>
  <c i="8" r="K439"/>
  <c r="BE439"/>
  <c r="K307"/>
  <c r="BE307"/>
  <c r="BK379"/>
  <c r="K301"/>
  <c r="BE301"/>
  <c r="K191"/>
  <c r="BE191"/>
  <c r="BK407"/>
  <c i="9" r="BK209"/>
  <c r="BK178"/>
  <c i="10" r="BK140"/>
  <c r="K106"/>
  <c r="BE106"/>
  <c r="K178"/>
  <c r="BE178"/>
  <c i="11" r="BK165"/>
  <c i="12" r="F38"/>
  <c i="1" r="BE66"/>
  <c i="2" r="BK351"/>
  <c r="BK350"/>
  <c r="K350"/>
  <c r="K82"/>
  <c i="3" r="BK86"/>
  <c i="5" r="K401"/>
  <c r="BE401"/>
  <c i="7" r="F39"/>
  <c i="1" r="BF60"/>
  <c i="10" r="F36"/>
  <c i="1" r="BC64"/>
  <c i="13" r="BK92"/>
  <c i="2" r="BK141"/>
  <c r="K396"/>
  <c r="BE396"/>
  <c r="K181"/>
  <c r="BE181"/>
  <c r="BK390"/>
  <c r="BK412"/>
  <c r="K182"/>
  <c r="BE182"/>
  <c r="BK216"/>
  <c r="BK320"/>
  <c r="K259"/>
  <c r="BE259"/>
  <c i="4" r="K122"/>
  <c r="BE122"/>
  <c i="5" r="K447"/>
  <c r="BE447"/>
  <c r="BK445"/>
  <c r="BK346"/>
  <c r="BK341"/>
  <c r="K341"/>
  <c r="K76"/>
  <c r="BK330"/>
  <c r="BK160"/>
  <c i="7" r="BK132"/>
  <c r="BK131"/>
  <c r="K131"/>
  <c r="K69"/>
  <c i="9" r="K220"/>
  <c r="BE220"/>
  <c r="BK142"/>
  <c r="BK243"/>
  <c i="10" r="BK167"/>
  <c i="11" r="K153"/>
  <c r="BE153"/>
  <c i="2" r="K226"/>
  <c r="BE226"/>
  <c r="K397"/>
  <c r="BE397"/>
  <c i="4" r="BK272"/>
  <c r="K225"/>
  <c r="BE225"/>
  <c r="BK233"/>
  <c r="K142"/>
  <c r="BE142"/>
  <c i="6" r="F37"/>
  <c i="1" r="BD59"/>
  <c i="2" r="F37"/>
  <c i="1" r="BD55"/>
  <c i="11" r="K159"/>
  <c r="BE159"/>
  <c r="BK118"/>
  <c r="K97"/>
  <c r="BE97"/>
  <c r="BK174"/>
  <c i="12" r="K99"/>
  <c r="BE99"/>
  <c i="13" r="K120"/>
  <c r="BE120"/>
  <c i="2" r="K430"/>
  <c r="BE430"/>
  <c r="K438"/>
  <c r="BE438"/>
  <c r="K178"/>
  <c r="BE178"/>
  <c r="K385"/>
  <c r="BE385"/>
  <c r="F38"/>
  <c i="1" r="BE55"/>
  <c i="8" r="BK354"/>
  <c i="9" r="F38"/>
  <c i="1" r="BC63"/>
  <c i="2" r="BK159"/>
  <c r="K382"/>
  <c r="BE382"/>
  <c r="K274"/>
  <c r="BE274"/>
  <c r="BK417"/>
  <c r="K138"/>
  <c r="BE138"/>
  <c r="K413"/>
  <c r="BE413"/>
  <c r="K434"/>
  <c r="BE434"/>
  <c r="BK149"/>
  <c i="4" r="BK305"/>
  <c i="5" r="BK258"/>
  <c r="K479"/>
  <c r="BE479"/>
  <c r="K275"/>
  <c r="BE275"/>
  <c r="K272"/>
  <c r="BE272"/>
  <c r="BK487"/>
  <c r="BK486"/>
  <c r="K486"/>
  <c r="K82"/>
  <c r="BK194"/>
  <c i="7" r="F37"/>
  <c i="1" r="BD60"/>
  <c i="9" r="BK264"/>
  <c i="10" r="BK152"/>
  <c r="K155"/>
  <c r="BE155"/>
  <c r="BK173"/>
  <c i="11" r="BK162"/>
  <c r="K123"/>
  <c r="BE123"/>
  <c i="13" r="BK110"/>
  <c i="2" r="K131"/>
  <c r="BE131"/>
  <c r="BK387"/>
  <c r="K314"/>
  <c r="BE314"/>
  <c r="BK215"/>
  <c r="BK255"/>
  <c i="4" r="F36"/>
  <c i="1" r="BC57"/>
  <c i="8" r="BK206"/>
  <c r="BK279"/>
  <c r="BK110"/>
  <c r="BK218"/>
  <c r="BK213"/>
  <c r="K213"/>
  <c r="K71"/>
  <c i="10" r="K165"/>
  <c r="BE165"/>
  <c i="11" r="BK102"/>
  <c i="12" r="K113"/>
  <c r="BE113"/>
  <c i="13" r="BK115"/>
  <c i="2" r="K240"/>
  <c r="BE240"/>
  <c r="K361"/>
  <c r="BE361"/>
  <c r="K309"/>
  <c r="BE309"/>
  <c r="BK276"/>
  <c r="BK291"/>
  <c r="BK143"/>
  <c r="K213"/>
  <c r="BE213"/>
  <c r="BK422"/>
  <c r="BK123"/>
  <c r="K409"/>
  <c r="BE409"/>
  <c i="4" r="F38"/>
  <c i="1" r="BE57"/>
  <c i="4" r="BK246"/>
  <c r="K198"/>
  <c r="BE198"/>
  <c r="K103"/>
  <c r="BE103"/>
  <c i="7" r="BK101"/>
  <c i="8" r="BK373"/>
  <c r="BK119"/>
  <c r="K349"/>
  <c r="BE349"/>
  <c r="BK293"/>
  <c r="BK282"/>
  <c r="BK254"/>
  <c r="BK242"/>
  <c r="K242"/>
  <c r="K74"/>
  <c i="9" r="BK260"/>
  <c i="10" r="BK164"/>
  <c i="11" r="BK117"/>
  <c r="K170"/>
  <c r="BE170"/>
  <c r="K101"/>
  <c r="BE101"/>
  <c r="BK157"/>
  <c r="K104"/>
  <c r="BE104"/>
  <c r="BK152"/>
  <c i="13" r="BK94"/>
  <c i="2" r="K386"/>
  <c r="BE386"/>
  <c i="3" r="K35"/>
  <c i="1" r="AX56"/>
  <c i="5" r="BK398"/>
  <c r="BK268"/>
  <c r="K416"/>
  <c r="BE416"/>
  <c r="K357"/>
  <c r="BE357"/>
  <c r="K482"/>
  <c r="BE482"/>
  <c i="6" r="BK285"/>
  <c r="K157"/>
  <c r="BE157"/>
  <c r="K257"/>
  <c r="BE257"/>
  <c r="K256"/>
  <c r="BE256"/>
  <c i="9" r="K111"/>
  <c r="BE111"/>
  <c r="BK235"/>
  <c r="BK126"/>
  <c r="K229"/>
  <c r="BE229"/>
  <c i="11" r="K172"/>
  <c r="BE172"/>
  <c r="F39"/>
  <c i="1" r="BF65"/>
  <c i="2" r="BK431"/>
  <c r="BK316"/>
  <c r="K313"/>
  <c r="BE313"/>
  <c i="4" r="BK157"/>
  <c r="BK318"/>
  <c r="K149"/>
  <c r="BE149"/>
  <c r="BK245"/>
  <c i="5" r="BK413"/>
  <c i="7" r="BK128"/>
  <c i="8" r="BK272"/>
  <c r="BK391"/>
  <c i="10" r="BK153"/>
  <c r="BK149"/>
  <c r="K169"/>
  <c r="BE169"/>
  <c r="K103"/>
  <c r="BE103"/>
  <c r="K159"/>
  <c r="BE159"/>
  <c r="K147"/>
  <c r="BE147"/>
  <c i="11" r="BK166"/>
  <c r="BK147"/>
  <c r="BK145"/>
  <c r="K145"/>
  <c r="K72"/>
  <c r="BK115"/>
  <c r="BK130"/>
  <c i="12" r="K102"/>
  <c r="BE102"/>
  <c r="K110"/>
  <c r="BE110"/>
  <c i="13" r="F39"/>
  <c i="1" r="BF67"/>
  <c i="2" r="BK394"/>
  <c r="K401"/>
  <c r="BE401"/>
  <c i="4" r="K276"/>
  <c r="BE276"/>
  <c r="K298"/>
  <c r="BE298"/>
  <c r="K282"/>
  <c r="BE282"/>
  <c r="K288"/>
  <c r="BE288"/>
  <c r="K287"/>
  <c r="BE287"/>
  <c r="K273"/>
  <c r="BE273"/>
  <c r="BK309"/>
  <c i="5" r="F36"/>
  <c i="1" r="BC58"/>
  <c i="7" r="BK95"/>
  <c r="K117"/>
  <c r="BE117"/>
  <c r="BK124"/>
  <c i="8" r="F37"/>
  <c i="1" r="BD62"/>
  <c i="2" r="K183"/>
  <c r="BE183"/>
  <c i="5" r="K313"/>
  <c r="BE313"/>
  <c r="K231"/>
  <c r="BE231"/>
  <c r="K366"/>
  <c r="BE366"/>
  <c r="K110"/>
  <c r="BE110"/>
  <c r="K122"/>
  <c r="BE122"/>
  <c r="BK192"/>
  <c i="8" r="K446"/>
  <c r="BE446"/>
  <c r="BK131"/>
  <c r="BK130"/>
  <c r="K130"/>
  <c r="K65"/>
  <c r="BK399"/>
  <c r="BK196"/>
  <c r="K323"/>
  <c r="BE323"/>
  <c r="K363"/>
  <c r="BE363"/>
  <c r="K430"/>
  <c r="BE430"/>
  <c i="9" r="K98"/>
  <c r="BE98"/>
  <c r="BK191"/>
  <c i="10" r="BK158"/>
  <c r="BK142"/>
  <c r="BK108"/>
  <c i="11" r="K146"/>
  <c r="BE146"/>
  <c i="13" r="BK89"/>
  <c r="BK102"/>
  <c i="2" r="K121"/>
  <c r="BE121"/>
  <c i="1" r="AU54"/>
  <c i="6" r="F38"/>
  <c i="1" r="BE59"/>
  <c i="2" r="BK192"/>
  <c r="BK303"/>
  <c r="K146"/>
  <c r="BE146"/>
  <c r="BK278"/>
  <c r="BK371"/>
  <c r="K331"/>
  <c r="BE331"/>
  <c i="4" r="BK221"/>
  <c i="5" r="K225"/>
  <c r="BE225"/>
  <c r="BK242"/>
  <c r="BK184"/>
  <c r="K382"/>
  <c r="BE382"/>
  <c r="BK215"/>
  <c r="BK407"/>
  <c i="6" r="K36"/>
  <c i="1" r="AY59"/>
  <c i="11" r="K156"/>
  <c r="BE156"/>
  <c i="2" r="K360"/>
  <c r="BE360"/>
  <c r="BK312"/>
  <c r="BK174"/>
  <c i="4" r="BK189"/>
  <c r="K315"/>
  <c r="BE315"/>
  <c r="BK307"/>
  <c r="K263"/>
  <c r="BE263"/>
  <c r="BK269"/>
  <c i="7" r="BK105"/>
  <c i="8" r="K178"/>
  <c r="BE178"/>
  <c r="BK287"/>
  <c r="BK382"/>
  <c r="BK330"/>
  <c r="BK370"/>
  <c r="K304"/>
  <c r="BE304"/>
  <c i="9" r="BK140"/>
  <c r="K272"/>
  <c r="BE272"/>
  <c i="11" r="K155"/>
  <c r="BE155"/>
  <c r="K160"/>
  <c r="BE160"/>
  <c r="K128"/>
  <c r="BE128"/>
  <c r="K171"/>
  <c r="BE171"/>
  <c r="K129"/>
  <c r="BE129"/>
  <c r="BK113"/>
  <c i="13" r="F37"/>
  <c i="1" r="BD67"/>
  <c i="5" l="1" r="T350"/>
  <c r="X198"/>
  <c r="T277"/>
  <c r="V105"/>
  <c i="8" r="V106"/>
  <c i="5" r="V277"/>
  <c i="8" r="X106"/>
  <c i="5" r="T105"/>
  <c r="X105"/>
  <c r="V104"/>
  <c r="V103"/>
  <c r="X104"/>
  <c r="X103"/>
  <c r="T104"/>
  <c r="T103"/>
  <c i="1" r="AW58"/>
  <c i="8" r="BK170"/>
  <c r="K170"/>
  <c r="K68"/>
  <c i="5" r="BK454"/>
  <c r="K454"/>
  <c r="K81"/>
  <c i="9" r="X94"/>
  <c r="X93"/>
  <c i="2" r="V237"/>
  <c i="7" r="R115"/>
  <c r="J67"/>
  <c i="2" r="R157"/>
  <c r="J68"/>
  <c i="7" r="R92"/>
  <c r="J63"/>
  <c i="4" r="T91"/>
  <c r="T90"/>
  <c i="1" r="AW57"/>
  <c i="12" r="V86"/>
  <c i="7" r="V92"/>
  <c r="V91"/>
  <c r="V90"/>
  <c i="2" r="X383"/>
  <c r="T115"/>
  <c i="10" r="T87"/>
  <c r="T86"/>
  <c i="1" r="AW64"/>
  <c i="8" r="V315"/>
  <c i="12" r="X93"/>
  <c r="X86"/>
  <c i="8" r="X315"/>
  <c i="12" r="T93"/>
  <c r="T86"/>
  <c i="1" r="AW66"/>
  <c i="8" r="Q315"/>
  <c r="I79"/>
  <c i="5" r="Q104"/>
  <c r="I62"/>
  <c i="7" r="Q92"/>
  <c i="9" r="R94"/>
  <c r="J66"/>
  <c i="6" r="Q89"/>
  <c r="I62"/>
  <c i="2" r="T383"/>
  <c i="11" r="V95"/>
  <c r="V94"/>
  <c r="V93"/>
  <c i="2" r="R354"/>
  <c r="J83"/>
  <c i="11" r="X95"/>
  <c r="X94"/>
  <c r="X93"/>
  <c i="8" r="V212"/>
  <c i="4" r="R290"/>
  <c r="J67"/>
  <c i="2" r="Q354"/>
  <c r="I83"/>
  <c r="Q325"/>
  <c r="I79"/>
  <c i="6" r="X89"/>
  <c r="X88"/>
  <c i="2" r="V383"/>
  <c i="8" r="R361"/>
  <c r="J82"/>
  <c i="2" r="T237"/>
  <c i="6" r="R89"/>
  <c r="R88"/>
  <c r="J61"/>
  <c r="K31"/>
  <c i="1" r="AT59"/>
  <c i="10" r="Q87"/>
  <c r="Q86"/>
  <c r="I61"/>
  <c r="K30"/>
  <c i="1" r="AS64"/>
  <c i="12" r="R93"/>
  <c r="J64"/>
  <c i="8" r="X212"/>
  <c i="7" r="T91"/>
  <c r="T90"/>
  <c i="1" r="AW60"/>
  <c i="2" r="Q383"/>
  <c r="I87"/>
  <c i="10" r="V87"/>
  <c r="V86"/>
  <c i="8" r="R212"/>
  <c r="J70"/>
  <c i="4" r="V290"/>
  <c i="8" r="V258"/>
  <c i="2" r="R383"/>
  <c r="J87"/>
  <c i="8" r="Q361"/>
  <c r="I82"/>
  <c r="T258"/>
  <c i="2" r="R325"/>
  <c r="J79"/>
  <c r="X354"/>
  <c i="11" r="Q95"/>
  <c r="I63"/>
  <c i="4" r="R91"/>
  <c r="R90"/>
  <c r="J61"/>
  <c r="K31"/>
  <c i="1" r="AT57"/>
  <c i="2" r="X157"/>
  <c r="X114"/>
  <c r="X113"/>
  <c i="8" r="T212"/>
  <c r="T105"/>
  <c r="T104"/>
  <c i="1" r="AW62"/>
  <c i="2" r="T354"/>
  <c i="7" r="X115"/>
  <c i="4" r="V91"/>
  <c r="V90"/>
  <c i="7" r="Q115"/>
  <c r="I67"/>
  <c i="8" r="R258"/>
  <c r="J75"/>
  <c i="4" r="Q91"/>
  <c r="I62"/>
  <c i="9" r="Q94"/>
  <c r="Q93"/>
  <c r="I65"/>
  <c r="K32"/>
  <c i="1" r="AS63"/>
  <c i="8" r="X258"/>
  <c i="7" r="X92"/>
  <c r="X91"/>
  <c r="X90"/>
  <c i="2" r="Q157"/>
  <c r="I68"/>
  <c i="11" r="T95"/>
  <c r="T94"/>
  <c r="T93"/>
  <c i="1" r="AW65"/>
  <c i="8" r="BK241"/>
  <c r="K241"/>
  <c r="K73"/>
  <c r="BK140"/>
  <c r="K140"/>
  <c r="K66"/>
  <c i="5" r="R454"/>
  <c r="J81"/>
  <c i="2" r="I74"/>
  <c r="I80"/>
  <c r="Q115"/>
  <c r="I63"/>
  <c i="4" r="I68"/>
  <c i="10" r="R87"/>
  <c r="J62"/>
  <c i="11" r="I64"/>
  <c i="2" r="R237"/>
  <c r="J73"/>
  <c i="8" r="J71"/>
  <c r="I83"/>
  <c i="9" r="J67"/>
  <c i="12" r="Q87"/>
  <c r="I62"/>
  <c i="13" r="R86"/>
  <c r="J62"/>
  <c i="2" r="I69"/>
  <c r="J80"/>
  <c r="I84"/>
  <c r="J89"/>
  <c i="3" r="J63"/>
  <c i="4" r="J68"/>
  <c i="5" r="J63"/>
  <c i="7" r="J64"/>
  <c r="I68"/>
  <c i="8" r="J63"/>
  <c r="I71"/>
  <c r="I76"/>
  <c r="R315"/>
  <c r="J79"/>
  <c i="11" r="R95"/>
  <c r="R94"/>
  <c r="R93"/>
  <c r="J61"/>
  <c r="K31"/>
  <c i="1" r="AT65"/>
  <c i="12" r="J65"/>
  <c r="BK87"/>
  <c r="K87"/>
  <c r="K62"/>
  <c r="R87"/>
  <c r="J62"/>
  <c i="13" r="Q86"/>
  <c r="Q85"/>
  <c r="I61"/>
  <c r="K30"/>
  <c i="1" r="AS67"/>
  <c i="2" r="J69"/>
  <c r="I89"/>
  <c r="J93"/>
  <c i="6" r="I63"/>
  <c i="9" r="I67"/>
  <c i="12" r="I65"/>
  <c i="2" r="J84"/>
  <c i="8" r="J76"/>
  <c i="10" r="I63"/>
  <c i="4" r="I63"/>
  <c i="5" r="I63"/>
  <c i="6" r="J63"/>
  <c i="8" r="I74"/>
  <c r="I80"/>
  <c r="J83"/>
  <c i="2" r="I93"/>
  <c r="R115"/>
  <c r="J63"/>
  <c i="4" r="J63"/>
  <c i="7" r="I64"/>
  <c r="J68"/>
  <c i="8" r="I63"/>
  <c i="3" r="I63"/>
  <c i="8" r="J74"/>
  <c i="12" r="BK94"/>
  <c i="2" r="BK116"/>
  <c r="K116"/>
  <c r="K64"/>
  <c r="BK219"/>
  <c r="K219"/>
  <c r="K71"/>
  <c i="4" r="BK291"/>
  <c r="K291"/>
  <c r="K68"/>
  <c r="BK299"/>
  <c r="K299"/>
  <c r="K70"/>
  <c i="5" r="BK147"/>
  <c r="K147"/>
  <c r="K66"/>
  <c i="7" r="BK116"/>
  <c r="K116"/>
  <c r="K68"/>
  <c i="13" r="BK106"/>
  <c r="K106"/>
  <c r="K65"/>
  <c i="2" r="BK196"/>
  <c r="K196"/>
  <c r="K70"/>
  <c r="BK231"/>
  <c r="K231"/>
  <c r="K72"/>
  <c r="BK267"/>
  <c r="K267"/>
  <c r="K75"/>
  <c r="BK326"/>
  <c r="BK325"/>
  <c r="K325"/>
  <c r="K79"/>
  <c i="4" r="BK190"/>
  <c r="K190"/>
  <c r="K64"/>
  <c i="8" r="BK190"/>
  <c r="K190"/>
  <c r="K69"/>
  <c r="BK222"/>
  <c r="K222"/>
  <c r="K72"/>
  <c i="9" r="BK95"/>
  <c r="BK175"/>
  <c r="K175"/>
  <c r="K68"/>
  <c i="11" r="BK148"/>
  <c r="K148"/>
  <c r="K73"/>
  <c i="2" r="BK152"/>
  <c r="K152"/>
  <c r="K67"/>
  <c r="BK445"/>
  <c r="K445"/>
  <c r="K93"/>
  <c i="5" r="BK365"/>
  <c r="K365"/>
  <c r="K79"/>
  <c r="BK397"/>
  <c r="K397"/>
  <c r="K80"/>
  <c i="9" r="BK195"/>
  <c r="K195"/>
  <c r="K69"/>
  <c i="12" r="BK107"/>
  <c r="K107"/>
  <c r="K66"/>
  <c i="4" r="BK92"/>
  <c r="K92"/>
  <c r="K63"/>
  <c i="5" r="BK241"/>
  <c r="K241"/>
  <c r="K71"/>
  <c r="BK316"/>
  <c r="K316"/>
  <c r="K75"/>
  <c i="6" r="BK210"/>
  <c r="K210"/>
  <c r="K65"/>
  <c i="7" r="BK93"/>
  <c r="BK133"/>
  <c r="K133"/>
  <c r="K70"/>
  <c i="8" r="BK329"/>
  <c r="K329"/>
  <c r="K81"/>
  <c i="10" r="BK88"/>
  <c r="K88"/>
  <c r="K63"/>
  <c i="11" r="BK99"/>
  <c r="K99"/>
  <c r="K65"/>
  <c i="2" r="BK158"/>
  <c r="K158"/>
  <c r="K69"/>
  <c r="BK238"/>
  <c r="K238"/>
  <c r="K74"/>
  <c r="BK308"/>
  <c r="K308"/>
  <c r="K77"/>
  <c r="BK355"/>
  <c r="K355"/>
  <c r="K84"/>
  <c r="BK384"/>
  <c r="K384"/>
  <c r="K88"/>
  <c i="4" r="BK268"/>
  <c r="K268"/>
  <c r="K65"/>
  <c i="5" r="BK288"/>
  <c r="K288"/>
  <c r="K73"/>
  <c i="6" r="BK249"/>
  <c r="K249"/>
  <c r="K66"/>
  <c r="BK309"/>
  <c r="K309"/>
  <c r="K68"/>
  <c i="2" r="BK128"/>
  <c r="K128"/>
  <c r="K65"/>
  <c i="8" r="BK278"/>
  <c r="K278"/>
  <c r="K77"/>
  <c r="BK362"/>
  <c r="K362"/>
  <c r="K83"/>
  <c i="9" r="BK228"/>
  <c r="K228"/>
  <c r="K70"/>
  <c i="10" r="BK132"/>
  <c r="K132"/>
  <c r="K65"/>
  <c i="11" r="BK120"/>
  <c r="K120"/>
  <c r="K67"/>
  <c i="2" r="BK137"/>
  <c r="K137"/>
  <c r="K66"/>
  <c r="BK315"/>
  <c r="K315"/>
  <c r="K78"/>
  <c r="BK391"/>
  <c r="K391"/>
  <c r="K89"/>
  <c i="3" r="BK85"/>
  <c r="K85"/>
  <c r="K63"/>
  <c i="5" r="BK176"/>
  <c r="K176"/>
  <c r="K67"/>
  <c i="6" r="BK90"/>
  <c r="K90"/>
  <c r="K63"/>
  <c i="7" r="BK111"/>
  <c r="K111"/>
  <c r="K66"/>
  <c i="11" r="BK109"/>
  <c r="K109"/>
  <c r="K66"/>
  <c i="13" r="BK87"/>
  <c r="K87"/>
  <c r="K63"/>
  <c i="5" r="BK198"/>
  <c r="K198"/>
  <c r="K68"/>
  <c i="8" r="BK259"/>
  <c r="K259"/>
  <c r="K76"/>
  <c i="5" r="BK277"/>
  <c r="K277"/>
  <c r="K72"/>
  <c i="13" r="BK93"/>
  <c r="K93"/>
  <c r="K64"/>
  <c i="8" r="BK106"/>
  <c r="K106"/>
  <c r="K63"/>
  <c i="5" r="BK105"/>
  <c r="K105"/>
  <c r="K63"/>
  <c i="2" r="F35"/>
  <c i="1" r="BB55"/>
  <c i="10" r="F35"/>
  <c i="1" r="BB64"/>
  <c i="9" r="K37"/>
  <c i="1" r="AX63"/>
  <c r="AV63"/>
  <c i="4" r="K35"/>
  <c i="1" r="AX57"/>
  <c r="AV57"/>
  <c r="BD61"/>
  <c r="AZ61"/>
  <c i="11" r="F35"/>
  <c i="1" r="BB65"/>
  <c i="7" r="F35"/>
  <c i="1" r="BB60"/>
  <c r="BC61"/>
  <c r="AY61"/>
  <c i="11" r="K35"/>
  <c i="1" r="AX65"/>
  <c r="AV65"/>
  <c r="AW61"/>
  <c i="4" r="F35"/>
  <c i="1" r="BB57"/>
  <c i="13" r="K35"/>
  <c i="1" r="AX67"/>
  <c r="AV67"/>
  <c i="7" r="K35"/>
  <c i="1" r="AX60"/>
  <c r="AV60"/>
  <c r="AV56"/>
  <c i="6" r="F35"/>
  <c i="1" r="BB59"/>
  <c i="2" r="K35"/>
  <c i="1" r="AX55"/>
  <c r="AV55"/>
  <c i="10" r="K35"/>
  <c i="1" r="AX64"/>
  <c r="AV64"/>
  <c r="BF61"/>
  <c i="12" r="F35"/>
  <c i="1" r="BB66"/>
  <c r="BE61"/>
  <c r="BA61"/>
  <c i="9" r="F37"/>
  <c i="1" r="BB63"/>
  <c i="8" r="K35"/>
  <c i="1" r="AX62"/>
  <c r="AV62"/>
  <c i="5" r="K35"/>
  <c i="1" r="AX58"/>
  <c r="AV58"/>
  <c i="13" r="F35"/>
  <c i="1" r="BB67"/>
  <c i="6" r="K35"/>
  <c i="1" r="AX59"/>
  <c r="AV59"/>
  <c i="8" r="F35"/>
  <c i="1" r="BB62"/>
  <c i="5" r="F35"/>
  <c i="1" r="BB58"/>
  <c i="12" r="K35"/>
  <c i="1" r="AX66"/>
  <c r="AV66"/>
  <c i="7" l="1" r="BK92"/>
  <c r="K92"/>
  <c r="K63"/>
  <c i="9" r="BK94"/>
  <c r="K94"/>
  <c r="K66"/>
  <c i="7" r="Q91"/>
  <c r="Q90"/>
  <c r="I61"/>
  <c r="K30"/>
  <c i="1" r="AS60"/>
  <c i="12" r="BK93"/>
  <c r="BK86"/>
  <c r="K86"/>
  <c i="2" r="V114"/>
  <c r="V113"/>
  <c i="8" r="X105"/>
  <c r="X104"/>
  <c i="2" r="T114"/>
  <c r="T113"/>
  <c i="1" r="AW55"/>
  <c i="8" r="V105"/>
  <c r="V104"/>
  <c i="5" r="BK350"/>
  <c r="K350"/>
  <c r="K77"/>
  <c r="BK104"/>
  <c r="BK103"/>
  <c r="K103"/>
  <c i="8" r="BK315"/>
  <c r="K315"/>
  <c r="K79"/>
  <c r="BK212"/>
  <c r="K212"/>
  <c r="K70"/>
  <c i="7" r="BK115"/>
  <c r="K115"/>
  <c r="K67"/>
  <c i="4" r="BK91"/>
  <c i="2" r="BK237"/>
  <c r="K237"/>
  <c r="K73"/>
  <c r="BK115"/>
  <c r="K115"/>
  <c r="K63"/>
  <c i="8" r="BK258"/>
  <c r="K258"/>
  <c r="K75"/>
  <c i="12" r="R86"/>
  <c r="J61"/>
  <c r="K31"/>
  <c i="1" r="AT66"/>
  <c i="11" r="J63"/>
  <c i="13" r="I62"/>
  <c r="R85"/>
  <c r="J61"/>
  <c r="K31"/>
  <c i="1" r="AT67"/>
  <c i="13" r="BK86"/>
  <c r="K86"/>
  <c r="K62"/>
  <c i="5" r="Q103"/>
  <c r="I61"/>
  <c r="K30"/>
  <c i="1" r="AS58"/>
  <c i="2" r="R114"/>
  <c r="J62"/>
  <c r="BK383"/>
  <c r="K383"/>
  <c r="K87"/>
  <c i="9" r="I66"/>
  <c i="10" r="I62"/>
  <c i="11" r="Q94"/>
  <c r="Q93"/>
  <c r="I61"/>
  <c r="K30"/>
  <c i="1" r="AS65"/>
  <c i="4" r="BK290"/>
  <c r="K290"/>
  <c r="K67"/>
  <c i="7" r="I63"/>
  <c i="9" r="K95"/>
  <c r="K67"/>
  <c r="R93"/>
  <c r="J65"/>
  <c r="K33"/>
  <c i="1" r="AT63"/>
  <c i="10" r="R86"/>
  <c r="J61"/>
  <c r="K31"/>
  <c i="1" r="AT64"/>
  <c i="7" r="K93"/>
  <c r="K64"/>
  <c i="6" r="J62"/>
  <c i="2" r="K326"/>
  <c r="K80"/>
  <c i="7" r="R91"/>
  <c r="J62"/>
  <c i="5" r="R104"/>
  <c r="R103"/>
  <c r="J61"/>
  <c r="K31"/>
  <c i="1" r="AT58"/>
  <c i="11" r="BK95"/>
  <c r="K95"/>
  <c r="K63"/>
  <c i="8" r="R105"/>
  <c r="J62"/>
  <c i="4" r="J62"/>
  <c i="8" r="Q105"/>
  <c r="I62"/>
  <c i="2" r="BK444"/>
  <c r="K444"/>
  <c r="K92"/>
  <c r="BK157"/>
  <c r="K157"/>
  <c r="K68"/>
  <c i="11" r="J62"/>
  <c i="2" r="Q114"/>
  <c r="Q113"/>
  <c r="I61"/>
  <c r="K30"/>
  <c i="1" r="AS55"/>
  <c i="12" r="Q86"/>
  <c r="I61"/>
  <c r="K30"/>
  <c i="1" r="AS66"/>
  <c i="10" r="BK87"/>
  <c r="K87"/>
  <c r="K62"/>
  <c i="2" r="BK354"/>
  <c r="K354"/>
  <c r="K83"/>
  <c i="4" r="Q90"/>
  <c r="I61"/>
  <c r="K30"/>
  <c i="1" r="AS57"/>
  <c i="8" r="BK361"/>
  <c r="K361"/>
  <c r="K82"/>
  <c i="3" r="BK84"/>
  <c r="BK83"/>
  <c r="K83"/>
  <c r="K61"/>
  <c i="12" r="K94"/>
  <c r="K65"/>
  <c i="6" r="Q88"/>
  <c r="I61"/>
  <c r="K30"/>
  <c i="1" r="AS59"/>
  <c i="6" r="BK89"/>
  <c r="K89"/>
  <c r="K62"/>
  <c i="5" r="K61"/>
  <c r="K104"/>
  <c r="K62"/>
  <c i="1" r="BF54"/>
  <c r="W33"/>
  <c r="BD54"/>
  <c r="AZ54"/>
  <c i="12" r="K32"/>
  <c i="1" r="AG66"/>
  <c r="BE54"/>
  <c r="BA54"/>
  <c r="AW54"/>
  <c i="5" r="K32"/>
  <c i="1" r="AG58"/>
  <c r="AN58"/>
  <c r="BC54"/>
  <c r="W30"/>
  <c r="BB61"/>
  <c r="AX61"/>
  <c r="AV61"/>
  <c i="4" l="1" r="BK90"/>
  <c r="K90"/>
  <c r="K61"/>
  <c i="8" r="BK105"/>
  <c r="BK104"/>
  <c r="K104"/>
  <c i="5" r="K41"/>
  <c i="12" r="K41"/>
  <c i="8" r="R104"/>
  <c r="J61"/>
  <c r="K31"/>
  <c i="1" r="AT62"/>
  <c i="11" r="I62"/>
  <c r="BK94"/>
  <c r="K94"/>
  <c r="K62"/>
  <c i="3" r="K84"/>
  <c r="K62"/>
  <c i="4" r="K91"/>
  <c r="K62"/>
  <c i="2" r="BK114"/>
  <c r="BK113"/>
  <c r="K113"/>
  <c i="5" r="J62"/>
  <c i="9" r="BK93"/>
  <c r="K93"/>
  <c i="12" r="K93"/>
  <c r="K64"/>
  <c i="2" r="R113"/>
  <c r="J61"/>
  <c r="K31"/>
  <c i="1" r="AT55"/>
  <c i="7" r="BK91"/>
  <c r="K91"/>
  <c r="K62"/>
  <c i="10" r="BK86"/>
  <c r="K86"/>
  <c r="K61"/>
  <c i="8" r="Q104"/>
  <c r="I61"/>
  <c r="K30"/>
  <c i="1" r="AS62"/>
  <c i="6" r="BK88"/>
  <c r="K88"/>
  <c r="K61"/>
  <c i="7" r="R90"/>
  <c r="J61"/>
  <c r="K31"/>
  <c i="1" r="AT60"/>
  <c i="2" r="I62"/>
  <c i="12" r="K61"/>
  <c i="13" r="BK85"/>
  <c r="K85"/>
  <c i="7" r="I62"/>
  <c i="1" r="AN66"/>
  <c r="AT61"/>
  <c r="BB54"/>
  <c r="W29"/>
  <c i="8" r="K32"/>
  <c i="1" r="AG62"/>
  <c r="AN62"/>
  <c i="3" r="K32"/>
  <c i="1" r="AG56"/>
  <c r="AN56"/>
  <c r="AS61"/>
  <c r="AS54"/>
  <c i="2" r="K32"/>
  <c i="1" r="AG55"/>
  <c r="AN55"/>
  <c r="AY54"/>
  <c r="AK30"/>
  <c i="9" r="K34"/>
  <c i="1" r="AG63"/>
  <c i="13" r="K32"/>
  <c i="1" r="AG67"/>
  <c r="W32"/>
  <c r="W31"/>
  <c i="9" l="1" r="K43"/>
  <c i="2" r="K41"/>
  <c i="11" r="BK93"/>
  <c r="K93"/>
  <c i="2" r="K114"/>
  <c r="K62"/>
  <c i="8" r="K61"/>
  <c r="K41"/>
  <c i="7" r="BK90"/>
  <c r="K90"/>
  <c r="K61"/>
  <c i="13" r="K41"/>
  <c i="9" r="K65"/>
  <c i="8" r="K105"/>
  <c r="K62"/>
  <c i="13" r="K61"/>
  <c i="3" r="K41"/>
  <c i="2" r="K61"/>
  <c i="1" r="AN67"/>
  <c r="AN63"/>
  <c i="11" r="K32"/>
  <c i="1" r="AG65"/>
  <c r="AN65"/>
  <c r="AX54"/>
  <c r="AK29"/>
  <c i="6" r="K32"/>
  <c i="1" r="AG59"/>
  <c r="AN59"/>
  <c i="10" r="K32"/>
  <c i="1" r="AG64"/>
  <c r="AN64"/>
  <c r="AG61"/>
  <c i="4" r="K32"/>
  <c i="1" r="AG57"/>
  <c r="AN57"/>
  <c r="AT54"/>
  <c i="11" l="1" r="K41"/>
  <c i="6" r="K41"/>
  <c i="11" r="K61"/>
  <c i="4" r="K41"/>
  <c i="10" r="K41"/>
  <c i="1" r="AN61"/>
  <c r="AV54"/>
  <c i="7" r="K32"/>
  <c i="1" r="AG60"/>
  <c r="AN60"/>
  <c i="7" l="1" r="K41"/>
  <c i="1" r="AG54"/>
  <c r="AK26"/>
  <c r="AK35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<sst xmlns="http://schemas.openxmlformats.org/spreadsheetml/2006/main">
  <si>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</si>
  <si>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</si>
  <si>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</si>
  <si>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</si>
  <si>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</si>
  <si>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True</t>
  </si>
  <si>
    <t>{7c1c9bc3-fdc8-426f-a943-70174c46608f}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</si>
  <si>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</si>
  <si>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</si>
  <si>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</si>
  <si>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</si>
  <si>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</si>
  <si>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</si>
  <si>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</si>
  <si>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</si>
  <si>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1139aa1a_2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</si>
  <si>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</si>
  <si>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</si>
  <si>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Rozvoj vodíkové mobility v Ostravě 1.etapa - 1.a2. fáze</t>
  </si>
  <si>
    <t>KSO:</t>
  </si>
  <si>
    <t/>
  </si>
  <si>
    <t>CC-CZ:</t>
  </si>
  <si>
    <t>Místo:</t>
  </si>
  <si>
    <t>Ostrava</t>
  </si>
  <si>
    <t>Datum:</t>
  </si>
  <si>
    <t>21. 3. 2022</t>
  </si>
  <si>
    <t>Zadavatel:</t>
  </si>
  <si>
    <t>IČ:</t>
  </si>
  <si>
    <t>61974757</t>
  </si>
  <si>
    <t>Dopravní podnik Ostrava a.s.</t>
  </si>
  <si>
    <t>DIČ:</t>
  </si>
  <si>
    <t>Uchazeč:</t>
  </si>
  <si>
    <t>Vyplň údaj</t>
  </si>
  <si>
    <t>Projektant:</t>
  </si>
  <si>
    <t>46580514</t>
  </si>
  <si>
    <t>IGEA s.r.o.</t>
  </si>
  <si>
    <t>Zpracovatel:</t>
  </si>
  <si>
    <t>R.Vojtěchová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</si>
  <si>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</si>
  <si>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</si>
  <si>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</si>
  <si>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</si>
  <si>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</si>
  <si>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</si>
  <si>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</si>
  <si>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</si>
  <si>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</si>
  <si>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</si>
  <si>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</si>
  <si>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</si>
  <si>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</si>
  <si>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</si>
  <si>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</si>
  <si>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</si>
  <si>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</si>
  <si>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</si>
  <si>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</si>
  <si>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</si>
  <si>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</si>
  <si>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</si>
  <si>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Materiál [CZK]</t>
  </si>
  <si>
    <t>z toho Montáž [CZK]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</si>
  <si>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</si>
  <si>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</si>
  <si>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</si>
  <si>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</si>
  <si>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</si>
  <si>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</si>
  <si>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</si>
  <si>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</si>
  <si>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</si>
  <si>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</si>
  <si>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</si>
  <si>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</si>
  <si>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</si>
  <si>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</si>
  <si>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</si>
  <si>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</si>
  <si>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</si>
  <si>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</si>
  <si>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</si>
  <si>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IO 01</t>
  </si>
  <si>
    <t>Elektroinstalace - kabeláž silnoproud a slaboproud</t>
  </si>
  <si>
    <t>STA</t>
  </si>
  <si>
    <t>1</t>
  </si>
  <si>
    <t>{e3aec7d1-c6bb-4bb1-b082-9961bb0ea446}</t>
  </si>
  <si>
    <t>2</t>
  </si>
  <si>
    <t>IO 02</t>
  </si>
  <si>
    <t>Identifikační a přihlašovací systém</t>
  </si>
  <si>
    <t>{e53f38bf-dace-4d45-8beb-36de363fc68a}</t>
  </si>
  <si>
    <t>SO 01</t>
  </si>
  <si>
    <t>Objekty vodíkové technologie</t>
  </si>
  <si>
    <t>{6efbe075-aad5-4d3f-b1e1-59fa62988f40}</t>
  </si>
  <si>
    <t>SO 02</t>
  </si>
  <si>
    <t>Zpevněné plochy technologie, oplocení a dopravní značení</t>
  </si>
  <si>
    <t>{be41118d-015f-433d-a51f-d0b64d60677b}</t>
  </si>
  <si>
    <t>SO 03</t>
  </si>
  <si>
    <t>Odvodnění zpevněných ploch technologie</t>
  </si>
  <si>
    <t>{a192b91b-0739-4ad6-b203-78a2426fb3da}</t>
  </si>
  <si>
    <t>SO 04</t>
  </si>
  <si>
    <t>Uzemnění stavby</t>
  </si>
  <si>
    <t>{273a03b4-3584-4e55-a7bd-f294e93c76aa}</t>
  </si>
  <si>
    <t>SO 05</t>
  </si>
  <si>
    <t>Parkovací stání</t>
  </si>
  <si>
    <t>{8538815c-4098-4016-b68e-e4931a29c7a3}</t>
  </si>
  <si>
    <t>Soupis</t>
  </si>
  <si>
    <t>###NOINSERT###</t>
  </si>
  <si>
    <t>SO 05.1</t>
  </si>
  <si>
    <t>Odvodnění parkovacích stání</t>
  </si>
  <si>
    <t>{0af0295d-b3c1-46b5-99c8-48efa9f20fff}</t>
  </si>
  <si>
    <t>SO 06</t>
  </si>
  <si>
    <t>Výměna vodovodního potrubí - stavební úprava</t>
  </si>
  <si>
    <t>{86d8ce1d-b36d-42b6-b45f-bc22785ac7bd}</t>
  </si>
  <si>
    <t>SO 07</t>
  </si>
  <si>
    <t>Přeložka SEK - Cetin a.s.</t>
  </si>
  <si>
    <t>{e8fee77a-5247-45a2-8d93-44af80fd9aca}</t>
  </si>
  <si>
    <t>SO 08</t>
  </si>
  <si>
    <t>Přeložka SEK - OVANET a.s.</t>
  </si>
  <si>
    <t>{a8284ae4-2c38-498f-a82f-bc7adfee48e5}</t>
  </si>
  <si>
    <t>VRN</t>
  </si>
  <si>
    <t>{5182a64d-b087-4594-a614-55d1b45afb6b}</t>
  </si>
  <si>
    <t>KRYCÍ LIST SOUPISU PRACÍ</t>
  </si>
  <si>
    <t>Objekt:</t>
  </si>
  <si>
    <t>IO 01 - Elektroinstalace - kabeláž silnoproud a slaboproud</t>
  </si>
  <si>
    <t>Materiál</t>
  </si>
  <si>
    <t>Montáž</t>
  </si>
  <si>
    <t>REKAPITULACE ČLENĚNÍ SOUPISU PRACÍ</t>
  </si>
  <si>
    <t>Kód dílu - Popis</t>
  </si>
  <si>
    <t>Materiál [CZK]</t>
  </si>
  <si>
    <t>Montáž [CZK]</t>
  </si>
  <si>
    <t>Cena celkem [CZK]</t>
  </si>
  <si>
    <t>-1</t>
  </si>
  <si>
    <t>M - Práce a dodávky M</t>
  </si>
  <si>
    <t xml:space="preserve">    M-1 - Kamery</t>
  </si>
  <si>
    <t xml:space="preserve">      21-M - Elektromontáže</t>
  </si>
  <si>
    <t xml:space="preserve">      21-M1 - Dodávka zařízení (specifikace)</t>
  </si>
  <si>
    <t xml:space="preserve">      21-M2 - Práce v HZS</t>
  </si>
  <si>
    <t xml:space="preserve">      21-M3 - Ostatní náklady</t>
  </si>
  <si>
    <t xml:space="preserve">    M-2 - EPS</t>
  </si>
  <si>
    <t xml:space="preserve">    M-3 - Kabelová trasa</t>
  </si>
  <si>
    <t xml:space="preserve">      21-Z - Zemní práce</t>
  </si>
  <si>
    <t xml:space="preserve">    M-4 - Osvětlení přístřešku</t>
  </si>
  <si>
    <t xml:space="preserve">    M-5 - VN a trafo</t>
  </si>
  <si>
    <t xml:space="preserve">    M-6 - VO</t>
  </si>
  <si>
    <t xml:space="preserve">    M-7 - Měření spotřeby</t>
  </si>
  <si>
    <t xml:space="preserve">      21-M7-01 - Elektroměry</t>
  </si>
  <si>
    <t>SOUPIS PRACÍ</t>
  </si>
  <si>
    <t>PČ</t>
  </si>
  <si>
    <t>MJ</t>
  </si>
  <si>
    <t>Množství</t>
  </si>
  <si>
    <t>J. materiál [CZK]</t>
  </si>
  <si>
    <t>J. montáž [CZK]</t>
  </si>
  <si>
    <t>Cenová soustava</t>
  </si>
  <si>
    <t>J.cena [CZK]</t>
  </si>
  <si>
    <t>Materiál celkem [CZK]</t>
  </si>
  <si>
    <t>Montáž celkem [CZK]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</si>
  <si>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</si>
  <si>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</si>
  <si>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</si>
  <si>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</si>
  <si>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</si>
  <si>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</si>
  <si>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</si>
  <si>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M</t>
  </si>
  <si>
    <t>Práce a dodávky M</t>
  </si>
  <si>
    <t>3</t>
  </si>
  <si>
    <t>ROZPOCET</t>
  </si>
  <si>
    <t>M-1</t>
  </si>
  <si>
    <t>Kamery</t>
  </si>
  <si>
    <t>21-M</t>
  </si>
  <si>
    <t>Elektromontáže</t>
  </si>
  <si>
    <t>K</t>
  </si>
  <si>
    <t>0003</t>
  </si>
  <si>
    <t>UTP kabel BICC CAT 5+</t>
  </si>
  <si>
    <t>m</t>
  </si>
  <si>
    <t>4</t>
  </si>
  <si>
    <t>939513603</t>
  </si>
  <si>
    <t>1002</t>
  </si>
  <si>
    <t>Montáž ukončení kabelu konektorem RJ45</t>
  </si>
  <si>
    <t>ks</t>
  </si>
  <si>
    <t>1967711025</t>
  </si>
  <si>
    <t>210010003</t>
  </si>
  <si>
    <t>trubka oheb.el.inst. typ 23 R=23mm (PO)</t>
  </si>
  <si>
    <t>-1500151284</t>
  </si>
  <si>
    <t>220270224</t>
  </si>
  <si>
    <t>Kabel EPS obvodů - optika</t>
  </si>
  <si>
    <t>1799780404</t>
  </si>
  <si>
    <t>5</t>
  </si>
  <si>
    <t>460510021</t>
  </si>
  <si>
    <t>kabel.prostup z PVC roury světl.do 10.5cm</t>
  </si>
  <si>
    <t>2032351849</t>
  </si>
  <si>
    <t>6</t>
  </si>
  <si>
    <t>0601082203</t>
  </si>
  <si>
    <t>Optický kabel 9/125µm SM, 4vl, Drop, 3mm, LSZH</t>
  </si>
  <si>
    <t>8</t>
  </si>
  <si>
    <t>-995624992</t>
  </si>
  <si>
    <t>7</t>
  </si>
  <si>
    <t>100061</t>
  </si>
  <si>
    <t>Úchyty na sloupy, střechu - izolační dle předpisu DPO</t>
  </si>
  <si>
    <t>-1219783316</t>
  </si>
  <si>
    <t>200146</t>
  </si>
  <si>
    <t>TR.OHEBNA PVC 2323</t>
  </si>
  <si>
    <t>-1593473749</t>
  </si>
  <si>
    <t>9</t>
  </si>
  <si>
    <t>200207</t>
  </si>
  <si>
    <t>TR.KOPOFLEX 90</t>
  </si>
  <si>
    <t>-1941576686</t>
  </si>
  <si>
    <t>10</t>
  </si>
  <si>
    <t>41084</t>
  </si>
  <si>
    <t>TWIST převodník videosignálu analog/dig PASIV kroucený pár</t>
  </si>
  <si>
    <t>KS</t>
  </si>
  <si>
    <t>-907678404</t>
  </si>
  <si>
    <t>11</t>
  </si>
  <si>
    <t>05011</t>
  </si>
  <si>
    <t>UTP instalační kabel 4x2xAWG24 Cat.5E</t>
  </si>
  <si>
    <t>1212523698</t>
  </si>
  <si>
    <t>21-M1</t>
  </si>
  <si>
    <t>Dodávka zařízení (specifikace)</t>
  </si>
  <si>
    <t>12</t>
  </si>
  <si>
    <t>0110900156</t>
  </si>
  <si>
    <t>licence 16 kamer pro Digifort Professional</t>
  </si>
  <si>
    <t>-1080798720</t>
  </si>
  <si>
    <t>13</t>
  </si>
  <si>
    <t>0111367018</t>
  </si>
  <si>
    <t>IPC-HFW5442E-ZE, ePoE Kompakt 4MPx Starlight, AI funkce, WDR 140dB, 2,7-12mm motorzoom, IR 50m, IP67/IK10, MicroSD</t>
  </si>
  <si>
    <t>-1442444085</t>
  </si>
  <si>
    <t>14</t>
  </si>
  <si>
    <t>0111370010</t>
  </si>
  <si>
    <t>PFA121 montážní box</t>
  </si>
  <si>
    <t>-768408149</t>
  </si>
  <si>
    <t>0111370332</t>
  </si>
  <si>
    <t>PFA152-E montážní konzole pro kamery na sloup</t>
  </si>
  <si>
    <t>1067607412</t>
  </si>
  <si>
    <t>16</t>
  </si>
  <si>
    <t>0202060230</t>
  </si>
  <si>
    <t>SBI-EASY-Okruh EPS - připojení jednoho okruhu typu EPS Připojení do Graf.nadstavby DPO :</t>
  </si>
  <si>
    <t>1947497098</t>
  </si>
  <si>
    <t>17</t>
  </si>
  <si>
    <t>0202060240</t>
  </si>
  <si>
    <t>SBI-EASY-Okruh CCTV-10 - připojení okruhu typu CCTV max 10 kamer Připojení do Graf.nadstavby DPO :</t>
  </si>
  <si>
    <t>254673349</t>
  </si>
  <si>
    <t>18</t>
  </si>
  <si>
    <t>0505531008</t>
  </si>
  <si>
    <t>UBNT EdgeSwitch PoE, 8x 10/100/1000, 2xSFP, 150W</t>
  </si>
  <si>
    <t>1331883451</t>
  </si>
  <si>
    <t>19</t>
  </si>
  <si>
    <t>0505531115</t>
  </si>
  <si>
    <t>Single-Mode optický modul SFP, 1Gbit, BiDi - sada 2 kusů</t>
  </si>
  <si>
    <t>1818796164</t>
  </si>
  <si>
    <t>21-M2</t>
  </si>
  <si>
    <t>Práce v HZS</t>
  </si>
  <si>
    <t>20</t>
  </si>
  <si>
    <t>Pol1</t>
  </si>
  <si>
    <t>Spolupráce s techniky DPO , montážní práce na zařízeních sloupech budovách.</t>
  </si>
  <si>
    <t>hod.</t>
  </si>
  <si>
    <t>739816441</t>
  </si>
  <si>
    <t>Pol10</t>
  </si>
  <si>
    <t>Inženýrská činnost - jednání s úřady</t>
  </si>
  <si>
    <t>696399107</t>
  </si>
  <si>
    <t>22</t>
  </si>
  <si>
    <t>Pol11</t>
  </si>
  <si>
    <t>Plošina, lešení + doprava ( soubor ) cena komplet za stavbu.</t>
  </si>
  <si>
    <t>-13406763</t>
  </si>
  <si>
    <t>23</t>
  </si>
  <si>
    <t>Pol12</t>
  </si>
  <si>
    <t>Montážní práce KAMER - technologie</t>
  </si>
  <si>
    <t>2003197526</t>
  </si>
  <si>
    <t>24</t>
  </si>
  <si>
    <t>Pol13</t>
  </si>
  <si>
    <t>Značení - POŽÁRNÍHO PROSTUPU , ZÁPIS DO KNIHY PROSTUPŮ.</t>
  </si>
  <si>
    <t>1181230228</t>
  </si>
  <si>
    <t>25</t>
  </si>
  <si>
    <t>Pol14</t>
  </si>
  <si>
    <t>Implementace do grafické nádstavby</t>
  </si>
  <si>
    <t>-263233945</t>
  </si>
  <si>
    <t>26</t>
  </si>
  <si>
    <t>Pol2</t>
  </si>
  <si>
    <t>Práce na zapojení a vyzbrojení rozvaděčů NN.</t>
  </si>
  <si>
    <t>463599204</t>
  </si>
  <si>
    <t>27</t>
  </si>
  <si>
    <t>Pol3</t>
  </si>
  <si>
    <t>Revize elektro</t>
  </si>
  <si>
    <t>-1424343141</t>
  </si>
  <si>
    <t>28</t>
  </si>
  <si>
    <t>Pol4</t>
  </si>
  <si>
    <t>Kompletace el.zařízení</t>
  </si>
  <si>
    <t>-1943168459</t>
  </si>
  <si>
    <t>29</t>
  </si>
  <si>
    <t>Pol5</t>
  </si>
  <si>
    <t>Naprogramování ústředny, SW</t>
  </si>
  <si>
    <t>788079615</t>
  </si>
  <si>
    <t>30</t>
  </si>
  <si>
    <t>Pol6</t>
  </si>
  <si>
    <t>Spolupráce s rev.technikem</t>
  </si>
  <si>
    <t>894603171</t>
  </si>
  <si>
    <t>31</t>
  </si>
  <si>
    <t>Pol7</t>
  </si>
  <si>
    <t>Zaškolení obsluhy</t>
  </si>
  <si>
    <t>-747766864</t>
  </si>
  <si>
    <t>32</t>
  </si>
  <si>
    <t>Pol8</t>
  </si>
  <si>
    <t>Projektová dokumentace provedení stavby</t>
  </si>
  <si>
    <t>2117186781</t>
  </si>
  <si>
    <t>33</t>
  </si>
  <si>
    <t>Pol9</t>
  </si>
  <si>
    <t>Inženýrská činnost projektanta</t>
  </si>
  <si>
    <t>-1457555936</t>
  </si>
  <si>
    <t>21-M3</t>
  </si>
  <si>
    <t>Ostatní náklady</t>
  </si>
  <si>
    <t>34</t>
  </si>
  <si>
    <t>11000101R</t>
  </si>
  <si>
    <t>Podružný materiál</t>
  </si>
  <si>
    <t>sb</t>
  </si>
  <si>
    <t>64</t>
  </si>
  <si>
    <t>-842631320</t>
  </si>
  <si>
    <t>35</t>
  </si>
  <si>
    <t>11000102R</t>
  </si>
  <si>
    <t>Podíl přidružených výkonů z C21M a navázaného materiálu</t>
  </si>
  <si>
    <t>378719179</t>
  </si>
  <si>
    <t>36</t>
  </si>
  <si>
    <t>11000103R</t>
  </si>
  <si>
    <t>Doprava</t>
  </si>
  <si>
    <t>673114781</t>
  </si>
  <si>
    <t>37</t>
  </si>
  <si>
    <t>11000104R</t>
  </si>
  <si>
    <t>Přesun dodávek</t>
  </si>
  <si>
    <t>805357619</t>
  </si>
  <si>
    <t>M-2</t>
  </si>
  <si>
    <t>EPS</t>
  </si>
  <si>
    <t>38</t>
  </si>
  <si>
    <t>0003.1</t>
  </si>
  <si>
    <t>1907794676</t>
  </si>
  <si>
    <t>39</t>
  </si>
  <si>
    <t>1002.1</t>
  </si>
  <si>
    <t>-2109518067</t>
  </si>
  <si>
    <t>40</t>
  </si>
  <si>
    <t>20120016</t>
  </si>
  <si>
    <t>Montáž zdroje do ústředny</t>
  </si>
  <si>
    <t>-846434643</t>
  </si>
  <si>
    <t>41</t>
  </si>
  <si>
    <t>210010003.1</t>
  </si>
  <si>
    <t>243533322</t>
  </si>
  <si>
    <t>42</t>
  </si>
  <si>
    <t>210010022.1</t>
  </si>
  <si>
    <t>trubka tuhá el.inst.z PVC typ 1523 R=23mm (PU)</t>
  </si>
  <si>
    <t>-1905788566</t>
  </si>
  <si>
    <t>43</t>
  </si>
  <si>
    <t>210010083</t>
  </si>
  <si>
    <t>trubka inst.pancéř.z PH typ 8021 R=21mm (PU)</t>
  </si>
  <si>
    <t>-1470715560</t>
  </si>
  <si>
    <t>44</t>
  </si>
  <si>
    <t>210110071X</t>
  </si>
  <si>
    <t>STOP tlačítko</t>
  </si>
  <si>
    <t>-813809448</t>
  </si>
  <si>
    <t>45</t>
  </si>
  <si>
    <t>210190003</t>
  </si>
  <si>
    <t>mont.oceloplech.rozvodnic do 100kg</t>
  </si>
  <si>
    <t>1764238866</t>
  </si>
  <si>
    <t>46</t>
  </si>
  <si>
    <t>210190004</t>
  </si>
  <si>
    <t>mont.oceloplech.rozvodnic do 150kg</t>
  </si>
  <si>
    <t>-324652032</t>
  </si>
  <si>
    <t>47</t>
  </si>
  <si>
    <t>210810046</t>
  </si>
  <si>
    <t>CXKH-Rm 3Cx2.5 mm2 750V (PU)</t>
  </si>
  <si>
    <t>-1665577911</t>
  </si>
  <si>
    <t>48</t>
  </si>
  <si>
    <t>215591216</t>
  </si>
  <si>
    <t>příchytka kabelová kov</t>
  </si>
  <si>
    <t>2028956665</t>
  </si>
  <si>
    <t>49</t>
  </si>
  <si>
    <t>220270224.1</t>
  </si>
  <si>
    <t>Kabel EPS obvodů</t>
  </si>
  <si>
    <t>68083373</t>
  </si>
  <si>
    <t>50</t>
  </si>
  <si>
    <t>220270224.1.1</t>
  </si>
  <si>
    <t>645261327</t>
  </si>
  <si>
    <t>51</t>
  </si>
  <si>
    <t>220270224.1.2</t>
  </si>
  <si>
    <t>1623047127</t>
  </si>
  <si>
    <t>52</t>
  </si>
  <si>
    <t>220270224.2</t>
  </si>
  <si>
    <t>1297495105</t>
  </si>
  <si>
    <t>53</t>
  </si>
  <si>
    <t>460510021.2</t>
  </si>
  <si>
    <t>-1393624624</t>
  </si>
  <si>
    <t>54</t>
  </si>
  <si>
    <t xml:space="preserve">Rozvaděč 800x800 IP66 </t>
  </si>
  <si>
    <t>-898906163</t>
  </si>
  <si>
    <t>55</t>
  </si>
  <si>
    <t xml:space="preserve">Rozváděč 1500x800x300 IP66 </t>
  </si>
  <si>
    <t>-1185347348</t>
  </si>
  <si>
    <t>56</t>
  </si>
  <si>
    <t>0001</t>
  </si>
  <si>
    <t xml:space="preserve">Zdroj 12VDC/230V 1A  - zdroje budou umístěny v rozvaděči u EPS stávající přívod</t>
  </si>
  <si>
    <t>765465144</t>
  </si>
  <si>
    <t>57</t>
  </si>
  <si>
    <t>00012</t>
  </si>
  <si>
    <t xml:space="preserve">CXKE-R  3CX2,5</t>
  </si>
  <si>
    <t>-152012484</t>
  </si>
  <si>
    <t>58</t>
  </si>
  <si>
    <t>010918</t>
  </si>
  <si>
    <t xml:space="preserve">TCEPKPFLE   3X4X0,8</t>
  </si>
  <si>
    <t>-1451013288</t>
  </si>
  <si>
    <t>59</t>
  </si>
  <si>
    <t>0601082201</t>
  </si>
  <si>
    <t>PRAFlaGuard F PH 120R 2x2x1,5</t>
  </si>
  <si>
    <t>-989286215</t>
  </si>
  <si>
    <t>60</t>
  </si>
  <si>
    <t>805700821</t>
  </si>
  <si>
    <t>61</t>
  </si>
  <si>
    <t>26152577</t>
  </si>
  <si>
    <t>62</t>
  </si>
  <si>
    <t>1416502962</t>
  </si>
  <si>
    <t>63</t>
  </si>
  <si>
    <t>130208X</t>
  </si>
  <si>
    <t>Tlačítko IP65 - T6 v krytu ( červené ) " TOTAL, CENSTRAL STOP "</t>
  </si>
  <si>
    <t>1191451252</t>
  </si>
  <si>
    <t>1052961078</t>
  </si>
  <si>
    <t>65</t>
  </si>
  <si>
    <t>200157</t>
  </si>
  <si>
    <t>TR.PH 1523</t>
  </si>
  <si>
    <t>2146883470</t>
  </si>
  <si>
    <t>66</t>
  </si>
  <si>
    <t>200180</t>
  </si>
  <si>
    <t>Trubka 6021 ZNM pancéřová pr.21 pozink</t>
  </si>
  <si>
    <t>1231260304</t>
  </si>
  <si>
    <t>67</t>
  </si>
  <si>
    <t>531361934</t>
  </si>
  <si>
    <t>68</t>
  </si>
  <si>
    <t>240005</t>
  </si>
  <si>
    <t>HM.+VRUT 910/SD/8X50/ 2351099</t>
  </si>
  <si>
    <t>1214452628</t>
  </si>
  <si>
    <t>69</t>
  </si>
  <si>
    <t>240005.1</t>
  </si>
  <si>
    <t>Ocelové oko - kotvící kabel</t>
  </si>
  <si>
    <t>-233684713</t>
  </si>
  <si>
    <t>70</t>
  </si>
  <si>
    <t>41081</t>
  </si>
  <si>
    <t>Temperace rozvaděče - topné těleso 230V včetně regulace.</t>
  </si>
  <si>
    <t>233241797</t>
  </si>
  <si>
    <t>71</t>
  </si>
  <si>
    <t>41083</t>
  </si>
  <si>
    <t>SWITCH 8vst cat 5e 10/100/1000 POE</t>
  </si>
  <si>
    <t>796146132</t>
  </si>
  <si>
    <t>72</t>
  </si>
  <si>
    <t>-1405797949</t>
  </si>
  <si>
    <t>73</t>
  </si>
  <si>
    <t>4874266</t>
  </si>
  <si>
    <t>KONEKTOR 74266 RJ45 CAT.5 100KS</t>
  </si>
  <si>
    <t>1534203748</t>
  </si>
  <si>
    <t>74</t>
  </si>
  <si>
    <t>-1648713774</t>
  </si>
  <si>
    <t>75</t>
  </si>
  <si>
    <t>0340010029</t>
  </si>
  <si>
    <t>Sada štítků PROFILE CZ s LED</t>
  </si>
  <si>
    <t>1302722941</t>
  </si>
  <si>
    <t>76</t>
  </si>
  <si>
    <t>0340010111</t>
  </si>
  <si>
    <t>Pro215D_ústředna PROFILE Flexible, kompaktní skříň</t>
  </si>
  <si>
    <t>-1039058040</t>
  </si>
  <si>
    <t>77</t>
  </si>
  <si>
    <t>0340010152</t>
  </si>
  <si>
    <t>PNI800_síťová deska PROFILE Flexible</t>
  </si>
  <si>
    <t>-1218866956</t>
  </si>
  <si>
    <t>78</t>
  </si>
  <si>
    <t>0340110133</t>
  </si>
  <si>
    <t>FOM800-1_sada převodníků na optiku</t>
  </si>
  <si>
    <t>-1827094418</t>
  </si>
  <si>
    <t>79</t>
  </si>
  <si>
    <t>0340110230</t>
  </si>
  <si>
    <t>MXP024/50-U, zdroj</t>
  </si>
  <si>
    <t>1386411587</t>
  </si>
  <si>
    <t>80</t>
  </si>
  <si>
    <t>0340210001</t>
  </si>
  <si>
    <t>830PH_OPT/TD interaktivní multisenzor</t>
  </si>
  <si>
    <t>-1029690852</t>
  </si>
  <si>
    <t>81</t>
  </si>
  <si>
    <t>0340210005.1</t>
  </si>
  <si>
    <t>4B_patice senzoru pro řadu 830,802,601</t>
  </si>
  <si>
    <t>-656719661</t>
  </si>
  <si>
    <t>82</t>
  </si>
  <si>
    <t>0340310004</t>
  </si>
  <si>
    <t>DIN830/R_tlačítkový hlásič s izolátorem, venk. - červený</t>
  </si>
  <si>
    <t>627587720</t>
  </si>
  <si>
    <t>83</t>
  </si>
  <si>
    <t>0340410026</t>
  </si>
  <si>
    <t>Kabelová vývodka pro S200/FV300</t>
  </si>
  <si>
    <t>770622543</t>
  </si>
  <si>
    <t>84</t>
  </si>
  <si>
    <t>0340410033</t>
  </si>
  <si>
    <t xml:space="preserve">FV311SC_plamenný hlásič </t>
  </si>
  <si>
    <t>2021009724</t>
  </si>
  <si>
    <t>85</t>
  </si>
  <si>
    <t>0340410037</t>
  </si>
  <si>
    <t>MB300_držák plamenných hlásičů</t>
  </si>
  <si>
    <t>-2013377170</t>
  </si>
  <si>
    <t>86</t>
  </si>
  <si>
    <t>0340410038</t>
  </si>
  <si>
    <t>WH300_ochranný kryt</t>
  </si>
  <si>
    <t>-1726908417</t>
  </si>
  <si>
    <t>87</t>
  </si>
  <si>
    <t>0340410039</t>
  </si>
  <si>
    <t>WT 300, zkušební zařízení plamenných hlásičú</t>
  </si>
  <si>
    <t>-521246701</t>
  </si>
  <si>
    <t>88</t>
  </si>
  <si>
    <t>0340510006</t>
  </si>
  <si>
    <t>CIM800_vstupní prvek hlídaný</t>
  </si>
  <si>
    <t>-1044838057</t>
  </si>
  <si>
    <t>89</t>
  </si>
  <si>
    <t>0340510022</t>
  </si>
  <si>
    <t>Víko montážní krabice</t>
  </si>
  <si>
    <t>-2106910357</t>
  </si>
  <si>
    <t>90</t>
  </si>
  <si>
    <t>0340610039</t>
  </si>
  <si>
    <t>P80AVR_adresovatelná siréna s majákem, červená</t>
  </si>
  <si>
    <t>-2075783359</t>
  </si>
  <si>
    <t>91</t>
  </si>
  <si>
    <t>0340610047</t>
  </si>
  <si>
    <t>D-BOXR_montážní krabice pro povrchovou montáž</t>
  </si>
  <si>
    <t>-214856328</t>
  </si>
  <si>
    <t>92</t>
  </si>
  <si>
    <t>0340910020</t>
  </si>
  <si>
    <t>T210+ zkušební zařízení plamenných hlásičů</t>
  </si>
  <si>
    <t>-1093275604</t>
  </si>
  <si>
    <t>93</t>
  </si>
  <si>
    <t>0340910025</t>
  </si>
  <si>
    <t>Adaptér FV400 pro T210+</t>
  </si>
  <si>
    <t>2067398019</t>
  </si>
  <si>
    <t>94</t>
  </si>
  <si>
    <t>0340910066</t>
  </si>
  <si>
    <t>PS 12380, AKU 12V/38Ah</t>
  </si>
  <si>
    <t>-164868772</t>
  </si>
  <si>
    <t>95</t>
  </si>
  <si>
    <t>0340910066.1</t>
  </si>
  <si>
    <t>Montážní krabice</t>
  </si>
  <si>
    <t>15732467</t>
  </si>
  <si>
    <t>96</t>
  </si>
  <si>
    <t>0340910067</t>
  </si>
  <si>
    <t>PS 12260, AKU 12V/26Ah</t>
  </si>
  <si>
    <t>-401933777</t>
  </si>
  <si>
    <t>97</t>
  </si>
  <si>
    <t>Pol13.1</t>
  </si>
  <si>
    <t>1618773990</t>
  </si>
  <si>
    <t>98</t>
  </si>
  <si>
    <t>Pol14.1</t>
  </si>
  <si>
    <t>Montážní práce EPS - technologie</t>
  </si>
  <si>
    <t>100403283</t>
  </si>
  <si>
    <t>99</t>
  </si>
  <si>
    <t>Pol15</t>
  </si>
  <si>
    <t>1856361495</t>
  </si>
  <si>
    <t>100</t>
  </si>
  <si>
    <t>Pol16</t>
  </si>
  <si>
    <t>1896373060</t>
  </si>
  <si>
    <t>101</t>
  </si>
  <si>
    <t>Pol3.5</t>
  </si>
  <si>
    <t>274754074</t>
  </si>
  <si>
    <t>102</t>
  </si>
  <si>
    <t>Pol4.5</t>
  </si>
  <si>
    <t>-1327811959</t>
  </si>
  <si>
    <t>103</t>
  </si>
  <si>
    <t>Pol5.4</t>
  </si>
  <si>
    <t>717297068</t>
  </si>
  <si>
    <t>104</t>
  </si>
  <si>
    <t>Pol6.4</t>
  </si>
  <si>
    <t>412886717</t>
  </si>
  <si>
    <t>105</t>
  </si>
  <si>
    <t>Pol7.3</t>
  </si>
  <si>
    <t>-272952862</t>
  </si>
  <si>
    <t>106</t>
  </si>
  <si>
    <t>Pol8.3</t>
  </si>
  <si>
    <t>2002872065</t>
  </si>
  <si>
    <t>107</t>
  </si>
  <si>
    <t>Pol9.1</t>
  </si>
  <si>
    <t>1062490025</t>
  </si>
  <si>
    <t>108</t>
  </si>
  <si>
    <t>-490901618</t>
  </si>
  <si>
    <t>109</t>
  </si>
  <si>
    <t>-280370087</t>
  </si>
  <si>
    <t>110</t>
  </si>
  <si>
    <t>526636056</t>
  </si>
  <si>
    <t>111</t>
  </si>
  <si>
    <t>-2084165411</t>
  </si>
  <si>
    <t>112</t>
  </si>
  <si>
    <t>11000109R</t>
  </si>
  <si>
    <t>Doprava dodávek</t>
  </si>
  <si>
    <t>103768578</t>
  </si>
  <si>
    <t>M-3</t>
  </si>
  <si>
    <t>Kabelová trasa</t>
  </si>
  <si>
    <t>21-Z</t>
  </si>
  <si>
    <t>Zemní práce</t>
  </si>
  <si>
    <t>113</t>
  </si>
  <si>
    <t>460010024</t>
  </si>
  <si>
    <t>vytyč.trati kab.vedení v zastavěném prostoru</t>
  </si>
  <si>
    <t>km</t>
  </si>
  <si>
    <t>2120522193</t>
  </si>
  <si>
    <t>114</t>
  </si>
  <si>
    <t>460050602</t>
  </si>
  <si>
    <t>ruční výkop jámy zem.tř.3-4</t>
  </si>
  <si>
    <t>m3</t>
  </si>
  <si>
    <t>996291622</t>
  </si>
  <si>
    <t>115</t>
  </si>
  <si>
    <t>460080001.1</t>
  </si>
  <si>
    <t xml:space="preserve">betonový základ do rostlé zeminy bez bednění </t>
  </si>
  <si>
    <t>665048226</t>
  </si>
  <si>
    <t>VV</t>
  </si>
  <si>
    <t>"pro šachtice" 16</t>
  </si>
  <si>
    <t>"pro pilířek" 1</t>
  </si>
  <si>
    <t>Součet</t>
  </si>
  <si>
    <t>116</t>
  </si>
  <si>
    <t>460200684</t>
  </si>
  <si>
    <t>kabel.rýha 65cm/šíř. 120cm/hl. zem.tř.4</t>
  </si>
  <si>
    <t>-1988780939</t>
  </si>
  <si>
    <t>"rýha provedena v dl. 130 m - neoceňovat" 0</t>
  </si>
  <si>
    <t>117</t>
  </si>
  <si>
    <t>460420022</t>
  </si>
  <si>
    <t>kabel.lože z kop.písku rýha 65cm tl.10cm</t>
  </si>
  <si>
    <t>1326978020</t>
  </si>
  <si>
    <t>260</t>
  </si>
  <si>
    <t>"lože v rýze VN kabelu provedeno" -130</t>
  </si>
  <si>
    <t>118</t>
  </si>
  <si>
    <t>460490012</t>
  </si>
  <si>
    <t>fólie výstražná z PVC šířky 33cm</t>
  </si>
  <si>
    <t>354619914</t>
  </si>
  <si>
    <t>390</t>
  </si>
  <si>
    <t>"v rýze VN kabelu provedeno" -130</t>
  </si>
  <si>
    <t>119</t>
  </si>
  <si>
    <t>-1558172261</t>
  </si>
  <si>
    <t>120</t>
  </si>
  <si>
    <t>460520202</t>
  </si>
  <si>
    <t>Položení chráničky HDPE</t>
  </si>
  <si>
    <t>1791237490</t>
  </si>
  <si>
    <t>121</t>
  </si>
  <si>
    <t>460560684</t>
  </si>
  <si>
    <t>ruč.zához.kab.rýhy 65cm šíř.120cm hl.zem.tř.4</t>
  </si>
  <si>
    <t>-558290198</t>
  </si>
  <si>
    <t>122</t>
  </si>
  <si>
    <t>460600003u</t>
  </si>
  <si>
    <t>Protlak pod komunikací do d=160</t>
  </si>
  <si>
    <t>311765836</t>
  </si>
  <si>
    <t>"protlak proveden v dl. 22,0 m" 0</t>
  </si>
  <si>
    <t>123</t>
  </si>
  <si>
    <t>460600003u.1</t>
  </si>
  <si>
    <t>Protlak pod komunikací do d=110</t>
  </si>
  <si>
    <t>1567555278</t>
  </si>
  <si>
    <t>124</t>
  </si>
  <si>
    <t>1351931541</t>
  </si>
  <si>
    <t>125</t>
  </si>
  <si>
    <t>460600003u.2</t>
  </si>
  <si>
    <t>Protlak pod komunikací do d=HDPE</t>
  </si>
  <si>
    <t>1337420185</t>
  </si>
  <si>
    <t>126</t>
  </si>
  <si>
    <t>210100007</t>
  </si>
  <si>
    <t>ukonč.vod.v rozv.vč.zap.a konc.do 70 mm2</t>
  </si>
  <si>
    <t>404761237</t>
  </si>
  <si>
    <t>127</t>
  </si>
  <si>
    <t>210100009.1</t>
  </si>
  <si>
    <t>ukonč.vod.v rozv.vč.zap.a konc.do 120 mm2</t>
  </si>
  <si>
    <t>1650081603</t>
  </si>
  <si>
    <t>128</t>
  </si>
  <si>
    <t>210810056</t>
  </si>
  <si>
    <t>CYKY-CYKYm 5Cx2.5 mm2 750V (PU)</t>
  </si>
  <si>
    <t>1136812850</t>
  </si>
  <si>
    <t>129</t>
  </si>
  <si>
    <t>210810114</t>
  </si>
  <si>
    <t>CYKY-CYKYm 3Dx120+50 mm2 1kV (PU)</t>
  </si>
  <si>
    <t>-1603171765</t>
  </si>
  <si>
    <t>130</t>
  </si>
  <si>
    <t>21081011R</t>
  </si>
  <si>
    <t>CYKY-CYKYm 5x35</t>
  </si>
  <si>
    <t>1713681250</t>
  </si>
  <si>
    <t>131</t>
  </si>
  <si>
    <t>21081091R</t>
  </si>
  <si>
    <t xml:space="preserve">D+M datový kabel </t>
  </si>
  <si>
    <t>-2105624351</t>
  </si>
  <si>
    <t>132</t>
  </si>
  <si>
    <t>460510021.1</t>
  </si>
  <si>
    <t>-1661841950</t>
  </si>
  <si>
    <t>220+80</t>
  </si>
  <si>
    <t>133</t>
  </si>
  <si>
    <t>010179</t>
  </si>
  <si>
    <t>CYKY 3X120+70</t>
  </si>
  <si>
    <t>1422781887</t>
  </si>
  <si>
    <t>134</t>
  </si>
  <si>
    <t>010198-U</t>
  </si>
  <si>
    <t xml:space="preserve">CYKY  5CX 2,5</t>
  </si>
  <si>
    <t>204078696</t>
  </si>
  <si>
    <t>135</t>
  </si>
  <si>
    <t>0101981</t>
  </si>
  <si>
    <t>CYKY 5x35</t>
  </si>
  <si>
    <t>-634048121</t>
  </si>
  <si>
    <t>136</t>
  </si>
  <si>
    <t>10001000</t>
  </si>
  <si>
    <t>Betonová směs</t>
  </si>
  <si>
    <t>1270487085</t>
  </si>
  <si>
    <t>137</t>
  </si>
  <si>
    <t>1769910</t>
  </si>
  <si>
    <t>TRUBKA HDPE 40/33 06040</t>
  </si>
  <si>
    <t>1779995456</t>
  </si>
  <si>
    <t>130,0</t>
  </si>
  <si>
    <t>"protlak" -22,0</t>
  </si>
  <si>
    <t>138</t>
  </si>
  <si>
    <t>200207.1</t>
  </si>
  <si>
    <t>TR.KOPOFLEX 110</t>
  </si>
  <si>
    <t>-735630743</t>
  </si>
  <si>
    <t>"protlak" -2*22,0</t>
  </si>
  <si>
    <t>139</t>
  </si>
  <si>
    <t>200207.1.1</t>
  </si>
  <si>
    <t>-1988171445</t>
  </si>
  <si>
    <t>140</t>
  </si>
  <si>
    <t>200207.1.2</t>
  </si>
  <si>
    <t>-425567286</t>
  </si>
  <si>
    <t>141</t>
  </si>
  <si>
    <t>321105</t>
  </si>
  <si>
    <t>Šachta instalační - do terenu PVC s poklopem - komplet</t>
  </si>
  <si>
    <t>1609997072</t>
  </si>
  <si>
    <t>142</t>
  </si>
  <si>
    <t>90001</t>
  </si>
  <si>
    <t>kopaný písek</t>
  </si>
  <si>
    <t>-1318273787</t>
  </si>
  <si>
    <t>16,9</t>
  </si>
  <si>
    <t>"provedeno" -130,0*0,1*0,65</t>
  </si>
  <si>
    <t>143</t>
  </si>
  <si>
    <t>90006</t>
  </si>
  <si>
    <t>fólie z polyetylenu šíře 330mm</t>
  </si>
  <si>
    <t>848271801</t>
  </si>
  <si>
    <t>"pro týhu VN kabelu" -130</t>
  </si>
  <si>
    <t>144</t>
  </si>
  <si>
    <t>21019154R</t>
  </si>
  <si>
    <t>Mont.pilíře bez zákl.kab.skříně a zap.vod. PSPP</t>
  </si>
  <si>
    <t>kus</t>
  </si>
  <si>
    <t>-1007387893</t>
  </si>
  <si>
    <t>145</t>
  </si>
  <si>
    <t>091153</t>
  </si>
  <si>
    <t xml:space="preserve">PILÍŘ  PER 2 + ZÁKLAD</t>
  </si>
  <si>
    <t>256</t>
  </si>
  <si>
    <t>611075826</t>
  </si>
  <si>
    <t>146</t>
  </si>
  <si>
    <t>21019202R</t>
  </si>
  <si>
    <t>Skříň pojistková SP - PRÁZDNÍ PRO ZAÚSTĚNÍ KABELŮ</t>
  </si>
  <si>
    <t>1686735436</t>
  </si>
  <si>
    <t>147</t>
  </si>
  <si>
    <t>091160</t>
  </si>
  <si>
    <t xml:space="preserve">Skříň  SS 100/NVS6- - SP 1  </t>
  </si>
  <si>
    <t>-248557024</t>
  </si>
  <si>
    <t>148</t>
  </si>
  <si>
    <t>0340210005</t>
  </si>
  <si>
    <t>Automatická závora pro kontrolu vjezdu na parkoviště, obousměrná, na samostatném ostrůvku vč. kabeláže, sloupků pro ovládání vč. SW. Cena včetně dodávky a instalace ( kabelové propojení s hlavní vrátnicí a napájením )</t>
  </si>
  <si>
    <t>1630207522</t>
  </si>
  <si>
    <t>149</t>
  </si>
  <si>
    <t>03402111R</t>
  </si>
  <si>
    <t>D+M indukční smyčky</t>
  </si>
  <si>
    <t>-372724410</t>
  </si>
  <si>
    <t>150</t>
  </si>
  <si>
    <t>034021121R</t>
  </si>
  <si>
    <t>Doplnění systému kamery a identifikace SPZ</t>
  </si>
  <si>
    <t>1913728114</t>
  </si>
  <si>
    <t>151</t>
  </si>
  <si>
    <t>Pol2.4</t>
  </si>
  <si>
    <t>Vyměřování šachtic, kabelových tras.</t>
  </si>
  <si>
    <t>2031863552</t>
  </si>
  <si>
    <t>152</t>
  </si>
  <si>
    <t>Pol3.4</t>
  </si>
  <si>
    <t>Vyměřování tras.</t>
  </si>
  <si>
    <t>-1035546693</t>
  </si>
  <si>
    <t>153</t>
  </si>
  <si>
    <t>Pol4.4</t>
  </si>
  <si>
    <t>Spolupráce s revizním technikem</t>
  </si>
  <si>
    <t>1443305284</t>
  </si>
  <si>
    <t>154</t>
  </si>
  <si>
    <t>Pol6.3</t>
  </si>
  <si>
    <t>Koordinace s ostatními profesemi</t>
  </si>
  <si>
    <t>1585935743</t>
  </si>
  <si>
    <t>155</t>
  </si>
  <si>
    <t>Pol7.2</t>
  </si>
  <si>
    <t>Příprava staveniště</t>
  </si>
  <si>
    <t>-839114938</t>
  </si>
  <si>
    <t>156</t>
  </si>
  <si>
    <t>Pol8.2</t>
  </si>
  <si>
    <t>-1630237848</t>
  </si>
  <si>
    <t>157</t>
  </si>
  <si>
    <t>1251150219</t>
  </si>
  <si>
    <t>158</t>
  </si>
  <si>
    <t>2132922112</t>
  </si>
  <si>
    <t>159</t>
  </si>
  <si>
    <t>2039402081</t>
  </si>
  <si>
    <t>160</t>
  </si>
  <si>
    <t>555349988</t>
  </si>
  <si>
    <t>161</t>
  </si>
  <si>
    <t>11000105R</t>
  </si>
  <si>
    <t>Podíl přidružených výkonů z C46M</t>
  </si>
  <si>
    <t>kpl</t>
  </si>
  <si>
    <t>572241868</t>
  </si>
  <si>
    <t>162</t>
  </si>
  <si>
    <t>11000106R</t>
  </si>
  <si>
    <t>Ekologická přirážka z C21M a navázaného materiálu</t>
  </si>
  <si>
    <t>1579168645</t>
  </si>
  <si>
    <t>163</t>
  </si>
  <si>
    <t>11000107R</t>
  </si>
  <si>
    <t>Provoz investora z C21M a navázaného materiálu</t>
  </si>
  <si>
    <t>-377873689</t>
  </si>
  <si>
    <t>164</t>
  </si>
  <si>
    <t>11000108R</t>
  </si>
  <si>
    <t>Stimulační přirážka z C21M a navázaného materiálu</t>
  </si>
  <si>
    <t>350836021</t>
  </si>
  <si>
    <t>165</t>
  </si>
  <si>
    <t>394730156</t>
  </si>
  <si>
    <t>M-4</t>
  </si>
  <si>
    <t>Osvětlení přístřešku</t>
  </si>
  <si>
    <t>166</t>
  </si>
  <si>
    <t>0000005</t>
  </si>
  <si>
    <t>A - Montáž svítidla</t>
  </si>
  <si>
    <t>328026967</t>
  </si>
  <si>
    <t>167</t>
  </si>
  <si>
    <t>665668069</t>
  </si>
  <si>
    <t>168</t>
  </si>
  <si>
    <t>210010022</t>
  </si>
  <si>
    <t>1083157097</t>
  </si>
  <si>
    <t>169</t>
  </si>
  <si>
    <t>210010351</t>
  </si>
  <si>
    <t>krab.rozvodka typ 6455-11 do 4mm2 vč.zapoj.</t>
  </si>
  <si>
    <t>172591030</t>
  </si>
  <si>
    <t>170</t>
  </si>
  <si>
    <t>210020651</t>
  </si>
  <si>
    <t>nosné konstr. pro zařízení o váze do 5 kg</t>
  </si>
  <si>
    <t>Ks</t>
  </si>
  <si>
    <t>-1844882382</t>
  </si>
  <si>
    <t>171</t>
  </si>
  <si>
    <t>210100001</t>
  </si>
  <si>
    <t>ukonč.vod.v rozv.vč.zap.a konc.do 2.5mm2</t>
  </si>
  <si>
    <t>783107432</t>
  </si>
  <si>
    <t>172</t>
  </si>
  <si>
    <t>210810045</t>
  </si>
  <si>
    <t>CYKY-CYKYm 3Cx1.5 mm2 750V (PU)</t>
  </si>
  <si>
    <t>-332907206</t>
  </si>
  <si>
    <t>173</t>
  </si>
  <si>
    <t>215191621</t>
  </si>
  <si>
    <t>svorkovnice Wago</t>
  </si>
  <si>
    <t>-1791849279</t>
  </si>
  <si>
    <t>174</t>
  </si>
  <si>
    <t>010175-U.1</t>
  </si>
  <si>
    <t xml:space="preserve">CYKY  3X1,5</t>
  </si>
  <si>
    <t>1962784835</t>
  </si>
  <si>
    <t>175</t>
  </si>
  <si>
    <t>04100</t>
  </si>
  <si>
    <t>Fe profil U 40</t>
  </si>
  <si>
    <t>kg</t>
  </si>
  <si>
    <t>468015519</t>
  </si>
  <si>
    <t>176</t>
  </si>
  <si>
    <t>090901</t>
  </si>
  <si>
    <t>KR.D 9525/CR</t>
  </si>
  <si>
    <t>-2005912171</t>
  </si>
  <si>
    <t>177</t>
  </si>
  <si>
    <t>100201</t>
  </si>
  <si>
    <t>Závitová tyč 8</t>
  </si>
  <si>
    <t>1751613935</t>
  </si>
  <si>
    <t>178</t>
  </si>
  <si>
    <t>1235739432</t>
  </si>
  <si>
    <t>179</t>
  </si>
  <si>
    <t>-379959013</t>
  </si>
  <si>
    <t>180</t>
  </si>
  <si>
    <t>2042360</t>
  </si>
  <si>
    <t>SVORKA WAGO 273-102 4x1-2.5mm</t>
  </si>
  <si>
    <t>1989185795</t>
  </si>
  <si>
    <t>181</t>
  </si>
  <si>
    <t>300025 X</t>
  </si>
  <si>
    <t>A - SVÍTIDLO- LED , IP65 ,Prachotěsné svítidlo , polyesterové tělo.53W, 7000lm</t>
  </si>
  <si>
    <t>1193544227</t>
  </si>
  <si>
    <t>182</t>
  </si>
  <si>
    <t>Pol2.3</t>
  </si>
  <si>
    <t>Vyměřování svítidel,, spínačů, kabelových tras.</t>
  </si>
  <si>
    <t>1542502941</t>
  </si>
  <si>
    <t>183</t>
  </si>
  <si>
    <t>Pol3.3</t>
  </si>
  <si>
    <t>115100760</t>
  </si>
  <si>
    <t>184</t>
  </si>
  <si>
    <t>Pol4.3</t>
  </si>
  <si>
    <t>1350133352</t>
  </si>
  <si>
    <t>185</t>
  </si>
  <si>
    <t>Pol6.2</t>
  </si>
  <si>
    <t>817481360</t>
  </si>
  <si>
    <t>186</t>
  </si>
  <si>
    <t>Pol7.1</t>
  </si>
  <si>
    <t>-1622365603</t>
  </si>
  <si>
    <t>187</t>
  </si>
  <si>
    <t>Pol8.1</t>
  </si>
  <si>
    <t>-184779716</t>
  </si>
  <si>
    <t>188</t>
  </si>
  <si>
    <t>1352350857</t>
  </si>
  <si>
    <t>189</t>
  </si>
  <si>
    <t>1630230554</t>
  </si>
  <si>
    <t>190</t>
  </si>
  <si>
    <t>686021011</t>
  </si>
  <si>
    <t>M-5</t>
  </si>
  <si>
    <t>VN a trafo</t>
  </si>
  <si>
    <t>191</t>
  </si>
  <si>
    <t>210010105</t>
  </si>
  <si>
    <t>Kabelová trubka do země</t>
  </si>
  <si>
    <t>-1507336012</t>
  </si>
  <si>
    <t>192</t>
  </si>
  <si>
    <t>210100009</t>
  </si>
  <si>
    <t>-717437811</t>
  </si>
  <si>
    <t>193</t>
  </si>
  <si>
    <t>210220021.1</t>
  </si>
  <si>
    <t>uzem. v zemi FeZn do 120 mm2 vč.svorek;propoj.aj.</t>
  </si>
  <si>
    <t>-1966340076</t>
  </si>
  <si>
    <t>194</t>
  </si>
  <si>
    <t>210220021.2</t>
  </si>
  <si>
    <t>878497465</t>
  </si>
  <si>
    <t>195</t>
  </si>
  <si>
    <t>210950111</t>
  </si>
  <si>
    <t>svazkování jednožilových kabelů vn</t>
  </si>
  <si>
    <t>1356672336</t>
  </si>
  <si>
    <t>196</t>
  </si>
  <si>
    <t>215945440</t>
  </si>
  <si>
    <t>AXEKCEY 120mm2 /22kV (PU)</t>
  </si>
  <si>
    <t>-131333242</t>
  </si>
  <si>
    <t>197</t>
  </si>
  <si>
    <t>-1437472022</t>
  </si>
  <si>
    <t>198</t>
  </si>
  <si>
    <t>-1910814811</t>
  </si>
  <si>
    <t>199</t>
  </si>
  <si>
    <t>0011220104100</t>
  </si>
  <si>
    <t>Bandimex páska vč spojky</t>
  </si>
  <si>
    <t>-1034224094</t>
  </si>
  <si>
    <t>200</t>
  </si>
  <si>
    <t>100044</t>
  </si>
  <si>
    <t>ZEM.PASEK FEZN 30/4</t>
  </si>
  <si>
    <t>Kg</t>
  </si>
  <si>
    <t>-1856363365</t>
  </si>
  <si>
    <t>201</t>
  </si>
  <si>
    <t>-665962830</t>
  </si>
  <si>
    <t>202</t>
  </si>
  <si>
    <t>1131648</t>
  </si>
  <si>
    <t>KABEL 22-AXEKVCEY 1x120/16</t>
  </si>
  <si>
    <t>958507172</t>
  </si>
  <si>
    <t>203</t>
  </si>
  <si>
    <t>1636082609</t>
  </si>
  <si>
    <t>204</t>
  </si>
  <si>
    <t>-579399245</t>
  </si>
  <si>
    <t>205</t>
  </si>
  <si>
    <t>1746130</t>
  </si>
  <si>
    <t>TRUBKA KOPOFLEX KF 09160</t>
  </si>
  <si>
    <t>-693484060</t>
  </si>
  <si>
    <t>206</t>
  </si>
  <si>
    <t>4502280</t>
  </si>
  <si>
    <t>VN - CTSbt 1x630KVA/3-24 ( komplet včetně kiosku a zemnění ) + rozvaděč VN, rozvaděč NN</t>
  </si>
  <si>
    <t>89042277</t>
  </si>
  <si>
    <t>207</t>
  </si>
  <si>
    <t>4502280.1</t>
  </si>
  <si>
    <t>VN - ROZVADĚČ VN - v stávající rozvodně doplnění del PD - DPMO</t>
  </si>
  <si>
    <t>-460424670</t>
  </si>
  <si>
    <t>208</t>
  </si>
  <si>
    <t>Pol1.2</t>
  </si>
  <si>
    <t>Montážní práce - VN ( napojení na stávající vedení )</t>
  </si>
  <si>
    <t>1529617582</t>
  </si>
  <si>
    <t>209</t>
  </si>
  <si>
    <t>Pol2.2</t>
  </si>
  <si>
    <t>Revize elektro VN</t>
  </si>
  <si>
    <t>-532195214</t>
  </si>
  <si>
    <t>210</t>
  </si>
  <si>
    <t>Pol3.2</t>
  </si>
  <si>
    <t>Montáž trafostanice VN</t>
  </si>
  <si>
    <t>-1090914313</t>
  </si>
  <si>
    <t>211</t>
  </si>
  <si>
    <t>Pol4.2</t>
  </si>
  <si>
    <t>107333039</t>
  </si>
  <si>
    <t>212</t>
  </si>
  <si>
    <t>Pol6.1</t>
  </si>
  <si>
    <t>Jeřáb</t>
  </si>
  <si>
    <t>-1780288007</t>
  </si>
  <si>
    <t>213</t>
  </si>
  <si>
    <t>990238710</t>
  </si>
  <si>
    <t>214</t>
  </si>
  <si>
    <t>-860763950</t>
  </si>
  <si>
    <t>215</t>
  </si>
  <si>
    <t>2088529987</t>
  </si>
  <si>
    <t>M-6</t>
  </si>
  <si>
    <t>VO</t>
  </si>
  <si>
    <t>216</t>
  </si>
  <si>
    <t>1001307197</t>
  </si>
  <si>
    <t>217</t>
  </si>
  <si>
    <t>164114864</t>
  </si>
  <si>
    <t>218</t>
  </si>
  <si>
    <t>460200304</t>
  </si>
  <si>
    <t>kabel.rýha 50cm/šíř. 120cm/hl. zem.tř.4</t>
  </si>
  <si>
    <t>-2083010894</t>
  </si>
  <si>
    <t>219</t>
  </si>
  <si>
    <t>460300006</t>
  </si>
  <si>
    <t>hutnění zeminy vrstvy 20cm</t>
  </si>
  <si>
    <t>-869022110</t>
  </si>
  <si>
    <t>220</t>
  </si>
  <si>
    <t>460560304</t>
  </si>
  <si>
    <t>ruč.zához.kab.rýhy 50cm šíř.120cm hl.zem.tř.4</t>
  </si>
  <si>
    <t>-537061807</t>
  </si>
  <si>
    <t>221</t>
  </si>
  <si>
    <t>460620013</t>
  </si>
  <si>
    <t>provizorní úprava terénu zem.tř.3</t>
  </si>
  <si>
    <t>m2</t>
  </si>
  <si>
    <t>-279684505</t>
  </si>
  <si>
    <t>222</t>
  </si>
  <si>
    <t>1601008716</t>
  </si>
  <si>
    <t>223</t>
  </si>
  <si>
    <t>210100003</t>
  </si>
  <si>
    <t>ukonč.vod.v rozv.vč.zap.a konc.do 16mm2</t>
  </si>
  <si>
    <t>736481176</t>
  </si>
  <si>
    <t>224</t>
  </si>
  <si>
    <t>2101002521</t>
  </si>
  <si>
    <t>ukonč.kab.celoplast.do 5x25 mm2</t>
  </si>
  <si>
    <t>-1367699428</t>
  </si>
  <si>
    <t>225</t>
  </si>
  <si>
    <t>210120101</t>
  </si>
  <si>
    <t>pojistka vložka do 60A vč. doteku</t>
  </si>
  <si>
    <t>-977280414</t>
  </si>
  <si>
    <t>226</t>
  </si>
  <si>
    <t>210202011</t>
  </si>
  <si>
    <t>444 23 15 - Montáž svítidla</t>
  </si>
  <si>
    <t>517909259</t>
  </si>
  <si>
    <t>227</t>
  </si>
  <si>
    <t>210204002</t>
  </si>
  <si>
    <t>stožár ocelový 12m</t>
  </si>
  <si>
    <t>-1561066515</t>
  </si>
  <si>
    <t>228</t>
  </si>
  <si>
    <t>210204103</t>
  </si>
  <si>
    <t>výložník ocel. 1-rám. do hmotnosti 35kg</t>
  </si>
  <si>
    <t>-1058069277</t>
  </si>
  <si>
    <t>229</t>
  </si>
  <si>
    <t>210204201</t>
  </si>
  <si>
    <t>elektrovýzbroj stožáru pro 1 okruh</t>
  </si>
  <si>
    <t>942056466</t>
  </si>
  <si>
    <t>230</t>
  </si>
  <si>
    <t>210220021</t>
  </si>
  <si>
    <t>2115575731</t>
  </si>
  <si>
    <t>231</t>
  </si>
  <si>
    <t>210220022</t>
  </si>
  <si>
    <t>uzem. v zemi FeZn R=8-10 mm vč.svorek,propoj. aj.</t>
  </si>
  <si>
    <t>1632265385</t>
  </si>
  <si>
    <t>232</t>
  </si>
  <si>
    <t>210220301</t>
  </si>
  <si>
    <t>svorky hromosvodové do 2 šroubu (SS;SR 03)</t>
  </si>
  <si>
    <t>-543309575</t>
  </si>
  <si>
    <t>233</t>
  </si>
  <si>
    <t>210220302</t>
  </si>
  <si>
    <t>svorky hromosv.nad 2 šrouby(ST;SJ;SK;SZ;SR01;02)</t>
  </si>
  <si>
    <t>-1042270638</t>
  </si>
  <si>
    <t>234</t>
  </si>
  <si>
    <t>1296311429</t>
  </si>
  <si>
    <t>235</t>
  </si>
  <si>
    <t>-608353767</t>
  </si>
  <si>
    <t>236</t>
  </si>
  <si>
    <t>210810057</t>
  </si>
  <si>
    <t>CYKY-CYKYm 5Cx10 mm2 750V (PU)</t>
  </si>
  <si>
    <t>-939608907</t>
  </si>
  <si>
    <t>237</t>
  </si>
  <si>
    <t>250020001</t>
  </si>
  <si>
    <t>kartáčování ocelovým kartáčem konstrukce tech.</t>
  </si>
  <si>
    <t>1972536872</t>
  </si>
  <si>
    <t>238</t>
  </si>
  <si>
    <t>250020201</t>
  </si>
  <si>
    <t>vrchní nátěr jednosložkový</t>
  </si>
  <si>
    <t>206856032</t>
  </si>
  <si>
    <t>239</t>
  </si>
  <si>
    <t>250060032</t>
  </si>
  <si>
    <t>nátěr stožáru a výložníku do 12 m</t>
  </si>
  <si>
    <t>-66316754</t>
  </si>
  <si>
    <t>240</t>
  </si>
  <si>
    <t>460080001</t>
  </si>
  <si>
    <t>betonový základ do rostlé zeminy bez bednění</t>
  </si>
  <si>
    <t>-583027853</t>
  </si>
  <si>
    <t>241</t>
  </si>
  <si>
    <t>460100023</t>
  </si>
  <si>
    <t>pouzdrový zákl.pro stožár VO v trase 300x1500mm</t>
  </si>
  <si>
    <t>1782354722</t>
  </si>
  <si>
    <t>242</t>
  </si>
  <si>
    <t>-1042416539</t>
  </si>
  <si>
    <t>243</t>
  </si>
  <si>
    <t>010175-U</t>
  </si>
  <si>
    <t xml:space="preserve">CYKY  3CX1,5</t>
  </si>
  <si>
    <t>909821783</t>
  </si>
  <si>
    <t>244</t>
  </si>
  <si>
    <t>010196-U</t>
  </si>
  <si>
    <t xml:space="preserve">CYKY  5CX10</t>
  </si>
  <si>
    <t>-488099716</t>
  </si>
  <si>
    <t>245</t>
  </si>
  <si>
    <t>010231</t>
  </si>
  <si>
    <t>Smršťovací záklopka 5x10-25</t>
  </si>
  <si>
    <t>62895736</t>
  </si>
  <si>
    <t>246</t>
  </si>
  <si>
    <t>050064</t>
  </si>
  <si>
    <t xml:space="preserve">VYLOZNIK  ZAR.ZINEK 2m</t>
  </si>
  <si>
    <t>-591036740</t>
  </si>
  <si>
    <t>247</t>
  </si>
  <si>
    <t>050229</t>
  </si>
  <si>
    <t>SV.VYB.- STOŽÍROVÉ - 12m/66W 8000LM</t>
  </si>
  <si>
    <t>1042906966</t>
  </si>
  <si>
    <t>248</t>
  </si>
  <si>
    <t>050260</t>
  </si>
  <si>
    <t xml:space="preserve">STOZAR KONUS - 11,5M  ZAROVY ZINEK</t>
  </si>
  <si>
    <t>1622144324</t>
  </si>
  <si>
    <t>249</t>
  </si>
  <si>
    <t>100003</t>
  </si>
  <si>
    <t>ZEM.DRAT FEZN 10 MM</t>
  </si>
  <si>
    <t>-88082562</t>
  </si>
  <si>
    <t>250</t>
  </si>
  <si>
    <t>152321652</t>
  </si>
  <si>
    <t>251</t>
  </si>
  <si>
    <t>-1867771230</t>
  </si>
  <si>
    <t>252</t>
  </si>
  <si>
    <t>10001002</t>
  </si>
  <si>
    <t>Betonová trubka 300/1500</t>
  </si>
  <si>
    <t>-1022146695</t>
  </si>
  <si>
    <t>253</t>
  </si>
  <si>
    <t>100031</t>
  </si>
  <si>
    <t>ZEM.SVORKA SZ</t>
  </si>
  <si>
    <t>844259074</t>
  </si>
  <si>
    <t>254</t>
  </si>
  <si>
    <t>100039</t>
  </si>
  <si>
    <t>ZEM.SVORKA SR 02 pas.+pas.</t>
  </si>
  <si>
    <t>-1768692588</t>
  </si>
  <si>
    <t>255</t>
  </si>
  <si>
    <t>100040</t>
  </si>
  <si>
    <t>ZEM.SVORKA SR 03 pas.+kul.</t>
  </si>
  <si>
    <t>-856912052</t>
  </si>
  <si>
    <t>871332675</t>
  </si>
  <si>
    <t>257</t>
  </si>
  <si>
    <t>180029</t>
  </si>
  <si>
    <t xml:space="preserve">POJ.PATRONA  6A</t>
  </si>
  <si>
    <t>-1438035740</t>
  </si>
  <si>
    <t>258</t>
  </si>
  <si>
    <t>200207a</t>
  </si>
  <si>
    <t>1112891343</t>
  </si>
  <si>
    <t>259</t>
  </si>
  <si>
    <t>5628101870010</t>
  </si>
  <si>
    <t>štítek z PVC na označení kabelu -359050</t>
  </si>
  <si>
    <t>KUS</t>
  </si>
  <si>
    <t>496308950</t>
  </si>
  <si>
    <t>90106</t>
  </si>
  <si>
    <t>email konzumní 02130</t>
  </si>
  <si>
    <t>-1210349563</t>
  </si>
  <si>
    <t>261</t>
  </si>
  <si>
    <t>90106a</t>
  </si>
  <si>
    <t>-1964994165</t>
  </si>
  <si>
    <t>262</t>
  </si>
  <si>
    <t>90116</t>
  </si>
  <si>
    <t>barva syntetická základní Primer S2000</t>
  </si>
  <si>
    <t>-552663081</t>
  </si>
  <si>
    <t>263</t>
  </si>
  <si>
    <t>90119</t>
  </si>
  <si>
    <t>ředidlo S 6006</t>
  </si>
  <si>
    <t>-1312430813</t>
  </si>
  <si>
    <t>264</t>
  </si>
  <si>
    <t>-1090948724</t>
  </si>
  <si>
    <t>265</t>
  </si>
  <si>
    <t>996007</t>
  </si>
  <si>
    <t>Stožárová výzbroj GURO 1</t>
  </si>
  <si>
    <t>633734515</t>
  </si>
  <si>
    <t>266</t>
  </si>
  <si>
    <t>996008</t>
  </si>
  <si>
    <t>Stožárová výzbroj GURO 2</t>
  </si>
  <si>
    <t>-1050839072</t>
  </si>
  <si>
    <t>267</t>
  </si>
  <si>
    <t>Pol1.1</t>
  </si>
  <si>
    <t>-549982261</t>
  </si>
  <si>
    <t>268</t>
  </si>
  <si>
    <t>Pol4.1</t>
  </si>
  <si>
    <t>Plošina</t>
  </si>
  <si>
    <t>1231494019</t>
  </si>
  <si>
    <t>269</t>
  </si>
  <si>
    <t>1034029551</t>
  </si>
  <si>
    <t>270</t>
  </si>
  <si>
    <t>1396032203</t>
  </si>
  <si>
    <t>271</t>
  </si>
  <si>
    <t>1176591113</t>
  </si>
  <si>
    <t>M-7</t>
  </si>
  <si>
    <t>Měření spotřeby</t>
  </si>
  <si>
    <t>21-M7-01</t>
  </si>
  <si>
    <t>Elektroměry</t>
  </si>
  <si>
    <t>272</t>
  </si>
  <si>
    <t>2100101R</t>
  </si>
  <si>
    <t>Multifunkční měřidlo L&amp;G, ZMD410CT44.2429 3x58/100…240/415V/0,01…1/6A, ověření stanoveného měřidla, komunikační modul RS-485, protokol IEC62056-21</t>
  </si>
  <si>
    <t>1484866070</t>
  </si>
  <si>
    <t>273</t>
  </si>
  <si>
    <t>2100102R</t>
  </si>
  <si>
    <t>Multifunkční měřidlo, PRO380-S-CT-Mod, 3x230/400V, x/5A, rozhraní RS-485, protokol ModBUS</t>
  </si>
  <si>
    <t>-2107060955</t>
  </si>
  <si>
    <t>274</t>
  </si>
  <si>
    <t>2100103R</t>
  </si>
  <si>
    <t>Multifunkční měřidlo, PRO380-Mod, 3x230/400V, 100A, rozhraní RS-485, protokol ModBUS</t>
  </si>
  <si>
    <t>192809832</t>
  </si>
  <si>
    <t>275</t>
  </si>
  <si>
    <t>2100104R</t>
  </si>
  <si>
    <t xml:space="preserve">Rozvaděč DT-1 AISYS </t>
  </si>
  <si>
    <t>-586209804</t>
  </si>
  <si>
    <t>276</t>
  </si>
  <si>
    <t>2100105R</t>
  </si>
  <si>
    <t>SW AISYS - Integrace komunikativního měřidla, protokol IEC62056-21</t>
  </si>
  <si>
    <t>511757238</t>
  </si>
  <si>
    <t>277</t>
  </si>
  <si>
    <t>2100106R</t>
  </si>
  <si>
    <t>SW AISYS - Integrace komunikativního měřidla, protokol ModBUS</t>
  </si>
  <si>
    <t>230072681</t>
  </si>
  <si>
    <t>278</t>
  </si>
  <si>
    <t>2100107R</t>
  </si>
  <si>
    <t>SW AISYS - Zařazení odběrného místa do stávající regulace rezervované kapacity</t>
  </si>
  <si>
    <t>212030124</t>
  </si>
  <si>
    <t>279</t>
  </si>
  <si>
    <t>2100108R</t>
  </si>
  <si>
    <t>Grafická příprava podkladových schémat vizualizace</t>
  </si>
  <si>
    <t>237754830</t>
  </si>
  <si>
    <t>280</t>
  </si>
  <si>
    <t>2100109R</t>
  </si>
  <si>
    <t>Režie přípravy SW AISYS</t>
  </si>
  <si>
    <t>1729070556</t>
  </si>
  <si>
    <t>281</t>
  </si>
  <si>
    <t>2100110R</t>
  </si>
  <si>
    <t>Montážní práce na místě</t>
  </si>
  <si>
    <t>hod</t>
  </si>
  <si>
    <t>657600557</t>
  </si>
  <si>
    <t>282</t>
  </si>
  <si>
    <t>210111R</t>
  </si>
  <si>
    <t>Montáž měřidla spotřeby el. energie typu A na místě dle vyhlášky 82/2011 Sb, plombování.</t>
  </si>
  <si>
    <t>-1211276864</t>
  </si>
  <si>
    <t>283</t>
  </si>
  <si>
    <t>2100112R</t>
  </si>
  <si>
    <t>Plombování měřidla spotřeby el. energie typu B, C na místě dle vyhlášky 82/2011 S</t>
  </si>
  <si>
    <t>-1758076000</t>
  </si>
  <si>
    <t>284</t>
  </si>
  <si>
    <t>2100113R</t>
  </si>
  <si>
    <t>Doprava a přesun materiálu</t>
  </si>
  <si>
    <t>1010902697</t>
  </si>
  <si>
    <t>285</t>
  </si>
  <si>
    <t>210114R</t>
  </si>
  <si>
    <t>Ostatní režie a pojištění</t>
  </si>
  <si>
    <t>-1644587822</t>
  </si>
  <si>
    <t>IO 02 - Identifikační a přihlašovací systém</t>
  </si>
  <si>
    <t>PSV - Práce a dodávky PSV</t>
  </si>
  <si>
    <t xml:space="preserve">    742 - Elektroinstalace - slaboproud</t>
  </si>
  <si>
    <t>PSV</t>
  </si>
  <si>
    <t>Práce a dodávky PSV</t>
  </si>
  <si>
    <t>742</t>
  </si>
  <si>
    <t>Elektroinstalace - slaboproud</t>
  </si>
  <si>
    <t>001.01R</t>
  </si>
  <si>
    <t>Zprovoznění systému a napojení systému IVC</t>
  </si>
  <si>
    <t>858943432</t>
  </si>
  <si>
    <t>001.02R</t>
  </si>
  <si>
    <t>Ostatní komponenty - součást stojanu v PS01</t>
  </si>
  <si>
    <t>-428984599</t>
  </si>
  <si>
    <t>"ocenění je součástí položky 7 a 8 v části PS 01" 0</t>
  </si>
  <si>
    <t>SO 01 - Objekty vodíkové technologie</t>
  </si>
  <si>
    <t>HSV - Práce a dodávky HSV</t>
  </si>
  <si>
    <t xml:space="preserve">    1 - Zemní práce</t>
  </si>
  <si>
    <t xml:space="preserve">    2 - Zakládání</t>
  </si>
  <si>
    <t xml:space="preserve">    9 - Ostatní konstrukce a práce, bourání</t>
  </si>
  <si>
    <t xml:space="preserve">    997 - Přesun sutě</t>
  </si>
  <si>
    <t xml:space="preserve">    711 - Izolace proti vodě, vlhkosti a plynům</t>
  </si>
  <si>
    <t xml:space="preserve">    764 - Konstrukce klempířské</t>
  </si>
  <si>
    <t xml:space="preserve">    767 - Konstrukce zámečnické</t>
  </si>
  <si>
    <t>HSV</t>
  </si>
  <si>
    <t>Práce a dodávky HSV</t>
  </si>
  <si>
    <t>111251101</t>
  </si>
  <si>
    <t>Odstranění křovin a stromů s odstraněním kořenů strojně průměru kmene do 100 mm v rovině nebo ve svahu sklonu terénu do 1:5, při celkové ploše do 100 m2</t>
  </si>
  <si>
    <t>-1685745521</t>
  </si>
  <si>
    <t>"K1" 10</t>
  </si>
  <si>
    <t>"K2" 56</t>
  </si>
  <si>
    <t>"K3" 15</t>
  </si>
  <si>
    <t>"K4" 160</t>
  </si>
  <si>
    <t>"K5" 15</t>
  </si>
  <si>
    <t>"K6" 16</t>
  </si>
  <si>
    <t>112101101</t>
  </si>
  <si>
    <t>Odstranění stromů s odřezáním kmene a s odvětvením listnatých, průměru kmene přes 100 do 300 mm</t>
  </si>
  <si>
    <t>919150373</t>
  </si>
  <si>
    <t>"již provedeno 23ks" 0</t>
  </si>
  <si>
    <t>112101102</t>
  </si>
  <si>
    <t>Odstranění stromů s odřezáním kmene a s odvětvením listnatých, průměru kmene přes 300 do 500 mm</t>
  </si>
  <si>
    <t>-860550409</t>
  </si>
  <si>
    <t>"již provedeno 14ks" 0</t>
  </si>
  <si>
    <t>112101103</t>
  </si>
  <si>
    <t>Odstranění stromů s odřezáním kmene a s odvětvením listnatých, průměru kmene přes 500 do 700 mm</t>
  </si>
  <si>
    <t>-93226950</t>
  </si>
  <si>
    <t>"již provedeno 3ks" 0</t>
  </si>
  <si>
    <t>112251101</t>
  </si>
  <si>
    <t>Odstranění pařezů strojně s jejich vykopáním, vytrháním nebo odstřelením průměru přes 100 do 300 mm</t>
  </si>
  <si>
    <t>-724341767</t>
  </si>
  <si>
    <t>112251102</t>
  </si>
  <si>
    <t>Odstranění pařezů strojně s jejich vykopáním, vytrháním nebo odstřelením průměru přes 300 do 500 mm</t>
  </si>
  <si>
    <t>-1869161575</t>
  </si>
  <si>
    <t>112251103</t>
  </si>
  <si>
    <t>Odstranění pařezů strojně s jejich vykopáním, vytrháním nebo odstřelením průměru přes 500 do 700 mm</t>
  </si>
  <si>
    <t>546841500</t>
  </si>
  <si>
    <t>113106142</t>
  </si>
  <si>
    <t>Rozebrání dlažeb komunikací pro pěší s přemístěním hmot na skládku na vzdálenost do 3 m nebo s naložením na dopravní prostředek s ložem z kameniva nebo živice a s jakoukoliv výplní spár strojně plochy jednotlivě přes 50 m2 z betonových nebo kameninových dlaždic, desek nebo tvarovek</t>
  </si>
  <si>
    <t>-1361038811</t>
  </si>
  <si>
    <t>113106143</t>
  </si>
  <si>
    <t>Rozebrání dlažeb komunikací pro pěší s přemístěním hmot na skládku na vzdálenost do 3 m nebo s naložením na dopravní prostředek s ložem z kameniva nebo živice a s jakoukoliv výplní spár strojně plochy jednotlivě přes 50 m2 z kamenných dlaždic nebo desek</t>
  </si>
  <si>
    <t>-94048743</t>
  </si>
  <si>
    <t>90,0*0,6*2</t>
  </si>
  <si>
    <t>113107171</t>
  </si>
  <si>
    <t>Odstranění podkladů nebo krytů strojně plochy jednotlivě přes 50 m2 do 200 m2 s přemístěním hmot na skládku na vzdálenost do 20 m nebo s naložením na dopravní prostředek z betonu prostého, o tl. vrstvy přes 100 do 150 mm</t>
  </si>
  <si>
    <t>1674210440</t>
  </si>
  <si>
    <t>113154265</t>
  </si>
  <si>
    <t>Frézování živičného podkladu nebo krytu s naložením na dopravní prostředek plochy přes 500 do 1 000 m2 s překážkami v trase pruhu šířky přes 1 m do 2 m, tloušťky vrstvy 200 mm</t>
  </si>
  <si>
    <t>213627657</t>
  </si>
  <si>
    <t>"tl. 150 mm" 1750</t>
  </si>
  <si>
    <t>113201112</t>
  </si>
  <si>
    <t>Vytrhání obrub s vybouráním lože, s přemístěním hmot na skládku na vzdálenost do 3 m nebo s naložením na dopravní prostředek silničních ležatých</t>
  </si>
  <si>
    <t>-125654564</t>
  </si>
  <si>
    <t>(90+100+7)*2+30</t>
  </si>
  <si>
    <t>121151113</t>
  </si>
  <si>
    <t>Sejmutí ornice strojně při souvislé ploše přes 100 do 500 m2, tl. vrstvy do 200 mm</t>
  </si>
  <si>
    <t>-1930241177</t>
  </si>
  <si>
    <t>122251104</t>
  </si>
  <si>
    <t>Odkopávky a prokopávky nezapažené strojně v hornině třídy těžitelnosti I skupiny 3 přes 100 do 500 m3</t>
  </si>
  <si>
    <t>-1173098513</t>
  </si>
  <si>
    <t>600*0,2</t>
  </si>
  <si>
    <t>122251106</t>
  </si>
  <si>
    <t>Odkopávky a prokopávky nezapažené strojně v hornině třídy těžitelnosti I skupiny 3 přes 1 000 do 5 000 m3</t>
  </si>
  <si>
    <t>-2084523511</t>
  </si>
  <si>
    <t>"pod stáv. asf." 1750*(0,4-0,15)</t>
  </si>
  <si>
    <t>"pod stáv. betonem" 880*(0,4-0,2)</t>
  </si>
  <si>
    <t>"pod stáv. dlažbou" 1920*(0,4-0,1)</t>
  </si>
  <si>
    <t>53,0*73,0*(1,0-0,4)</t>
  </si>
  <si>
    <t>131251100</t>
  </si>
  <si>
    <t>Hloubení nezapažených jam a zářezů strojně s urovnáním dna do předepsaného profilu a spádu v hornině třídy těžitelnosti I skupiny 3 do 20 m3</t>
  </si>
  <si>
    <t>433053711</t>
  </si>
  <si>
    <t>"reklamní totem" 1,2*2,0*1,3</t>
  </si>
  <si>
    <t>"zásobník a výdejní stojen odstřikovače" (2,9-1,0)*4,9*3,7</t>
  </si>
  <si>
    <t>"výdejní stojan" (1,95-1,0)*1,6*0,9*2</t>
  </si>
  <si>
    <t>"trafostanice" 0,95*4,45*3,35</t>
  </si>
  <si>
    <t>162201401</t>
  </si>
  <si>
    <t>Vodorovné přemístění větví, kmenů nebo pařezů s naložením, složením a dopravou do 1000 m větví stromů listnatých, průměru kmene přes 100 do 300 mm</t>
  </si>
  <si>
    <t>-805558098</t>
  </si>
  <si>
    <t>162201402</t>
  </si>
  <si>
    <t>Vodorovné přemístění větví, kmenů nebo pařezů s naložením, složením a dopravou do 1000 m větví stromů listnatých, průměru kmene přes 300 do 500 mm</t>
  </si>
  <si>
    <t>1032344730</t>
  </si>
  <si>
    <t>162201403</t>
  </si>
  <si>
    <t>Vodorovné přemístění větví, kmenů nebo pařezů s naložením, složením a dopravou do 1000 m větví stromů listnatých, průměru kmene přes 500 do 700 mm</t>
  </si>
  <si>
    <t>-623766876</t>
  </si>
  <si>
    <t>162201411</t>
  </si>
  <si>
    <t>Vodorovné přemístění větví, kmenů nebo pařezů s naložením, složením a dopravou do 1000 m kmenů stromů listnatých, průměru přes 100 do 300 mm</t>
  </si>
  <si>
    <t>1629238022</t>
  </si>
  <si>
    <t>162201412</t>
  </si>
  <si>
    <t>Vodorovné přemístění větví, kmenů nebo pařezů s naložením, složením a dopravou do 1000 m kmenů stromů listnatých, průměru přes 300 do 500 mm</t>
  </si>
  <si>
    <t>397231300</t>
  </si>
  <si>
    <t>162201413</t>
  </si>
  <si>
    <t>Vodorovné přemístění větví, kmenů nebo pařezů s naložením, složením a dopravou do 1000 m kmenů stromů listnatých, průměru přes 500 do 700 mm</t>
  </si>
  <si>
    <t>-1562269560</t>
  </si>
  <si>
    <t>162201421</t>
  </si>
  <si>
    <t>Vodorovné přemístění větví, kmenů nebo pařezů s naložením, složením a dopravou do 1000 m pařezů kmenů, průměru přes 100 do 300 mm</t>
  </si>
  <si>
    <t>-1094066845</t>
  </si>
  <si>
    <t>162201422</t>
  </si>
  <si>
    <t>Vodorovné přemístění větví, kmenů nebo pařezů s naložením, složením a dopravou do 1000 m pařezů kmenů, průměru přes 300 do 500 mm</t>
  </si>
  <si>
    <t>-1486280028</t>
  </si>
  <si>
    <t>162201423</t>
  </si>
  <si>
    <t>Vodorovné přemístění větví, kmenů nebo pařezů s naložením, složením a dopravou do 1000 m pařezů kmenů, průměru přes 500 do 700 mm</t>
  </si>
  <si>
    <t>1754451230</t>
  </si>
  <si>
    <t>162301501</t>
  </si>
  <si>
    <t>Vodorovné přemístění smýcených křovin do průměru kmene 100 mm na vzdálenost do 5 000 m</t>
  </si>
  <si>
    <t>-689313145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</si>
  <si>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</si>
  <si>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</si>
  <si>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827927273</t>
  </si>
  <si>
    <t>"ornice" 600*0,2</t>
  </si>
  <si>
    <t>"výkop" 54,465</t>
  </si>
  <si>
    <t>"odkop" 120+3510,9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</si>
  <si>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</si>
  <si>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</si>
  <si>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567770688</t>
  </si>
  <si>
    <t>"ornice" 600*0,2*0,5</t>
  </si>
  <si>
    <t>60*10 'Přepočtené koeficientem množství</t>
  </si>
  <si>
    <t>171152501</t>
  </si>
  <si>
    <t>Zhutnění podloží pod násypy z rostlé horniny třídy těžitelnosti I a II, skupiny 1 až 4 z hornin soudružných a nesoudržných</t>
  </si>
  <si>
    <t>-893618564</t>
  </si>
  <si>
    <t>171201221</t>
  </si>
  <si>
    <t>Poplatek za uložení stavebního odpadu na skládce (skládkovné) zeminy a kamení zatříděného do Katalogu odpadů pod kódem 17 05 04</t>
  </si>
  <si>
    <t>t</t>
  </si>
  <si>
    <t>-265271368</t>
  </si>
  <si>
    <t>3805,365*1,7 'Přepočtené koeficientem množství</t>
  </si>
  <si>
    <t>174151101</t>
  </si>
  <si>
    <t>Zásyp sypaninou z jakékoliv horniny strojně s uložením výkopku ve vrstvách se zhutněním jam, šachet, rýh nebo kolem objektů v těchto vykopávkách</t>
  </si>
  <si>
    <t>1219564574</t>
  </si>
  <si>
    <t>"výkop" 54,465+3869</t>
  </si>
  <si>
    <t>"lože" -(25,607+0,24)</t>
  </si>
  <si>
    <t>"základy" -(27,783+81,057+28,357+36+10,281+74,304+57,24)</t>
  </si>
  <si>
    <t>"ZB" -87,75*0,25</t>
  </si>
  <si>
    <t>"enegokanál" -0,85*0,6*150</t>
  </si>
  <si>
    <t>"chladící jednotka" 1,0*2,75*4,0*2</t>
  </si>
  <si>
    <t>58341341</t>
  </si>
  <si>
    <t>kamenivo drcené drobné frakce 0/4</t>
  </si>
  <si>
    <t>1678368878</t>
  </si>
  <si>
    <t xml:space="preserve">"pod kompres. jednotku, technologie" </t>
  </si>
  <si>
    <t>2*0,75*2,25*14,25</t>
  </si>
  <si>
    <t xml:space="preserve">"pod zásobník" </t>
  </si>
  <si>
    <t>2*0,75*3,25*7,5</t>
  </si>
  <si>
    <t>106,657*1,8 'Přepočtené koeficientem množství</t>
  </si>
  <si>
    <t>58344003</t>
  </si>
  <si>
    <t>kamenivo drcené hrubé frakce 63/125</t>
  </si>
  <si>
    <t>454681991</t>
  </si>
  <si>
    <t>3506,158-106,657</t>
  </si>
  <si>
    <t>3399,501*1,8 'Přepočtené koeficientem množství</t>
  </si>
  <si>
    <t>17500101R</t>
  </si>
  <si>
    <t>Statická zkouška</t>
  </si>
  <si>
    <t>-58855267</t>
  </si>
  <si>
    <t>17500102R</t>
  </si>
  <si>
    <t>Rozbor vykopané zeminy</t>
  </si>
  <si>
    <t>-2112915998</t>
  </si>
  <si>
    <t>Zakládání</t>
  </si>
  <si>
    <t>271532212</t>
  </si>
  <si>
    <t>Podsyp pod základové konstrukce se zhutněním a urovnáním povrchu z kameniva hrubého, frakce 16 - 32 mm</t>
  </si>
  <si>
    <t>1802882865</t>
  </si>
  <si>
    <t>"zásobník a výdejní stojan odstřikovače" 0,15*4,9*3,7</t>
  </si>
  <si>
    <t>"kompresní jednostka a technologie" 0,1*14,85*2,95*2</t>
  </si>
  <si>
    <t>"trafostanice" 0,1*4,45*3,35</t>
  </si>
  <si>
    <t>"chladící jednotka" 4,35*3,45*0,1*2</t>
  </si>
  <si>
    <t>"zásobník H2" 2*0,1*8,6*5,6</t>
  </si>
  <si>
    <t>271562211</t>
  </si>
  <si>
    <t>Podsyp pod základové konstrukce se zhutněním a urovnáním povrchu z kameniva drobného, frakce 0 - 4 mm</t>
  </si>
  <si>
    <t>-1624770087</t>
  </si>
  <si>
    <t>"reklamní totem" 0,1*2,0*1,2</t>
  </si>
  <si>
    <t>273313611</t>
  </si>
  <si>
    <t>Základy z betonu prostého desky z betonu kamenem neprokládaného tř. C 16/20</t>
  </si>
  <si>
    <t>-841626565</t>
  </si>
  <si>
    <t>"kompres. jednotka a technologie" 2*0,1*14,85*2,95</t>
  </si>
  <si>
    <t>"priority panel" (0,1+0,08)*1,1*(1,4+0,3+0,65+0,35)</t>
  </si>
  <si>
    <t>"zásobníků" 0,1*7,6*3,85*2</t>
  </si>
  <si>
    <t>273321411</t>
  </si>
  <si>
    <t>Základy z betonu železového (bez výztuže) desky z betonu bez zvláštních nároků na prostředí tř. C 20/25</t>
  </si>
  <si>
    <t>297384827</t>
  </si>
  <si>
    <t>"energokanál" 0,55*1,25*150</t>
  </si>
  <si>
    <t>273322511</t>
  </si>
  <si>
    <t>Základy z betonu železového (bez výztuže) desky z betonu se zvýšenými nároky na prostředí tř. C 25/30</t>
  </si>
  <si>
    <t>-813046677</t>
  </si>
  <si>
    <t>"zásobník" 2*(0,4+0,2)*1,65*2,9</t>
  </si>
  <si>
    <t>"energokanál" 0,5*1,35*150,0</t>
  </si>
  <si>
    <t>"stojan" 2*0,2*1,05*0,75</t>
  </si>
  <si>
    <t>273322611</t>
  </si>
  <si>
    <t>Základy z betonu železového (bez výztuže) desky z betonu se zvýšenými nároky na prostředí tř. C 30/37</t>
  </si>
  <si>
    <t>1922397884</t>
  </si>
  <si>
    <t>"trafostanice" 0,15*3,45*2,4</t>
  </si>
  <si>
    <t>"kompresní jednotka a technologie" 0,2*14,75*2,75*2</t>
  </si>
  <si>
    <t>"vysokotlaký zásobník" 0,2*7,5*3,45*2</t>
  </si>
  <si>
    <t>"výdejní stojan" 0,2*0,9*1,5*2</t>
  </si>
  <si>
    <t>"chladící jednotka" 2*(0,2*3,25*5,5+0,1*1,25*3,25)</t>
  </si>
  <si>
    <t>273351121</t>
  </si>
  <si>
    <t>Bednění základů desek zřízení</t>
  </si>
  <si>
    <t>-1140883225</t>
  </si>
  <si>
    <t>2*0,3*(3,25+5,5)*2</t>
  </si>
  <si>
    <t>2*(0,2*2*(14,75+2,75))</t>
  </si>
  <si>
    <t>273351122</t>
  </si>
  <si>
    <t>Bednění základů desek odstranění</t>
  </si>
  <si>
    <t>-1765990072</t>
  </si>
  <si>
    <t>274321411</t>
  </si>
  <si>
    <t>Základy z betonu železového (bez výztuže) pasy z betonu bez zvláštních nároků na prostředí tř. C 20/25</t>
  </si>
  <si>
    <t>472820108</t>
  </si>
  <si>
    <t>"energokanál" 0,2*0,6*150,0*2</t>
  </si>
  <si>
    <t>274322511</t>
  </si>
  <si>
    <t>Základy z betonu železového (bez výztuže) pasy z betonu se zvýšenými nároky na prostředí tř. C 25/30</t>
  </si>
  <si>
    <t>-711073896</t>
  </si>
  <si>
    <t>"priority panel" 2*0,3*1,3*(1,1*3+0,65)</t>
  </si>
  <si>
    <t>"zásobník" 2*0,2*1,8*2*(1,65+2,9)</t>
  </si>
  <si>
    <t>"stojan" 2*0,15*2*0,6*(1,05+0,75)</t>
  </si>
  <si>
    <t>274322611</t>
  </si>
  <si>
    <t>Základy z betonu železového (bez výztuže) pasy z betonu se zvýšenými nároky na prostředí tř. C 30/37</t>
  </si>
  <si>
    <t>-1571563081</t>
  </si>
  <si>
    <t>"zásobník H2" 2*5,0*8,0*1,2</t>
  </si>
  <si>
    <t>"výdejní stojan" 2*0,2*1,2*2*(0,9+1,5)</t>
  </si>
  <si>
    <t>274351121</t>
  </si>
  <si>
    <t>Bednění základů pasů rovné zřízení</t>
  </si>
  <si>
    <t>232567620</t>
  </si>
  <si>
    <t>0,8*2*150</t>
  </si>
  <si>
    <t>1,2*2*(0,9+1,5)*2*2</t>
  </si>
  <si>
    <t>2*1,3*(1,1*3*2+0,3*3+0,65*2)</t>
  </si>
  <si>
    <t>2*2,4*2*(1,65+2,9)*2</t>
  </si>
  <si>
    <t>2*0,8*2*(1,05+0,75)</t>
  </si>
  <si>
    <t>2*2*1,2*(8,0+5,0)</t>
  </si>
  <si>
    <t>274351122</t>
  </si>
  <si>
    <t>Bednění základů pasů rovné odstranění</t>
  </si>
  <si>
    <t>-144576824</t>
  </si>
  <si>
    <t>275322611</t>
  </si>
  <si>
    <t>Základy z betonu železového (bez výztuže) patky z betonu se zvýšenými nároky na prostředí tř. C 30/37</t>
  </si>
  <si>
    <t>-2091803064</t>
  </si>
  <si>
    <t>"přístřešek" 1,0*2,2*2,2*6+1,0*2,2*1,9*6</t>
  </si>
  <si>
    <t>"reklamní a cenový totem" 2,0*1,2*1,3</t>
  </si>
  <si>
    <t>"chladící jednotka" 0,2*3,25*5,5+0,1*1,25*3,25</t>
  </si>
  <si>
    <t>275351121</t>
  </si>
  <si>
    <t>Bednění základů patek zřízení</t>
  </si>
  <si>
    <t>-628246494</t>
  </si>
  <si>
    <t>2*1,3*(2,0+1,2)</t>
  </si>
  <si>
    <t>1,0*2,2*4*6+1,0*2*(2,2+1,9)*6</t>
  </si>
  <si>
    <t>275351122</t>
  </si>
  <si>
    <t>Bednění základů patek odstranění</t>
  </si>
  <si>
    <t>-1598484272</t>
  </si>
  <si>
    <t>27831115R</t>
  </si>
  <si>
    <t xml:space="preserve">Zálivka otvorů z betonu bez zvýšených nároků na prostředí tř. C 20/25 </t>
  </si>
  <si>
    <t>-1019015195</t>
  </si>
  <si>
    <t>279113143</t>
  </si>
  <si>
    <t>Základové zdi z tvárnic ztraceného bednění včetně výplně z betonu bez zvláštních nároků na vliv prostředí třídy C 20/25, tloušťky zdiva přes 200 do 250 mm</t>
  </si>
  <si>
    <t>329859761</t>
  </si>
  <si>
    <t>"vysokotlaký zásobník" 2*0,75*2*(7,5+3,75)</t>
  </si>
  <si>
    <t>"kompres. jednotka a technologie" 0,75*2*(14,75+2,75+0,5)*2</t>
  </si>
  <si>
    <t>279113153</t>
  </si>
  <si>
    <t>Základové zdi z tvárnic ztraceného bednění včetně výplně z betonu bez zvláštních nároků na vliv prostředí třídy C 25/30, tloušťky zdiva přes 200 do 250 mm</t>
  </si>
  <si>
    <t>1940802172</t>
  </si>
  <si>
    <t>"chladící jednotka" 1,0*(2*4,25+3,25)*2</t>
  </si>
  <si>
    <t>279361821</t>
  </si>
  <si>
    <t>Výztuž základových zdí nosných svislých nebo odkloněných od svislice, rovinných nebo oblých, deskových nebo žebrových, včetně výztuže jejich žeber z betonářské oceli 10 505 (R) nebo BSt 500</t>
  </si>
  <si>
    <t>101876340</t>
  </si>
  <si>
    <t xml:space="preserve">"40 kg/m3" </t>
  </si>
  <si>
    <t>(103,125+107,307+36,32+36,0+10,281+98,304+61,221+87,75*0,25+23,5*0,25*2)*0,001*40</t>
  </si>
  <si>
    <t>27990101R</t>
  </si>
  <si>
    <t>Laboratorní zkouška betonu</t>
  </si>
  <si>
    <t>-1187756220</t>
  </si>
  <si>
    <t>27990102R</t>
  </si>
  <si>
    <t>Prostup základem DN150 dl. do 300 mm</t>
  </si>
  <si>
    <t>-1644244121</t>
  </si>
  <si>
    <t>Ostatní konstrukce a práce, bourání</t>
  </si>
  <si>
    <t>91500101R</t>
  </si>
  <si>
    <t>D+M cenového a reklamního totemu vč. kotvení</t>
  </si>
  <si>
    <t>1032850677</t>
  </si>
  <si>
    <t>919726122</t>
  </si>
  <si>
    <t>Geotextilie netkaná pro ochranu, separaci nebo filtraci měrná hmotnost přes 200 do 300 g/m2</t>
  </si>
  <si>
    <t>-1972605704</t>
  </si>
  <si>
    <t>1160+1320+45+1190+3900</t>
  </si>
  <si>
    <t>91972621R</t>
  </si>
  <si>
    <t>D + M prefa energokanálu vč. zákrytové desky</t>
  </si>
  <si>
    <t>-146843541</t>
  </si>
  <si>
    <t>961055111</t>
  </si>
  <si>
    <t>Bourání základů z betonu železového</t>
  </si>
  <si>
    <t>-996868461</t>
  </si>
  <si>
    <t>(15+23+12)*2*0,5*1,0</t>
  </si>
  <si>
    <t>997</t>
  </si>
  <si>
    <t>Přesun sutě</t>
  </si>
  <si>
    <t>997221551</t>
  </si>
  <si>
    <t>Vodorovná doprava suti bez naložení, ale se složením a s hrubým urovnáním ze sypkých materiálů, na vzdálenost do 1 km</t>
  </si>
  <si>
    <t>-265933662</t>
  </si>
  <si>
    <t>"asfalt" 805</t>
  </si>
  <si>
    <t>"beton"489,6+286+122,96</t>
  </si>
  <si>
    <t>"kámen" 25,38</t>
  </si>
  <si>
    <t>"ŽB"120</t>
  </si>
  <si>
    <t>997221559</t>
  </si>
  <si>
    <t>Vodorovná doprava suti bez naložení, ale se složením a s hrubým urovnáním Příplatek k ceně za každý další i započatý 1 km přes 1 km</t>
  </si>
  <si>
    <t>-1047601809</t>
  </si>
  <si>
    <t>1848,94*9 'Přepočtené koeficientem množství</t>
  </si>
  <si>
    <t>997221645</t>
  </si>
  <si>
    <t>Poplatek za uložení stavebního odpadu na skládce (skládkovné) asfaltového bez obsahu dehtu zatříděného do Katalogu odpadů pod kódem 17 03 02</t>
  </si>
  <si>
    <t>855075821</t>
  </si>
  <si>
    <t>997221815</t>
  </si>
  <si>
    <t>Poplatek za uložení stavebního odpadu na skládce (skládkovné) z prostého betonu zatříděného do Katalogu odpadů pod kódem 170 101</t>
  </si>
  <si>
    <t>330758640</t>
  </si>
  <si>
    <t>997221862</t>
  </si>
  <si>
    <t>Poplatek za uložení stavebního odpadu na recyklační skládce (skládkovné) z armovaného betonu zatříděného do Katalogu odpadů pod kódem 17 01 01</t>
  </si>
  <si>
    <t>1451304670</t>
  </si>
  <si>
    <t>997221873</t>
  </si>
  <si>
    <t>Poplatek za uložení stavebního odpadu na recyklační skládce (skládkovné) zeminy a kamení zatříděného do Katalogu odpadů pod kódem 17 05 04</t>
  </si>
  <si>
    <t>2113930444</t>
  </si>
  <si>
    <t>711</t>
  </si>
  <si>
    <t>Izolace proti vodě, vlhkosti a plynům</t>
  </si>
  <si>
    <t>711113121</t>
  </si>
  <si>
    <t>Izolace proti zemní vlhkosti natěradly a tmely za studena na ploše svislé S těsnícím nátěrem na bázi pryže (latexu) a bitumenů</t>
  </si>
  <si>
    <t>328739889</t>
  </si>
  <si>
    <t>14+441,44+110,32</t>
  </si>
  <si>
    <t>998711101</t>
  </si>
  <si>
    <t>Přesun hmot pro izolace proti vodě, vlhkosti a plynům stanovený z hmotnosti přesunovaného materiálu vodorovná dopravní vzdálenost do 50 m v objektech výšky do 6 m</t>
  </si>
  <si>
    <t>-1905991035</t>
  </si>
  <si>
    <t>764</t>
  </si>
  <si>
    <t>Konstrukce klempířské</t>
  </si>
  <si>
    <t>764518423</t>
  </si>
  <si>
    <t>Svod z pozinkovaného plechu včetně objímek, kolen a odskoků kruhový, průměru 120 mm</t>
  </si>
  <si>
    <t>-634921379</t>
  </si>
  <si>
    <t>5,0*3*2</t>
  </si>
  <si>
    <t>998764101</t>
  </si>
  <si>
    <t>Přesun hmot pro konstrukce klempířské stanovený z hmotnosti přesunovaného materiálu vodorovná dopravní vzdálenost do 50 m v objektech výšky do 6 m</t>
  </si>
  <si>
    <t>-1429043046</t>
  </si>
  <si>
    <t>767</t>
  </si>
  <si>
    <t>Konstrukce zámečnické</t>
  </si>
  <si>
    <t>767391112</t>
  </si>
  <si>
    <t>Montáž krytiny z tvarovaných plechů trapézových nebo vlnitých, uchyceným šroubováním</t>
  </si>
  <si>
    <t>-2100113513</t>
  </si>
  <si>
    <t>1548411R</t>
  </si>
  <si>
    <t>plech trapézový 39/160 AlZn tl 0,75mm</t>
  </si>
  <si>
    <t>1745389237</t>
  </si>
  <si>
    <t>" povrch žárový pozink z výroby" 486</t>
  </si>
  <si>
    <t>486*1,05 'Přepočtené koeficientem množství</t>
  </si>
  <si>
    <t>76790101R</t>
  </si>
  <si>
    <t>přejezd jeřábu 120 km</t>
  </si>
  <si>
    <t>-1876905836</t>
  </si>
  <si>
    <t>76790103R</t>
  </si>
  <si>
    <t>jeřáb Liebherr LTM 1300</t>
  </si>
  <si>
    <t>-2084087385</t>
  </si>
  <si>
    <t>"8 hod/den" 8*14</t>
  </si>
  <si>
    <t>23090203R</t>
  </si>
  <si>
    <t>Montážní plošina do v. 10 m 30 dnů</t>
  </si>
  <si>
    <t>2020961891</t>
  </si>
  <si>
    <t>767995114</t>
  </si>
  <si>
    <t>Montáž ostatních atypických zámečnických konstrukcí hmotnosti přes 20 do 50 kg</t>
  </si>
  <si>
    <t>569792063</t>
  </si>
  <si>
    <t>3163001R</t>
  </si>
  <si>
    <t xml:space="preserve">Ocelová nosná konstrukce třídy S235 </t>
  </si>
  <si>
    <t>-1835747445</t>
  </si>
  <si>
    <t>"v povrchové úpravě dle PD výkres D.1.1.2 - 05" 24394</t>
  </si>
  <si>
    <t>76799601R</t>
  </si>
  <si>
    <t>Zinkování konstrukce</t>
  </si>
  <si>
    <t>-1902891677</t>
  </si>
  <si>
    <t>76799602R</t>
  </si>
  <si>
    <t>Spojovací materiál</t>
  </si>
  <si>
    <t>-759213883</t>
  </si>
  <si>
    <t>76799603R</t>
  </si>
  <si>
    <t>D+M vrata ocelová pojízdná 2000/2600 vč. zamykání, manuálně otvíravá, posun na kolejnici, příslušných zámečnických prvků, povrch pozink</t>
  </si>
  <si>
    <t>1962665562</t>
  </si>
  <si>
    <t>76799604R</t>
  </si>
  <si>
    <t>D+M poklop 660/660 vč. rámu a napojení na kanál</t>
  </si>
  <si>
    <t>1826787461</t>
  </si>
  <si>
    <t>76799605R</t>
  </si>
  <si>
    <t>D+M zakrytí otvoru 1650x420x1000 tl. 5 mm s dolním rámem š. 50 mm vč. základního nátěru</t>
  </si>
  <si>
    <t>-218734236</t>
  </si>
  <si>
    <t>76799606R</t>
  </si>
  <si>
    <t>D+M zakrytí otvoru 2100x600x1000 tl. 5 mm s dolním rámem š. 50 mm vč. základního nátěru</t>
  </si>
  <si>
    <t>-1509387464</t>
  </si>
  <si>
    <t>76799607R</t>
  </si>
  <si>
    <t>D+M zakrytí otvoru 650x650x1000 tl. 5 mm s dolním rámem š. 50 mm vč. základního nátěru</t>
  </si>
  <si>
    <t>512</t>
  </si>
  <si>
    <t>-1303607039</t>
  </si>
  <si>
    <t>998767101</t>
  </si>
  <si>
    <t>Přesun hmot pro zámečnické konstrukce stanovený z hmotnosti přesunovaného materiálu vodorovná dopravní vzdálenost do 50 m v objektech výšky do 6 m</t>
  </si>
  <si>
    <t>-183798014</t>
  </si>
  <si>
    <t>SO 02 - Zpevněné plochy technologie, oplocení a dopravní značení</t>
  </si>
  <si>
    <t xml:space="preserve">      12 - Zemní práce - odkopávky a prokopávky</t>
  </si>
  <si>
    <t xml:space="preserve">      13 - Zemní práce - hloubené vykopávky</t>
  </si>
  <si>
    <t xml:space="preserve">      16 - Zemní práce - přemístění výkopku</t>
  </si>
  <si>
    <t xml:space="preserve">      18 - Zemní práce - povrchové úpravy terénu</t>
  </si>
  <si>
    <t xml:space="preserve">      21 - Zakládání - úprava podloží a základové spáry, zlepšování vlastností hornin</t>
  </si>
  <si>
    <t xml:space="preserve">      27 -  Zakládání</t>
  </si>
  <si>
    <t xml:space="preserve">    3 - Svislé a kompletní konstrukce</t>
  </si>
  <si>
    <t xml:space="preserve">    5 - Komunikace pozemní</t>
  </si>
  <si>
    <t xml:space="preserve">      56 - Podkladní vrstvy komunikací, letišť a ploch</t>
  </si>
  <si>
    <t xml:space="preserve">      58 - Kryty pozemních komunikací, letišť a ploch z betonu a ostatních hmot</t>
  </si>
  <si>
    <t xml:space="preserve">      59 - Kryty pozemních komunikací, letišť a ploch dlážděných (předlažby)</t>
  </si>
  <si>
    <t xml:space="preserve">    6 - Úpravy povrchů, podlahy a osazování výplní</t>
  </si>
  <si>
    <t xml:space="preserve">    8 - Trubní vedení</t>
  </si>
  <si>
    <t xml:space="preserve">      87 - Potrubí z trub plastických a skleněných</t>
  </si>
  <si>
    <t xml:space="preserve">      89 - Trubní vedení - ostatní konstrukce</t>
  </si>
  <si>
    <t xml:space="preserve">    91 - Doplňující konstrukce a práce pozemních komunikací, letišť a ploch</t>
  </si>
  <si>
    <t xml:space="preserve">      99 - Přesun hmot</t>
  </si>
  <si>
    <t>-1617676290</t>
  </si>
  <si>
    <t>"chodník předláždění" 135</t>
  </si>
  <si>
    <t>113106221</t>
  </si>
  <si>
    <t>Rozebrání dlažeb a dílců vozovek a ploch s přemístěním hmot na skládku na vzdálenost do 3 m nebo s naložením na dopravní prostředek, s jakoukoliv výplní spár strojně plochy jednotlivě přes 50 m2 do 200 m2 z drobných kostek nebo odseků s ložem z kameniva</t>
  </si>
  <si>
    <t>1773929373</t>
  </si>
  <si>
    <t>"odstavná plocha BUS dočas.oprava" 110</t>
  </si>
  <si>
    <t>113107151</t>
  </si>
  <si>
    <t>Odstranění podkladů nebo krytů strojně plochy jednotlivě přes 50 m2 do 200 m2 s přemístěním hmot na skládku na vzdálenost do 20 m nebo s naložením na dopravní prostředek z kameniva těženého, o tl. vrstvy do 100 mm</t>
  </si>
  <si>
    <t>147683259</t>
  </si>
  <si>
    <t>113107172</t>
  </si>
  <si>
    <t>Odstranění podkladů nebo krytů strojně plochy jednotlivě přes 50 m2 do 200 m2 s přemístěním hmot na skládku na vzdálenost do 20 m nebo s naložením na dopravní prostředek z betonu prostého, o tl. vrstvy přes 150 do 300 mm</t>
  </si>
  <si>
    <t>-1281470668</t>
  </si>
  <si>
    <t>-1423198413</t>
  </si>
  <si>
    <t>Zemní práce - odkopávky a prokopávky</t>
  </si>
  <si>
    <t>122151101</t>
  </si>
  <si>
    <t>Odkopávky a prokopávky nezapažené v hornině třídy těžitelnosti I, skupiny 1 a 2 objem do 20 m3 strojně</t>
  </si>
  <si>
    <t>-1942289649</t>
  </si>
  <si>
    <t>nakopání ornice na mezideponii</t>
  </si>
  <si>
    <t>plocha zeleně s novým průměrnou tl. 150 mm rozprostření živé vrstvy podornice</t>
  </si>
  <si>
    <t>"okolo zpevněné plochy " 870,11*0,15</t>
  </si>
  <si>
    <t>"Vnitřní ostrůvky" 544,03*0,15</t>
  </si>
  <si>
    <t>Odkopávky a prokopávky nezapažené v hornině třídy těžitelnosti I, skupiny 3 objem do 5000 m3 strojně</t>
  </si>
  <si>
    <t>797447254</t>
  </si>
  <si>
    <t>výkop - technický odhad bez prostoru technologie</t>
  </si>
  <si>
    <t>2095*0,4+938*0,45+85*0,35</t>
  </si>
  <si>
    <t>výkop pro sanaci pláně</t>
  </si>
  <si>
    <t>2406,11*0,4</t>
  </si>
  <si>
    <t>Zemní práce - hloubené vykopávky</t>
  </si>
  <si>
    <t>Hloubení jam nezapažených v hornině třídy těžitelnosti I, skupiny 3 objem do 20 m3 strojně</t>
  </si>
  <si>
    <t>1988092514</t>
  </si>
  <si>
    <t>vpusti</t>
  </si>
  <si>
    <t>10*(2*2*2)</t>
  </si>
  <si>
    <t>dopravní značení</t>
  </si>
  <si>
    <t>8*0,5*0,5*0,6</t>
  </si>
  <si>
    <t>132251102</t>
  </si>
  <si>
    <t>Hloubení rýh nezapažených š do 800 mm v hornině třídy těžitelnosti I, skupiny 3 objem do 50 m3 strojně</t>
  </si>
  <si>
    <t>-153082762</t>
  </si>
  <si>
    <t>výkop pro obrubníky</t>
  </si>
  <si>
    <t>přejezdové 150/150</t>
  </si>
  <si>
    <t>596,93*0,45*0,25</t>
  </si>
  <si>
    <t>záhonové 50/200</t>
  </si>
  <si>
    <t>(18,2)*0,35*0,25</t>
  </si>
  <si>
    <t xml:space="preserve">zapuštěné  100/250</t>
  </si>
  <si>
    <t>"lemující technologii"84,92*0,40*0,25</t>
  </si>
  <si>
    <t>"Vybíjecí prahy"39,5*0,40*0,25</t>
  </si>
  <si>
    <t>výkop pro trativody</t>
  </si>
  <si>
    <t>(284)*0,45*0,4</t>
  </si>
  <si>
    <t>Zemní práce - přemístění výkopku</t>
  </si>
  <si>
    <t>162251102</t>
  </si>
  <si>
    <t>Vodorovné přemístění do 50 m výkopku/sypaniny z horniny třídy těžitelnosti I, skupiny 1 až 3</t>
  </si>
  <si>
    <t>592743761</t>
  </si>
  <si>
    <t>212,122</t>
  </si>
  <si>
    <t>Vodorovné přemístění do 10000 m výkopku/sypaniny z horniny třídy těžitelnosti I, skupiny 1 až 3</t>
  </si>
  <si>
    <t>393682229</t>
  </si>
  <si>
    <t>odvoz vytlačené zeminy</t>
  </si>
  <si>
    <t>2252,294+81,2+132,31</t>
  </si>
  <si>
    <t>171152111</t>
  </si>
  <si>
    <t>Uložení sypaniny z hornin nesoudržných a sypkých do násypů zhutněných v aktivní zóně silnic a dálnic</t>
  </si>
  <si>
    <t>476999398</t>
  </si>
  <si>
    <t>násyp z bilanci prací - technický odhad - bez prostoru technologie</t>
  </si>
  <si>
    <t>351*0,2+231*0,8+144*0,1</t>
  </si>
  <si>
    <t>171201201</t>
  </si>
  <si>
    <t>Uložení sypaniny na skládky</t>
  </si>
  <si>
    <t>-1188610309</t>
  </si>
  <si>
    <t>2465,804</t>
  </si>
  <si>
    <t>Poplatek za uložení na skládce (skládkovné) zeminy a kamení kód odpadu 17 05 04</t>
  </si>
  <si>
    <t>691622259</t>
  </si>
  <si>
    <t>2465,804*1,8</t>
  </si>
  <si>
    <t>174101101</t>
  </si>
  <si>
    <t>Zásyp jam, šachet rýh nebo kolem objektů sypaninou se zhutněním</t>
  </si>
  <si>
    <t>2091223967</t>
  </si>
  <si>
    <t>2*2*2*10</t>
  </si>
  <si>
    <t>(3,14*0,5*0,5*2,5*-1)*10</t>
  </si>
  <si>
    <t>trativod</t>
  </si>
  <si>
    <t>(284)*0,08*0,08*3,14*-1</t>
  </si>
  <si>
    <t>58343959</t>
  </si>
  <si>
    <t>kamenivo drcené hrubé frakce 32/63</t>
  </si>
  <si>
    <t>1744925416</t>
  </si>
  <si>
    <t>násypy pod komunikací - hutněny po 30 cm</t>
  </si>
  <si>
    <t>269,40*1,8</t>
  </si>
  <si>
    <t xml:space="preserve">zásypy kolem šachet a </t>
  </si>
  <si>
    <t>(105,788)*1,8</t>
  </si>
  <si>
    <t>Zemní práce - povrchové úpravy terénu</t>
  </si>
  <si>
    <t>181301112</t>
  </si>
  <si>
    <t>Rozprostření ornice tl vrstvy do 150 mm pl přes 500 m2 v rovině nebo ve svahu do 1:5</t>
  </si>
  <si>
    <t>-84979383</t>
  </si>
  <si>
    <t>"okolo zpevněné plochy " 870,11</t>
  </si>
  <si>
    <t>"Vnitřní ostrůvky" 544,03</t>
  </si>
  <si>
    <t>181411131.1</t>
  </si>
  <si>
    <t>Založení parkového trávníku výsevem plochy do 1000 m2 v rovině a ve svahu do 1:5</t>
  </si>
  <si>
    <t>-88915587</t>
  </si>
  <si>
    <t>1414,14</t>
  </si>
  <si>
    <t>005724200</t>
  </si>
  <si>
    <t>osivo směs travní parková okrasná</t>
  </si>
  <si>
    <t>-1092459853</t>
  </si>
  <si>
    <t>1414,14*0,03</t>
  </si>
  <si>
    <t>181951111.1</t>
  </si>
  <si>
    <t>Úprava pláně v hornině třídy těžitelnosti I, skupiny 1 až 3 bez zhutnění strojně</t>
  </si>
  <si>
    <t>-98495514</t>
  </si>
  <si>
    <t>mimo zpevněné plochy</t>
  </si>
  <si>
    <t>181951112</t>
  </si>
  <si>
    <t>Úprava pláně v hornině třídy těžitelnosti I, skupiny 1 až 3 se zhutněním strojně</t>
  </si>
  <si>
    <t>-258082100</t>
  </si>
  <si>
    <t>pod zpevněnými plochami</t>
  </si>
  <si>
    <t>2406,11+522,68+26,32+6,55</t>
  </si>
  <si>
    <t>183402131</t>
  </si>
  <si>
    <t>Rozrušení půdy souvislé plochy přes 500 m2 hloubky do 150 mm v rovině a svahu do 1:5</t>
  </si>
  <si>
    <t>1916123101</t>
  </si>
  <si>
    <t>183403111</t>
  </si>
  <si>
    <t>Obdělání půdy nakopáním na hloubku do 0,1 m v rovině a svahu do 1:5</t>
  </si>
  <si>
    <t>1910978823</t>
  </si>
  <si>
    <t>183403153</t>
  </si>
  <si>
    <t>Obdělání půdy hrabáním v rovině a svahu do 1:5</t>
  </si>
  <si>
    <t>899691520</t>
  </si>
  <si>
    <t>-1870747721</t>
  </si>
  <si>
    <t>0,1*0,3*0,3*26</t>
  </si>
  <si>
    <t>271532213</t>
  </si>
  <si>
    <t>Podsyp pod základové konstrukce se zhutněním a urovnáním povrchu z kameniva hrubého, frakce 8 - 16 mm</t>
  </si>
  <si>
    <t>233768839</t>
  </si>
  <si>
    <t xml:space="preserve">"pod základ PO zdi" </t>
  </si>
  <si>
    <t>"1.fáze" 0,7*0,1*(1,5+16,0+1,0+12,5+8,5+8,0+8,5+9,0)</t>
  </si>
  <si>
    <t>"2.fáze" 0,7*0,1*(1,5+16,0+1,0+12,5+8,5+8,0+8,5+9,0)</t>
  </si>
  <si>
    <t>971905324</t>
  </si>
  <si>
    <t>"1.fáze" 0,42*1,05*(1,5+16,0+1,0+12,5+8,5+8,0+8,5+9,0)</t>
  </si>
  <si>
    <t>"2.fáze" 0,42*1,05*(1,5+16,0+1,0+12,5+8,5+8,0+8,5+9,0)</t>
  </si>
  <si>
    <t>732270614</t>
  </si>
  <si>
    <t>"1.fáze"2*1,05*(1,5+16,0+1,0+12,5+8,5+8,0+8,5+9,0)</t>
  </si>
  <si>
    <t>"2.fáze" 2*1,05*(1,5+16,0+1,0+12,5+8,5+8,0+8,5+9,0)</t>
  </si>
  <si>
    <t>-947339675</t>
  </si>
  <si>
    <t>274361821</t>
  </si>
  <si>
    <t>Výztuž základů pasů z betonářské oceli 10 505 (R) nebo BSt 500</t>
  </si>
  <si>
    <t>-1825892420</t>
  </si>
  <si>
    <t xml:space="preserve">"odhad vyztužení 13kg/m základu" </t>
  </si>
  <si>
    <t>"1.fáze"0,001*13,0*(1,5+16,0+1,0+12,5+8,5+8,0+8,5+9,0)</t>
  </si>
  <si>
    <t>"2.fáze" 0,001*13,0*(1,5+16,0+1,0+12,5+8,5+8,0+8,5+9,0)</t>
  </si>
  <si>
    <t>Zakládání - úprava podloží a základové spáry, zlepšování vlastností hornin</t>
  </si>
  <si>
    <t>212532111</t>
  </si>
  <si>
    <t>Lože pro trativody z kameniva hrubého drceného frakce 16 až 32 mm</t>
  </si>
  <si>
    <t>-154987842</t>
  </si>
  <si>
    <t>trativod pod komunikací</t>
  </si>
  <si>
    <t>0,35*0,45*284</t>
  </si>
  <si>
    <t>212572111</t>
  </si>
  <si>
    <t>Lože pro trativody ze štěrkopísku tříděného</t>
  </si>
  <si>
    <t>1642212983</t>
  </si>
  <si>
    <t>0,1*0,45*284</t>
  </si>
  <si>
    <t>212755216</t>
  </si>
  <si>
    <t>Trativody bez lože z drenážních trubek plastových flexibilních D 160 mm</t>
  </si>
  <si>
    <t>694860374</t>
  </si>
  <si>
    <t>284*1,05</t>
  </si>
  <si>
    <t xml:space="preserve"> Zakládání</t>
  </si>
  <si>
    <t>272313711</t>
  </si>
  <si>
    <t>Základové klenby z betonu tř. C 20/25</t>
  </si>
  <si>
    <t>1069839337</t>
  </si>
  <si>
    <t>"patky značek</t>
  </si>
  <si>
    <t>0,5*0,5*0,86*8</t>
  </si>
  <si>
    <t>272353121</t>
  </si>
  <si>
    <t>Bednění kotevních otvorů v základových klenbách průřezu do 0,05 m2 hl 0,5 m</t>
  </si>
  <si>
    <t>-1551118285</t>
  </si>
  <si>
    <t>patky značek</t>
  </si>
  <si>
    <t>275356022</t>
  </si>
  <si>
    <t>Bednění základových patek ploch rovinných odstranění</t>
  </si>
  <si>
    <t>-1944625668</t>
  </si>
  <si>
    <t>0,5*4*0,1*8</t>
  </si>
  <si>
    <t>Svislé a kompletní konstrukce</t>
  </si>
  <si>
    <t>311113143</t>
  </si>
  <si>
    <t>Nadzákladové zdi z tvárnic ztraceného bednění hladkých, včetně výplně z betonu třídy C 20/25, tloušťky zdiva přes 200 do 250 mm</t>
  </si>
  <si>
    <t>-1741073225</t>
  </si>
  <si>
    <t>"1.fáze"3,3*(1,5+16,0+1,0+12,5+8,5+8,0+8,5+9,0)</t>
  </si>
  <si>
    <t>"2.fáze" 0,25*(1,5+16,0+1,0+12,5+8,5+8,0+8,5+9,0)</t>
  </si>
  <si>
    <t>31136182R</t>
  </si>
  <si>
    <t>Výztuž nadzákladových zdí nosných svislých nebo odkloněných od svislice, rovných nebo oblých z betonářské oceli 10 505 (R) nebo BSt 500</t>
  </si>
  <si>
    <t>-1750855575</t>
  </si>
  <si>
    <t>"1.fáze" 272*1,05*0,001</t>
  </si>
  <si>
    <t>Mezisoučet</t>
  </si>
  <si>
    <t xml:space="preserve">"ztracené bednění" </t>
  </si>
  <si>
    <t>"1.fáze"13*2*(1,5+16,0+1,0+12,5+8,5+8,0+8,5+9,0)*0,62*0,001</t>
  </si>
  <si>
    <t>(1,5+16,0+1,0+12,5+8,5+8,0+8,5+9,0)/0,2*3,3*0,62*0,001</t>
  </si>
  <si>
    <t>"2.fáze" 1*2*(1,5+16,0+1,0+12,5+8,5+8,0+8,5+9,0)*0,62*0,001</t>
  </si>
  <si>
    <t>(1,5+16,0+1,0+12,5+8,5+8,0+8,5+9,0)/0,2*0,25*0,62*0,001</t>
  </si>
  <si>
    <t>338171123</t>
  </si>
  <si>
    <t>Montáž sloupků a vzpěr plotových ocelových trubkových nebo profilovaných výšky do 2,60 m se zabetonováním do 0,08 m3 do připravených jamek</t>
  </si>
  <si>
    <t>88974796</t>
  </si>
  <si>
    <t>55342186</t>
  </si>
  <si>
    <t>plotový profilovaný sloupek D 60-70mm dl 3,0-3,5m pro svařované pletivo v návinu povrchová úprava Pz a komaxit</t>
  </si>
  <si>
    <t>1239782959</t>
  </si>
  <si>
    <t>348121221</t>
  </si>
  <si>
    <t>Osazení podhrabových desek na ocelové sloupky, délky desek přes 2 do 3 m</t>
  </si>
  <si>
    <t>-721990689</t>
  </si>
  <si>
    <t>59233120</t>
  </si>
  <si>
    <t>deska plotová betonová 2900x50x290mm</t>
  </si>
  <si>
    <t>-1783890007</t>
  </si>
  <si>
    <t>348272515</t>
  </si>
  <si>
    <t>Ploty z tvárnic betonových plotová stříška lepená mrazuvzdorným lepidlem z tvarovek hladkých nebo štípaných, sedlového tvaru přírodních, tloušťka zdiva 295 mm</t>
  </si>
  <si>
    <t>1433114030</t>
  </si>
  <si>
    <t>"1.fáze"(1,5+16,0+1,0+12,5+8,5+8,0+8,5+9,0)</t>
  </si>
  <si>
    <t>"2.fáze"(1,5+16,0+1,0+12,5+8,5+8,0+8,5+9,0)</t>
  </si>
  <si>
    <t>348401140</t>
  </si>
  <si>
    <t>Montáž oplocení z pletiva strojového s napínacími dráty přes 2,0 do 4,0 m</t>
  </si>
  <si>
    <t>-1172705632</t>
  </si>
  <si>
    <t>31324817</t>
  </si>
  <si>
    <t>svařované plotové pletivo v rolích 25m výšky 2,50m průměr drátu 3mm rozměr oka 50x50mm povrchová úprava Pz a komaxit</t>
  </si>
  <si>
    <t>835793070</t>
  </si>
  <si>
    <t>68*1,1 'Přepočtené koeficientem množství</t>
  </si>
  <si>
    <t>348401320</t>
  </si>
  <si>
    <t>Montáž oplocení z pletiva rozvinutí, uchycení a napnutí drátu ostnatého</t>
  </si>
  <si>
    <t>1186883699</t>
  </si>
  <si>
    <t>68*6</t>
  </si>
  <si>
    <t>31478001</t>
  </si>
  <si>
    <t>drát ostnatý D 2mm</t>
  </si>
  <si>
    <t>1955469038</t>
  </si>
  <si>
    <t>408*1,1 'Přepočtené koeficientem množství</t>
  </si>
  <si>
    <t>348401353</t>
  </si>
  <si>
    <t>Montáž oplocení z pletiva rozvinutí, uchycení a napnutí drátu žiletkového</t>
  </si>
  <si>
    <t>818140607</t>
  </si>
  <si>
    <t>31324825</t>
  </si>
  <si>
    <t>drát žiletkový rovný 200m pozinkovaný</t>
  </si>
  <si>
    <t>1929516014</t>
  </si>
  <si>
    <t>348401412</t>
  </si>
  <si>
    <t>Montáž oplocení z pletiva bavoletu oboustranného</t>
  </si>
  <si>
    <t>-690841407</t>
  </si>
  <si>
    <t>31324839</t>
  </si>
  <si>
    <t>plotový oboustranný bavolet dl 200-400mm pro 2-3 dráty na profilovaný sloupek D 60-70mm povrchová úprava Al komaxit</t>
  </si>
  <si>
    <t>-1862871611</t>
  </si>
  <si>
    <t>34890101R</t>
  </si>
  <si>
    <t>Napojení na stávající oplocení</t>
  </si>
  <si>
    <t>1474282953</t>
  </si>
  <si>
    <t>Komunikace pozemní</t>
  </si>
  <si>
    <t>564851112</t>
  </si>
  <si>
    <t>Podklad ze štěrkodrti ŠD s rozprostřením a zhutněním, po zhutnění tl. 160 mm</t>
  </si>
  <si>
    <t>2059983803</t>
  </si>
  <si>
    <t>565155101</t>
  </si>
  <si>
    <t>Asfaltový beton vrstva podkladní ACP 16 (obalované kamenivo střednězrnné - OKS) s rozprostřením a zhutněním v pruhu šířky do 1,5 m, po zhutnění tl. 70 mm</t>
  </si>
  <si>
    <t>378349210</t>
  </si>
  <si>
    <t>573111111</t>
  </si>
  <si>
    <t>Postřik infiltrační PI z asfaltu silničního s posypem kamenivem, v množství 0,60 kg/m2</t>
  </si>
  <si>
    <t>-1887886970</t>
  </si>
  <si>
    <t>573211108</t>
  </si>
  <si>
    <t>Postřik spojovací PS bez posypu kamenivem z asfaltu silničního, v množství 0,40 kg/m2</t>
  </si>
  <si>
    <t>715971809</t>
  </si>
  <si>
    <t>577134111</t>
  </si>
  <si>
    <t>Asfaltový beton vrstva obrusná ACO 11 (ABS) s rozprostřením a se zhutněním z nemodifikovaného asfaltu v pruhu šířky do 3 m tř. I, po zhutnění tl. 40 mm</t>
  </si>
  <si>
    <t>-57445221</t>
  </si>
  <si>
    <t>Podkladní vrstvy komunikací, letišť a ploch</t>
  </si>
  <si>
    <t>291111114R</t>
  </si>
  <si>
    <t>Podklad pro zpevněné plochy kamenivo fr. 32-64</t>
  </si>
  <si>
    <t>1767225066</t>
  </si>
  <si>
    <t>sanace neúnosné pláně v tl. 400mm</t>
  </si>
  <si>
    <t>2406,11</t>
  </si>
  <si>
    <t>564851111.1</t>
  </si>
  <si>
    <t>Podklad ze štěrkodrtě ŠD tl 150 mm</t>
  </si>
  <si>
    <t>2096702848</t>
  </si>
  <si>
    <t>zpevněná plocha technologie - 2 vrstvy</t>
  </si>
  <si>
    <t>(522,68-2*3,25*5,5)*2</t>
  </si>
  <si>
    <t>564861111.1</t>
  </si>
  <si>
    <t>Podklad ze štěrkodrtě ŠD tl 200 mm</t>
  </si>
  <si>
    <t>-2034710339</t>
  </si>
  <si>
    <t>chodníky</t>
  </si>
  <si>
    <t>26,32+6,55</t>
  </si>
  <si>
    <t>564871112</t>
  </si>
  <si>
    <t>Podklad ze štěrkodrtě ŠD tl. 260 mm</t>
  </si>
  <si>
    <t>1964504484</t>
  </si>
  <si>
    <t xml:space="preserve">komunikace </t>
  </si>
  <si>
    <t>2149,23</t>
  </si>
  <si>
    <t>564871115</t>
  </si>
  <si>
    <t>Podklad ze štěrkodrtě ŠD tl. 290 mm</t>
  </si>
  <si>
    <t>-15186893</t>
  </si>
  <si>
    <t>bet. zpevněná plocha - tl. vrstvy 250-320mm</t>
  </si>
  <si>
    <t>2406,11*1,05</t>
  </si>
  <si>
    <t>567122114</t>
  </si>
  <si>
    <t>Podklad ze směsi stmelené cementem SC C 8/10 (KSC I) tl 150 mm</t>
  </si>
  <si>
    <t>910441910</t>
  </si>
  <si>
    <t>Kryty pozemních komunikací, letišť a ploch z betonu a ostatních hmot</t>
  </si>
  <si>
    <t>581131115</t>
  </si>
  <si>
    <t>Kryt cementobetonový vozovek skupiny CB I tl 200 mm</t>
  </si>
  <si>
    <t>-484280988</t>
  </si>
  <si>
    <t>919716111.1</t>
  </si>
  <si>
    <t>Výztuž cementobetonového krytu ze svařovaných sítí hmotnosti do 7,5 kg/m2</t>
  </si>
  <si>
    <t>-367829392</t>
  </si>
  <si>
    <t>výztuž se svařovaných sítí 100x100x8mm ve dvou vrstvách včetně vyvázání a dodávky distančníků - 50 a 100mm-(váha sítě 9,48kg/m2)</t>
  </si>
  <si>
    <t>2406,11*9,48*0,001*2</t>
  </si>
  <si>
    <t>13021017</t>
  </si>
  <si>
    <t>tyč ocelová žebírková jakost BSt 500S výztuž do betonu D 20mm</t>
  </si>
  <si>
    <t>589148754</t>
  </si>
  <si>
    <t xml:space="preserve">výztuha dilatačních spar s  poplastováním prostřední části</t>
  </si>
  <si>
    <t>714*0,5*7,8*3,14*0,01*0,01</t>
  </si>
  <si>
    <t>Kryty pozemních komunikací, letišť a ploch dlážděných (předlažby)</t>
  </si>
  <si>
    <t>451317777</t>
  </si>
  <si>
    <t>Podklad nebo lože pod dlažbu vodorovný nebo do sklonu 1:5 z betonu prostého tl do 100 mm</t>
  </si>
  <si>
    <t>441274370</t>
  </si>
  <si>
    <t>přídlažba-u připojení</t>
  </si>
  <si>
    <t>20*0,25</t>
  </si>
  <si>
    <t>596211112</t>
  </si>
  <si>
    <t>Kladení zámkové dlažby komunikací pro pěší tl 60 mm skupiny A pl do 300 m2</t>
  </si>
  <si>
    <t>-397704994</t>
  </si>
  <si>
    <t>zámková dlažba 200/100/60 - standard</t>
  </si>
  <si>
    <t>26,32</t>
  </si>
  <si>
    <t>zámková dlažba 200/100/60 - červená - pro nevidomé a slabozraké</t>
  </si>
  <si>
    <t>6,55</t>
  </si>
  <si>
    <t>59245006</t>
  </si>
  <si>
    <t>dlažba skladebná betonová základní pro nevidomé 20 x 10 x 6 cm barevná</t>
  </si>
  <si>
    <t>1066523168</t>
  </si>
  <si>
    <t>6,55*1,08</t>
  </si>
  <si>
    <t>59245018</t>
  </si>
  <si>
    <t>dlažba skladebná betonová 20x10x6 cm přírodní</t>
  </si>
  <si>
    <t>967143356</t>
  </si>
  <si>
    <t>26,32*1,05</t>
  </si>
  <si>
    <t>596211213</t>
  </si>
  <si>
    <t>Kladení zámkové dlažby komunikací pro pěší tl 80 mm skupiny A pl přes 300 m2</t>
  </si>
  <si>
    <t>1571689418</t>
  </si>
  <si>
    <t>dvojřádek žulové kostky</t>
  </si>
  <si>
    <t>20*0,2</t>
  </si>
  <si>
    <t>dlažba pod technologii</t>
  </si>
  <si>
    <t>522,68-3,25*5,5*2</t>
  </si>
  <si>
    <t>58381007</t>
  </si>
  <si>
    <t>kostka dlažební žula drobná 8/10</t>
  </si>
  <si>
    <t>-487171482</t>
  </si>
  <si>
    <t>dvojřádek</t>
  </si>
  <si>
    <t>59245030</t>
  </si>
  <si>
    <t>dlažba tvar čtverec betonová 200x200x80mm přírodní</t>
  </si>
  <si>
    <t>374350434</t>
  </si>
  <si>
    <t>(522,68-3,25*5,5*2)*1,05</t>
  </si>
  <si>
    <t>Úpravy povrchů, podlahy a osazování výplní</t>
  </si>
  <si>
    <t>622142001</t>
  </si>
  <si>
    <t>Potažení vnějších ploch pletivem v ploše nebo pruzích, na plném podkladu sklovláknitým vtlačením do tmelu stěn</t>
  </si>
  <si>
    <t>-1818465171</t>
  </si>
  <si>
    <t>"1.fáze"3,3*(1,5+16,0+1,0+12,5+8,5+8,0+8,5+9,0)*2</t>
  </si>
  <si>
    <t>"2.fáze" 0,25*(1,5+16,0+1,0+12,5+8,5+8,0+8,5+9,0)*2</t>
  </si>
  <si>
    <t>622531001</t>
  </si>
  <si>
    <t>Omítka tenkovrstvá silikonová vnějších ploch probarvená, včetně penetrace podkladu zrnitá, tloušťky 1,0 mm stěn</t>
  </si>
  <si>
    <t>-1406333296</t>
  </si>
  <si>
    <t>"2.fáze"0,25*(1,5+16,0+1,0+12,5+8,5+8,0+8,5+9,0)*2</t>
  </si>
  <si>
    <t>Trubní vedení</t>
  </si>
  <si>
    <t>81042103r</t>
  </si>
  <si>
    <t>D+M lapač nečistot dn150</t>
  </si>
  <si>
    <t>70997968</t>
  </si>
  <si>
    <t>Potrubí z trub plastických a skleněných</t>
  </si>
  <si>
    <t>213141113</t>
  </si>
  <si>
    <t>Zřízení vrstvy z geotextilie v rovině nebo ve sklonu do 1:5 š do 8,5 m</t>
  </si>
  <si>
    <t>-1274697317</t>
  </si>
  <si>
    <t>"drenáž</t>
  </si>
  <si>
    <t>(0,4+0,45+0,4+0,45)*284</t>
  </si>
  <si>
    <t>69311081</t>
  </si>
  <si>
    <t>geotextilie netkaná separační, ochranná, filtrační, drenážní PES 300g/m2</t>
  </si>
  <si>
    <t>-1939077481</t>
  </si>
  <si>
    <t>s překrytím</t>
  </si>
  <si>
    <t>284*1,25</t>
  </si>
  <si>
    <t>871228111</t>
  </si>
  <si>
    <t>Kladení drenážního potrubí z tvrdého PVC průměru přes 90 do 150 mm</t>
  </si>
  <si>
    <t>-312659545</t>
  </si>
  <si>
    <t>42971022</t>
  </si>
  <si>
    <t>kruhová klapka zpětná Pz D 160mm</t>
  </si>
  <si>
    <t>-2109428095</t>
  </si>
  <si>
    <t xml:space="preserve">zpětná klapka pro drenáže </t>
  </si>
  <si>
    <t>Trubní vedení - ostatní konstrukce</t>
  </si>
  <si>
    <t>00RK001</t>
  </si>
  <si>
    <t>Uložení stávajících sítí do chráničky, včetně dodávky chráničky, zemních prací a obbetonování</t>
  </si>
  <si>
    <t>-330141563</t>
  </si>
  <si>
    <t>uložení stáv sítí pod zpevněnými plochami</t>
  </si>
  <si>
    <t>2*14+2*12</t>
  </si>
  <si>
    <t>00RK012</t>
  </si>
  <si>
    <t>Navrtávka (jádrová) včetně montáže a dodávky těsnící průchodky (sedla)</t>
  </si>
  <si>
    <t>919630046</t>
  </si>
  <si>
    <t>895941311</t>
  </si>
  <si>
    <t xml:space="preserve">Zřízení vpusti kanalizační uliční z betonových dílců </t>
  </si>
  <si>
    <t>584689368</t>
  </si>
  <si>
    <t xml:space="preserve">uliční vpusti </t>
  </si>
  <si>
    <t>BET.KTBV5059</t>
  </si>
  <si>
    <t>BEST-ULIČNÍ VPUSŤ(SKRUŽ)/TBV-Q 500/590</t>
  </si>
  <si>
    <t>1079460019</t>
  </si>
  <si>
    <t>59223821</t>
  </si>
  <si>
    <t>vpusť uliční prstenec betonový 180x660x100mm</t>
  </si>
  <si>
    <t>1055672665</t>
  </si>
  <si>
    <t>59223825</t>
  </si>
  <si>
    <t>vpusť uliční skruž betonová 290x500x50mm</t>
  </si>
  <si>
    <t>1420711428</t>
  </si>
  <si>
    <t>59223822</t>
  </si>
  <si>
    <t>vpusť uliční dno s výtokem betonové 626x495x50mm</t>
  </si>
  <si>
    <t>998661090</t>
  </si>
  <si>
    <t>59223826</t>
  </si>
  <si>
    <t>vpusť uliční skruž betonová 590x500x50mm</t>
  </si>
  <si>
    <t>-1318520369</t>
  </si>
  <si>
    <t>BTL.0006311.URS</t>
  </si>
  <si>
    <t>prstenec betonový pro uliční vpusť vyrovnávací TBV-Q 390/60/10a, 39x6x13cm</t>
  </si>
  <si>
    <t>-1439815791</t>
  </si>
  <si>
    <t>899204112</t>
  </si>
  <si>
    <t>Osazení mříží litinových včetně rámů a košů na bahno pro třídu zatížení D400, E600</t>
  </si>
  <si>
    <t>-2103904936</t>
  </si>
  <si>
    <t>55242320</t>
  </si>
  <si>
    <t>mříž vtoková litinová plochá 500x500mm</t>
  </si>
  <si>
    <t>845396493</t>
  </si>
  <si>
    <t>alternativně polyplast</t>
  </si>
  <si>
    <t>592238740</t>
  </si>
  <si>
    <t>koš pozink. C3 DIN 4052, vysoký, pro rám 500/300</t>
  </si>
  <si>
    <t>-1815807064</t>
  </si>
  <si>
    <t>899331111</t>
  </si>
  <si>
    <t>Výšková úprava uličního vstupu nebo vpusti do 200 mm zvýšením poklopu</t>
  </si>
  <si>
    <t>-907515078</t>
  </si>
  <si>
    <t>899332111</t>
  </si>
  <si>
    <t>Výšková úprava uličního vstupu nebo vpusti do 200 mm snížením poklopu</t>
  </si>
  <si>
    <t>2007872256</t>
  </si>
  <si>
    <t>914511111</t>
  </si>
  <si>
    <t>Montáž sloupku dopravních značek délky do 3,5 m do betonového základu</t>
  </si>
  <si>
    <t>2048612324</t>
  </si>
  <si>
    <t>40445230</t>
  </si>
  <si>
    <t>sloupek pro dopravní značku Zn D 70mm v 3,5m</t>
  </si>
  <si>
    <t>1913450321</t>
  </si>
  <si>
    <t>40445241</t>
  </si>
  <si>
    <t>patka pro sloupek Al D 70mm</t>
  </si>
  <si>
    <t>-274537427</t>
  </si>
  <si>
    <t>40445254</t>
  </si>
  <si>
    <t>víčko plastové na sloupek D 70mm</t>
  </si>
  <si>
    <t>-967203365</t>
  </si>
  <si>
    <t>40445257</t>
  </si>
  <si>
    <t>svorka upínací na sloupek D 70mm</t>
  </si>
  <si>
    <t>-923776691</t>
  </si>
  <si>
    <t>8*2</t>
  </si>
  <si>
    <t>914111111</t>
  </si>
  <si>
    <t>Montáž svislé dopravní značky do velikosti 1 m2 objímkami na sloupek nebo konzolu</t>
  </si>
  <si>
    <t>856545909</t>
  </si>
  <si>
    <t>opětovné osazení původních DZ na nové sloupky</t>
  </si>
  <si>
    <t>40445615</t>
  </si>
  <si>
    <t>značky upravující přednost P6 700mm</t>
  </si>
  <si>
    <t>-18931283</t>
  </si>
  <si>
    <t>P6</t>
  </si>
  <si>
    <t>40445621</t>
  </si>
  <si>
    <t>informativní značky provozní IP1-IP3, IP4b-IP7, IP10a, b 500x500mm</t>
  </si>
  <si>
    <t>285635778</t>
  </si>
  <si>
    <t>IP4b</t>
  </si>
  <si>
    <t>40445619</t>
  </si>
  <si>
    <t>zákazové, příkazové dopravní značky B1-B34, C1-15 500mm</t>
  </si>
  <si>
    <t>-2125909731</t>
  </si>
  <si>
    <t>B2</t>
  </si>
  <si>
    <t>B16</t>
  </si>
  <si>
    <t>B20a</t>
  </si>
  <si>
    <t>B24b</t>
  </si>
  <si>
    <t>C3b</t>
  </si>
  <si>
    <t>915111112</t>
  </si>
  <si>
    <t>Vodorovné dopravní značení šířky 125 mm retroreflexní bílou barvou dělící čáry souvislé</t>
  </si>
  <si>
    <t>861995134</t>
  </si>
  <si>
    <t>V1a</t>
  </si>
  <si>
    <t>12,5</t>
  </si>
  <si>
    <t>V2b</t>
  </si>
  <si>
    <t>114,1</t>
  </si>
  <si>
    <t>vodící pás</t>
  </si>
  <si>
    <t>915121111</t>
  </si>
  <si>
    <t>Vodorovné dopravní značení vodící čáry souvislé š 250 mm základní bílá barva</t>
  </si>
  <si>
    <t>-1288499341</t>
  </si>
  <si>
    <t>V4</t>
  </si>
  <si>
    <t>15,5+58,7</t>
  </si>
  <si>
    <t>915131111</t>
  </si>
  <si>
    <t>Vodorovné dopravní značení přechody pro chodce, šipky, symboly základní bílá barva</t>
  </si>
  <si>
    <t>2096528426</t>
  </si>
  <si>
    <t>V5</t>
  </si>
  <si>
    <t>40445350</t>
  </si>
  <si>
    <t>barva na vodorovné dopravní značení rozpouštědlová bílá</t>
  </si>
  <si>
    <t>1104105409</t>
  </si>
  <si>
    <t>0,8kg/m2</t>
  </si>
  <si>
    <t>(9+74,2*0,25+126,6*0,125)*0,8</t>
  </si>
  <si>
    <t>915611111</t>
  </si>
  <si>
    <t>Předznačení vodorovného liniového značení</t>
  </si>
  <si>
    <t>-697319576</t>
  </si>
  <si>
    <t>9+74,2+126,6</t>
  </si>
  <si>
    <t>935932214</t>
  </si>
  <si>
    <t>Odvodňovací plastový žlab pro třídu zatížení B 125 vnitřní šířky 150 mm s krycím roštem mřížkovým z pozinkované oceli</t>
  </si>
  <si>
    <t>722246187</t>
  </si>
  <si>
    <t>14,9*2</t>
  </si>
  <si>
    <t>949101111</t>
  </si>
  <si>
    <t>Lešení pomocné pracovní pro objekty pozemních staveb pro zatížení do 150 kg/m2, o výšce lešeňové podlahy do 1,9 m</t>
  </si>
  <si>
    <t>-668931117</t>
  </si>
  <si>
    <t>(1,5+16,0+1,0+12,5+8,5+8,0+8,5+9,0)*3,3</t>
  </si>
  <si>
    <t>966071711</t>
  </si>
  <si>
    <t>Bourání plotových sloupků a vzpěr ocelových trubkových nebo profilovaných výšky do 2,50 m zabetonovaných</t>
  </si>
  <si>
    <t>293854920</t>
  </si>
  <si>
    <t>966071823</t>
  </si>
  <si>
    <t>Rozebrání oplocení z pletiva drátěného se čtvercovými oky, výšky přes 2,0 do 4,0 m</t>
  </si>
  <si>
    <t>1162034794</t>
  </si>
  <si>
    <t>Doplňující konstrukce a práce pozemních komunikací, letišť a ploch</t>
  </si>
  <si>
    <t>916131213</t>
  </si>
  <si>
    <t>Osazení silničního obrubníku betonového stojatého s boční opěrou do lože z betonu prostého</t>
  </si>
  <si>
    <t>-1764683259</t>
  </si>
  <si>
    <t>přejezdový 150*150</t>
  </si>
  <si>
    <t>596,93</t>
  </si>
  <si>
    <t>přechodový levý a pravý</t>
  </si>
  <si>
    <t>2+1</t>
  </si>
  <si>
    <t xml:space="preserve">Obrubník BO15 - 150*250  ( uložený na 12 cm)</t>
  </si>
  <si>
    <t>obrubník BO10 - 100*250 (uložený do úrovně) + podklad pro vybíjecí prahy</t>
  </si>
  <si>
    <t>84,92+39,5</t>
  </si>
  <si>
    <t>59217029</t>
  </si>
  <si>
    <t>obrubník betonový silniční nájezdový 100x15x15 cm</t>
  </si>
  <si>
    <t>-1527593226</t>
  </si>
  <si>
    <t>596,93*1,05</t>
  </si>
  <si>
    <t>59217031</t>
  </si>
  <si>
    <t>obrubník betonový silniční 100 x 15 x 25 cm</t>
  </si>
  <si>
    <t>-205813004</t>
  </si>
  <si>
    <t>3*1,05</t>
  </si>
  <si>
    <t>59217030</t>
  </si>
  <si>
    <t>obrubník betonový silniční přechodový 100x15x15-25 cm</t>
  </si>
  <si>
    <t>838134902</t>
  </si>
  <si>
    <t>levý + pravý</t>
  </si>
  <si>
    <t>59217017</t>
  </si>
  <si>
    <t>obrubník betonový chodníkový 1000x150x250mm</t>
  </si>
  <si>
    <t>1094335439</t>
  </si>
  <si>
    <t>(84,92+39,5)*1,05</t>
  </si>
  <si>
    <t>916231213</t>
  </si>
  <si>
    <t>Osazení chodníkového obrubníku betonového stojatého s boční opěrou do lože z betonu prostého</t>
  </si>
  <si>
    <t>948930556</t>
  </si>
  <si>
    <t xml:space="preserve">betonový BO5   50*200</t>
  </si>
  <si>
    <t>18,2</t>
  </si>
  <si>
    <t>59217002</t>
  </si>
  <si>
    <t>obrubník betonový zahradní šedý 1000x50x200mm</t>
  </si>
  <si>
    <t>1860289681</t>
  </si>
  <si>
    <t>18,2*1,05</t>
  </si>
  <si>
    <t>919111111</t>
  </si>
  <si>
    <t>Řezání dilatačních spár š 4 mm hl do 60 mm příčných nebo podélných v čerstvém CB krytu</t>
  </si>
  <si>
    <t>-1526702801</t>
  </si>
  <si>
    <t>dilatace cementobetonového krytu</t>
  </si>
  <si>
    <t>714</t>
  </si>
  <si>
    <t>919122122</t>
  </si>
  <si>
    <t>Těsnění spár zálivkou za tepla pro komůrky š 15 mm hl 30 mm s těsnicím profilem</t>
  </si>
  <si>
    <t>-627725502</t>
  </si>
  <si>
    <t>919732211</t>
  </si>
  <si>
    <t>Styčná spára napojení nového živičného povrchu na stávající za tepla š 15 mm hl 25 mm s prořezáním</t>
  </si>
  <si>
    <t>-497941378</t>
  </si>
  <si>
    <t>"napojení stávající komunikace na nové zpevněné plochy" 200,0</t>
  </si>
  <si>
    <t>Přesun hmot</t>
  </si>
  <si>
    <t>998225111</t>
  </si>
  <si>
    <t>Přesun hmot pro pozemní komunikace s krytem z kamene, monolitickým betonovým nebo živičným</t>
  </si>
  <si>
    <t>1265328417</t>
  </si>
  <si>
    <t>997013501</t>
  </si>
  <si>
    <t>Odvoz suti a vybouraných hmot na skládku nebo meziskládku se složením, na vzdálenost do 1 km</t>
  </si>
  <si>
    <t>-458678217</t>
  </si>
  <si>
    <t>"beton" 68,75</t>
  </si>
  <si>
    <t>"kámen" 19,8</t>
  </si>
  <si>
    <t>997013509</t>
  </si>
  <si>
    <t>Odvoz suti a vybouraných hmot na skládku nebo meziskládku se složením, na vzdálenost Příplatek k ceně za každý další i započatý 1 km přes 1 km</t>
  </si>
  <si>
    <t>26945110</t>
  </si>
  <si>
    <t>88,55*19 'Přepočtené koeficientem množství</t>
  </si>
  <si>
    <t>997013601</t>
  </si>
  <si>
    <t>Poplatek za uložení stavebního odpadu na skládce (skládkovné) z prostého betonu zatříděného do Katalogu odpadů pod kódem 17 01 01</t>
  </si>
  <si>
    <t>176136658</t>
  </si>
  <si>
    <t>997013655</t>
  </si>
  <si>
    <t>-716847916</t>
  </si>
  <si>
    <t>SO 03 - Odvodnění zpevněných ploch technologie</t>
  </si>
  <si>
    <t xml:space="preserve">    4 - Vodorovné konstrukce</t>
  </si>
  <si>
    <t xml:space="preserve">    99 - Staveništní přesun hmot</t>
  </si>
  <si>
    <t>115101201</t>
  </si>
  <si>
    <t>Čerpání vody na dopravní výšku do 10 m průměrný přítok do 500 l/min</t>
  </si>
  <si>
    <t>816235469</t>
  </si>
  <si>
    <t>"čerpání 3 hod/den/jáma"5*10*3</t>
  </si>
  <si>
    <t>115101301</t>
  </si>
  <si>
    <t>Pohotovost čerpací soupravy pro dopravní výšku do 10 m přítok do 500 l/min</t>
  </si>
  <si>
    <t>den</t>
  </si>
  <si>
    <t>180094090</t>
  </si>
  <si>
    <t>"čerpání 5 dny/jáma"5*10</t>
  </si>
  <si>
    <t>119003217</t>
  </si>
  <si>
    <t>Pomocné konstrukce při zabezpečení výkopu svislé ocelové mobilní oplocení, výšky do 1,5 m panely vyplněné dráty zřízení</t>
  </si>
  <si>
    <t>-1380387578</t>
  </si>
  <si>
    <t>(200+105)*2</t>
  </si>
  <si>
    <t>119003218</t>
  </si>
  <si>
    <t>Pomocné konstrukce při zabezpečení výkopu svislé ocelové mobilní oplocení, výšky do 1,5 m panely vyplněné dráty odstranění</t>
  </si>
  <si>
    <t>1401310806</t>
  </si>
  <si>
    <t>131251201</t>
  </si>
  <si>
    <t>Hloubení zapažených jam a zářezů strojně s urovnáním dna do předepsaného profilu a spádu v hornině třídy těžitelnosti I skupiny 3 do 20 m3</t>
  </si>
  <si>
    <t>-160157774</t>
  </si>
  <si>
    <t>"Š 4" 2,0*2,0*(2,35-0,7)</t>
  </si>
  <si>
    <t>"Š 5" 2,0*2,0*(2,4-0,7)</t>
  </si>
  <si>
    <t>"Š 6" 2,0*2,0*(2,2-0,7)</t>
  </si>
  <si>
    <t>"Š 7" 2,0*2,0*(2,1-0,7)</t>
  </si>
  <si>
    <t>"Š 8" 2,0*2,0*(2,3-0,7)</t>
  </si>
  <si>
    <t>"Š 9" 2,0*2,0*(2,3-0,7)</t>
  </si>
  <si>
    <t>"Š 11" 2,0*2,0*(2,0-0,7)</t>
  </si>
  <si>
    <t>"Š 12" 2,0*2,0*(1,8-0,7)</t>
  </si>
  <si>
    <t>"Š 13" 2,0*2,0*(1,5-0,7)</t>
  </si>
  <si>
    <t>"Š 14" 2,0*2,0*(1,5-0,7)</t>
  </si>
  <si>
    <t>132212211</t>
  </si>
  <si>
    <t>Hloubení rýh šířky přes 800 do 2 000 mm ručně zapažených i nezapažených, s urovnáním dna do předepsaného profilu a spádu v hornině třídy těžitelnosti I skupiny 3 soudržných</t>
  </si>
  <si>
    <t>1391743557</t>
  </si>
  <si>
    <t xml:space="preserve">"stoka A" </t>
  </si>
  <si>
    <t>"komunikace" 1,0*(2,0-0,7)*76,4</t>
  </si>
  <si>
    <t>"zpev. plocha" 1,0*1,9*6,4</t>
  </si>
  <si>
    <t xml:space="preserve">"stoka A-1" </t>
  </si>
  <si>
    <t>"komunikace" 1,0*(2,05-0,7)*41,7</t>
  </si>
  <si>
    <t>"stoka B"</t>
  </si>
  <si>
    <t>"beton" 1,0*1,9*58,88</t>
  </si>
  <si>
    <t xml:space="preserve">"stoka D" </t>
  </si>
  <si>
    <t>"komunikace" 1,0*(1,25-0,7)*16,5</t>
  </si>
  <si>
    <t>"pro UV"</t>
  </si>
  <si>
    <t>"stoka A"0,8*2,0*(9,0+11,0+2,0+13,0+2,0)</t>
  </si>
  <si>
    <t>"stoka A-1" 0,8*2,05*(2,0+7,0+16,3)</t>
  </si>
  <si>
    <t>"stoka B" 0,8*1,9*(4,5+14,0+3,0+7,0+14,0)</t>
  </si>
  <si>
    <t>454,014*0,2 'Přepočtené koeficientem množství</t>
  </si>
  <si>
    <t>132251253</t>
  </si>
  <si>
    <t>Hloubení nezapažených rýh šířky přes 800 do 2 000 mm strojně s urovnáním dna do předepsaného profilu a spádu v hornině třídy těžitelnosti I skupiny 3 přes 50 do 100 m3</t>
  </si>
  <si>
    <t>-1144040855</t>
  </si>
  <si>
    <t>454,014*0,8 'Přepočtené koeficientem množství</t>
  </si>
  <si>
    <t>151101201</t>
  </si>
  <si>
    <t>Zřízení pažení stěn výkopu bez rozepření nebo vzepření příložné, hloubky do 4 m</t>
  </si>
  <si>
    <t>358386093</t>
  </si>
  <si>
    <t>"Š 4" 4*2,0*(2,35-0,7)</t>
  </si>
  <si>
    <t>"Š 5"4*2,0*(2,4-0,7)</t>
  </si>
  <si>
    <t>"Š 6" 4*2,0*(2,2-0,7)</t>
  </si>
  <si>
    <t>"Š 7" 4*2,0*(2,1-0,7)</t>
  </si>
  <si>
    <t>"Š 8" 4*2,0*(2,3-0,7)</t>
  </si>
  <si>
    <t>"Š 9" 4*2,0*(2,3-0,7)</t>
  </si>
  <si>
    <t>"Š 11" 4*2,0*(2,0-0,7)</t>
  </si>
  <si>
    <t>"komunikace" 2*(2,0-0,7)*76,4</t>
  </si>
  <si>
    <t>"zpev. plocha" 2*(1,9-0,4)*6,4</t>
  </si>
  <si>
    <t>"komunikace" 2*(2,05-0,7)*41,7</t>
  </si>
  <si>
    <t>"beton" 2*(1,9-0,4)*58,88</t>
  </si>
  <si>
    <t>"stoka A"2*(2,0-0,4)*(9,0+11,0+2,0+13,0+2,0)</t>
  </si>
  <si>
    <t>"stoka A-1" 2*(2,05-0,4)*(2,0+7,0+16,3)</t>
  </si>
  <si>
    <t>"stoka B" 2*(1,9-0,4)*(4,5+14,0+3,0+7,0+14,0)</t>
  </si>
  <si>
    <t>151101211</t>
  </si>
  <si>
    <t>Odstranění pažení stěn výkopu bez rozepření nebo vzepření s uložením pažin na vzdálenost do 3 m od okraje výkopu příložné, hloubky do 4 m</t>
  </si>
  <si>
    <t>-1074407579</t>
  </si>
  <si>
    <t>162351104</t>
  </si>
  <si>
    <t>Vodorovné přemístění výkopku nebo sypaniny po suchu na obvyklém dopravním prostředku, bez naložení výkopku, avšak se složením bez rozhrnutí z horniny třídy těžitelnosti I skupiny 1 až 3 na vzdálenost přes 500 do 1 000 m</t>
  </si>
  <si>
    <t>-545187116</t>
  </si>
  <si>
    <t>"meziskládka" 2*242,58</t>
  </si>
  <si>
    <t>1988759566</t>
  </si>
  <si>
    <t>"na skládku" 53,8+454,014-242,58</t>
  </si>
  <si>
    <t>167151111</t>
  </si>
  <si>
    <t>Nakládání, skládání a překládání neulehlého výkopku nebo sypaniny strojně nakládání, množství přes 100 m3, z hornin třídy těžitelnosti I, skupiny 1 až 3</t>
  </si>
  <si>
    <t>1679394642</t>
  </si>
  <si>
    <t>171201231</t>
  </si>
  <si>
    <t>-121069243</t>
  </si>
  <si>
    <t>265,234*1,7 'Přepočtené koeficientem množství</t>
  </si>
  <si>
    <t>31541591</t>
  </si>
  <si>
    <t>"zásyp s odpočtem skladby úprav povrchů, ložem a obsypem"</t>
  </si>
  <si>
    <t>"zpev. plocha" 1,0*(1,9-0,4)*6,4</t>
  </si>
  <si>
    <t>"beton" 1,0*(1,9-0,4)*58,88</t>
  </si>
  <si>
    <t>"stoka A"0,8*(2,0-0,4)*(9,0+11,0+2,0+13,0+2,0)</t>
  </si>
  <si>
    <t>"stoka A-1" 0,8*(2,05-0,4)*(2,0+7,0+16,3)</t>
  </si>
  <si>
    <t>"stoka B" 0,8*(1,9-0,4)*(4,5+14,0+3,0+7,0+14,0)</t>
  </si>
  <si>
    <t>"odpočet objem šachet" -15,558</t>
  </si>
  <si>
    <t>"odpočet lože" -32,372</t>
  </si>
  <si>
    <t>"odpočet obsyp" -97,692</t>
  </si>
  <si>
    <t>"odpočet beton" -59,964</t>
  </si>
  <si>
    <t>175151101</t>
  </si>
  <si>
    <t>Obsypání potrubí strojně sypaninou z vhodných třídy těžitelnosti I a II, skupiny 1 až 4 nebo materiálem připraveným podél výkopu ve vzdálenosti do 3 m od jeho kraje, pro jakoukoliv hloubku výkopu a míru zhutnění bez prohození sypaniny</t>
  </si>
  <si>
    <t>1153297722</t>
  </si>
  <si>
    <t>"komunikace" 1,0*0,3*76,4</t>
  </si>
  <si>
    <t>"zpev. plocha" 1,0*0,3*6,4</t>
  </si>
  <si>
    <t>"komunikace" 1,0*0,3*41,7</t>
  </si>
  <si>
    <t>"beton" 1,0*0,3*58,88</t>
  </si>
  <si>
    <t>"komunikace" 1,0*0,3*16,5</t>
  </si>
  <si>
    <t>"stoka A"0,8*0,45*(9,0+11,0+2,0+13,0+2,0)</t>
  </si>
  <si>
    <t>"stoka A-1" 0,8*0,45*(2,0+7,0+16,3)</t>
  </si>
  <si>
    <t>"stoka B" 0,8*0,45*(4,5+14,0+3,0+7,0+14,0)</t>
  </si>
  <si>
    <t>58337302</t>
  </si>
  <si>
    <t>štěrkopísek frakce 0/16</t>
  </si>
  <si>
    <t>1755427004</t>
  </si>
  <si>
    <t>97,692*1,8 'Přepočtené koeficientem množství</t>
  </si>
  <si>
    <t>273313511</t>
  </si>
  <si>
    <t>Základy z betonu prostého desky z betonu kamenem neprokládaného tř. C 12/15</t>
  </si>
  <si>
    <t>2003377827</t>
  </si>
  <si>
    <t>"pod šachty" 0,1*1,2*1,2*10</t>
  </si>
  <si>
    <t>Vodorovné konstrukce</t>
  </si>
  <si>
    <t>451541111</t>
  </si>
  <si>
    <t>Lože pod potrubí, stoky a drobné objekty v otevřeném výkopu ze štěrkodrtě 0-63 mm</t>
  </si>
  <si>
    <t>-1493110804</t>
  </si>
  <si>
    <t>"Š 4" 2,0*2,0*0,1</t>
  </si>
  <si>
    <t>"Š 5" 2,0*2,0*0,1</t>
  </si>
  <si>
    <t>"Š 6" 2,0*2,0*0,1</t>
  </si>
  <si>
    <t>"Š 7" 2,0*2,0*0,1</t>
  </si>
  <si>
    <t>"Š 8" 2,0*2,0*0,1</t>
  </si>
  <si>
    <t>"Š 9" 2,0*2,0*0,1</t>
  </si>
  <si>
    <t>"Š 11" 2,0*2,0*0,1</t>
  </si>
  <si>
    <t>"Š 12" 2,0*2,0*0,1</t>
  </si>
  <si>
    <t>"Š 13" 2,0*2,0*0,1</t>
  </si>
  <si>
    <t>"Š 14" 2,0*2,0*0,1</t>
  </si>
  <si>
    <t>"komunikace" 1,0*0,1*76,4</t>
  </si>
  <si>
    <t>"zpev. plocha" 1,0*0,1*6,4</t>
  </si>
  <si>
    <t>"komunikace" 1,0*0,1*41,7</t>
  </si>
  <si>
    <t>"beton" 1,0*0,1*58,88</t>
  </si>
  <si>
    <t>"komunikace" 1,0*0,1*16,5</t>
  </si>
  <si>
    <t>"stoka A"0,8*0,1*(9,0+11,0+2,0+13,0+2,0)</t>
  </si>
  <si>
    <t>"stoka A-1" 0,8*0,1*(2,0+7,0+16,3)</t>
  </si>
  <si>
    <t>"stoka B" 0,8*0,1*(4,5+14,0+3,0+7,0+14,0)</t>
  </si>
  <si>
    <t>452111131</t>
  </si>
  <si>
    <t>Osazení betonových dílců pražců pod potrubí v otevřeném výkopu, průřezové plochy přes 50000 do 75000 mm2</t>
  </si>
  <si>
    <t>-1109706808</t>
  </si>
  <si>
    <t>5921120R</t>
  </si>
  <si>
    <t>pražec betonový š.700 tl. 100</t>
  </si>
  <si>
    <t>-1450456706</t>
  </si>
  <si>
    <t>452312171</t>
  </si>
  <si>
    <t>Podkladní a zajišťovací konstrukce z betonu prostého v otevřeném výkopu sedlové lože pod potrubí z betonu tř. C 30/37</t>
  </si>
  <si>
    <t>-1066218521</t>
  </si>
  <si>
    <t>810391811</t>
  </si>
  <si>
    <t>Bourání stávajícího potrubí z betonu v otevřeném výkopu DN přes 200 do 400</t>
  </si>
  <si>
    <t>1108596509</t>
  </si>
  <si>
    <t>81042101R</t>
  </si>
  <si>
    <t>Zaslepení přípojky</t>
  </si>
  <si>
    <t>2012860965</t>
  </si>
  <si>
    <t>"přípojky" 2</t>
  </si>
  <si>
    <t>"vpustě" 2</t>
  </si>
  <si>
    <t>81042102R</t>
  </si>
  <si>
    <t>Vyložení dna kanalizační šachty čedičem</t>
  </si>
  <si>
    <t>-995324713</t>
  </si>
  <si>
    <t>81042104R</t>
  </si>
  <si>
    <t>Napojení do stávjících šachet</t>
  </si>
  <si>
    <t>-84298491</t>
  </si>
  <si>
    <t>812372121</t>
  </si>
  <si>
    <t>Montáž potrubí z trub betonových hrdlových v otevřeném výkopu ve sklonu do 20 % z trub těsněných pryžovými kroužky DN 300</t>
  </si>
  <si>
    <t>509175613</t>
  </si>
  <si>
    <t>"stoak A"82,8</t>
  </si>
  <si>
    <t>"stoka A-1" 41,7</t>
  </si>
  <si>
    <t>"stoka B" 58,9</t>
  </si>
  <si>
    <t>"stoka D" 16,5</t>
  </si>
  <si>
    <t>59223020</t>
  </si>
  <si>
    <t>trouba betonová hrdlová DN 300</t>
  </si>
  <si>
    <t>-546689677</t>
  </si>
  <si>
    <t>199,9*1,01 'Přepočtené koeficientem množství</t>
  </si>
  <si>
    <t>871275811</t>
  </si>
  <si>
    <t>Bourání stávajícího potrubí z PVC nebo polypropylenu PP v otevřeném výkopu DN do 150</t>
  </si>
  <si>
    <t>-950590954</t>
  </si>
  <si>
    <t>871313121</t>
  </si>
  <si>
    <t>Montáž kanalizačního potrubí z plastů z tvrdého PVC těsněných gumovým kroužkem v otevřeném výkopu ve sklonu do 20 % DN 160</t>
  </si>
  <si>
    <t>-1119102433</t>
  </si>
  <si>
    <t xml:space="preserve">"napojení VP" </t>
  </si>
  <si>
    <t>"stoak A" 9+11+2+13+2</t>
  </si>
  <si>
    <t>"stoka A-1" 2,0+7,0+16,3</t>
  </si>
  <si>
    <t>"stoka B" 4,5+14,0+3,0+7,0+14,0</t>
  </si>
  <si>
    <t>2861709R</t>
  </si>
  <si>
    <t xml:space="preserve">trubka kanalizační PVC-U DN150_x000d_
</t>
  </si>
  <si>
    <t>2036758412</t>
  </si>
  <si>
    <t>104,8*1,015 'Přepočtené koeficientem množství</t>
  </si>
  <si>
    <t>890411851</t>
  </si>
  <si>
    <t>Bourání šachet a jímek strojně velikosti obestavěného prostoru do 1,5 m3 z prefabrikovaných skruží</t>
  </si>
  <si>
    <t>413441193</t>
  </si>
  <si>
    <t xml:space="preserve">"šachta" </t>
  </si>
  <si>
    <t>3,14*0,5*0,5*2,1*5</t>
  </si>
  <si>
    <t>"vpusť" 3,14*0,15*0,15*1,0*13</t>
  </si>
  <si>
    <t>892351111</t>
  </si>
  <si>
    <t>Tlakové zkoušky vodou na potrubí DN 150 nebo 200</t>
  </si>
  <si>
    <t>1827945511</t>
  </si>
  <si>
    <t>892372111</t>
  </si>
  <si>
    <t>Tlakové zkoušky vodou zabezpečení konců potrubí při tlakových zkouškách DN do 300</t>
  </si>
  <si>
    <t>78540625</t>
  </si>
  <si>
    <t>892381111</t>
  </si>
  <si>
    <t>Tlakové zkoušky vodou na potrubí DN 250, 300 nebo 350</t>
  </si>
  <si>
    <t>-1241840411</t>
  </si>
  <si>
    <t>894411311</t>
  </si>
  <si>
    <t>Osazení betonových nebo železobetonových dílců pro šachty skruží rovných</t>
  </si>
  <si>
    <t>-902580177</t>
  </si>
  <si>
    <t>6+3+1+2+4+4</t>
  </si>
  <si>
    <t>59224068</t>
  </si>
  <si>
    <t>skruž betonová DN 1000x500 PS, 100x50x12cm</t>
  </si>
  <si>
    <t>1411336655</t>
  </si>
  <si>
    <t>59224066</t>
  </si>
  <si>
    <t>skruž betonová DN 1000x250 PS, 100x25x12cm</t>
  </si>
  <si>
    <t>1776843289</t>
  </si>
  <si>
    <t>59224070</t>
  </si>
  <si>
    <t>skruž betonová DN 1000x1000 PS, 100x100x12cm</t>
  </si>
  <si>
    <t>-1826078220</t>
  </si>
  <si>
    <t>59224184</t>
  </si>
  <si>
    <t>prstenec šachtový vyrovnávací betonový 625x120x40mm</t>
  </si>
  <si>
    <t>597483772</t>
  </si>
  <si>
    <t>59224176</t>
  </si>
  <si>
    <t>prstenec šachtový vyrovnávací betonový 625x120x80mm</t>
  </si>
  <si>
    <t>1335485561</t>
  </si>
  <si>
    <t>59224187</t>
  </si>
  <si>
    <t>prstenec šachtový vyrovnávací betonový 625x120x100mm</t>
  </si>
  <si>
    <t>1895671888</t>
  </si>
  <si>
    <t>894412411</t>
  </si>
  <si>
    <t>Osazení betonových nebo železobetonových dílců pro šachty skruží přechodových</t>
  </si>
  <si>
    <t>-1790818668</t>
  </si>
  <si>
    <t>59224312</t>
  </si>
  <si>
    <t>kónus šachetní betonový kapsové plastové stupadlo 100x62,5x58cm</t>
  </si>
  <si>
    <t>-816184464</t>
  </si>
  <si>
    <t>894414111</t>
  </si>
  <si>
    <t>Osazení betonových nebo železobetonových dílců pro šachty skruží základových (dno)</t>
  </si>
  <si>
    <t>1058991665</t>
  </si>
  <si>
    <t>5922411R</t>
  </si>
  <si>
    <t>dno betonové šachtové TBZ G250 - 700 DN1000</t>
  </si>
  <si>
    <t>1257689084</t>
  </si>
  <si>
    <t>899101211</t>
  </si>
  <si>
    <t>Demontáž poklopů litinových a ocelových včetně rámů, hmotnosti jednotlivě do 50 kg</t>
  </si>
  <si>
    <t>819356408</t>
  </si>
  <si>
    <t>899104112</t>
  </si>
  <si>
    <t>Osazení poklopů litinových a ocelových včetně rámů pro třídu zatížení D400, E600</t>
  </si>
  <si>
    <t>-1481655103</t>
  </si>
  <si>
    <t>28661935</t>
  </si>
  <si>
    <t>poklop šachtový litinový dno DN 600 pro třídu zatížení D400</t>
  </si>
  <si>
    <t>1589328810</t>
  </si>
  <si>
    <t>1434433005</t>
  </si>
  <si>
    <t>5524232R</t>
  </si>
  <si>
    <t xml:space="preserve">mříž D 400 -  plochá, 600x600 4-stranný rám</t>
  </si>
  <si>
    <t>930157110</t>
  </si>
  <si>
    <t>899722114</t>
  </si>
  <si>
    <t>Krytí potrubí z plastů výstražnou fólií z PVC šířky 40 cm</t>
  </si>
  <si>
    <t>-803762645</t>
  </si>
  <si>
    <t>"Stoky" 16,5+58,9+41,7+82,8</t>
  </si>
  <si>
    <t>"DN150" 9+11+2+13+2+2+7+16,3+4,5+14+3+7+14</t>
  </si>
  <si>
    <t>030090102R</t>
  </si>
  <si>
    <t>D+M hydrant dvojčinný nadzemní vč. zemních prací, zřízení odbočky</t>
  </si>
  <si>
    <t>1024</t>
  </si>
  <si>
    <t>-551535078</t>
  </si>
  <si>
    <t>89972501R</t>
  </si>
  <si>
    <t>Kamerová zkouška gravitační kanalizace</t>
  </si>
  <si>
    <t>-1118970941</t>
  </si>
  <si>
    <t>89972502R</t>
  </si>
  <si>
    <t>Zpracování kanalizačního řádu</t>
  </si>
  <si>
    <t>1420110764</t>
  </si>
  <si>
    <t>89972503R</t>
  </si>
  <si>
    <t>Zpracování provozního řádu</t>
  </si>
  <si>
    <t>-699224952</t>
  </si>
  <si>
    <t>Staveništní přesun hmot</t>
  </si>
  <si>
    <t>998276101</t>
  </si>
  <si>
    <t>Přesun hmot pro trubní vedení z trub z plastických hmot otevřený výkop</t>
  </si>
  <si>
    <t>-405210065</t>
  </si>
  <si>
    <t>745963988</t>
  </si>
  <si>
    <t>32+17,589+0,635</t>
  </si>
  <si>
    <t>1102145738</t>
  </si>
  <si>
    <t>50,224*19 'Přepočtené koeficientem množství</t>
  </si>
  <si>
    <t>-1568482371</t>
  </si>
  <si>
    <t>32+17,589</t>
  </si>
  <si>
    <t>997013813</t>
  </si>
  <si>
    <t>Poplatek za uložení stavebního odpadu na skládce (skládkovné) z plastických hmot zatříděného do Katalogu odpadů pod kódem 17 02 03</t>
  </si>
  <si>
    <t>-1445175827</t>
  </si>
  <si>
    <t>SO 04 - Uzemnění stavby</t>
  </si>
  <si>
    <t xml:space="preserve">    M - H - Hromosvod</t>
  </si>
  <si>
    <t xml:space="preserve">    M - U - Uzemnění</t>
  </si>
  <si>
    <t>M - H</t>
  </si>
  <si>
    <t>Hromosvod</t>
  </si>
  <si>
    <t>210220101.1</t>
  </si>
  <si>
    <t>svodové vodiče HVI do Cu R=8mm vč</t>
  </si>
  <si>
    <t>-118090681</t>
  </si>
  <si>
    <t>210220221</t>
  </si>
  <si>
    <t>jímací tyč do 3m délky na ocel konstr.;beton vč.up</t>
  </si>
  <si>
    <t>896570087</t>
  </si>
  <si>
    <t>210220454</t>
  </si>
  <si>
    <t>propoj.litinová kab. s konstr. n. skříní (nevýbuš.)</t>
  </si>
  <si>
    <t>2144787925</t>
  </si>
  <si>
    <t>102010</t>
  </si>
  <si>
    <t>Betonový podstavec C45/55 s madlem a klínkem , D 337mm H 90mm pro jímací tyče D 16mm-SET-</t>
  </si>
  <si>
    <t>-1992279332</t>
  </si>
  <si>
    <t>102050</t>
  </si>
  <si>
    <t>Podložka plast D 370mm černá</t>
  </si>
  <si>
    <t>363589314</t>
  </si>
  <si>
    <t>253229</t>
  </si>
  <si>
    <t>Podložka plast D 370mm černá, a betonem pro vodič HVI 20-23mm -SET-</t>
  </si>
  <si>
    <t>88679475</t>
  </si>
  <si>
    <t>275250</t>
  </si>
  <si>
    <t>Podpěra vedení pro vodiče HVI/CUI, D 20-23mm se závitem M8 nerez</t>
  </si>
  <si>
    <t>-323655236</t>
  </si>
  <si>
    <t>301229</t>
  </si>
  <si>
    <t>Připojovací destička pro vodič HVI, 2 svorky KS nerez</t>
  </si>
  <si>
    <t>-811349654</t>
  </si>
  <si>
    <t>549001</t>
  </si>
  <si>
    <t>UF - krabice pro zkušební svorky (se svorkou), 230x150x120mmlitina, barva černá, pro prům. 7-10/pásek 40mm, UFTSK 7.10 FL40 300X220X120 GG</t>
  </si>
  <si>
    <t>908510374</t>
  </si>
  <si>
    <t>819136</t>
  </si>
  <si>
    <t xml:space="preserve">Vodič HVI III, D23mm,  HVI 200kA</t>
  </si>
  <si>
    <t>530210402</t>
  </si>
  <si>
    <t>819147</t>
  </si>
  <si>
    <t>Připojovací členy + montážní materiál pro vodiče HVI</t>
  </si>
  <si>
    <t>-784622189</t>
  </si>
  <si>
    <t>819150</t>
  </si>
  <si>
    <t xml:space="preserve">D+M vybíjeví práh </t>
  </si>
  <si>
    <t>-1281239280</t>
  </si>
  <si>
    <t>95*2+4,0*2+100</t>
  </si>
  <si>
    <t>819151</t>
  </si>
  <si>
    <t>D+M přípojný AC bod</t>
  </si>
  <si>
    <t>-2104544856</t>
  </si>
  <si>
    <t>819381</t>
  </si>
  <si>
    <t>Vodič HVI v podpůrné trubce s krátkou jímací tyčí 1m, a tříramenným stojanem., vodič HVI - LPS I 200kA. + příslušenství</t>
  </si>
  <si>
    <t>1479967103</t>
  </si>
  <si>
    <t>1924386394</t>
  </si>
  <si>
    <t>1080380896</t>
  </si>
  <si>
    <t>11000101Ra</t>
  </si>
  <si>
    <t>-1653297788</t>
  </si>
  <si>
    <t>11000102Ra</t>
  </si>
  <si>
    <t>-1111425387</t>
  </si>
  <si>
    <t>M - U</t>
  </si>
  <si>
    <t>Uzemnění</t>
  </si>
  <si>
    <t>-1545053449</t>
  </si>
  <si>
    <t>420+48</t>
  </si>
  <si>
    <t>1158550391</t>
  </si>
  <si>
    <t>1047690902</t>
  </si>
  <si>
    <t>-136116727</t>
  </si>
  <si>
    <t>-1152160811</t>
  </si>
  <si>
    <t>28+36</t>
  </si>
  <si>
    <t>-456346725</t>
  </si>
  <si>
    <t>2098013732</t>
  </si>
  <si>
    <t>-182472394</t>
  </si>
  <si>
    <t>1886786189</t>
  </si>
  <si>
    <t>-1376637567</t>
  </si>
  <si>
    <t>-1545688656</t>
  </si>
  <si>
    <t>217229295</t>
  </si>
  <si>
    <t>70322026</t>
  </si>
  <si>
    <t>-1484171413</t>
  </si>
  <si>
    <t>SO 05 - Parkovací stání</t>
  </si>
  <si>
    <t xml:space="preserve">      11 - Zemní práce - přípravné a přidružené práce</t>
  </si>
  <si>
    <t xml:space="preserve">      17 - Zemní práce - konstrukce ze zemin</t>
  </si>
  <si>
    <t xml:space="preserve">      31 - Zdi pozemních staveb</t>
  </si>
  <si>
    <t xml:space="preserve">    5 - Komunikace</t>
  </si>
  <si>
    <t xml:space="preserve">    57 - Kryty pozemních komunikací letišť a ploch z kameniva nebo živičné</t>
  </si>
  <si>
    <t xml:space="preserve">      91 - Doplňující konstrukce a práce pozemních komunikací, letišť a ploch</t>
  </si>
  <si>
    <t>-411149008</t>
  </si>
  <si>
    <t>122251105</t>
  </si>
  <si>
    <t>Odkopávky a prokopávky nezapažené strojně v hornině třídy těžitelnosti I skupiny 3 přes 500 do 1 000 m3</t>
  </si>
  <si>
    <t>648560108</t>
  </si>
  <si>
    <t>3000*0,2</t>
  </si>
  <si>
    <t>162751117.1</t>
  </si>
  <si>
    <t>2085061053</t>
  </si>
  <si>
    <t>"ornice" 3000*0,2</t>
  </si>
  <si>
    <t>"odkop" 3000*0,2</t>
  </si>
  <si>
    <t>-494488734</t>
  </si>
  <si>
    <t>"ornice" 3000*0,2*0,5</t>
  </si>
  <si>
    <t>900*10 'Přepočtené koeficientem množství</t>
  </si>
  <si>
    <t>171201221.1</t>
  </si>
  <si>
    <t>-485845582</t>
  </si>
  <si>
    <t>900*1,7 'Přepočtené koeficientem množství</t>
  </si>
  <si>
    <t>746600980</t>
  </si>
  <si>
    <t>Zemní práce - přípravné a přidružené práce</t>
  </si>
  <si>
    <t>919735111</t>
  </si>
  <si>
    <t>Řezání stávajícího živičného krytu hl do 50 mm</t>
  </si>
  <si>
    <t>720329941</t>
  </si>
  <si>
    <t>zařezání živ. krytu pro sjezd</t>
  </si>
  <si>
    <t>10,69+2</t>
  </si>
  <si>
    <t>122151103</t>
  </si>
  <si>
    <t>Odkopávky a prokopávky nezapažené v hornině třídy těžitelnosti I skupiny 1 a 2 objem do 100 m3 strojně</t>
  </si>
  <si>
    <t>1067435435</t>
  </si>
  <si>
    <t>435,8*0,15</t>
  </si>
  <si>
    <t>173527234</t>
  </si>
  <si>
    <t>výkop pro konstrukci</t>
  </si>
  <si>
    <t>315*0,15+89*0,3</t>
  </si>
  <si>
    <t>315*0,4</t>
  </si>
  <si>
    <t>791208754</t>
  </si>
  <si>
    <t>7*(2*2*2)</t>
  </si>
  <si>
    <t>3*0,5*0,5*0,6</t>
  </si>
  <si>
    <t>1590183893</t>
  </si>
  <si>
    <t xml:space="preserve"> silniční 150/250</t>
  </si>
  <si>
    <t>329,54*0,45*0,25</t>
  </si>
  <si>
    <t>přejezdový 150/150</t>
  </si>
  <si>
    <t>9,5*0,45*0,25</t>
  </si>
  <si>
    <t>7,44*0,35*0,25</t>
  </si>
  <si>
    <t>"lemující parkoviště"262*0,40*0,25</t>
  </si>
  <si>
    <t>141,05*0,45*0,4</t>
  </si>
  <si>
    <t>základ - opěrné zdi</t>
  </si>
  <si>
    <t>23*0,4*0,6</t>
  </si>
  <si>
    <t>-1434866767</t>
  </si>
  <si>
    <t>ornice z mezideponii</t>
  </si>
  <si>
    <t>65,37</t>
  </si>
  <si>
    <t>-333713014</t>
  </si>
  <si>
    <t>199,95+56,45+95,902</t>
  </si>
  <si>
    <t>Zemní práce - konstrukce ze zemin</t>
  </si>
  <si>
    <t>-265242511</t>
  </si>
  <si>
    <t>násyp z bilanci prací- technický odhad</t>
  </si>
  <si>
    <t>860*0,95+1570*0,6</t>
  </si>
  <si>
    <t>171201201.1</t>
  </si>
  <si>
    <t>Uložení sypaniny na skládky nebo meziskládky</t>
  </si>
  <si>
    <t>753314469</t>
  </si>
  <si>
    <t>352,302</t>
  </si>
  <si>
    <t>-785006430</t>
  </si>
  <si>
    <t>352,302*1,8</t>
  </si>
  <si>
    <t>492743026</t>
  </si>
  <si>
    <t>2*2*2*7</t>
  </si>
  <si>
    <t>(3,14*0,5*0,5*2,5*-1)*7</t>
  </si>
  <si>
    <t>141,05*0,08*0,08*3,14*-1</t>
  </si>
  <si>
    <t>154394879</t>
  </si>
  <si>
    <t>1759*1,8</t>
  </si>
  <si>
    <t>64,816*1,8</t>
  </si>
  <si>
    <t>697289490</t>
  </si>
  <si>
    <t>435,8</t>
  </si>
  <si>
    <t>181411131</t>
  </si>
  <si>
    <t>-1306789530</t>
  </si>
  <si>
    <t>1929438938</t>
  </si>
  <si>
    <t>435,8*0,03</t>
  </si>
  <si>
    <t>181951111</t>
  </si>
  <si>
    <t>-793902883</t>
  </si>
  <si>
    <t>-1666975103</t>
  </si>
  <si>
    <t>1273,06+1075,8+41,43+21,16</t>
  </si>
  <si>
    <t>-803929697</t>
  </si>
  <si>
    <t>435,80</t>
  </si>
  <si>
    <t>-1009419997</t>
  </si>
  <si>
    <t>-181947954</t>
  </si>
  <si>
    <t>185804312</t>
  </si>
  <si>
    <t>Zalití rostlin vodou plocha přes 20 m2</t>
  </si>
  <si>
    <t>-1553832030</t>
  </si>
  <si>
    <t>435,8*0,05</t>
  </si>
  <si>
    <t>735965262</t>
  </si>
  <si>
    <t>0,35*0,45*141,05</t>
  </si>
  <si>
    <t>254457030</t>
  </si>
  <si>
    <t>0,1*0,45*141,05</t>
  </si>
  <si>
    <t>Trativody z drenážních trubek plastových flexibilních D 160 mm bez lože</t>
  </si>
  <si>
    <t>1726697226</t>
  </si>
  <si>
    <t>141,05*1,05</t>
  </si>
  <si>
    <t>1733010238</t>
  </si>
  <si>
    <t>0,5*0,5*0,86*3</t>
  </si>
  <si>
    <t>275356021</t>
  </si>
  <si>
    <t>Bednění základových patek ploch rovinných zřízení</t>
  </si>
  <si>
    <t>-903323505</t>
  </si>
  <si>
    <t>opěrná zeď</t>
  </si>
  <si>
    <t>23*2*0,3+0,45*2*0,3</t>
  </si>
  <si>
    <t>horní bednění základové patky</t>
  </si>
  <si>
    <t>0,52*0,2*4*3</t>
  </si>
  <si>
    <t>-1231439707</t>
  </si>
  <si>
    <t>Zdi pozemních staveb</t>
  </si>
  <si>
    <t>Základová zeď tl přes 200 do 250 mm z tvárnic ztraceného bednění včetně výplně z betonu tř. C 25/30</t>
  </si>
  <si>
    <t>2065152311</t>
  </si>
  <si>
    <t>((1+0,3)/2)*23</t>
  </si>
  <si>
    <t>317361016</t>
  </si>
  <si>
    <t>Výztuž říms opěrných zdí a valů z betonářské oceli 10 505</t>
  </si>
  <si>
    <t>-1502847909</t>
  </si>
  <si>
    <t xml:space="preserve">DL. 0,8 mm,  průměr 12 mm, MATERIÁL R 505, á 250 mm</t>
  </si>
  <si>
    <t>(((0,8+0,5)/2)*(23/0,25))*3,14*0,006*0,006*7,85*1,1*2</t>
  </si>
  <si>
    <t xml:space="preserve">DL. 6000 mm,  průměr 8 mm, MATERIÁL R 505, </t>
  </si>
  <si>
    <t>23*3,14*0,004*0,004*7,85*2*1,1*4</t>
  </si>
  <si>
    <t>17*3,14*0,004*0,004*7,85*2*1,1</t>
  </si>
  <si>
    <t>11*3,14*0,004*0,004*7,85*2*1,1</t>
  </si>
  <si>
    <t>Plotová stříška pro zeď tl 295 mm z tvarovek hladkých nebo štípaných přírodních</t>
  </si>
  <si>
    <t>1812606917</t>
  </si>
  <si>
    <t>PODEZDÍVKOVÁ HLAVICE P2h S HLADKÝM POVRCHEM - cena i s osazením a lepidlem</t>
  </si>
  <si>
    <t>ROZMĚRY 39 x 35 x 6,5</t>
  </si>
  <si>
    <t>23*1,1</t>
  </si>
  <si>
    <t>Komunikace</t>
  </si>
  <si>
    <t>291111114</t>
  </si>
  <si>
    <t>Podklad pro zpevněné plochy z betonového recyklátu</t>
  </si>
  <si>
    <t>-1588920440</t>
  </si>
  <si>
    <t>315</t>
  </si>
  <si>
    <t>564851111</t>
  </si>
  <si>
    <t>-996490086</t>
  </si>
  <si>
    <t>komunikace</t>
  </si>
  <si>
    <t>1273,06</t>
  </si>
  <si>
    <t>parkoviště - 2 vrstvy</t>
  </si>
  <si>
    <t>1075,8*2</t>
  </si>
  <si>
    <t>Podklad ze štěrkodrtě ŠD tl 160 mm</t>
  </si>
  <si>
    <t>981409093</t>
  </si>
  <si>
    <t>564861111</t>
  </si>
  <si>
    <t>-267154084</t>
  </si>
  <si>
    <t>chodník</t>
  </si>
  <si>
    <t>41,43+21,16</t>
  </si>
  <si>
    <t>565155121</t>
  </si>
  <si>
    <t>Asfaltový beton vrstva podkladní ACP 16+ (obalované kamenivo OKS) tl 70 mm š přes 3 m</t>
  </si>
  <si>
    <t>-918839823</t>
  </si>
  <si>
    <t>obslužná komunikace parkoviště</t>
  </si>
  <si>
    <t>1767218261</t>
  </si>
  <si>
    <t>12,8*0,25</t>
  </si>
  <si>
    <t>591241111</t>
  </si>
  <si>
    <t>Kladení dlažby z kostek drobných z kamene na MC tl 50 mm</t>
  </si>
  <si>
    <t>-918936786</t>
  </si>
  <si>
    <t>3,2</t>
  </si>
  <si>
    <t>-662642429</t>
  </si>
  <si>
    <t>50% nových kostek v přídlažbě</t>
  </si>
  <si>
    <t>12,8*0,1*0,5*2</t>
  </si>
  <si>
    <t>1608837762</t>
  </si>
  <si>
    <t>41,43</t>
  </si>
  <si>
    <t>21,16</t>
  </si>
  <si>
    <t>2104033898</t>
  </si>
  <si>
    <t>21,16*1,08</t>
  </si>
  <si>
    <t>-1397113546</t>
  </si>
  <si>
    <t>-2089995669</t>
  </si>
  <si>
    <t>parkovací stání</t>
  </si>
  <si>
    <t>1075,8</t>
  </si>
  <si>
    <t>1016295196</t>
  </si>
  <si>
    <t>1075,8*1,05</t>
  </si>
  <si>
    <t>Kryty pozemních komunikací letišť a ploch z kameniva nebo živičné</t>
  </si>
  <si>
    <t>Postřik živičný infiltrační s posypem z asfaltu množství 0,60 kg/m2</t>
  </si>
  <si>
    <t>1253277511</t>
  </si>
  <si>
    <t>infiltrační postřik</t>
  </si>
  <si>
    <t>Postřik živičný spojovací z asfaltu v množství 0,40 kg/m2</t>
  </si>
  <si>
    <t>1769313453</t>
  </si>
  <si>
    <t>spojovací postřik</t>
  </si>
  <si>
    <t>577134121</t>
  </si>
  <si>
    <t>Asfaltový beton vrstva obrusná ACO 11 (ABS) tř. I tl 40 mm š přes 3 m z nemodifikovaného asfaltu</t>
  </si>
  <si>
    <t>866758094</t>
  </si>
  <si>
    <t xml:space="preserve"> (ACO11 (45/55-60) nemodifikované pojivo)</t>
  </si>
  <si>
    <t xml:space="preserve"> komunikace</t>
  </si>
  <si>
    <t>-1070644053</t>
  </si>
  <si>
    <t>(0,4+0,45+0,4+0,45)*141,05</t>
  </si>
  <si>
    <t>-1935220163</t>
  </si>
  <si>
    <t>1218326727</t>
  </si>
  <si>
    <t>239,785*1,25</t>
  </si>
  <si>
    <t>-776239978</t>
  </si>
  <si>
    <t>-1173470316</t>
  </si>
  <si>
    <t>uložení stáv sítí pod zpevněnými plochami v pruhu š. 2,0m</t>
  </si>
  <si>
    <t>1*48</t>
  </si>
  <si>
    <t>1988809471</t>
  </si>
  <si>
    <t>navrtávka do šachty - DN 160 - drenáže</t>
  </si>
  <si>
    <t>1006910185</t>
  </si>
  <si>
    <t>BET.6244</t>
  </si>
  <si>
    <t>1101971341</t>
  </si>
  <si>
    <t>BET.6241</t>
  </si>
  <si>
    <t>206444668</t>
  </si>
  <si>
    <t>BET.6240</t>
  </si>
  <si>
    <t>1179035262</t>
  </si>
  <si>
    <t>BET.6242</t>
  </si>
  <si>
    <t>vpusť uliční dno betonové 626x495x50mm</t>
  </si>
  <si>
    <t>-452820563</t>
  </si>
  <si>
    <t>1622198143</t>
  </si>
  <si>
    <t>-664704995</t>
  </si>
  <si>
    <t>1207727248</t>
  </si>
  <si>
    <t>-971319967</t>
  </si>
  <si>
    <t>-1003843063</t>
  </si>
  <si>
    <t xml:space="preserve">poklopy kanalizace  </t>
  </si>
  <si>
    <t>539647743</t>
  </si>
  <si>
    <t>-10701700</t>
  </si>
  <si>
    <t>505800328</t>
  </si>
  <si>
    <t>-1112180423</t>
  </si>
  <si>
    <t>-188346774</t>
  </si>
  <si>
    <t>40445625</t>
  </si>
  <si>
    <t>informativní značky provozní IP8, IP9, IP11-IP13 500x700mm</t>
  </si>
  <si>
    <t>877048664</t>
  </si>
  <si>
    <t>IP12+225</t>
  </si>
  <si>
    <t>IP11a</t>
  </si>
  <si>
    <t>40445650</t>
  </si>
  <si>
    <t>dodatkové tabulky E7, E12, E13 500x300mm</t>
  </si>
  <si>
    <t>-1257238448</t>
  </si>
  <si>
    <t>E13</t>
  </si>
  <si>
    <t>40445649</t>
  </si>
  <si>
    <t>dodatkové tabulky E3-E5, E8, E14-E16 500x150mm</t>
  </si>
  <si>
    <t>1796238516</t>
  </si>
  <si>
    <t>E8d</t>
  </si>
  <si>
    <t>-508784515</t>
  </si>
  <si>
    <t>908755806</t>
  </si>
  <si>
    <t>813651951</t>
  </si>
  <si>
    <t>5*2</t>
  </si>
  <si>
    <t>1483013302</t>
  </si>
  <si>
    <t>V10a</t>
  </si>
  <si>
    <t>6*2</t>
  </si>
  <si>
    <t>V10d</t>
  </si>
  <si>
    <t>18*5+37*4,5+18*4,5+6*4,5+8*2,8</t>
  </si>
  <si>
    <t>-121438502</t>
  </si>
  <si>
    <t>V10f</t>
  </si>
  <si>
    <t>403307715</t>
  </si>
  <si>
    <t>(4+398,9*0,125)*0,8</t>
  </si>
  <si>
    <t>-88894424</t>
  </si>
  <si>
    <t>4+398,9</t>
  </si>
  <si>
    <t>608859134</t>
  </si>
  <si>
    <t>kolem parkoviště 100*250</t>
  </si>
  <si>
    <t>9,5</t>
  </si>
  <si>
    <t>1+1</t>
  </si>
  <si>
    <t xml:space="preserve">Obrubník BO15 - 150*250  ( uložený na 12 a 10 cm)</t>
  </si>
  <si>
    <t>329,54</t>
  </si>
  <si>
    <t>1489741477</t>
  </si>
  <si>
    <t>329,54*1,05</t>
  </si>
  <si>
    <t>obrubník betonový chodníkový 1000x100x250mm</t>
  </si>
  <si>
    <t>-1862150411</t>
  </si>
  <si>
    <t xml:space="preserve">kolem parkoviště </t>
  </si>
  <si>
    <t>262*1,05</t>
  </si>
  <si>
    <t>obrubník betonový silniční přechodový 1000x150x150-250mm</t>
  </si>
  <si>
    <t>225063910</t>
  </si>
  <si>
    <t xml:space="preserve">levý </t>
  </si>
  <si>
    <t>pravý</t>
  </si>
  <si>
    <t>1566739324</t>
  </si>
  <si>
    <t>9,5*1,05</t>
  </si>
  <si>
    <t>-2041763027</t>
  </si>
  <si>
    <t xml:space="preserve">betonový BO5  50*200</t>
  </si>
  <si>
    <t>7,44</t>
  </si>
  <si>
    <t>625170724</t>
  </si>
  <si>
    <t>7,44*1,05</t>
  </si>
  <si>
    <t>916921114</t>
  </si>
  <si>
    <t>Monolitické příkopy, krajníky nebo obrubníky pl přes 0,20 do 0,25 m2 v přímce nebo oblouku r přes 20 m</t>
  </si>
  <si>
    <t>2101527997</t>
  </si>
  <si>
    <t xml:space="preserve">příkopové žlaby </t>
  </si>
  <si>
    <t>25,5+48</t>
  </si>
  <si>
    <t>59227029</t>
  </si>
  <si>
    <t>žlabovka příkopová betonová 500x680x60mm</t>
  </si>
  <si>
    <t>2140702378</t>
  </si>
  <si>
    <t>73,5/0,5*1,05</t>
  </si>
  <si>
    <t>646805817</t>
  </si>
  <si>
    <t xml:space="preserve">zaříznutí u připojení MK </t>
  </si>
  <si>
    <t>12,8</t>
  </si>
  <si>
    <t>998223011</t>
  </si>
  <si>
    <t>Přesun hmot pro pozemní komunikace s krytem dlážděným</t>
  </si>
  <si>
    <t>-1557188930</t>
  </si>
  <si>
    <t>Soupis:</t>
  </si>
  <si>
    <t>SO 05.1 - Odvodnění parkovacích stání</t>
  </si>
  <si>
    <t xml:space="preserve">    998 - Přesun hmot</t>
  </si>
  <si>
    <t>119001405</t>
  </si>
  <si>
    <t>Dočasné zajištění podzemního potrubí nebo vedení ve výkopišti ve stavu i poloze, ve kterých byla na začátku zemních prací a to s podepřením, vzepřením nebo vyvěšením, příp. s ochranným bedněním, se zřízením a odstraněním zajišťovací konstrukce, s opotřebením hmot potrubí plastového, jmenovité světlosti DN do 200 mm</t>
  </si>
  <si>
    <t>766074218</t>
  </si>
  <si>
    <t>2,0*2</t>
  </si>
  <si>
    <t>119001421</t>
  </si>
  <si>
    <t>Dočasné zajištění podzemního potrubí nebo vedení ve výkopišti ve stavu i poloze, ve kterých byla na začátku zemních prací a to s podepřením, vzepřením nebo vyvěšením, příp. s ochranným bedněním, se zřízením a odstraněním zajišťovací konstrukce, s opotřebením hmot kabelů a kabelových tratí z volně ložených kabelů a to do 3 kabelů</t>
  </si>
  <si>
    <t>1878304520</t>
  </si>
  <si>
    <t>2,0*3</t>
  </si>
  <si>
    <t>480587117</t>
  </si>
  <si>
    <t xml:space="preserve">"pro protlak" </t>
  </si>
  <si>
    <t>(2,0*3,0+2,0*2,0)*2,45</t>
  </si>
  <si>
    <t>"Š 1 + 3" 1,15*2,0*2,0*2</t>
  </si>
  <si>
    <t>"Š2" 0,7*2,0*2,0</t>
  </si>
  <si>
    <t>131251202</t>
  </si>
  <si>
    <t>Hloubení zapažených jam a zářezů strojně s urovnáním dna do předepsaného profilu a spádu v hornině třídy těžitelnosti I skupiny 3 přes 20 do 50 m3</t>
  </si>
  <si>
    <t>742895460</t>
  </si>
  <si>
    <t xml:space="preserve">"retence" </t>
  </si>
  <si>
    <t>1,5*3,5*9,0</t>
  </si>
  <si>
    <t>"ČS" 3,0*3,0*3,6</t>
  </si>
  <si>
    <t>-1419554368</t>
  </si>
  <si>
    <t xml:space="preserve">"stoka C" </t>
  </si>
  <si>
    <t>"dlažba" 1,2*16,0*1,1</t>
  </si>
  <si>
    <t xml:space="preserve">"stoka C-1" </t>
  </si>
  <si>
    <t>"komunikace" 1,3*20,3*1,1+0,9*28,7*1,1</t>
  </si>
  <si>
    <t>"výtlak"</t>
  </si>
  <si>
    <t>2,0*1,1*20,0+(1,7-0,4)*1,1*32,75</t>
  </si>
  <si>
    <t>1,0*1,1*45,0</t>
  </si>
  <si>
    <t>218,895*0,2 'Přepočtené koeficientem množství</t>
  </si>
  <si>
    <t>1532119682</t>
  </si>
  <si>
    <t>218,895*0,8 'Přepočtené koeficientem množství</t>
  </si>
  <si>
    <t>141721213</t>
  </si>
  <si>
    <t>Řízený zemní protlak délky protlaku do 50 m v hornině třídy těžitelnosti I a II, skupiny 1 až 4 včetně protlačení trub v hloubce do 6 m vnějšího průměru vrtu přes 110 do 140 mm</t>
  </si>
  <si>
    <t>-1045561840</t>
  </si>
  <si>
    <t>2861338R</t>
  </si>
  <si>
    <t>potrubí kanalizační chránička dn140</t>
  </si>
  <si>
    <t>1988992886</t>
  </si>
  <si>
    <t>18*1,015 'Přepočtené koeficientem množství</t>
  </si>
  <si>
    <t>1175602947</t>
  </si>
  <si>
    <t>2*1,5*(3,5+9,0)</t>
  </si>
  <si>
    <t>"ČS" 4*3,0*3,6</t>
  </si>
  <si>
    <t>-409650323</t>
  </si>
  <si>
    <t>-1927855899</t>
  </si>
  <si>
    <t>"meziskládka" 2*222,415</t>
  </si>
  <si>
    <t>-405424114</t>
  </si>
  <si>
    <t>"na skládku" 335,045-217,515</t>
  </si>
  <si>
    <t>466185696</t>
  </si>
  <si>
    <t>-179629086</t>
  </si>
  <si>
    <t>117,53*1,7 'Přepočtené koeficientem množství</t>
  </si>
  <si>
    <t>-2060125067</t>
  </si>
  <si>
    <t>"Š 4" 2,0*2,0*(2,35-0,4)</t>
  </si>
  <si>
    <t>"Š 5" 2,0*2,0*(2,4-0,4)</t>
  </si>
  <si>
    <t>"Š 6" 2,0*2,0*(2,2-0,4)</t>
  </si>
  <si>
    <t>"Š 7" 2,0*2,0*(2,1-0,4)</t>
  </si>
  <si>
    <t>"Š 8" 2,0*2,0*(2,3-0,4)</t>
  </si>
  <si>
    <t>"Š 9" 2,0*2,0*(2,3-0,4)</t>
  </si>
  <si>
    <t>"Š 11" 2,0*2,0*(2,0-0,4)</t>
  </si>
  <si>
    <t>"Š 12" 2,0*2,0*(1,8-0,4)</t>
  </si>
  <si>
    <t>"Š 13" 2,0*2,0*(1,5-0,4)</t>
  </si>
  <si>
    <t>"Š 14" 2,0*2,0*(1,5-0,4)</t>
  </si>
  <si>
    <t>"výkop" 218,895+36,5+79,65</t>
  </si>
  <si>
    <t>"odpočet objem šachet" -(0,1*0,1*3,14*3,6+7,9*2,7*1,5+1,5*2+0,75)</t>
  </si>
  <si>
    <t>"odpočet lože" -21,45</t>
  </si>
  <si>
    <t>"odpočet obsyp" -(3,033+17,82+83,793)</t>
  </si>
  <si>
    <t>"odpočet beton" -(6,066+0,7*0,1*93+3,9)</t>
  </si>
  <si>
    <t>-612010283</t>
  </si>
  <si>
    <t>"dlažba" 0,6*16,0*1,1-3,14*0,15*0,15*16</t>
  </si>
  <si>
    <t>"komunikace" 0,6*20,3*1,1+0,6*28,7*1,1-3,14*0,15*0,15*(20,3+28,7)</t>
  </si>
  <si>
    <t>0,4*1,1*20,0+0,4*1,1*32,75</t>
  </si>
  <si>
    <t>0,45*1,1*45,0</t>
  </si>
  <si>
    <t>58337310</t>
  </si>
  <si>
    <t>štěrkopísek frakce 0/4</t>
  </si>
  <si>
    <t>-306823683</t>
  </si>
  <si>
    <t>83,793*1,8 'Přepočtené koeficientem množství</t>
  </si>
  <si>
    <t>211971110</t>
  </si>
  <si>
    <t>Zřízení opláštění výplně z geotextilie odvodňovacích žeber nebo trativodů v rýze nebo zářezu se stěnami šikmými o sklonu do 1:2</t>
  </si>
  <si>
    <t>-6402895</t>
  </si>
  <si>
    <t>0,45*4*(29+20+18+25,5+22,0+25,0)</t>
  </si>
  <si>
    <t>69311068</t>
  </si>
  <si>
    <t>geotextilie netkaná separační, ochranná, filtrační, drenážní PP 300g/m2</t>
  </si>
  <si>
    <t>1125328781</t>
  </si>
  <si>
    <t>251,1*1,1 'Přepočtené koeficientem množství</t>
  </si>
  <si>
    <t>212752402</t>
  </si>
  <si>
    <t>Trativody z drenážních trubek pro liniové stavby a komunikace se zřízením štěrkového lože pod trubky a s jejich obsypem v otevřeném výkopu trubka korugovaná sendvičová PE-HD SN 8 celoperforovaná 360° DN 150</t>
  </si>
  <si>
    <t>-1906105760</t>
  </si>
  <si>
    <t>29+20+18+25,5+22,0+25,0</t>
  </si>
  <si>
    <t>1360531317</t>
  </si>
  <si>
    <t>"ČS" 0,1*3,0*3,0</t>
  </si>
  <si>
    <t>"retence" 7,9*2,7*0,1</t>
  </si>
  <si>
    <t>504167110</t>
  </si>
  <si>
    <t>"ČS" 0,2*3,0*3,0</t>
  </si>
  <si>
    <t>"retence" 7,9*2,7*0,2</t>
  </si>
  <si>
    <t>"pod šachty" 0,1*1,2*1,2*3</t>
  </si>
  <si>
    <t>273321511</t>
  </si>
  <si>
    <t>Základy z betonu železového (bez výztuže) desky z betonu bez zvláštních nároků na prostředí tř. C 25/30</t>
  </si>
  <si>
    <t>-1383552620</t>
  </si>
  <si>
    <t>273362021</t>
  </si>
  <si>
    <t>Výztuž základů desek ze svařovaných sítí z drátů typu KARI</t>
  </si>
  <si>
    <t>843038418</t>
  </si>
  <si>
    <t>"retence" 7,9*2,7*4,45*0,001*1,1</t>
  </si>
  <si>
    <t>409669315</t>
  </si>
  <si>
    <t>"stoka C" 0,1*1,1*(20,3+28,7)</t>
  </si>
  <si>
    <t>"stoka C-1" 0,1*1,1*16</t>
  </si>
  <si>
    <t>"stoka C" 0,1*1,1*(5,0+8,0+8,0)</t>
  </si>
  <si>
    <t>"stoka C-1" 0,1*1,1*(8,0+15,0+1,0)</t>
  </si>
  <si>
    <t>"výtlak" 0,1*1,1*(70-18)</t>
  </si>
  <si>
    <t>1827128597</t>
  </si>
  <si>
    <t>"stoak C" (20,3+28,7)/0,7</t>
  </si>
  <si>
    <t>"stoka C-1"23</t>
  </si>
  <si>
    <t>-1167847346</t>
  </si>
  <si>
    <t>452311171</t>
  </si>
  <si>
    <t>Podkladní a zajišťovací konstrukce z betonu prostého v otevřeném výkopu desky pod potrubí, stoky a drobné objekty z betonu tř. C 30/37</t>
  </si>
  <si>
    <t>850525098</t>
  </si>
  <si>
    <t>"stoka C"0,1*0,6*(20,3+28,7)</t>
  </si>
  <si>
    <t>"stoka C-1" 0,1*0,6*16</t>
  </si>
  <si>
    <t>-1539601074</t>
  </si>
  <si>
    <t>"stoak C" 0,3*1,1*(20,3+28,7)</t>
  </si>
  <si>
    <t>"stoka C-1" 0,3*1,1*16</t>
  </si>
  <si>
    <t>452321171</t>
  </si>
  <si>
    <t>Podkladní a zajišťovací konstrukce z betonu železového v otevřeném výkopu desky pod potrubí, stoky a drobné objekty z betonu tř. C 30/37</t>
  </si>
  <si>
    <t>1423640162</t>
  </si>
  <si>
    <t xml:space="preserve">"obetonování retenční nádrže" </t>
  </si>
  <si>
    <t>0,5*0,5*2*(8,9+3,7)</t>
  </si>
  <si>
    <t>452351101</t>
  </si>
  <si>
    <t>Bednění podkladních a zajišťovacích konstrukcí v otevřeném výkopu desek nebo sedlových loží pod potrubí, stoky a drobné objekty</t>
  </si>
  <si>
    <t>822548031</t>
  </si>
  <si>
    <t>0,5*2*(8,9+3,7)</t>
  </si>
  <si>
    <t>452368113</t>
  </si>
  <si>
    <t>Výztuž podkladních desek, bloků nebo pražců v otevřeném výkopu z betonářské oceli 10 505 (R) nebo BSt 500</t>
  </si>
  <si>
    <t>1063986708</t>
  </si>
  <si>
    <t>"R10" (1,0*10*2*(8,9+3,7)+2,01*4*2*(8,9+3,7))*0,62*1,1*0,001</t>
  </si>
  <si>
    <t>"R12" (1,5*1*2*(8,9+3,7)+1,8*4*2*(8,9+3,7))*0,89*1,1*0,001</t>
  </si>
  <si>
    <t>1373218962</t>
  </si>
  <si>
    <t>"stoak C" 20,3+28,7</t>
  </si>
  <si>
    <t>"stoka C-1" 16</t>
  </si>
  <si>
    <t>-2074893763</t>
  </si>
  <si>
    <t>65*1,01 'Přepočtené koeficientem množství</t>
  </si>
  <si>
    <t>871254202</t>
  </si>
  <si>
    <t>Montáž kanalizačního potrubí z plastů z polyetylenu PE 100 svařovaných na tupo v otevřeném výkopu ve sklonu do 20 % SDR 11/PN16 D 90 x 8,2 mm</t>
  </si>
  <si>
    <t>-72862540</t>
  </si>
  <si>
    <t>28613384</t>
  </si>
  <si>
    <t>potrubí kanalizační tlakové PE100 SDR11 návin se signalizační vrstvou 90x8,2mm</t>
  </si>
  <si>
    <t>1356705497</t>
  </si>
  <si>
    <t>70*1,015 'Přepočtené koeficientem množství</t>
  </si>
  <si>
    <t>871310330</t>
  </si>
  <si>
    <t>Montáž kanalizačního potrubí z plastů z polypropylenu PP hladkého plnostěnného SN 16 DN 150</t>
  </si>
  <si>
    <t>-1467131309</t>
  </si>
  <si>
    <t>"stoka C" 5,0+8,0+8,0</t>
  </si>
  <si>
    <t>"stoka C-1" 8,0+15,0+1,0</t>
  </si>
  <si>
    <t>-1290791053</t>
  </si>
  <si>
    <t>45*1,015 'Přepočtené koeficientem množství</t>
  </si>
  <si>
    <t>-1128625281</t>
  </si>
  <si>
    <t>45+70</t>
  </si>
  <si>
    <t>-301439190</t>
  </si>
  <si>
    <t>-682726998</t>
  </si>
  <si>
    <t>-1510822583</t>
  </si>
  <si>
    <t>2+3+3</t>
  </si>
  <si>
    <t>-1671645139</t>
  </si>
  <si>
    <t>59224185</t>
  </si>
  <si>
    <t>prstenec šachtový vyrovnávací betonový 625x120x60mm</t>
  </si>
  <si>
    <t>-1995497923</t>
  </si>
  <si>
    <t>-1144025148</t>
  </si>
  <si>
    <t>-1251881995</t>
  </si>
  <si>
    <t>912177991</t>
  </si>
  <si>
    <t>5922413R</t>
  </si>
  <si>
    <t>deska betonová přechodová pro tlak kola 5kN 62,5x20x9cm</t>
  </si>
  <si>
    <t>1714578793</t>
  </si>
  <si>
    <t>-1994045575</t>
  </si>
  <si>
    <t>2052311167</t>
  </si>
  <si>
    <t>-1757306447</t>
  </si>
  <si>
    <t>1040953070</t>
  </si>
  <si>
    <t>89920101R</t>
  </si>
  <si>
    <t>D+M ČS vč. strojního vybavení</t>
  </si>
  <si>
    <t>878638913</t>
  </si>
  <si>
    <t>89920102R</t>
  </si>
  <si>
    <t>D+M rozvaděč pro ČS</t>
  </si>
  <si>
    <t>1988740326</t>
  </si>
  <si>
    <t>89920103R</t>
  </si>
  <si>
    <t>D+M retence vč. vstupní šachty, prostupů a napojení na řad a šachty</t>
  </si>
  <si>
    <t>1576440448</t>
  </si>
  <si>
    <t>89920104R</t>
  </si>
  <si>
    <t>Kamerové zkoušky gravitační kanalizace</t>
  </si>
  <si>
    <t>314507539</t>
  </si>
  <si>
    <t>899721111</t>
  </si>
  <si>
    <t>Signalizační vodič na potrubí DN do 150 mm</t>
  </si>
  <si>
    <t>1851294913</t>
  </si>
  <si>
    <t>75*2</t>
  </si>
  <si>
    <t>899722112</t>
  </si>
  <si>
    <t>Krytí potrubí z plastů výstražnou fólií z PVC šířky 25 cm</t>
  </si>
  <si>
    <t>797625988</t>
  </si>
  <si>
    <t>1253006045</t>
  </si>
  <si>
    <t>"Stoky" 65</t>
  </si>
  <si>
    <t>"DN150" 45</t>
  </si>
  <si>
    <t>1313687674</t>
  </si>
  <si>
    <t>2116478485</t>
  </si>
  <si>
    <t>998</t>
  </si>
  <si>
    <t>998274101</t>
  </si>
  <si>
    <t>Přesun hmot pro trubní vedení hloubené z trub betonových nebo železobetonových pro vodovody nebo kanalizace v otevřeném výkopu dopravní vzdálenost do 15 m</t>
  </si>
  <si>
    <t>-1627380017</t>
  </si>
  <si>
    <t>-300846052</t>
  </si>
  <si>
    <t>SO 06 - Výměna vodovodního potrubí - stavební úprava</t>
  </si>
  <si>
    <t>133154581</t>
  </si>
  <si>
    <t>(45+8+16)*2</t>
  </si>
  <si>
    <t>1451480800</t>
  </si>
  <si>
    <t>132151102</t>
  </si>
  <si>
    <t>Hloubení nezapažených rýh šířky do 800 mm strojně s urovnáním dna do předepsaného profilu a spádu v hornině třídy těžitelnosti I skupiny 1 a 2 přes 20 do 50 m3</t>
  </si>
  <si>
    <t>-1103851069</t>
  </si>
  <si>
    <t>(1,2-0,2)*1,0*45</t>
  </si>
  <si>
    <t>(1,2-0,2)*1,0*8</t>
  </si>
  <si>
    <t>(1,2-0,2)*1,0*16</t>
  </si>
  <si>
    <t>-1679648440</t>
  </si>
  <si>
    <t>"meziskládka" 2*6,01</t>
  </si>
  <si>
    <t>-1279489146</t>
  </si>
  <si>
    <t>"výkop" 69,0</t>
  </si>
  <si>
    <t>"zásyp" -6,01</t>
  </si>
  <si>
    <t>-1143383434</t>
  </si>
  <si>
    <t>62,99*10 'Přepočtené koeficientem množství</t>
  </si>
  <si>
    <t>167151101</t>
  </si>
  <si>
    <t>Nakládání, skládání a překládání neulehlého výkopku nebo sypaniny strojně nakládání, množství do 100 m3, z horniny třídy těžitelnosti I, skupiny 1 až 3</t>
  </si>
  <si>
    <t>2063500832</t>
  </si>
  <si>
    <t>-755211911</t>
  </si>
  <si>
    <t>62,99*1,7 'Přepočtené koeficientem množství</t>
  </si>
  <si>
    <t>54821133</t>
  </si>
  <si>
    <t>"pod skladbu komunikace"</t>
  </si>
  <si>
    <t>"dn 110" (1,0-0,1-0,4-0,46)*1,0*33,5</t>
  </si>
  <si>
    <t>"dn 90" (1,0-0,1-0,4-0,46)*1,0*5,0</t>
  </si>
  <si>
    <t>"dn 32" (1,0-0,1-0,35-0,46)*1,0*9,5</t>
  </si>
  <si>
    <t xml:space="preserve">"pod skladbu betonová dlažba" </t>
  </si>
  <si>
    <t>"dn 32" (1,0-0,1-0,35-0,47)*1,0*2,0</t>
  </si>
  <si>
    <t>"dn 110" (1,0-0,1-0,4-0,47)*1,0*(2,5+6,0)</t>
  </si>
  <si>
    <t xml:space="preserve">"pod zatravněný pruh" </t>
  </si>
  <si>
    <t>"dn 32" (1,0-0,1-0,35-0,2)*1,0*4,0</t>
  </si>
  <si>
    <t>"dn 90" (1,0-0,1-0,4-0,2)*1,0*3,0</t>
  </si>
  <si>
    <t>"dn 110" (1,0-0,1-0,4-0,2)*1,0*3,0</t>
  </si>
  <si>
    <t>228829482</t>
  </si>
  <si>
    <t>(0,1+0,3)*1,0*45</t>
  </si>
  <si>
    <t>(0,1+0,3)*1,0*8</t>
  </si>
  <si>
    <t>(0,05+0,3)*1,0*16</t>
  </si>
  <si>
    <t>58337303</t>
  </si>
  <si>
    <t>štěrkopísek frakce 0/8</t>
  </si>
  <si>
    <t>-310218462</t>
  </si>
  <si>
    <t>26,8*1,65 'Přepočtené koeficientem množství</t>
  </si>
  <si>
    <t>18200102R</t>
  </si>
  <si>
    <t>Hutnící zkoušky</t>
  </si>
  <si>
    <t>1706906567</t>
  </si>
  <si>
    <t>451572111</t>
  </si>
  <si>
    <t>Lože pod potrubí, stoky a drobné objekty v otevřeném výkopu z kameniva drobného těženého 0 až 4 mm</t>
  </si>
  <si>
    <t>1463825189</t>
  </si>
  <si>
    <t>0,1*1,0*(45+8+16)</t>
  </si>
  <si>
    <t>871161141</t>
  </si>
  <si>
    <t>Montáž vodovodního potrubí z plastů v otevřeném výkopu z polyetylenu PE 100 svařovaných na tupo SDR 11/PN16 D 32 x 3,0 mm</t>
  </si>
  <si>
    <t>-56083168</t>
  </si>
  <si>
    <t>2861317R</t>
  </si>
  <si>
    <t>potrubí vodovodní PE100 SDR11 se signalizační vrstvou 100m 32x3,0mm</t>
  </si>
  <si>
    <t>1667317359</t>
  </si>
  <si>
    <t>16*1,015 'Přepočtené koeficientem množství</t>
  </si>
  <si>
    <t>871241141</t>
  </si>
  <si>
    <t>Montáž vodovodního potrubí z plastů v otevřeném výkopu z polyetylenu PE 100 svařovaných na tupo SDR 11/PN16 D 90 x 8,2 mm</t>
  </si>
  <si>
    <t>-1096502202</t>
  </si>
  <si>
    <t>28613556</t>
  </si>
  <si>
    <t>potrubí dvouvrstvé PE100 RC SDR11 90x8,2 dl 12m</t>
  </si>
  <si>
    <t>1728609951</t>
  </si>
  <si>
    <t>8*1,015 'Přepočtené koeficientem množství</t>
  </si>
  <si>
    <t>871251141</t>
  </si>
  <si>
    <t>Montáž vodovodního potrubí z plastů v otevřeném výkopu z polyetylenu PE 100 svařovaných na tupo SDR 11/PN16 D 110 x 10,0 mm</t>
  </si>
  <si>
    <t>1547620195</t>
  </si>
  <si>
    <t>28613557</t>
  </si>
  <si>
    <t>potrubí dvouvrstvé PE100 RC SDR11 110x10,0 dl 12m</t>
  </si>
  <si>
    <t>1518262773</t>
  </si>
  <si>
    <t>-67048760</t>
  </si>
  <si>
    <t>"do dn50" 15,5</t>
  </si>
  <si>
    <t>"dn 90" 8</t>
  </si>
  <si>
    <t>"dn 140" 45</t>
  </si>
  <si>
    <t>87129201R</t>
  </si>
  <si>
    <t>Odvoz a likvidace demontovaného potrubí</t>
  </si>
  <si>
    <t>-365980331</t>
  </si>
  <si>
    <t>877161101</t>
  </si>
  <si>
    <t>Montáž tvarovek na vodovodním plastovém potrubí z polyetylenu PE 100 elektrotvarovek SDR 11/PN16 spojek, oblouků nebo redukcí d 32</t>
  </si>
  <si>
    <t>704531550</t>
  </si>
  <si>
    <t>2861596R</t>
  </si>
  <si>
    <t xml:space="preserve">spojka svěrná PE 100  D 32mm</t>
  </si>
  <si>
    <t>-484108115</t>
  </si>
  <si>
    <t>29003201R</t>
  </si>
  <si>
    <t>přechodka na přírubový spoj dn32/DN25</t>
  </si>
  <si>
    <t>-1279548784</t>
  </si>
  <si>
    <t>877161210</t>
  </si>
  <si>
    <t>Montáž tvarovek na vodovodním plastovém potrubí z polyetylenu PE 100 svařovaných na tupo SDR 11/PN16 kolen 15°, 30° nebo 45° d 32</t>
  </si>
  <si>
    <t>1812757830</t>
  </si>
  <si>
    <t>28603211R</t>
  </si>
  <si>
    <t>oblouk elektro 20st. dn32</t>
  </si>
  <si>
    <t>781994147</t>
  </si>
  <si>
    <t>877241101</t>
  </si>
  <si>
    <t>Montáž tvarovek na vodovodním plastovém potrubí z polyetylenu PE 100 elektrotvarovek SDR 11/PN16 spojek, oblouků nebo redukcí d 90</t>
  </si>
  <si>
    <t>-453190100</t>
  </si>
  <si>
    <t>28615974</t>
  </si>
  <si>
    <t xml:space="preserve">spojka svěrná PE 100  D 90mm</t>
  </si>
  <si>
    <t>852156972</t>
  </si>
  <si>
    <t>29009001R</t>
  </si>
  <si>
    <t>přechodka na přírubový spoj dn90/DN80</t>
  </si>
  <si>
    <t>-599829626</t>
  </si>
  <si>
    <t>877241210</t>
  </si>
  <si>
    <t>Montáž tvarovek na vodovodním plastovém potrubí z polyetylenu PE 100 svařovaných na tupo SDR 11/PN16 kolen 15°, 30° nebo 45° d 90</t>
  </si>
  <si>
    <t>-1986562900</t>
  </si>
  <si>
    <t>28609051R</t>
  </si>
  <si>
    <t>oblouk elektro 30st. dn90</t>
  </si>
  <si>
    <t>-627639229</t>
  </si>
  <si>
    <t>877261101</t>
  </si>
  <si>
    <t>Montáž tvarovek na vodovodním plastovém potrubí z polyetylenu PE 100 elektrotvarovek SDR 11/PN16 spojek, oblouků nebo redukcí d 110</t>
  </si>
  <si>
    <t>782122763</t>
  </si>
  <si>
    <t>28615975</t>
  </si>
  <si>
    <t xml:space="preserve">spojka svěrná PE 100  D 110mm</t>
  </si>
  <si>
    <t>-1452346062</t>
  </si>
  <si>
    <t>877261210</t>
  </si>
  <si>
    <t>Montáž tvarovek na vodovodním plastovém potrubí z polyetylenu PE 100 svařovaných na tupo SDR 11/PN16 kolen 15°, 30° nebo 45° d 110</t>
  </si>
  <si>
    <t>1085905995</t>
  </si>
  <si>
    <t>28611052R</t>
  </si>
  <si>
    <t>oblouk elektro 30st. dn110</t>
  </si>
  <si>
    <t>-1339243456</t>
  </si>
  <si>
    <t>877261213</t>
  </si>
  <si>
    <t>Montáž tvarovek na vodovodním plastovém potrubí z polyetylenu PE 100 svařovaných na tupo SDR 11/PN16 T-kusů d 110</t>
  </si>
  <si>
    <t>-1645781528</t>
  </si>
  <si>
    <t>28611051R</t>
  </si>
  <si>
    <t>T-kus PE redukovaný na tupo dn 100/32</t>
  </si>
  <si>
    <t>1858969981</t>
  </si>
  <si>
    <t>2861497R</t>
  </si>
  <si>
    <t>T-kus redukovaný PE 100 PN16 dn 110/90</t>
  </si>
  <si>
    <t>409668346</t>
  </si>
  <si>
    <t>230030003</t>
  </si>
  <si>
    <t>Montáž trubních dílů přírubových hmotnosti přes 10 do 25 kg</t>
  </si>
  <si>
    <t>1238724956</t>
  </si>
  <si>
    <t>29008001R</t>
  </si>
  <si>
    <t>šoupátko uz. přírubové DN80 vč. zemní soupravy</t>
  </si>
  <si>
    <t>-1114336389</t>
  </si>
  <si>
    <t>29002501R</t>
  </si>
  <si>
    <t>šoupátko uz. přírubové DN25 vč. zemní soupravy</t>
  </si>
  <si>
    <t>608231990</t>
  </si>
  <si>
    <t>892241111</t>
  </si>
  <si>
    <t>Tlakové zkoušky vodou na potrubí DN do 80</t>
  </si>
  <si>
    <t>105651884</t>
  </si>
  <si>
    <t>892271111</t>
  </si>
  <si>
    <t>Tlakové zkoušky vodou na potrubí DN 100 nebo 125</t>
  </si>
  <si>
    <t>1812352790</t>
  </si>
  <si>
    <t>45+8</t>
  </si>
  <si>
    <t>899713111</t>
  </si>
  <si>
    <t>Orientační tabulky na vodovodních a kanalizačních řadech na sloupku ocelovém nebo betonovém</t>
  </si>
  <si>
    <t>-882920008</t>
  </si>
  <si>
    <t>1637136449</t>
  </si>
  <si>
    <t>1528779431</t>
  </si>
  <si>
    <t>45+8+16</t>
  </si>
  <si>
    <t>899722113R</t>
  </si>
  <si>
    <t>Odběr vzorků po montáži - proplach, odběr, případná dezinfekce</t>
  </si>
  <si>
    <t>-1014978138</t>
  </si>
  <si>
    <t>899722114R</t>
  </si>
  <si>
    <t>Zkouška signalizačního vodiče vč. protokolu</t>
  </si>
  <si>
    <t>-325149184</t>
  </si>
  <si>
    <t>1789632110</t>
  </si>
  <si>
    <t>SO 07 - Přeložka SEK - Cetin a.s.</t>
  </si>
  <si>
    <t xml:space="preserve">    46-M - Zemní práce při extr.mont.pracích</t>
  </si>
  <si>
    <t xml:space="preserve">      46-M 01 - Příprava</t>
  </si>
  <si>
    <t xml:space="preserve">      46-M 02 - Zemní práce</t>
  </si>
  <si>
    <t xml:space="preserve">      46-M 03 - Montáž</t>
  </si>
  <si>
    <t xml:space="preserve">      46-M 04 - Koordinační práce</t>
  </si>
  <si>
    <t xml:space="preserve">      46-M 05 - Geodetické práce příprava</t>
  </si>
  <si>
    <t xml:space="preserve">      46-M 06 - Geodetické práce realizace</t>
  </si>
  <si>
    <t xml:space="preserve">      46-M 07 - Věcná břemena příprava</t>
  </si>
  <si>
    <t xml:space="preserve">      46-M 08 - Věcná břemena realizace</t>
  </si>
  <si>
    <t xml:space="preserve">      46-M 09 - Náhrada za VBŘ</t>
  </si>
  <si>
    <t xml:space="preserve">      46-M 10 - Materiál zhotovitele - vykazovaný</t>
  </si>
  <si>
    <t>46-M</t>
  </si>
  <si>
    <t>Zemní práce při extr.mont.pracích</t>
  </si>
  <si>
    <t>46-M 01</t>
  </si>
  <si>
    <t>Příprava</t>
  </si>
  <si>
    <t>953634</t>
  </si>
  <si>
    <t>Projekt tlkm liniové metalické sítě</t>
  </si>
  <si>
    <t>1716402840</t>
  </si>
  <si>
    <t>958210</t>
  </si>
  <si>
    <t>Návrh cenový a technický bez projednání</t>
  </si>
  <si>
    <t>-124999010</t>
  </si>
  <si>
    <t>46-M 02</t>
  </si>
  <si>
    <t>951349</t>
  </si>
  <si>
    <t>Zřízení a odstr.přech.lávky z ocel.desky</t>
  </si>
  <si>
    <t>-1191913738</t>
  </si>
  <si>
    <t>951549</t>
  </si>
  <si>
    <t>Přesun lávky přechodové z ocelové desky</t>
  </si>
  <si>
    <t>831244535</t>
  </si>
  <si>
    <t>952345</t>
  </si>
  <si>
    <t>Rýha v trávě 35/70-100</t>
  </si>
  <si>
    <t>-1146540864</t>
  </si>
  <si>
    <t>954952</t>
  </si>
  <si>
    <t>Rýha ve vozovce litý asfalt 50/130</t>
  </si>
  <si>
    <t>1784095234</t>
  </si>
  <si>
    <t>954956</t>
  </si>
  <si>
    <t>Rýha vjezd kostky 35/70-90</t>
  </si>
  <si>
    <t>1201432676</t>
  </si>
  <si>
    <t>954970</t>
  </si>
  <si>
    <t>Pokládka PE nebo vrapované chráničky</t>
  </si>
  <si>
    <t>1977996666</t>
  </si>
  <si>
    <t>955054</t>
  </si>
  <si>
    <t>Vytyčení trasy podél silnice,železnice</t>
  </si>
  <si>
    <t>-1577073716</t>
  </si>
  <si>
    <t>955265</t>
  </si>
  <si>
    <t>Práce zemní pro podzemní tratě síťové</t>
  </si>
  <si>
    <t>jv</t>
  </si>
  <si>
    <t>-2035954788</t>
  </si>
  <si>
    <t>958554</t>
  </si>
  <si>
    <t>Práce zemní do 50 m-ostatní činnosti</t>
  </si>
  <si>
    <t>120570693</t>
  </si>
  <si>
    <t>46-M 03</t>
  </si>
  <si>
    <t>952643</t>
  </si>
  <si>
    <t>Měření střídavé během stavby - první čtyřka</t>
  </si>
  <si>
    <t>-1622727257</t>
  </si>
  <si>
    <t>952644</t>
  </si>
  <si>
    <t>Měření střídavé během stavby - další čtyřka</t>
  </si>
  <si>
    <t>-90684761</t>
  </si>
  <si>
    <t>952647</t>
  </si>
  <si>
    <t>Měření útlumu během stavby- první čtyřka</t>
  </si>
  <si>
    <t>1836554351</t>
  </si>
  <si>
    <t>952649</t>
  </si>
  <si>
    <t>Měření stejnosměrné během stavby- první čtyřka</t>
  </si>
  <si>
    <t>-452586128</t>
  </si>
  <si>
    <t>952650</t>
  </si>
  <si>
    <t>Měření stejnosměrné během stavby - další čtyřka</t>
  </si>
  <si>
    <t>492265088</t>
  </si>
  <si>
    <t>954999</t>
  </si>
  <si>
    <t>Montáž jedné čtyřky s jednostr.číslování</t>
  </si>
  <si>
    <t>-1370039834</t>
  </si>
  <si>
    <t>955015</t>
  </si>
  <si>
    <t>Demontáž samonos. kabelů do 5 XN</t>
  </si>
  <si>
    <t>-606243258</t>
  </si>
  <si>
    <t>955020</t>
  </si>
  <si>
    <t>Demontáž dvojitého patkovaného stožáru</t>
  </si>
  <si>
    <t>-482512444</t>
  </si>
  <si>
    <t>955091</t>
  </si>
  <si>
    <t>Demontáž rozvaděče sloupového</t>
  </si>
  <si>
    <t>238428088</t>
  </si>
  <si>
    <t>955268</t>
  </si>
  <si>
    <t>Montáž podzemní tratě síťové metalické</t>
  </si>
  <si>
    <t>-560675786</t>
  </si>
  <si>
    <t>46-M 04</t>
  </si>
  <si>
    <t>Koordinační práce</t>
  </si>
  <si>
    <t>954981</t>
  </si>
  <si>
    <t>Montáž samonosných kabelů do 5 XN</t>
  </si>
  <si>
    <t>871265436</t>
  </si>
  <si>
    <t>954988</t>
  </si>
  <si>
    <t>Vystrojení dvojitého patkovaného stožáru</t>
  </si>
  <si>
    <t>-474681439</t>
  </si>
  <si>
    <t>954990</t>
  </si>
  <si>
    <t>Montáž úložných kabelů do 15 XN</t>
  </si>
  <si>
    <t>-1490315720</t>
  </si>
  <si>
    <t>955081</t>
  </si>
  <si>
    <t>Zrušení ukončení jedné čtyřky v rozvad.</t>
  </si>
  <si>
    <t>267311596</t>
  </si>
  <si>
    <t>955083</t>
  </si>
  <si>
    <t>Zrušení ukončení kabelu v rozvaděči</t>
  </si>
  <si>
    <t>667669410</t>
  </si>
  <si>
    <t>955097</t>
  </si>
  <si>
    <t>Zrušení uzemnění venkovního rozvaděče</t>
  </si>
  <si>
    <t>-1887371228</t>
  </si>
  <si>
    <t>955259</t>
  </si>
  <si>
    <t>Ukončení kabelu v rozvaděči</t>
  </si>
  <si>
    <t>440276244</t>
  </si>
  <si>
    <t>955281</t>
  </si>
  <si>
    <t>Montáž spojky smrštitelné do 50 čtyřek</t>
  </si>
  <si>
    <t>589671491</t>
  </si>
  <si>
    <t>955296</t>
  </si>
  <si>
    <t>Montáž rozvaděče sloupového</t>
  </si>
  <si>
    <t>485390306</t>
  </si>
  <si>
    <t>955298</t>
  </si>
  <si>
    <t>Ukončení jedné čtyřky v rozvaděči</t>
  </si>
  <si>
    <t>-1277398694</t>
  </si>
  <si>
    <t>955303</t>
  </si>
  <si>
    <t>Montáž uzemnění venkovního rozvaděče</t>
  </si>
  <si>
    <t>-1177957078</t>
  </si>
  <si>
    <t>955630</t>
  </si>
  <si>
    <t>Vyhledání průběhu tlk. kabelu při výstavbě</t>
  </si>
  <si>
    <t>-356155560</t>
  </si>
  <si>
    <t>957753</t>
  </si>
  <si>
    <t>Realizace tratě síťové dohodou</t>
  </si>
  <si>
    <t>-306232875</t>
  </si>
  <si>
    <t>958469</t>
  </si>
  <si>
    <t>Uvedení stavby do provozu</t>
  </si>
  <si>
    <t>-1007406943</t>
  </si>
  <si>
    <t>958555</t>
  </si>
  <si>
    <t>Zpracování dok. skut. provedení do 50 m</t>
  </si>
  <si>
    <t>793259873</t>
  </si>
  <si>
    <t>46-M 05</t>
  </si>
  <si>
    <t>Geodetické práce příprava</t>
  </si>
  <si>
    <t>956278</t>
  </si>
  <si>
    <t>Předměření trasy do 100 m</t>
  </si>
  <si>
    <t>309508174</t>
  </si>
  <si>
    <t>46-M 06</t>
  </si>
  <si>
    <t>Geodetické práce realizace</t>
  </si>
  <si>
    <t>955198 S</t>
  </si>
  <si>
    <t>Plán geom.pro VBŘ do 200m vč.(kus=100m)</t>
  </si>
  <si>
    <t>396412122</t>
  </si>
  <si>
    <t>956284 S</t>
  </si>
  <si>
    <t>Zaměření trasy pro stavbu do 100m</t>
  </si>
  <si>
    <t>-700200868</t>
  </si>
  <si>
    <t>46-M 07</t>
  </si>
  <si>
    <t>Věcná břemena příprava</t>
  </si>
  <si>
    <t>955313</t>
  </si>
  <si>
    <t>Uzavření sml. o SB o VBŘ</t>
  </si>
  <si>
    <t>1430227101</t>
  </si>
  <si>
    <t>46-M 08</t>
  </si>
  <si>
    <t>Věcná břemena realizace</t>
  </si>
  <si>
    <t>954830</t>
  </si>
  <si>
    <t>Projednání Smlouvy o zřízení věcného břemene</t>
  </si>
  <si>
    <t>-1342619912</t>
  </si>
  <si>
    <t>46-M 09</t>
  </si>
  <si>
    <t>Náhrada za VBŘ</t>
  </si>
  <si>
    <t>955315</t>
  </si>
  <si>
    <t>Uzavření sml.na zákl.SSB a přípr.vkl.VBŘ</t>
  </si>
  <si>
    <t>1470594034</t>
  </si>
  <si>
    <t>958085</t>
  </si>
  <si>
    <t>Zajištění vkladu/výmazu věcného břemene do/z KN</t>
  </si>
  <si>
    <t>-1009565623</t>
  </si>
  <si>
    <t>46-M 10</t>
  </si>
  <si>
    <t>Materiál zhotovitele - vykazovaný</t>
  </si>
  <si>
    <t>306577 S</t>
  </si>
  <si>
    <t>Bleskojistka třípólová 230V 10A/10kA</t>
  </si>
  <si>
    <t>-1770088718</t>
  </si>
  <si>
    <t>303918 S</t>
  </si>
  <si>
    <t>Deska krycí plast. 300x1000 mm</t>
  </si>
  <si>
    <t>1106067535</t>
  </si>
  <si>
    <t>305789 S</t>
  </si>
  <si>
    <t>Drát ocelový pozink. D 4,0 mm</t>
  </si>
  <si>
    <t>1813542405</t>
  </si>
  <si>
    <t>303795 S</t>
  </si>
  <si>
    <t>Fólie výstražná 220mm PE oranžová</t>
  </si>
  <si>
    <t>-1448804160</t>
  </si>
  <si>
    <t>303813 S</t>
  </si>
  <si>
    <t>Fólie výstražná 330mm PE oranžová</t>
  </si>
  <si>
    <t>-1322965749</t>
  </si>
  <si>
    <t>303777 S</t>
  </si>
  <si>
    <t>Fólie výstražná 80mm PE červenobílá</t>
  </si>
  <si>
    <t>-508160732</t>
  </si>
  <si>
    <t>315633 S</t>
  </si>
  <si>
    <t>Hmoždina sloupová 16x16x30 cm</t>
  </si>
  <si>
    <t>-1474951568</t>
  </si>
  <si>
    <t>300107 S</t>
  </si>
  <si>
    <t>Kabel plastový TCEPKPFLE 15x4x0,4</t>
  </si>
  <si>
    <t>928315675</t>
  </si>
  <si>
    <t>300168 S</t>
  </si>
  <si>
    <t>Kabel samonosný TCEKFLES 3x4x0,4</t>
  </si>
  <si>
    <t>-1680826193</t>
  </si>
  <si>
    <t>300169 S</t>
  </si>
  <si>
    <t>Kabel samonosný TCEKFLES 5x4x0,4</t>
  </si>
  <si>
    <t>18646263</t>
  </si>
  <si>
    <t>307657 S</t>
  </si>
  <si>
    <t>Kryt plechový 2000 mm typ B</t>
  </si>
  <si>
    <t>-957430340</t>
  </si>
  <si>
    <t>302532 S</t>
  </si>
  <si>
    <t>Mini Marker 1255 80-6102-2191-5</t>
  </si>
  <si>
    <t>-91969302</t>
  </si>
  <si>
    <t>312425 S</t>
  </si>
  <si>
    <t>Modul konektor. 9700-10P</t>
  </si>
  <si>
    <t>207037069</t>
  </si>
  <si>
    <t>306701 S</t>
  </si>
  <si>
    <t>Napínač šroubový oko-hák M 16</t>
  </si>
  <si>
    <t>1502675208</t>
  </si>
  <si>
    <t>303174 S</t>
  </si>
  <si>
    <t>Objímka stožár. D 140 mm rozvodná</t>
  </si>
  <si>
    <t>2090363363</t>
  </si>
  <si>
    <t>309698 S</t>
  </si>
  <si>
    <t>Očnice kovová FeZn pro lano 10mm</t>
  </si>
  <si>
    <t>-1619823753</t>
  </si>
  <si>
    <t>309931 S</t>
  </si>
  <si>
    <t>Pásek uzemňovací 30x4 mm FeZn 1kg=1,05m</t>
  </si>
  <si>
    <t>-216999655</t>
  </si>
  <si>
    <t>305506 S</t>
  </si>
  <si>
    <t>Patka stožárová EZP 16x20x290 cm</t>
  </si>
  <si>
    <t>806767468</t>
  </si>
  <si>
    <t>310698 S</t>
  </si>
  <si>
    <t>Propojka uzem. 10114-00125</t>
  </si>
  <si>
    <t>-1266685117</t>
  </si>
  <si>
    <t>306356 S</t>
  </si>
  <si>
    <t>Skříň rozváděče MRS 3-QT 100p-na sloup</t>
  </si>
  <si>
    <t>-1432347328</t>
  </si>
  <si>
    <t>301331 S</t>
  </si>
  <si>
    <t>Sloup dřevěný 6,5m-impregnace Korasit CK</t>
  </si>
  <si>
    <t>-1451313477</t>
  </si>
  <si>
    <t>407578 S</t>
  </si>
  <si>
    <t>Souprava čistící 4413L</t>
  </si>
  <si>
    <t>-1482692730</t>
  </si>
  <si>
    <t>312863 S</t>
  </si>
  <si>
    <t>Spojka kabelová XAGA 500 43/8-300/FLECZ</t>
  </si>
  <si>
    <t>379176711</t>
  </si>
  <si>
    <t>319184 S</t>
  </si>
  <si>
    <t>Spona trubky dělené</t>
  </si>
  <si>
    <t>1968940960</t>
  </si>
  <si>
    <t>307033 S</t>
  </si>
  <si>
    <t>Svorka lanová D 9-12 mm</t>
  </si>
  <si>
    <t>1966514180</t>
  </si>
  <si>
    <t>309974 S</t>
  </si>
  <si>
    <t>Svorka zemnicí SR 02 pro pásek 30x4 mm</t>
  </si>
  <si>
    <t>587668106</t>
  </si>
  <si>
    <t>309380 S</t>
  </si>
  <si>
    <t>Svorkovnice zář. rozp.SID-C 79103-53400</t>
  </si>
  <si>
    <t>1656675573</t>
  </si>
  <si>
    <t>306824 S</t>
  </si>
  <si>
    <t>Svorník M 20x370x90x25</t>
  </si>
  <si>
    <t>-262983483</t>
  </si>
  <si>
    <t>306843 S</t>
  </si>
  <si>
    <t>Svorník M 20x410x90x25</t>
  </si>
  <si>
    <t>-1236423517</t>
  </si>
  <si>
    <t>319209 S</t>
  </si>
  <si>
    <t>Trubka dělená 160/110</t>
  </si>
  <si>
    <t>618132511</t>
  </si>
  <si>
    <t>302672 S</t>
  </si>
  <si>
    <t>Trubka PE 110/6,3/6000mm</t>
  </si>
  <si>
    <t>-1554667627</t>
  </si>
  <si>
    <t>302423 S</t>
  </si>
  <si>
    <t>Trubka vrapovaná 110/94 s lankem</t>
  </si>
  <si>
    <t>-25129320</t>
  </si>
  <si>
    <t>302885 S</t>
  </si>
  <si>
    <t>Vodič propoj.autokonektor C4 10114-C4L50</t>
  </si>
  <si>
    <t>-398307129</t>
  </si>
  <si>
    <t>306188 S</t>
  </si>
  <si>
    <t>Zámek skříně 1370 L2 -42113</t>
  </si>
  <si>
    <t>-1650282238</t>
  </si>
  <si>
    <t>302289 S</t>
  </si>
  <si>
    <t>Zásobník blesk. SID-C 3 pól. 79126-51000</t>
  </si>
  <si>
    <t>-185258411</t>
  </si>
  <si>
    <t>SO 08 - Přeložka SEK - OVANET a.s.</t>
  </si>
  <si>
    <t xml:space="preserve">    22-M - Montáže technologických zařízení pro dopravní stavby</t>
  </si>
  <si>
    <t>-678281001</t>
  </si>
  <si>
    <t>60*2 'Přepočtené koeficientem množství</t>
  </si>
  <si>
    <t>-937870425</t>
  </si>
  <si>
    <t>22-M</t>
  </si>
  <si>
    <t>Montáže technologických zařízení pro dopravní stavby</t>
  </si>
  <si>
    <t>220182002</t>
  </si>
  <si>
    <t>Zatažení trubek do chráničky 110 mm ochranné z HDPE</t>
  </si>
  <si>
    <t>123748732</t>
  </si>
  <si>
    <t>220182022</t>
  </si>
  <si>
    <t>Uložení trubky HDPE do výkopu pro optický kabel bez zřízení lože a bez krytí</t>
  </si>
  <si>
    <t>-1223429479</t>
  </si>
  <si>
    <t>60+189</t>
  </si>
  <si>
    <t>28611001R</t>
  </si>
  <si>
    <t>ochranná trubka PE dn110</t>
  </si>
  <si>
    <t>977908984</t>
  </si>
  <si>
    <t>28604001R</t>
  </si>
  <si>
    <t>chránička HDPE dn40</t>
  </si>
  <si>
    <t>-2028137258</t>
  </si>
  <si>
    <t>220182025</t>
  </si>
  <si>
    <t>Kontrola průchodnosti trubky kalibrace do 2000 m</t>
  </si>
  <si>
    <t>-1485061680</t>
  </si>
  <si>
    <t>(110+115)*0,001</t>
  </si>
  <si>
    <t>220182036</t>
  </si>
  <si>
    <t>Zafukování optického kabelu do trubky z HDPE</t>
  </si>
  <si>
    <t>-2113304915</t>
  </si>
  <si>
    <t>34100101R</t>
  </si>
  <si>
    <t>optický kabel 24- vláken k zafouknutí</t>
  </si>
  <si>
    <t>134660849</t>
  </si>
  <si>
    <t>220901011R</t>
  </si>
  <si>
    <t>Napojení kabelu do datového rozvaděče</t>
  </si>
  <si>
    <t>2039285706</t>
  </si>
  <si>
    <t>220901012R</t>
  </si>
  <si>
    <t>Napojení kabelu na sloup</t>
  </si>
  <si>
    <t>845038229</t>
  </si>
  <si>
    <t>220901013R</t>
  </si>
  <si>
    <t>Revize</t>
  </si>
  <si>
    <t>1490560577</t>
  </si>
  <si>
    <t>460150533</t>
  </si>
  <si>
    <t>Hloubení zapažených i nezapažených kabelových rýh ručně včetně urovnání dna s přemístěním výkopku do vzdálenosti 3 m od okraje jámy nebo naložením na dopravní prostředek šířky 60 cm, hloubky 80 cm, v hornině třídy 3</t>
  </si>
  <si>
    <t>545959952</t>
  </si>
  <si>
    <t>460421001</t>
  </si>
  <si>
    <t>Kabelové lože včetně podsypu, zhutnění a urovnání povrchu z písku nebo štěrkopísku tloušťky 5 cm nad kabel bez zakrytí, šířky do 65 cm</t>
  </si>
  <si>
    <t>852204237</t>
  </si>
  <si>
    <t>Krytí kabelů, spojek, koncovek a odbočnic kabelů výstražnou fólií z PVC včetně vyrovnání povrchu rýhy, rozvinutí a uložení fólie do rýhy, fólie šířky do 25cm</t>
  </si>
  <si>
    <t>868868826</t>
  </si>
  <si>
    <t>460560533</t>
  </si>
  <si>
    <t>Zásyp kabelových rýh ručně s uložením výkopku ve vrstvách včetně zhutnění a urovnání povrchu šířky 60 cm hloubky 80 cm, v hornině třídy 3</t>
  </si>
  <si>
    <t>-1319793106</t>
  </si>
  <si>
    <t>46090101R</t>
  </si>
  <si>
    <t>Dmtýž sloupů vč. základů</t>
  </si>
  <si>
    <t>2022959959</t>
  </si>
  <si>
    <t>46090102R</t>
  </si>
  <si>
    <t>Dmtž rušeného kabelu</t>
  </si>
  <si>
    <t>1457148591</t>
  </si>
  <si>
    <t>VRN - VRN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</si>
  <si>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</si>
  <si>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</si>
  <si>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</si>
  <si>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</si>
  <si>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Vedlejší rozpočtové náklady</t>
  </si>
  <si>
    <t>VRN1</t>
  </si>
  <si>
    <t>Průzkumné, geodetické a projektové práce</t>
  </si>
  <si>
    <t>01110300R</t>
  </si>
  <si>
    <t>Geologický průzkum bez rozlišení</t>
  </si>
  <si>
    <t>906810172</t>
  </si>
  <si>
    <t>012203000</t>
  </si>
  <si>
    <t>Geodetické práce při provádění stavby - vytýčení nových objektů</t>
  </si>
  <si>
    <t>-1952936036</t>
  </si>
  <si>
    <t>012303002</t>
  </si>
  <si>
    <t>Geodetické práce po výstavbě - kontrolní zaměření skutečného stavu provedení</t>
  </si>
  <si>
    <t>-810791892</t>
  </si>
  <si>
    <t>012303001</t>
  </si>
  <si>
    <t>Vytýčení sítí</t>
  </si>
  <si>
    <t>-194126267</t>
  </si>
  <si>
    <t>012303005</t>
  </si>
  <si>
    <t>Geometrický plán</t>
  </si>
  <si>
    <t>-441047466</t>
  </si>
  <si>
    <t>VRN3</t>
  </si>
  <si>
    <t>Zařízení staveniště</t>
  </si>
  <si>
    <t>030001000</t>
  </si>
  <si>
    <t>Zařízení staveniště vč. jeho ohlášení/povolení u příslušného stavebního úřadu - 1 fáze</t>
  </si>
  <si>
    <t>-1450776218</t>
  </si>
  <si>
    <t>030090101R</t>
  </si>
  <si>
    <t>Provizorní panelová plocha</t>
  </si>
  <si>
    <t>1019910589</t>
  </si>
  <si>
    <t>"odhad plochy 1.000 m2" 1</t>
  </si>
  <si>
    <t xml:space="preserve">"cena zahrnuje" </t>
  </si>
  <si>
    <t>"Pořízení a rozprostření konstrukční vrstvy ze štěrkodrti frakce 0-32 v tl. 150 cm "</t>
  </si>
  <si>
    <t>"Pořízení a rozprostření štěrkopískové lože frakce 0-8 pro uložení panelu v tl. 5 cm"</t>
  </si>
  <si>
    <t>"Pořízení (popř. nájem po dobu realizace stavby) a uložení silničních panelů v tl. 120 mm"</t>
  </si>
  <si>
    <t>"Odstranění panelové plochy a úprava terénu (odvoz panelů k dlouhodobému uložení, odtěžení lože a štěrkových vrstev s odvozem na skládku"</t>
  </si>
  <si>
    <t>030090202R</t>
  </si>
  <si>
    <t>Čerpání vody ze zemní pláně</t>
  </si>
  <si>
    <t>-616517372</t>
  </si>
  <si>
    <t>"v případě nutnosti čerpání vody z pláně (náhlé nevhodné meteorologické podmínky) " 1</t>
  </si>
  <si>
    <t>" předpoklad 6 míst/ 30 dní/2hod za den"</t>
  </si>
  <si>
    <t xml:space="preserve">"cena obsahuje pohotovostní čerpací soupravu, čerpání vody vč. odvodu" </t>
  </si>
  <si>
    <t>VRN4</t>
  </si>
  <si>
    <t>Inženýrská činnost</t>
  </si>
  <si>
    <t>045200101R</t>
  </si>
  <si>
    <t>Vypracování havarijního řádu</t>
  </si>
  <si>
    <t>-1713850858</t>
  </si>
  <si>
    <t>045200102R</t>
  </si>
  <si>
    <t>Realizační inženýring</t>
  </si>
  <si>
    <t>-907746563</t>
  </si>
  <si>
    <t>045203000</t>
  </si>
  <si>
    <t>Kompletační činnost</t>
  </si>
  <si>
    <t>-1230172551</t>
  </si>
  <si>
    <t>045203001R</t>
  </si>
  <si>
    <t>DIO - provizorní dopravní značení během stavby</t>
  </si>
  <si>
    <t>-378104654</t>
  </si>
  <si>
    <t xml:space="preserve">zpracování návrhu přechodného dopravního značení, projednání se všemi dotčenými stranami vč. zadavatele, pronájem dopravních značek po dobu výstavby, </t>
  </si>
  <si>
    <t>činnosti spojené s případným vyřízením zvláštního užívání místní komunikace apod.</t>
  </si>
  <si>
    <t>048011003R</t>
  </si>
  <si>
    <t>Kontrola geotechnika</t>
  </si>
  <si>
    <t>1225383117</t>
  </si>
  <si>
    <t>04801101R</t>
  </si>
  <si>
    <t>Náhradní výsadba (habr obecný s balem obv. 14-16 cm)</t>
  </si>
  <si>
    <t>-861455114</t>
  </si>
  <si>
    <t>04801102R</t>
  </si>
  <si>
    <t>Následná péče - 5 let (zálivka, přihnojování, oplevelení, výměny kůlů, výměna uhynulých jedinců)</t>
  </si>
  <si>
    <t>-425579364</t>
  </si>
  <si>
    <t>04801103R</t>
  </si>
  <si>
    <t>Dokumentace provedení stavby vč. plánu BOZP</t>
  </si>
  <si>
    <t>-2146355765</t>
  </si>
  <si>
    <t>04801104R</t>
  </si>
  <si>
    <t>Dokumentace skutečného provedení</t>
  </si>
  <si>
    <t>-1266393338</t>
  </si>
  <si>
    <t>04801106R</t>
  </si>
  <si>
    <t>Archeologický dozor stavby</t>
  </si>
  <si>
    <t>1919272847</t>
  </si>
  <si>
    <t>04801107R</t>
  </si>
  <si>
    <t>TIČR</t>
  </si>
  <si>
    <t>272831318</t>
  </si>
  <si>
    <t>Pol12.1</t>
  </si>
  <si>
    <t>Inženýrská činnost ( elektro) - jednání s úřady</t>
  </si>
  <si>
    <t>871168176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</si>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</sst>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8" fillId="0" borderId="0" applyNumberFormat="0" applyFill="0" applyBorder="0" applyAlignment="0" applyProtection="0"/>
  </cellStyleXfs>
  <cellXfs count="38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7" fillId="0" borderId="15" xfId="0" applyNumberFormat="1" applyFont="1" applyBorder="1" applyAlignment="1" applyProtection="1">
      <alignment horizontal="right" vertical="center"/>
    </xf>
    <xf numFmtId="4" fontId="17" fillId="0" borderId="0" xfId="0" applyNumberFormat="1" applyFont="1" applyBorder="1" applyAlignment="1" applyProtection="1">
      <alignment horizontal="right"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30" fillId="0" borderId="15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0" xfId="0" applyNumberFormat="1" applyFont="1" applyAlignment="1" applyProtection="1">
      <alignment horizontal="right" vertical="center"/>
    </xf>
    <xf numFmtId="4" fontId="30" fillId="0" borderId="15" xfId="0" applyNumberFormat="1" applyFont="1" applyBorder="1" applyAlignment="1" applyProtection="1">
      <alignment horizontal="right" vertical="center"/>
    </xf>
    <xf numFmtId="4" fontId="30" fillId="0" borderId="0" xfId="0" applyNumberFormat="1" applyFont="1" applyBorder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166" fontId="30" fillId="0" borderId="21" xfId="0" applyNumberFormat="1" applyFont="1" applyBorder="1" applyAlignment="1" applyProtection="1">
      <alignment vertical="center"/>
    </xf>
    <xf numFmtId="4" fontId="30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23" fillId="4" borderId="0" xfId="0" applyFont="1" applyFill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4" fontId="34" fillId="0" borderId="13" xfId="0" applyNumberFormat="1" applyFont="1" applyBorder="1" applyAlignment="1" applyProtection="1"/>
    <xf numFmtId="166" fontId="34" fillId="0" borderId="13" xfId="0" applyNumberFormat="1" applyFont="1" applyBorder="1" applyAlignment="1" applyProtection="1"/>
    <xf numFmtId="166" fontId="34" fillId="0" borderId="14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4" fontId="8" fillId="0" borderId="0" xfId="0" applyNumberFormat="1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0" fillId="0" borderId="23" xfId="0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4" fontId="24" fillId="0" borderId="0" xfId="0" applyNumberFormat="1" applyFont="1" applyBorder="1" applyAlignment="1" applyProtection="1">
      <alignment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6" fillId="0" borderId="23" xfId="0" applyFont="1" applyBorder="1" applyAlignment="1" applyProtection="1">
      <alignment horizontal="center" vertical="center"/>
    </xf>
    <xf numFmtId="49" fontId="36" fillId="0" borderId="23" xfId="0" applyNumberFormat="1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center" vertical="center" wrapText="1"/>
    </xf>
    <xf numFmtId="167" fontId="36" fillId="0" borderId="23" xfId="0" applyNumberFormat="1" applyFont="1" applyBorder="1" applyAlignment="1" applyProtection="1">
      <alignment vertical="center"/>
    </xf>
    <xf numFmtId="4" fontId="36" fillId="2" borderId="23" xfId="0" applyNumberFormat="1" applyFont="1" applyFill="1" applyBorder="1" applyAlignment="1" applyProtection="1">
      <alignment vertical="center"/>
      <protection locked="0"/>
    </xf>
    <xf numFmtId="0" fontId="37" fillId="0" borderId="23" xfId="0" applyFont="1" applyBorder="1" applyAlignment="1" applyProtection="1">
      <alignment vertical="center"/>
    </xf>
    <xf numFmtId="4" fontId="36" fillId="0" borderId="23" xfId="0" applyNumberFormat="1" applyFont="1" applyBorder="1" applyAlignment="1" applyProtection="1">
      <alignment vertical="center"/>
    </xf>
    <xf numFmtId="0" fontId="37" fillId="0" borderId="4" xfId="0" applyFont="1" applyBorder="1" applyAlignment="1">
      <alignment vertical="center"/>
    </xf>
    <xf numFmtId="0" fontId="36" fillId="2" borderId="15" xfId="0" applyFont="1" applyFill="1" applyBorder="1" applyAlignment="1" applyProtection="1">
      <alignment horizontal="left" vertical="center"/>
      <protection locked="0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8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24" fillId="2" borderId="20" xfId="0" applyFont="1" applyFill="1" applyBorder="1" applyAlignment="1" applyProtection="1">
      <alignment horizontal="left" vertical="center"/>
      <protection locked="0"/>
    </xf>
    <xf numFmtId="0" fontId="24" fillId="0" borderId="21" xfId="0" applyFont="1" applyBorder="1" applyAlignment="1" applyProtection="1">
      <alignment horizontal="center" vertical="center"/>
    </xf>
    <xf numFmtId="4" fontId="24" fillId="0" borderId="21" xfId="0" applyNumberFormat="1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166" fontId="24" fillId="0" borderId="22" xfId="0" applyNumberFormat="1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6" fillId="2" borderId="20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41" fillId="0" borderId="29" xfId="0" applyFont="1" applyBorder="1" applyAlignment="1">
      <alignment horizontal="left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horizontal="left" vertical="center" wrapText="1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styles" Target="styles.xml" /><Relationship Id="rId16" Type="http://schemas.openxmlformats.org/officeDocument/2006/relationships/theme" Target="theme/theme1.xml" /><Relationship Id="rId17" Type="http://schemas.openxmlformats.org/officeDocument/2006/relationships/calcChain" Target="calcChain.xml" /><Relationship Id="rId1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drawing" Target="../drawings/drawing12.xml" /></Relationships>
</file>

<file path=xl/worksheets/_rels/sheet13.xml.rels>&#65279;<?xml version="1.0" encoding="utf-8"?><Relationships xmlns="http://schemas.openxmlformats.org/package/2006/relationships"><Relationship Id="rId1" Type="http://schemas.openxmlformats.org/officeDocument/2006/relationships/drawing" Target="../drawings/drawing13.xml" /></Relationships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5.83203" style="1" hidden="1" customWidth="1"/>
    <col min="49" max="49" width="25.83203" style="1" hidden="1" customWidth="1"/>
    <col min="50" max="50" width="21.66016" style="1" hidden="1" customWidth="1"/>
    <col min="51" max="51" width="21.66016" style="1" hidden="1" customWidth="1"/>
    <col min="52" max="52" width="25" style="1" hidden="1" customWidth="1"/>
    <col min="53" max="53" width="25" style="1" hidden="1" customWidth="1"/>
    <col min="54" max="54" width="21.66016" style="1" hidden="1" customWidth="1"/>
    <col min="55" max="55" width="19.16016" style="1" hidden="1" customWidth="1"/>
    <col min="56" max="56" width="25" style="1" hidden="1" customWidth="1"/>
    <col min="57" max="57" width="21.66016" style="1" hidden="1" customWidth="1"/>
    <col min="58" max="58" width="19.16016" style="1" hidden="1" customWidth="1"/>
    <col min="59" max="59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5</v>
      </c>
      <c r="BV1" s="18" t="s">
        <v>6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S2" s="19" t="s">
        <v>7</v>
      </c>
      <c r="BT2" s="19" t="s">
        <v>8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7</v>
      </c>
      <c r="BT3" s="19" t="s">
        <v>9</v>
      </c>
    </row>
    <row r="4" s="1" customFormat="1" ht="24.96" customHeight="1">
      <c r="B4" s="23"/>
      <c r="C4" s="24"/>
      <c r="D4" s="25" t="s">
        <v>10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11</v>
      </c>
      <c r="BG4" s="27" t="s">
        <v>12</v>
      </c>
      <c r="BS4" s="19" t="s">
        <v>13</v>
      </c>
    </row>
    <row r="5" s="1" customFormat="1" ht="12" customHeight="1">
      <c r="B5" s="23"/>
      <c r="C5" s="24"/>
      <c r="D5" s="28" t="s">
        <v>14</v>
      </c>
      <c r="E5" s="24"/>
      <c r="F5" s="24"/>
      <c r="G5" s="24"/>
      <c r="H5" s="24"/>
      <c r="I5" s="24"/>
      <c r="J5" s="24"/>
      <c r="K5" s="29" t="s">
        <v>15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G5" s="30" t="s">
        <v>16</v>
      </c>
      <c r="BS5" s="19" t="s">
        <v>7</v>
      </c>
    </row>
    <row r="6" s="1" customFormat="1" ht="36.96" customHeight="1">
      <c r="B6" s="23"/>
      <c r="C6" s="24"/>
      <c r="D6" s="31" t="s">
        <v>17</v>
      </c>
      <c r="E6" s="24"/>
      <c r="F6" s="24"/>
      <c r="G6" s="24"/>
      <c r="H6" s="24"/>
      <c r="I6" s="24"/>
      <c r="J6" s="24"/>
      <c r="K6" s="32" t="s">
        <v>18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G6" s="33"/>
      <c r="BS6" s="19" t="s">
        <v>7</v>
      </c>
    </row>
    <row r="7" s="1" customFormat="1" ht="12" customHeight="1">
      <c r="B7" s="23"/>
      <c r="C7" s="24"/>
      <c r="D7" s="34" t="s">
        <v>19</v>
      </c>
      <c r="E7" s="24"/>
      <c r="F7" s="24"/>
      <c r="G7" s="24"/>
      <c r="H7" s="24"/>
      <c r="I7" s="24"/>
      <c r="J7" s="24"/>
      <c r="K7" s="29" t="s">
        <v>20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21</v>
      </c>
      <c r="AL7" s="24"/>
      <c r="AM7" s="24"/>
      <c r="AN7" s="29" t="s">
        <v>20</v>
      </c>
      <c r="AO7" s="24"/>
      <c r="AP7" s="24"/>
      <c r="AQ7" s="24"/>
      <c r="AR7" s="22"/>
      <c r="BG7" s="33"/>
      <c r="BS7" s="19" t="s">
        <v>7</v>
      </c>
    </row>
    <row r="8" s="1" customFormat="1" ht="12" customHeight="1">
      <c r="B8" s="23"/>
      <c r="C8" s="24"/>
      <c r="D8" s="34" t="s">
        <v>22</v>
      </c>
      <c r="E8" s="24"/>
      <c r="F8" s="24"/>
      <c r="G8" s="24"/>
      <c r="H8" s="24"/>
      <c r="I8" s="24"/>
      <c r="J8" s="24"/>
      <c r="K8" s="29" t="s">
        <v>23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24</v>
      </c>
      <c r="AL8" s="24"/>
      <c r="AM8" s="24"/>
      <c r="AN8" s="35" t="s">
        <v>25</v>
      </c>
      <c r="AO8" s="24"/>
      <c r="AP8" s="24"/>
      <c r="AQ8" s="24"/>
      <c r="AR8" s="22"/>
      <c r="BG8" s="33"/>
      <c r="BS8" s="19" t="s">
        <v>7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G9" s="33"/>
      <c r="BS9" s="19" t="s">
        <v>7</v>
      </c>
    </row>
    <row r="10" s="1" customFormat="1" ht="12" customHeight="1">
      <c r="B10" s="23"/>
      <c r="C10" s="24"/>
      <c r="D10" s="34" t="s">
        <v>26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27</v>
      </c>
      <c r="AL10" s="24"/>
      <c r="AM10" s="24"/>
      <c r="AN10" s="29" t="s">
        <v>28</v>
      </c>
      <c r="AO10" s="24"/>
      <c r="AP10" s="24"/>
      <c r="AQ10" s="24"/>
      <c r="AR10" s="22"/>
      <c r="BG10" s="33"/>
      <c r="BS10" s="19" t="s">
        <v>7</v>
      </c>
    </row>
    <row r="11" s="1" customFormat="1" ht="18.48" customHeight="1">
      <c r="B11" s="23"/>
      <c r="C11" s="24"/>
      <c r="D11" s="24"/>
      <c r="E11" s="29" t="s">
        <v>29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30</v>
      </c>
      <c r="AL11" s="24"/>
      <c r="AM11" s="24"/>
      <c r="AN11" s="29" t="s">
        <v>20</v>
      </c>
      <c r="AO11" s="24"/>
      <c r="AP11" s="24"/>
      <c r="AQ11" s="24"/>
      <c r="AR11" s="22"/>
      <c r="BG11" s="33"/>
      <c r="BS11" s="19" t="s">
        <v>7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G12" s="33"/>
      <c r="BS12" s="19" t="s">
        <v>7</v>
      </c>
    </row>
    <row r="13" s="1" customFormat="1" ht="12" customHeight="1">
      <c r="B13" s="23"/>
      <c r="C13" s="24"/>
      <c r="D13" s="34" t="s">
        <v>31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27</v>
      </c>
      <c r="AL13" s="24"/>
      <c r="AM13" s="24"/>
      <c r="AN13" s="36" t="s">
        <v>32</v>
      </c>
      <c r="AO13" s="24"/>
      <c r="AP13" s="24"/>
      <c r="AQ13" s="24"/>
      <c r="AR13" s="22"/>
      <c r="BG13" s="33"/>
      <c r="BS13" s="19" t="s">
        <v>7</v>
      </c>
    </row>
    <row r="14">
      <c r="B14" s="23"/>
      <c r="C14" s="24"/>
      <c r="D14" s="24"/>
      <c r="E14" s="36" t="s">
        <v>32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30</v>
      </c>
      <c r="AL14" s="24"/>
      <c r="AM14" s="24"/>
      <c r="AN14" s="36" t="s">
        <v>32</v>
      </c>
      <c r="AO14" s="24"/>
      <c r="AP14" s="24"/>
      <c r="AQ14" s="24"/>
      <c r="AR14" s="22"/>
      <c r="BG14" s="33"/>
      <c r="BS14" s="19" t="s">
        <v>7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G15" s="33"/>
      <c r="BS15" s="19" t="s">
        <v>4</v>
      </c>
    </row>
    <row r="16" s="1" customFormat="1" ht="12" customHeight="1">
      <c r="B16" s="23"/>
      <c r="C16" s="24"/>
      <c r="D16" s="34" t="s">
        <v>33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27</v>
      </c>
      <c r="AL16" s="24"/>
      <c r="AM16" s="24"/>
      <c r="AN16" s="29" t="s">
        <v>34</v>
      </c>
      <c r="AO16" s="24"/>
      <c r="AP16" s="24"/>
      <c r="AQ16" s="24"/>
      <c r="AR16" s="22"/>
      <c r="BG16" s="33"/>
      <c r="BS16" s="19" t="s">
        <v>4</v>
      </c>
    </row>
    <row r="17" s="1" customFormat="1" ht="18.48" customHeight="1">
      <c r="B17" s="23"/>
      <c r="C17" s="24"/>
      <c r="D17" s="24"/>
      <c r="E17" s="29" t="s">
        <v>35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30</v>
      </c>
      <c r="AL17" s="24"/>
      <c r="AM17" s="24"/>
      <c r="AN17" s="29" t="s">
        <v>20</v>
      </c>
      <c r="AO17" s="24"/>
      <c r="AP17" s="24"/>
      <c r="AQ17" s="24"/>
      <c r="AR17" s="22"/>
      <c r="BG17" s="33"/>
      <c r="BS17" s="19" t="s">
        <v>5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G18" s="33"/>
      <c r="BS18" s="19" t="s">
        <v>7</v>
      </c>
    </row>
    <row r="19" s="1" customFormat="1" ht="12" customHeight="1">
      <c r="B19" s="23"/>
      <c r="C19" s="24"/>
      <c r="D19" s="34" t="s">
        <v>36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27</v>
      </c>
      <c r="AL19" s="24"/>
      <c r="AM19" s="24"/>
      <c r="AN19" s="29" t="s">
        <v>20</v>
      </c>
      <c r="AO19" s="24"/>
      <c r="AP19" s="24"/>
      <c r="AQ19" s="24"/>
      <c r="AR19" s="22"/>
      <c r="BG19" s="33"/>
      <c r="BS19" s="19" t="s">
        <v>7</v>
      </c>
    </row>
    <row r="20" s="1" customFormat="1" ht="18.48" customHeight="1">
      <c r="B20" s="23"/>
      <c r="C20" s="24"/>
      <c r="D20" s="24"/>
      <c r="E20" s="29" t="s">
        <v>37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30</v>
      </c>
      <c r="AL20" s="24"/>
      <c r="AM20" s="24"/>
      <c r="AN20" s="29" t="s">
        <v>20</v>
      </c>
      <c r="AO20" s="24"/>
      <c r="AP20" s="24"/>
      <c r="AQ20" s="24"/>
      <c r="AR20" s="22"/>
      <c r="BG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G21" s="33"/>
    </row>
    <row r="22" s="1" customFormat="1" ht="12" customHeight="1">
      <c r="B22" s="23"/>
      <c r="C22" s="24"/>
      <c r="D22" s="34" t="s">
        <v>38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G22" s="33"/>
    </row>
    <row r="23" s="1" customFormat="1" ht="47.25" customHeight="1">
      <c r="B23" s="23"/>
      <c r="C23" s="24"/>
      <c r="D23" s="24"/>
      <c r="E23" s="38" t="s">
        <v>39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G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G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G25" s="33"/>
    </row>
    <row r="26" s="2" customFormat="1" ht="25.92" customHeight="1">
      <c r="A26" s="40"/>
      <c r="B26" s="41"/>
      <c r="C26" s="42"/>
      <c r="D26" s="43" t="s">
        <v>40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G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G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41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42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43</v>
      </c>
      <c r="AL28" s="47"/>
      <c r="AM28" s="47"/>
      <c r="AN28" s="47"/>
      <c r="AO28" s="47"/>
      <c r="AP28" s="42"/>
      <c r="AQ28" s="42"/>
      <c r="AR28" s="46"/>
      <c r="BG28" s="33"/>
    </row>
    <row r="29" s="3" customFormat="1" ht="14.4" customHeight="1">
      <c r="A29" s="3"/>
      <c r="B29" s="48"/>
      <c r="C29" s="49"/>
      <c r="D29" s="34" t="s">
        <v>44</v>
      </c>
      <c r="E29" s="49"/>
      <c r="F29" s="34" t="s">
        <v>45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ROUND(BB54,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ROUND(AX54, 2)</f>
        <v>0</v>
      </c>
      <c r="AL29" s="49"/>
      <c r="AM29" s="49"/>
      <c r="AN29" s="49"/>
      <c r="AO29" s="49"/>
      <c r="AP29" s="49"/>
      <c r="AQ29" s="49"/>
      <c r="AR29" s="52"/>
      <c r="BG29" s="53"/>
    </row>
    <row r="30" s="3" customFormat="1" ht="14.4" customHeight="1">
      <c r="A30" s="3"/>
      <c r="B30" s="48"/>
      <c r="C30" s="49"/>
      <c r="D30" s="49"/>
      <c r="E30" s="49"/>
      <c r="F30" s="34" t="s">
        <v>46</v>
      </c>
      <c r="G30" s="49"/>
      <c r="H30" s="49"/>
      <c r="I30" s="49"/>
      <c r="J30" s="49"/>
      <c r="K30" s="49"/>
      <c r="L30" s="50">
        <v>0.14999999999999999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ROUND(BC54,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ROUND(AY54, 2)</f>
        <v>0</v>
      </c>
      <c r="AL30" s="49"/>
      <c r="AM30" s="49"/>
      <c r="AN30" s="49"/>
      <c r="AO30" s="49"/>
      <c r="AP30" s="49"/>
      <c r="AQ30" s="49"/>
      <c r="AR30" s="52"/>
      <c r="BG30" s="53"/>
    </row>
    <row r="31" hidden="1" s="3" customFormat="1" ht="14.4" customHeight="1">
      <c r="A31" s="3"/>
      <c r="B31" s="48"/>
      <c r="C31" s="49"/>
      <c r="D31" s="49"/>
      <c r="E31" s="49"/>
      <c r="F31" s="34" t="s">
        <v>47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ROUND(BD54,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G31" s="53"/>
    </row>
    <row r="32" hidden="1" s="3" customFormat="1" ht="14.4" customHeight="1">
      <c r="A32" s="3"/>
      <c r="B32" s="48"/>
      <c r="C32" s="49"/>
      <c r="D32" s="49"/>
      <c r="E32" s="49"/>
      <c r="F32" s="34" t="s">
        <v>48</v>
      </c>
      <c r="G32" s="49"/>
      <c r="H32" s="49"/>
      <c r="I32" s="49"/>
      <c r="J32" s="49"/>
      <c r="K32" s="49"/>
      <c r="L32" s="50">
        <v>0.14999999999999999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ROUND(BE54,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G32" s="53"/>
    </row>
    <row r="33" hidden="1" s="3" customFormat="1" ht="14.4" customHeight="1">
      <c r="A33" s="3"/>
      <c r="B33" s="48"/>
      <c r="C33" s="49"/>
      <c r="D33" s="49"/>
      <c r="E33" s="49"/>
      <c r="F33" s="34" t="s">
        <v>49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ROUND(BF54,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G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G34" s="40"/>
    </row>
    <row r="35" s="2" customFormat="1" ht="25.92" customHeight="1">
      <c r="A35" s="40"/>
      <c r="B35" s="41"/>
      <c r="C35" s="54"/>
      <c r="D35" s="55" t="s">
        <v>50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51</v>
      </c>
      <c r="U35" s="56"/>
      <c r="V35" s="56"/>
      <c r="W35" s="56"/>
      <c r="X35" s="58" t="s">
        <v>52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G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G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G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G41" s="40"/>
    </row>
    <row r="42" s="2" customFormat="1" ht="24.96" customHeight="1">
      <c r="A42" s="40"/>
      <c r="B42" s="41"/>
      <c r="C42" s="25" t="s">
        <v>53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G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G43" s="40"/>
    </row>
    <row r="44" s="4" customFormat="1" ht="12" customHeight="1">
      <c r="A44" s="4"/>
      <c r="B44" s="65"/>
      <c r="C44" s="34" t="s">
        <v>14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1139aa1a_2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G44" s="4"/>
    </row>
    <row r="45" s="5" customFormat="1" ht="36.96" customHeight="1">
      <c r="A45" s="5"/>
      <c r="B45" s="68"/>
      <c r="C45" s="69" t="s">
        <v>17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Rozvoj vodíkové mobility v Ostravě 1.etapa - 1.a2. fáze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G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G46" s="40"/>
    </row>
    <row r="47" s="2" customFormat="1" ht="12" customHeight="1">
      <c r="A47" s="40"/>
      <c r="B47" s="41"/>
      <c r="C47" s="34" t="s">
        <v>22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Ostrava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24</v>
      </c>
      <c r="AJ47" s="42"/>
      <c r="AK47" s="42"/>
      <c r="AL47" s="42"/>
      <c r="AM47" s="74" t="str">
        <f>IF(AN8= "","",AN8)</f>
        <v>21. 3. 2022</v>
      </c>
      <c r="AN47" s="74"/>
      <c r="AO47" s="42"/>
      <c r="AP47" s="42"/>
      <c r="AQ47" s="42"/>
      <c r="AR47" s="46"/>
      <c r="BG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G48" s="40"/>
    </row>
    <row r="49" s="2" customFormat="1" ht="15.15" customHeight="1">
      <c r="A49" s="40"/>
      <c r="B49" s="41"/>
      <c r="C49" s="34" t="s">
        <v>26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Dopravní podnik Ostrava a.s.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33</v>
      </c>
      <c r="AJ49" s="42"/>
      <c r="AK49" s="42"/>
      <c r="AL49" s="42"/>
      <c r="AM49" s="75" t="str">
        <f>IF(E17="","",E17)</f>
        <v>IGEA s.r.o.</v>
      </c>
      <c r="AN49" s="66"/>
      <c r="AO49" s="66"/>
      <c r="AP49" s="66"/>
      <c r="AQ49" s="42"/>
      <c r="AR49" s="46"/>
      <c r="AS49" s="76" t="s">
        <v>54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8"/>
      <c r="BE49" s="78"/>
      <c r="BF49" s="79"/>
      <c r="BG49" s="40"/>
    </row>
    <row r="50" s="2" customFormat="1" ht="15.15" customHeight="1">
      <c r="A50" s="40"/>
      <c r="B50" s="41"/>
      <c r="C50" s="34" t="s">
        <v>31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36</v>
      </c>
      <c r="AJ50" s="42"/>
      <c r="AK50" s="42"/>
      <c r="AL50" s="42"/>
      <c r="AM50" s="75" t="str">
        <f>IF(E20="","",E20)</f>
        <v>R.Vojtěchová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2"/>
      <c r="BE50" s="82"/>
      <c r="BF50" s="83"/>
      <c r="BG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6"/>
      <c r="BE51" s="86"/>
      <c r="BF51" s="87"/>
      <c r="BG51" s="40"/>
    </row>
    <row r="52" s="2" customFormat="1" ht="29.28" customHeight="1">
      <c r="A52" s="40"/>
      <c r="B52" s="41"/>
      <c r="C52" s="88" t="s">
        <v>55</v>
      </c>
      <c r="D52" s="89"/>
      <c r="E52" s="89"/>
      <c r="F52" s="89"/>
      <c r="G52" s="89"/>
      <c r="H52" s="90"/>
      <c r="I52" s="91" t="s">
        <v>56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57</v>
      </c>
      <c r="AH52" s="89"/>
      <c r="AI52" s="89"/>
      <c r="AJ52" s="89"/>
      <c r="AK52" s="89"/>
      <c r="AL52" s="89"/>
      <c r="AM52" s="89"/>
      <c r="AN52" s="91" t="s">
        <v>58</v>
      </c>
      <c r="AO52" s="89"/>
      <c r="AP52" s="89"/>
      <c r="AQ52" s="93" t="s">
        <v>59</v>
      </c>
      <c r="AR52" s="46"/>
      <c r="AS52" s="94" t="s">
        <v>60</v>
      </c>
      <c r="AT52" s="95" t="s">
        <v>61</v>
      </c>
      <c r="AU52" s="95" t="s">
        <v>62</v>
      </c>
      <c r="AV52" s="95" t="s">
        <v>63</v>
      </c>
      <c r="AW52" s="95" t="s">
        <v>64</v>
      </c>
      <c r="AX52" s="95" t="s">
        <v>65</v>
      </c>
      <c r="AY52" s="95" t="s">
        <v>66</v>
      </c>
      <c r="AZ52" s="95" t="s">
        <v>67</v>
      </c>
      <c r="BA52" s="95" t="s">
        <v>68</v>
      </c>
      <c r="BB52" s="95" t="s">
        <v>69</v>
      </c>
      <c r="BC52" s="95" t="s">
        <v>70</v>
      </c>
      <c r="BD52" s="95" t="s">
        <v>71</v>
      </c>
      <c r="BE52" s="95" t="s">
        <v>72</v>
      </c>
      <c r="BF52" s="96" t="s">
        <v>73</v>
      </c>
      <c r="BG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8"/>
      <c r="BE53" s="98"/>
      <c r="BF53" s="99"/>
      <c r="BG53" s="40"/>
    </row>
    <row r="54" s="6" customFormat="1" ht="32.4" customHeight="1">
      <c r="A54" s="6"/>
      <c r="B54" s="100"/>
      <c r="C54" s="101" t="s">
        <v>74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ROUND(AG55+SUM(AG56:AG61)+SUM(AG64:AG67),2)</f>
        <v>0</v>
      </c>
      <c r="AH54" s="103"/>
      <c r="AI54" s="103"/>
      <c r="AJ54" s="103"/>
      <c r="AK54" s="103"/>
      <c r="AL54" s="103"/>
      <c r="AM54" s="103"/>
      <c r="AN54" s="104">
        <f>SUM(AG54,AV54)</f>
        <v>0</v>
      </c>
      <c r="AO54" s="104"/>
      <c r="AP54" s="104"/>
      <c r="AQ54" s="105" t="s">
        <v>20</v>
      </c>
      <c r="AR54" s="106"/>
      <c r="AS54" s="107">
        <f>ROUND(AS55+SUM(AS56:AS61)+SUM(AS64:AS67),2)</f>
        <v>0</v>
      </c>
      <c r="AT54" s="108">
        <f>ROUND(AT55+SUM(AT56:AT61)+SUM(AT64:AT67),2)</f>
        <v>0</v>
      </c>
      <c r="AU54" s="109">
        <f>ROUND(AU55+SUM(AU56:AU61)+SUM(AU64:AU67),2)</f>
        <v>0</v>
      </c>
      <c r="AV54" s="109">
        <f>ROUND(SUM(AX54:AY54),2)</f>
        <v>0</v>
      </c>
      <c r="AW54" s="110">
        <f>ROUND(AW55+SUM(AW56:AW61)+SUM(AW64:AW67),5)</f>
        <v>0</v>
      </c>
      <c r="AX54" s="109">
        <f>ROUND(BB54*L29,2)</f>
        <v>0</v>
      </c>
      <c r="AY54" s="109">
        <f>ROUND(BC54*L30,2)</f>
        <v>0</v>
      </c>
      <c r="AZ54" s="109">
        <f>ROUND(BD54*L29,2)</f>
        <v>0</v>
      </c>
      <c r="BA54" s="109">
        <f>ROUND(BE54*L30,2)</f>
        <v>0</v>
      </c>
      <c r="BB54" s="109">
        <f>ROUND(BB55+SUM(BB56:BB61)+SUM(BB64:BB67),2)</f>
        <v>0</v>
      </c>
      <c r="BC54" s="109">
        <f>ROUND(BC55+SUM(BC56:BC61)+SUM(BC64:BC67),2)</f>
        <v>0</v>
      </c>
      <c r="BD54" s="109">
        <f>ROUND(BD55+SUM(BD56:BD61)+SUM(BD64:BD67),2)</f>
        <v>0</v>
      </c>
      <c r="BE54" s="109">
        <f>ROUND(BE55+SUM(BE56:BE61)+SUM(BE64:BE67),2)</f>
        <v>0</v>
      </c>
      <c r="BF54" s="111">
        <f>ROUND(BF55+SUM(BF56:BF61)+SUM(BF64:BF67),2)</f>
        <v>0</v>
      </c>
      <c r="BG54" s="6"/>
      <c r="BS54" s="112" t="s">
        <v>75</v>
      </c>
      <c r="BT54" s="112" t="s">
        <v>76</v>
      </c>
      <c r="BU54" s="113" t="s">
        <v>77</v>
      </c>
      <c r="BV54" s="112" t="s">
        <v>78</v>
      </c>
      <c r="BW54" s="112" t="s">
        <v>6</v>
      </c>
      <c r="BX54" s="112" t="s">
        <v>79</v>
      </c>
      <c r="CL54" s="112" t="s">
        <v>20</v>
      </c>
    </row>
    <row r="55" s="7" customFormat="1" ht="24.75" customHeight="1">
      <c r="A55" s="114" t="s">
        <v>80</v>
      </c>
      <c r="B55" s="115"/>
      <c r="C55" s="116"/>
      <c r="D55" s="117" t="s">
        <v>81</v>
      </c>
      <c r="E55" s="117"/>
      <c r="F55" s="117"/>
      <c r="G55" s="117"/>
      <c r="H55" s="117"/>
      <c r="I55" s="118"/>
      <c r="J55" s="117" t="s">
        <v>82</v>
      </c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9">
        <f>'IO 01 - Elektroinstalace ...'!K32</f>
        <v>0</v>
      </c>
      <c r="AH55" s="118"/>
      <c r="AI55" s="118"/>
      <c r="AJ55" s="118"/>
      <c r="AK55" s="118"/>
      <c r="AL55" s="118"/>
      <c r="AM55" s="118"/>
      <c r="AN55" s="119">
        <f>SUM(AG55,AV55)</f>
        <v>0</v>
      </c>
      <c r="AO55" s="118"/>
      <c r="AP55" s="118"/>
      <c r="AQ55" s="120" t="s">
        <v>83</v>
      </c>
      <c r="AR55" s="121"/>
      <c r="AS55" s="122">
        <f>'IO 01 - Elektroinstalace ...'!K30</f>
        <v>0</v>
      </c>
      <c r="AT55" s="123">
        <f>'IO 01 - Elektroinstalace ...'!K31</f>
        <v>0</v>
      </c>
      <c r="AU55" s="123">
        <v>0</v>
      </c>
      <c r="AV55" s="123">
        <f>ROUND(SUM(AX55:AY55),2)</f>
        <v>0</v>
      </c>
      <c r="AW55" s="124">
        <f>'IO 01 - Elektroinstalace ...'!T113</f>
        <v>0</v>
      </c>
      <c r="AX55" s="123">
        <f>'IO 01 - Elektroinstalace ...'!K35</f>
        <v>0</v>
      </c>
      <c r="AY55" s="123">
        <f>'IO 01 - Elektroinstalace ...'!K36</f>
        <v>0</v>
      </c>
      <c r="AZ55" s="123">
        <f>'IO 01 - Elektroinstalace ...'!K37</f>
        <v>0</v>
      </c>
      <c r="BA55" s="123">
        <f>'IO 01 - Elektroinstalace ...'!K38</f>
        <v>0</v>
      </c>
      <c r="BB55" s="123">
        <f>'IO 01 - Elektroinstalace ...'!F35</f>
        <v>0</v>
      </c>
      <c r="BC55" s="123">
        <f>'IO 01 - Elektroinstalace ...'!F36</f>
        <v>0</v>
      </c>
      <c r="BD55" s="123">
        <f>'IO 01 - Elektroinstalace ...'!F37</f>
        <v>0</v>
      </c>
      <c r="BE55" s="123">
        <f>'IO 01 - Elektroinstalace ...'!F38</f>
        <v>0</v>
      </c>
      <c r="BF55" s="125">
        <f>'IO 01 - Elektroinstalace ...'!F39</f>
        <v>0</v>
      </c>
      <c r="BG55" s="7"/>
      <c r="BT55" s="126" t="s">
        <v>84</v>
      </c>
      <c r="BV55" s="126" t="s">
        <v>78</v>
      </c>
      <c r="BW55" s="126" t="s">
        <v>85</v>
      </c>
      <c r="BX55" s="126" t="s">
        <v>6</v>
      </c>
      <c r="CL55" s="126" t="s">
        <v>20</v>
      </c>
      <c r="CM55" s="126" t="s">
        <v>86</v>
      </c>
    </row>
    <row r="56" s="7" customFormat="1" ht="16.5" customHeight="1">
      <c r="A56" s="114" t="s">
        <v>80</v>
      </c>
      <c r="B56" s="115"/>
      <c r="C56" s="116"/>
      <c r="D56" s="117" t="s">
        <v>87</v>
      </c>
      <c r="E56" s="117"/>
      <c r="F56" s="117"/>
      <c r="G56" s="117"/>
      <c r="H56" s="117"/>
      <c r="I56" s="118"/>
      <c r="J56" s="117" t="s">
        <v>88</v>
      </c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9">
        <f>'IO 02 - Identifikační a p...'!K32</f>
        <v>0</v>
      </c>
      <c r="AH56" s="118"/>
      <c r="AI56" s="118"/>
      <c r="AJ56" s="118"/>
      <c r="AK56" s="118"/>
      <c r="AL56" s="118"/>
      <c r="AM56" s="118"/>
      <c r="AN56" s="119">
        <f>SUM(AG56,AV56)</f>
        <v>0</v>
      </c>
      <c r="AO56" s="118"/>
      <c r="AP56" s="118"/>
      <c r="AQ56" s="120" t="s">
        <v>83</v>
      </c>
      <c r="AR56" s="121"/>
      <c r="AS56" s="122">
        <f>'IO 02 - Identifikační a p...'!K30</f>
        <v>0</v>
      </c>
      <c r="AT56" s="123">
        <f>'IO 02 - Identifikační a p...'!K31</f>
        <v>0</v>
      </c>
      <c r="AU56" s="123">
        <v>0</v>
      </c>
      <c r="AV56" s="123">
        <f>ROUND(SUM(AX56:AY56),2)</f>
        <v>0</v>
      </c>
      <c r="AW56" s="124">
        <f>'IO 02 - Identifikační a p...'!T83</f>
        <v>0</v>
      </c>
      <c r="AX56" s="123">
        <f>'IO 02 - Identifikační a p...'!K35</f>
        <v>0</v>
      </c>
      <c r="AY56" s="123">
        <f>'IO 02 - Identifikační a p...'!K36</f>
        <v>0</v>
      </c>
      <c r="AZ56" s="123">
        <f>'IO 02 - Identifikační a p...'!K37</f>
        <v>0</v>
      </c>
      <c r="BA56" s="123">
        <f>'IO 02 - Identifikační a p...'!K38</f>
        <v>0</v>
      </c>
      <c r="BB56" s="123">
        <f>'IO 02 - Identifikační a p...'!F35</f>
        <v>0</v>
      </c>
      <c r="BC56" s="123">
        <f>'IO 02 - Identifikační a p...'!F36</f>
        <v>0</v>
      </c>
      <c r="BD56" s="123">
        <f>'IO 02 - Identifikační a p...'!F37</f>
        <v>0</v>
      </c>
      <c r="BE56" s="123">
        <f>'IO 02 - Identifikační a p...'!F38</f>
        <v>0</v>
      </c>
      <c r="BF56" s="125">
        <f>'IO 02 - Identifikační a p...'!F39</f>
        <v>0</v>
      </c>
      <c r="BG56" s="7"/>
      <c r="BT56" s="126" t="s">
        <v>84</v>
      </c>
      <c r="BV56" s="126" t="s">
        <v>78</v>
      </c>
      <c r="BW56" s="126" t="s">
        <v>89</v>
      </c>
      <c r="BX56" s="126" t="s">
        <v>6</v>
      </c>
      <c r="CL56" s="126" t="s">
        <v>20</v>
      </c>
      <c r="CM56" s="126" t="s">
        <v>86</v>
      </c>
    </row>
    <row r="57" s="7" customFormat="1" ht="16.5" customHeight="1">
      <c r="A57" s="114" t="s">
        <v>80</v>
      </c>
      <c r="B57" s="115"/>
      <c r="C57" s="116"/>
      <c r="D57" s="117" t="s">
        <v>90</v>
      </c>
      <c r="E57" s="117"/>
      <c r="F57" s="117"/>
      <c r="G57" s="117"/>
      <c r="H57" s="117"/>
      <c r="I57" s="118"/>
      <c r="J57" s="117" t="s">
        <v>91</v>
      </c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9">
        <f>'SO 01 - Objekty vodíkové ...'!K32</f>
        <v>0</v>
      </c>
      <c r="AH57" s="118"/>
      <c r="AI57" s="118"/>
      <c r="AJ57" s="118"/>
      <c r="AK57" s="118"/>
      <c r="AL57" s="118"/>
      <c r="AM57" s="118"/>
      <c r="AN57" s="119">
        <f>SUM(AG57,AV57)</f>
        <v>0</v>
      </c>
      <c r="AO57" s="118"/>
      <c r="AP57" s="118"/>
      <c r="AQ57" s="120" t="s">
        <v>83</v>
      </c>
      <c r="AR57" s="121"/>
      <c r="AS57" s="122">
        <f>'SO 01 - Objekty vodíkové ...'!K30</f>
        <v>0</v>
      </c>
      <c r="AT57" s="123">
        <f>'SO 01 - Objekty vodíkové ...'!K31</f>
        <v>0</v>
      </c>
      <c r="AU57" s="123">
        <v>0</v>
      </c>
      <c r="AV57" s="123">
        <f>ROUND(SUM(AX57:AY57),2)</f>
        <v>0</v>
      </c>
      <c r="AW57" s="124">
        <f>'SO 01 - Objekty vodíkové ...'!T90</f>
        <v>0</v>
      </c>
      <c r="AX57" s="123">
        <f>'SO 01 - Objekty vodíkové ...'!K35</f>
        <v>0</v>
      </c>
      <c r="AY57" s="123">
        <f>'SO 01 - Objekty vodíkové ...'!K36</f>
        <v>0</v>
      </c>
      <c r="AZ57" s="123">
        <f>'SO 01 - Objekty vodíkové ...'!K37</f>
        <v>0</v>
      </c>
      <c r="BA57" s="123">
        <f>'SO 01 - Objekty vodíkové ...'!K38</f>
        <v>0</v>
      </c>
      <c r="BB57" s="123">
        <f>'SO 01 - Objekty vodíkové ...'!F35</f>
        <v>0</v>
      </c>
      <c r="BC57" s="123">
        <f>'SO 01 - Objekty vodíkové ...'!F36</f>
        <v>0</v>
      </c>
      <c r="BD57" s="123">
        <f>'SO 01 - Objekty vodíkové ...'!F37</f>
        <v>0</v>
      </c>
      <c r="BE57" s="123">
        <f>'SO 01 - Objekty vodíkové ...'!F38</f>
        <v>0</v>
      </c>
      <c r="BF57" s="125">
        <f>'SO 01 - Objekty vodíkové ...'!F39</f>
        <v>0</v>
      </c>
      <c r="BG57" s="7"/>
      <c r="BT57" s="126" t="s">
        <v>84</v>
      </c>
      <c r="BV57" s="126" t="s">
        <v>78</v>
      </c>
      <c r="BW57" s="126" t="s">
        <v>92</v>
      </c>
      <c r="BX57" s="126" t="s">
        <v>6</v>
      </c>
      <c r="CL57" s="126" t="s">
        <v>20</v>
      </c>
      <c r="CM57" s="126" t="s">
        <v>86</v>
      </c>
    </row>
    <row r="58" s="7" customFormat="1" ht="24.75" customHeight="1">
      <c r="A58" s="114" t="s">
        <v>80</v>
      </c>
      <c r="B58" s="115"/>
      <c r="C58" s="116"/>
      <c r="D58" s="117" t="s">
        <v>93</v>
      </c>
      <c r="E58" s="117"/>
      <c r="F58" s="117"/>
      <c r="G58" s="117"/>
      <c r="H58" s="117"/>
      <c r="I58" s="118"/>
      <c r="J58" s="117" t="s">
        <v>94</v>
      </c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  <c r="AA58" s="117"/>
      <c r="AB58" s="117"/>
      <c r="AC58" s="117"/>
      <c r="AD58" s="117"/>
      <c r="AE58" s="117"/>
      <c r="AF58" s="117"/>
      <c r="AG58" s="119">
        <f>'SO 02 - Zpevněné plochy t...'!K32</f>
        <v>0</v>
      </c>
      <c r="AH58" s="118"/>
      <c r="AI58" s="118"/>
      <c r="AJ58" s="118"/>
      <c r="AK58" s="118"/>
      <c r="AL58" s="118"/>
      <c r="AM58" s="118"/>
      <c r="AN58" s="119">
        <f>SUM(AG58,AV58)</f>
        <v>0</v>
      </c>
      <c r="AO58" s="118"/>
      <c r="AP58" s="118"/>
      <c r="AQ58" s="120" t="s">
        <v>83</v>
      </c>
      <c r="AR58" s="121"/>
      <c r="AS58" s="122">
        <f>'SO 02 - Zpevněné plochy t...'!K30</f>
        <v>0</v>
      </c>
      <c r="AT58" s="123">
        <f>'SO 02 - Zpevněné plochy t...'!K31</f>
        <v>0</v>
      </c>
      <c r="AU58" s="123">
        <v>0</v>
      </c>
      <c r="AV58" s="123">
        <f>ROUND(SUM(AX58:AY58),2)</f>
        <v>0</v>
      </c>
      <c r="AW58" s="124">
        <f>'SO 02 - Zpevněné plochy t...'!T103</f>
        <v>0</v>
      </c>
      <c r="AX58" s="123">
        <f>'SO 02 - Zpevněné plochy t...'!K35</f>
        <v>0</v>
      </c>
      <c r="AY58" s="123">
        <f>'SO 02 - Zpevněné plochy t...'!K36</f>
        <v>0</v>
      </c>
      <c r="AZ58" s="123">
        <f>'SO 02 - Zpevněné plochy t...'!K37</f>
        <v>0</v>
      </c>
      <c r="BA58" s="123">
        <f>'SO 02 - Zpevněné plochy t...'!K38</f>
        <v>0</v>
      </c>
      <c r="BB58" s="123">
        <f>'SO 02 - Zpevněné plochy t...'!F35</f>
        <v>0</v>
      </c>
      <c r="BC58" s="123">
        <f>'SO 02 - Zpevněné plochy t...'!F36</f>
        <v>0</v>
      </c>
      <c r="BD58" s="123">
        <f>'SO 02 - Zpevněné plochy t...'!F37</f>
        <v>0</v>
      </c>
      <c r="BE58" s="123">
        <f>'SO 02 - Zpevněné plochy t...'!F38</f>
        <v>0</v>
      </c>
      <c r="BF58" s="125">
        <f>'SO 02 - Zpevněné plochy t...'!F39</f>
        <v>0</v>
      </c>
      <c r="BG58" s="7"/>
      <c r="BT58" s="126" t="s">
        <v>84</v>
      </c>
      <c r="BV58" s="126" t="s">
        <v>78</v>
      </c>
      <c r="BW58" s="126" t="s">
        <v>95</v>
      </c>
      <c r="BX58" s="126" t="s">
        <v>6</v>
      </c>
      <c r="CL58" s="126" t="s">
        <v>20</v>
      </c>
      <c r="CM58" s="126" t="s">
        <v>86</v>
      </c>
    </row>
    <row r="59" s="7" customFormat="1" ht="16.5" customHeight="1">
      <c r="A59" s="114" t="s">
        <v>80</v>
      </c>
      <c r="B59" s="115"/>
      <c r="C59" s="116"/>
      <c r="D59" s="117" t="s">
        <v>96</v>
      </c>
      <c r="E59" s="117"/>
      <c r="F59" s="117"/>
      <c r="G59" s="117"/>
      <c r="H59" s="117"/>
      <c r="I59" s="118"/>
      <c r="J59" s="117" t="s">
        <v>97</v>
      </c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  <c r="AA59" s="117"/>
      <c r="AB59" s="117"/>
      <c r="AC59" s="117"/>
      <c r="AD59" s="117"/>
      <c r="AE59" s="117"/>
      <c r="AF59" s="117"/>
      <c r="AG59" s="119">
        <f>'SO 03 - Odvodnění zpevněn...'!K32</f>
        <v>0</v>
      </c>
      <c r="AH59" s="118"/>
      <c r="AI59" s="118"/>
      <c r="AJ59" s="118"/>
      <c r="AK59" s="118"/>
      <c r="AL59" s="118"/>
      <c r="AM59" s="118"/>
      <c r="AN59" s="119">
        <f>SUM(AG59,AV59)</f>
        <v>0</v>
      </c>
      <c r="AO59" s="118"/>
      <c r="AP59" s="118"/>
      <c r="AQ59" s="120" t="s">
        <v>83</v>
      </c>
      <c r="AR59" s="121"/>
      <c r="AS59" s="122">
        <f>'SO 03 - Odvodnění zpevněn...'!K30</f>
        <v>0</v>
      </c>
      <c r="AT59" s="123">
        <f>'SO 03 - Odvodnění zpevněn...'!K31</f>
        <v>0</v>
      </c>
      <c r="AU59" s="123">
        <v>0</v>
      </c>
      <c r="AV59" s="123">
        <f>ROUND(SUM(AX59:AY59),2)</f>
        <v>0</v>
      </c>
      <c r="AW59" s="124">
        <f>'SO 03 - Odvodnění zpevněn...'!T88</f>
        <v>0</v>
      </c>
      <c r="AX59" s="123">
        <f>'SO 03 - Odvodnění zpevněn...'!K35</f>
        <v>0</v>
      </c>
      <c r="AY59" s="123">
        <f>'SO 03 - Odvodnění zpevněn...'!K36</f>
        <v>0</v>
      </c>
      <c r="AZ59" s="123">
        <f>'SO 03 - Odvodnění zpevněn...'!K37</f>
        <v>0</v>
      </c>
      <c r="BA59" s="123">
        <f>'SO 03 - Odvodnění zpevněn...'!K38</f>
        <v>0</v>
      </c>
      <c r="BB59" s="123">
        <f>'SO 03 - Odvodnění zpevněn...'!F35</f>
        <v>0</v>
      </c>
      <c r="BC59" s="123">
        <f>'SO 03 - Odvodnění zpevněn...'!F36</f>
        <v>0</v>
      </c>
      <c r="BD59" s="123">
        <f>'SO 03 - Odvodnění zpevněn...'!F37</f>
        <v>0</v>
      </c>
      <c r="BE59" s="123">
        <f>'SO 03 - Odvodnění zpevněn...'!F38</f>
        <v>0</v>
      </c>
      <c r="BF59" s="125">
        <f>'SO 03 - Odvodnění zpevněn...'!F39</f>
        <v>0</v>
      </c>
      <c r="BG59" s="7"/>
      <c r="BT59" s="126" t="s">
        <v>84</v>
      </c>
      <c r="BV59" s="126" t="s">
        <v>78</v>
      </c>
      <c r="BW59" s="126" t="s">
        <v>98</v>
      </c>
      <c r="BX59" s="126" t="s">
        <v>6</v>
      </c>
      <c r="CL59" s="126" t="s">
        <v>20</v>
      </c>
      <c r="CM59" s="126" t="s">
        <v>86</v>
      </c>
    </row>
    <row r="60" s="7" customFormat="1" ht="16.5" customHeight="1">
      <c r="A60" s="114" t="s">
        <v>80</v>
      </c>
      <c r="B60" s="115"/>
      <c r="C60" s="116"/>
      <c r="D60" s="117" t="s">
        <v>99</v>
      </c>
      <c r="E60" s="117"/>
      <c r="F60" s="117"/>
      <c r="G60" s="117"/>
      <c r="H60" s="117"/>
      <c r="I60" s="118"/>
      <c r="J60" s="117" t="s">
        <v>100</v>
      </c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  <c r="AA60" s="117"/>
      <c r="AB60" s="117"/>
      <c r="AC60" s="117"/>
      <c r="AD60" s="117"/>
      <c r="AE60" s="117"/>
      <c r="AF60" s="117"/>
      <c r="AG60" s="119">
        <f>'SO 04 - Uzemnění stavby'!K32</f>
        <v>0</v>
      </c>
      <c r="AH60" s="118"/>
      <c r="AI60" s="118"/>
      <c r="AJ60" s="118"/>
      <c r="AK60" s="118"/>
      <c r="AL60" s="118"/>
      <c r="AM60" s="118"/>
      <c r="AN60" s="119">
        <f>SUM(AG60,AV60)</f>
        <v>0</v>
      </c>
      <c r="AO60" s="118"/>
      <c r="AP60" s="118"/>
      <c r="AQ60" s="120" t="s">
        <v>83</v>
      </c>
      <c r="AR60" s="121"/>
      <c r="AS60" s="122">
        <f>'SO 04 - Uzemnění stavby'!K30</f>
        <v>0</v>
      </c>
      <c r="AT60" s="123">
        <f>'SO 04 - Uzemnění stavby'!K31</f>
        <v>0</v>
      </c>
      <c r="AU60" s="123">
        <v>0</v>
      </c>
      <c r="AV60" s="123">
        <f>ROUND(SUM(AX60:AY60),2)</f>
        <v>0</v>
      </c>
      <c r="AW60" s="124">
        <f>'SO 04 - Uzemnění stavby'!T90</f>
        <v>0</v>
      </c>
      <c r="AX60" s="123">
        <f>'SO 04 - Uzemnění stavby'!K35</f>
        <v>0</v>
      </c>
      <c r="AY60" s="123">
        <f>'SO 04 - Uzemnění stavby'!K36</f>
        <v>0</v>
      </c>
      <c r="AZ60" s="123">
        <f>'SO 04 - Uzemnění stavby'!K37</f>
        <v>0</v>
      </c>
      <c r="BA60" s="123">
        <f>'SO 04 - Uzemnění stavby'!K38</f>
        <v>0</v>
      </c>
      <c r="BB60" s="123">
        <f>'SO 04 - Uzemnění stavby'!F35</f>
        <v>0</v>
      </c>
      <c r="BC60" s="123">
        <f>'SO 04 - Uzemnění stavby'!F36</f>
        <v>0</v>
      </c>
      <c r="BD60" s="123">
        <f>'SO 04 - Uzemnění stavby'!F37</f>
        <v>0</v>
      </c>
      <c r="BE60" s="123">
        <f>'SO 04 - Uzemnění stavby'!F38</f>
        <v>0</v>
      </c>
      <c r="BF60" s="125">
        <f>'SO 04 - Uzemnění stavby'!F39</f>
        <v>0</v>
      </c>
      <c r="BG60" s="7"/>
      <c r="BT60" s="126" t="s">
        <v>84</v>
      </c>
      <c r="BV60" s="126" t="s">
        <v>78</v>
      </c>
      <c r="BW60" s="126" t="s">
        <v>101</v>
      </c>
      <c r="BX60" s="126" t="s">
        <v>6</v>
      </c>
      <c r="CL60" s="126" t="s">
        <v>20</v>
      </c>
      <c r="CM60" s="126" t="s">
        <v>86</v>
      </c>
    </row>
    <row r="61" s="7" customFormat="1" ht="16.5" customHeight="1">
      <c r="A61" s="7"/>
      <c r="B61" s="115"/>
      <c r="C61" s="116"/>
      <c r="D61" s="117" t="s">
        <v>102</v>
      </c>
      <c r="E61" s="117"/>
      <c r="F61" s="117"/>
      <c r="G61" s="117"/>
      <c r="H61" s="117"/>
      <c r="I61" s="118"/>
      <c r="J61" s="117" t="s">
        <v>103</v>
      </c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17"/>
      <c r="Z61" s="117"/>
      <c r="AA61" s="117"/>
      <c r="AB61" s="117"/>
      <c r="AC61" s="117"/>
      <c r="AD61" s="117"/>
      <c r="AE61" s="117"/>
      <c r="AF61" s="117"/>
      <c r="AG61" s="127">
        <f>ROUND(SUM(AG62:AG63),2)</f>
        <v>0</v>
      </c>
      <c r="AH61" s="118"/>
      <c r="AI61" s="118"/>
      <c r="AJ61" s="118"/>
      <c r="AK61" s="118"/>
      <c r="AL61" s="118"/>
      <c r="AM61" s="118"/>
      <c r="AN61" s="119">
        <f>SUM(AG61,AV61)</f>
        <v>0</v>
      </c>
      <c r="AO61" s="118"/>
      <c r="AP61" s="118"/>
      <c r="AQ61" s="120" t="s">
        <v>83</v>
      </c>
      <c r="AR61" s="121"/>
      <c r="AS61" s="128">
        <f>ROUND(SUM(AS62:AS63),2)</f>
        <v>0</v>
      </c>
      <c r="AT61" s="129">
        <f>ROUND(SUM(AT62:AT63),2)</f>
        <v>0</v>
      </c>
      <c r="AU61" s="123">
        <f>ROUND(SUM(AU62:AU63),2)</f>
        <v>0</v>
      </c>
      <c r="AV61" s="123">
        <f>ROUND(SUM(AX61:AY61),2)</f>
        <v>0</v>
      </c>
      <c r="AW61" s="124">
        <f>ROUND(SUM(AW62:AW63),5)</f>
        <v>0</v>
      </c>
      <c r="AX61" s="123">
        <f>ROUND(BB61*L29,2)</f>
        <v>0</v>
      </c>
      <c r="AY61" s="123">
        <f>ROUND(BC61*L30,2)</f>
        <v>0</v>
      </c>
      <c r="AZ61" s="123">
        <f>ROUND(BD61*L29,2)</f>
        <v>0</v>
      </c>
      <c r="BA61" s="123">
        <f>ROUND(BE61*L30,2)</f>
        <v>0</v>
      </c>
      <c r="BB61" s="123">
        <f>ROUND(SUM(BB62:BB63),2)</f>
        <v>0</v>
      </c>
      <c r="BC61" s="123">
        <f>ROUND(SUM(BC62:BC63),2)</f>
        <v>0</v>
      </c>
      <c r="BD61" s="123">
        <f>ROUND(SUM(BD62:BD63),2)</f>
        <v>0</v>
      </c>
      <c r="BE61" s="123">
        <f>ROUND(SUM(BE62:BE63),2)</f>
        <v>0</v>
      </c>
      <c r="BF61" s="125">
        <f>ROUND(SUM(BF62:BF63),2)</f>
        <v>0</v>
      </c>
      <c r="BG61" s="7"/>
      <c r="BS61" s="126" t="s">
        <v>75</v>
      </c>
      <c r="BT61" s="126" t="s">
        <v>84</v>
      </c>
      <c r="BV61" s="126" t="s">
        <v>78</v>
      </c>
      <c r="BW61" s="126" t="s">
        <v>104</v>
      </c>
      <c r="BX61" s="126" t="s">
        <v>6</v>
      </c>
      <c r="CL61" s="126" t="s">
        <v>20</v>
      </c>
      <c r="CM61" s="126" t="s">
        <v>86</v>
      </c>
    </row>
    <row r="62" s="4" customFormat="1" ht="16.5" customHeight="1">
      <c r="A62" s="114" t="s">
        <v>80</v>
      </c>
      <c r="B62" s="65"/>
      <c r="C62" s="130"/>
      <c r="D62" s="130"/>
      <c r="E62" s="131" t="s">
        <v>102</v>
      </c>
      <c r="F62" s="131"/>
      <c r="G62" s="131"/>
      <c r="H62" s="131"/>
      <c r="I62" s="131"/>
      <c r="J62" s="130"/>
      <c r="K62" s="131" t="s">
        <v>103</v>
      </c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  <c r="W62" s="131"/>
      <c r="X62" s="131"/>
      <c r="Y62" s="131"/>
      <c r="Z62" s="131"/>
      <c r="AA62" s="131"/>
      <c r="AB62" s="131"/>
      <c r="AC62" s="131"/>
      <c r="AD62" s="131"/>
      <c r="AE62" s="131"/>
      <c r="AF62" s="131"/>
      <c r="AG62" s="132">
        <f>'SO 05 - Parkovací stání'!K32</f>
        <v>0</v>
      </c>
      <c r="AH62" s="130"/>
      <c r="AI62" s="130"/>
      <c r="AJ62" s="130"/>
      <c r="AK62" s="130"/>
      <c r="AL62" s="130"/>
      <c r="AM62" s="130"/>
      <c r="AN62" s="132">
        <f>SUM(AG62,AV62)</f>
        <v>0</v>
      </c>
      <c r="AO62" s="130"/>
      <c r="AP62" s="130"/>
      <c r="AQ62" s="133" t="s">
        <v>105</v>
      </c>
      <c r="AR62" s="67"/>
      <c r="AS62" s="134">
        <f>'SO 05 - Parkovací stání'!K30</f>
        <v>0</v>
      </c>
      <c r="AT62" s="135">
        <f>'SO 05 - Parkovací stání'!K31</f>
        <v>0</v>
      </c>
      <c r="AU62" s="135">
        <v>0</v>
      </c>
      <c r="AV62" s="135">
        <f>ROUND(SUM(AX62:AY62),2)</f>
        <v>0</v>
      </c>
      <c r="AW62" s="136">
        <f>'SO 05 - Parkovací stání'!T104</f>
        <v>0</v>
      </c>
      <c r="AX62" s="135">
        <f>'SO 05 - Parkovací stání'!K35</f>
        <v>0</v>
      </c>
      <c r="AY62" s="135">
        <f>'SO 05 - Parkovací stání'!K36</f>
        <v>0</v>
      </c>
      <c r="AZ62" s="135">
        <f>'SO 05 - Parkovací stání'!K37</f>
        <v>0</v>
      </c>
      <c r="BA62" s="135">
        <f>'SO 05 - Parkovací stání'!K38</f>
        <v>0</v>
      </c>
      <c r="BB62" s="135">
        <f>'SO 05 - Parkovací stání'!F35</f>
        <v>0</v>
      </c>
      <c r="BC62" s="135">
        <f>'SO 05 - Parkovací stání'!F36</f>
        <v>0</v>
      </c>
      <c r="BD62" s="135">
        <f>'SO 05 - Parkovací stání'!F37</f>
        <v>0</v>
      </c>
      <c r="BE62" s="135">
        <f>'SO 05 - Parkovací stání'!F38</f>
        <v>0</v>
      </c>
      <c r="BF62" s="137">
        <f>'SO 05 - Parkovací stání'!F39</f>
        <v>0</v>
      </c>
      <c r="BG62" s="4"/>
      <c r="BT62" s="138" t="s">
        <v>86</v>
      </c>
      <c r="BU62" s="138" t="s">
        <v>106</v>
      </c>
      <c r="BV62" s="138" t="s">
        <v>78</v>
      </c>
      <c r="BW62" s="138" t="s">
        <v>104</v>
      </c>
      <c r="BX62" s="138" t="s">
        <v>6</v>
      </c>
      <c r="CL62" s="138" t="s">
        <v>20</v>
      </c>
      <c r="CM62" s="138" t="s">
        <v>86</v>
      </c>
    </row>
    <row r="63" s="4" customFormat="1" ht="16.5" customHeight="1">
      <c r="A63" s="114" t="s">
        <v>80</v>
      </c>
      <c r="B63" s="65"/>
      <c r="C63" s="130"/>
      <c r="D63" s="130"/>
      <c r="E63" s="131" t="s">
        <v>107</v>
      </c>
      <c r="F63" s="131"/>
      <c r="G63" s="131"/>
      <c r="H63" s="131"/>
      <c r="I63" s="131"/>
      <c r="J63" s="130"/>
      <c r="K63" s="131" t="s">
        <v>108</v>
      </c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  <c r="W63" s="131"/>
      <c r="X63" s="131"/>
      <c r="Y63" s="131"/>
      <c r="Z63" s="131"/>
      <c r="AA63" s="131"/>
      <c r="AB63" s="131"/>
      <c r="AC63" s="131"/>
      <c r="AD63" s="131"/>
      <c r="AE63" s="131"/>
      <c r="AF63" s="131"/>
      <c r="AG63" s="132">
        <f>'SO 05.1 - Odvodnění parko...'!K34</f>
        <v>0</v>
      </c>
      <c r="AH63" s="130"/>
      <c r="AI63" s="130"/>
      <c r="AJ63" s="130"/>
      <c r="AK63" s="130"/>
      <c r="AL63" s="130"/>
      <c r="AM63" s="130"/>
      <c r="AN63" s="132">
        <f>SUM(AG63,AV63)</f>
        <v>0</v>
      </c>
      <c r="AO63" s="130"/>
      <c r="AP63" s="130"/>
      <c r="AQ63" s="133" t="s">
        <v>105</v>
      </c>
      <c r="AR63" s="67"/>
      <c r="AS63" s="134">
        <f>'SO 05.1 - Odvodnění parko...'!K32</f>
        <v>0</v>
      </c>
      <c r="AT63" s="135">
        <f>'SO 05.1 - Odvodnění parko...'!K33</f>
        <v>0</v>
      </c>
      <c r="AU63" s="135">
        <v>0</v>
      </c>
      <c r="AV63" s="135">
        <f>ROUND(SUM(AX63:AY63),2)</f>
        <v>0</v>
      </c>
      <c r="AW63" s="136">
        <f>'SO 05.1 - Odvodnění parko...'!T93</f>
        <v>0</v>
      </c>
      <c r="AX63" s="135">
        <f>'SO 05.1 - Odvodnění parko...'!K37</f>
        <v>0</v>
      </c>
      <c r="AY63" s="135">
        <f>'SO 05.1 - Odvodnění parko...'!K38</f>
        <v>0</v>
      </c>
      <c r="AZ63" s="135">
        <f>'SO 05.1 - Odvodnění parko...'!K39</f>
        <v>0</v>
      </c>
      <c r="BA63" s="135">
        <f>'SO 05.1 - Odvodnění parko...'!K40</f>
        <v>0</v>
      </c>
      <c r="BB63" s="135">
        <f>'SO 05.1 - Odvodnění parko...'!F37</f>
        <v>0</v>
      </c>
      <c r="BC63" s="135">
        <f>'SO 05.1 - Odvodnění parko...'!F38</f>
        <v>0</v>
      </c>
      <c r="BD63" s="135">
        <f>'SO 05.1 - Odvodnění parko...'!F39</f>
        <v>0</v>
      </c>
      <c r="BE63" s="135">
        <f>'SO 05.1 - Odvodnění parko...'!F40</f>
        <v>0</v>
      </c>
      <c r="BF63" s="137">
        <f>'SO 05.1 - Odvodnění parko...'!F41</f>
        <v>0</v>
      </c>
      <c r="BG63" s="4"/>
      <c r="BT63" s="138" t="s">
        <v>86</v>
      </c>
      <c r="BV63" s="138" t="s">
        <v>78</v>
      </c>
      <c r="BW63" s="138" t="s">
        <v>109</v>
      </c>
      <c r="BX63" s="138" t="s">
        <v>104</v>
      </c>
      <c r="CL63" s="138" t="s">
        <v>20</v>
      </c>
    </row>
    <row r="64" s="7" customFormat="1" ht="24.75" customHeight="1">
      <c r="A64" s="114" t="s">
        <v>80</v>
      </c>
      <c r="B64" s="115"/>
      <c r="C64" s="116"/>
      <c r="D64" s="117" t="s">
        <v>110</v>
      </c>
      <c r="E64" s="117"/>
      <c r="F64" s="117"/>
      <c r="G64" s="117"/>
      <c r="H64" s="117"/>
      <c r="I64" s="118"/>
      <c r="J64" s="117" t="s">
        <v>111</v>
      </c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  <c r="AA64" s="117"/>
      <c r="AB64" s="117"/>
      <c r="AC64" s="117"/>
      <c r="AD64" s="117"/>
      <c r="AE64" s="117"/>
      <c r="AF64" s="117"/>
      <c r="AG64" s="119">
        <f>'SO 06 - Výměna vodovodníh...'!K32</f>
        <v>0</v>
      </c>
      <c r="AH64" s="118"/>
      <c r="AI64" s="118"/>
      <c r="AJ64" s="118"/>
      <c r="AK64" s="118"/>
      <c r="AL64" s="118"/>
      <c r="AM64" s="118"/>
      <c r="AN64" s="119">
        <f>SUM(AG64,AV64)</f>
        <v>0</v>
      </c>
      <c r="AO64" s="118"/>
      <c r="AP64" s="118"/>
      <c r="AQ64" s="120" t="s">
        <v>83</v>
      </c>
      <c r="AR64" s="121"/>
      <c r="AS64" s="122">
        <f>'SO 06 - Výměna vodovodníh...'!K30</f>
        <v>0</v>
      </c>
      <c r="AT64" s="123">
        <f>'SO 06 - Výměna vodovodníh...'!K31</f>
        <v>0</v>
      </c>
      <c r="AU64" s="123">
        <v>0</v>
      </c>
      <c r="AV64" s="123">
        <f>ROUND(SUM(AX64:AY64),2)</f>
        <v>0</v>
      </c>
      <c r="AW64" s="124">
        <f>'SO 06 - Výměna vodovodníh...'!T86</f>
        <v>0</v>
      </c>
      <c r="AX64" s="123">
        <f>'SO 06 - Výměna vodovodníh...'!K35</f>
        <v>0</v>
      </c>
      <c r="AY64" s="123">
        <f>'SO 06 - Výměna vodovodníh...'!K36</f>
        <v>0</v>
      </c>
      <c r="AZ64" s="123">
        <f>'SO 06 - Výměna vodovodníh...'!K37</f>
        <v>0</v>
      </c>
      <c r="BA64" s="123">
        <f>'SO 06 - Výměna vodovodníh...'!K38</f>
        <v>0</v>
      </c>
      <c r="BB64" s="123">
        <f>'SO 06 - Výměna vodovodníh...'!F35</f>
        <v>0</v>
      </c>
      <c r="BC64" s="123">
        <f>'SO 06 - Výměna vodovodníh...'!F36</f>
        <v>0</v>
      </c>
      <c r="BD64" s="123">
        <f>'SO 06 - Výměna vodovodníh...'!F37</f>
        <v>0</v>
      </c>
      <c r="BE64" s="123">
        <f>'SO 06 - Výměna vodovodníh...'!F38</f>
        <v>0</v>
      </c>
      <c r="BF64" s="125">
        <f>'SO 06 - Výměna vodovodníh...'!F39</f>
        <v>0</v>
      </c>
      <c r="BG64" s="7"/>
      <c r="BT64" s="126" t="s">
        <v>84</v>
      </c>
      <c r="BV64" s="126" t="s">
        <v>78</v>
      </c>
      <c r="BW64" s="126" t="s">
        <v>112</v>
      </c>
      <c r="BX64" s="126" t="s">
        <v>6</v>
      </c>
      <c r="CL64" s="126" t="s">
        <v>20</v>
      </c>
      <c r="CM64" s="126" t="s">
        <v>86</v>
      </c>
    </row>
    <row r="65" s="7" customFormat="1" ht="16.5" customHeight="1">
      <c r="A65" s="114" t="s">
        <v>80</v>
      </c>
      <c r="B65" s="115"/>
      <c r="C65" s="116"/>
      <c r="D65" s="117" t="s">
        <v>113</v>
      </c>
      <c r="E65" s="117"/>
      <c r="F65" s="117"/>
      <c r="G65" s="117"/>
      <c r="H65" s="117"/>
      <c r="I65" s="118"/>
      <c r="J65" s="117" t="s">
        <v>114</v>
      </c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7"/>
      <c r="AA65" s="117"/>
      <c r="AB65" s="117"/>
      <c r="AC65" s="117"/>
      <c r="AD65" s="117"/>
      <c r="AE65" s="117"/>
      <c r="AF65" s="117"/>
      <c r="AG65" s="119">
        <f>'SO 07 - Přeložka SEK - Ce...'!K32</f>
        <v>0</v>
      </c>
      <c r="AH65" s="118"/>
      <c r="AI65" s="118"/>
      <c r="AJ65" s="118"/>
      <c r="AK65" s="118"/>
      <c r="AL65" s="118"/>
      <c r="AM65" s="118"/>
      <c r="AN65" s="119">
        <f>SUM(AG65,AV65)</f>
        <v>0</v>
      </c>
      <c r="AO65" s="118"/>
      <c r="AP65" s="118"/>
      <c r="AQ65" s="120" t="s">
        <v>83</v>
      </c>
      <c r="AR65" s="121"/>
      <c r="AS65" s="122">
        <f>'SO 07 - Přeložka SEK - Ce...'!K30</f>
        <v>0</v>
      </c>
      <c r="AT65" s="123">
        <f>'SO 07 - Přeložka SEK - Ce...'!K31</f>
        <v>0</v>
      </c>
      <c r="AU65" s="123">
        <v>0</v>
      </c>
      <c r="AV65" s="123">
        <f>ROUND(SUM(AX65:AY65),2)</f>
        <v>0</v>
      </c>
      <c r="AW65" s="124">
        <f>'SO 07 - Přeložka SEK - Ce...'!T93</f>
        <v>0</v>
      </c>
      <c r="AX65" s="123">
        <f>'SO 07 - Přeložka SEK - Ce...'!K35</f>
        <v>0</v>
      </c>
      <c r="AY65" s="123">
        <f>'SO 07 - Přeložka SEK - Ce...'!K36</f>
        <v>0</v>
      </c>
      <c r="AZ65" s="123">
        <f>'SO 07 - Přeložka SEK - Ce...'!K37</f>
        <v>0</v>
      </c>
      <c r="BA65" s="123">
        <f>'SO 07 - Přeložka SEK - Ce...'!K38</f>
        <v>0</v>
      </c>
      <c r="BB65" s="123">
        <f>'SO 07 - Přeložka SEK - Ce...'!F35</f>
        <v>0</v>
      </c>
      <c r="BC65" s="123">
        <f>'SO 07 - Přeložka SEK - Ce...'!F36</f>
        <v>0</v>
      </c>
      <c r="BD65" s="123">
        <f>'SO 07 - Přeložka SEK - Ce...'!F37</f>
        <v>0</v>
      </c>
      <c r="BE65" s="123">
        <f>'SO 07 - Přeložka SEK - Ce...'!F38</f>
        <v>0</v>
      </c>
      <c r="BF65" s="125">
        <f>'SO 07 - Přeložka SEK - Ce...'!F39</f>
        <v>0</v>
      </c>
      <c r="BG65" s="7"/>
      <c r="BT65" s="126" t="s">
        <v>84</v>
      </c>
      <c r="BV65" s="126" t="s">
        <v>78</v>
      </c>
      <c r="BW65" s="126" t="s">
        <v>115</v>
      </c>
      <c r="BX65" s="126" t="s">
        <v>6</v>
      </c>
      <c r="CL65" s="126" t="s">
        <v>20</v>
      </c>
      <c r="CM65" s="126" t="s">
        <v>86</v>
      </c>
    </row>
    <row r="66" s="7" customFormat="1" ht="16.5" customHeight="1">
      <c r="A66" s="114" t="s">
        <v>80</v>
      </c>
      <c r="B66" s="115"/>
      <c r="C66" s="116"/>
      <c r="D66" s="117" t="s">
        <v>116</v>
      </c>
      <c r="E66" s="117"/>
      <c r="F66" s="117"/>
      <c r="G66" s="117"/>
      <c r="H66" s="117"/>
      <c r="I66" s="118"/>
      <c r="J66" s="117" t="s">
        <v>117</v>
      </c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17"/>
      <c r="Z66" s="117"/>
      <c r="AA66" s="117"/>
      <c r="AB66" s="117"/>
      <c r="AC66" s="117"/>
      <c r="AD66" s="117"/>
      <c r="AE66" s="117"/>
      <c r="AF66" s="117"/>
      <c r="AG66" s="119">
        <f>'SO 08 - Přeložka SEK - OV...'!K32</f>
        <v>0</v>
      </c>
      <c r="AH66" s="118"/>
      <c r="AI66" s="118"/>
      <c r="AJ66" s="118"/>
      <c r="AK66" s="118"/>
      <c r="AL66" s="118"/>
      <c r="AM66" s="118"/>
      <c r="AN66" s="119">
        <f>SUM(AG66,AV66)</f>
        <v>0</v>
      </c>
      <c r="AO66" s="118"/>
      <c r="AP66" s="118"/>
      <c r="AQ66" s="120" t="s">
        <v>83</v>
      </c>
      <c r="AR66" s="121"/>
      <c r="AS66" s="122">
        <f>'SO 08 - Přeložka SEK - OV...'!K30</f>
        <v>0</v>
      </c>
      <c r="AT66" s="123">
        <f>'SO 08 - Přeložka SEK - OV...'!K31</f>
        <v>0</v>
      </c>
      <c r="AU66" s="123">
        <v>0</v>
      </c>
      <c r="AV66" s="123">
        <f>ROUND(SUM(AX66:AY66),2)</f>
        <v>0</v>
      </c>
      <c r="AW66" s="124">
        <f>'SO 08 - Přeložka SEK - OV...'!T86</f>
        <v>0</v>
      </c>
      <c r="AX66" s="123">
        <f>'SO 08 - Přeložka SEK - OV...'!K35</f>
        <v>0</v>
      </c>
      <c r="AY66" s="123">
        <f>'SO 08 - Přeložka SEK - OV...'!K36</f>
        <v>0</v>
      </c>
      <c r="AZ66" s="123">
        <f>'SO 08 - Přeložka SEK - OV...'!K37</f>
        <v>0</v>
      </c>
      <c r="BA66" s="123">
        <f>'SO 08 - Přeložka SEK - OV...'!K38</f>
        <v>0</v>
      </c>
      <c r="BB66" s="123">
        <f>'SO 08 - Přeložka SEK - OV...'!F35</f>
        <v>0</v>
      </c>
      <c r="BC66" s="123">
        <f>'SO 08 - Přeložka SEK - OV...'!F36</f>
        <v>0</v>
      </c>
      <c r="BD66" s="123">
        <f>'SO 08 - Přeložka SEK - OV...'!F37</f>
        <v>0</v>
      </c>
      <c r="BE66" s="123">
        <f>'SO 08 - Přeložka SEK - OV...'!F38</f>
        <v>0</v>
      </c>
      <c r="BF66" s="125">
        <f>'SO 08 - Přeložka SEK - OV...'!F39</f>
        <v>0</v>
      </c>
      <c r="BG66" s="7"/>
      <c r="BT66" s="126" t="s">
        <v>84</v>
      </c>
      <c r="BV66" s="126" t="s">
        <v>78</v>
      </c>
      <c r="BW66" s="126" t="s">
        <v>118</v>
      </c>
      <c r="BX66" s="126" t="s">
        <v>6</v>
      </c>
      <c r="CL66" s="126" t="s">
        <v>20</v>
      </c>
      <c r="CM66" s="126" t="s">
        <v>86</v>
      </c>
    </row>
    <row r="67" s="7" customFormat="1" ht="16.5" customHeight="1">
      <c r="A67" s="114" t="s">
        <v>80</v>
      </c>
      <c r="B67" s="115"/>
      <c r="C67" s="116"/>
      <c r="D67" s="117" t="s">
        <v>119</v>
      </c>
      <c r="E67" s="117"/>
      <c r="F67" s="117"/>
      <c r="G67" s="117"/>
      <c r="H67" s="117"/>
      <c r="I67" s="118"/>
      <c r="J67" s="117" t="s">
        <v>119</v>
      </c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117"/>
      <c r="AA67" s="117"/>
      <c r="AB67" s="117"/>
      <c r="AC67" s="117"/>
      <c r="AD67" s="117"/>
      <c r="AE67" s="117"/>
      <c r="AF67" s="117"/>
      <c r="AG67" s="119">
        <f>'VRN - VRN'!K32</f>
        <v>0</v>
      </c>
      <c r="AH67" s="118"/>
      <c r="AI67" s="118"/>
      <c r="AJ67" s="118"/>
      <c r="AK67" s="118"/>
      <c r="AL67" s="118"/>
      <c r="AM67" s="118"/>
      <c r="AN67" s="119">
        <f>SUM(AG67,AV67)</f>
        <v>0</v>
      </c>
      <c r="AO67" s="118"/>
      <c r="AP67" s="118"/>
      <c r="AQ67" s="120" t="s">
        <v>83</v>
      </c>
      <c r="AR67" s="121"/>
      <c r="AS67" s="139">
        <f>'VRN - VRN'!K30</f>
        <v>0</v>
      </c>
      <c r="AT67" s="140">
        <f>'VRN - VRN'!K31</f>
        <v>0</v>
      </c>
      <c r="AU67" s="140">
        <v>0</v>
      </c>
      <c r="AV67" s="140">
        <f>ROUND(SUM(AX67:AY67),2)</f>
        <v>0</v>
      </c>
      <c r="AW67" s="141">
        <f>'VRN - VRN'!T85</f>
        <v>0</v>
      </c>
      <c r="AX67" s="140">
        <f>'VRN - VRN'!K35</f>
        <v>0</v>
      </c>
      <c r="AY67" s="140">
        <f>'VRN - VRN'!K36</f>
        <v>0</v>
      </c>
      <c r="AZ67" s="140">
        <f>'VRN - VRN'!K37</f>
        <v>0</v>
      </c>
      <c r="BA67" s="140">
        <f>'VRN - VRN'!K38</f>
        <v>0</v>
      </c>
      <c r="BB67" s="140">
        <f>'VRN - VRN'!F35</f>
        <v>0</v>
      </c>
      <c r="BC67" s="140">
        <f>'VRN - VRN'!F36</f>
        <v>0</v>
      </c>
      <c r="BD67" s="140">
        <f>'VRN - VRN'!F37</f>
        <v>0</v>
      </c>
      <c r="BE67" s="140">
        <f>'VRN - VRN'!F38</f>
        <v>0</v>
      </c>
      <c r="BF67" s="142">
        <f>'VRN - VRN'!F39</f>
        <v>0</v>
      </c>
      <c r="BG67" s="7"/>
      <c r="BT67" s="126" t="s">
        <v>84</v>
      </c>
      <c r="BV67" s="126" t="s">
        <v>78</v>
      </c>
      <c r="BW67" s="126" t="s">
        <v>120</v>
      </c>
      <c r="BX67" s="126" t="s">
        <v>6</v>
      </c>
      <c r="CL67" s="126" t="s">
        <v>20</v>
      </c>
      <c r="CM67" s="126" t="s">
        <v>86</v>
      </c>
    </row>
    <row r="68" s="2" customFormat="1" ht="30" customHeight="1">
      <c r="A68" s="40"/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6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</row>
    <row r="69" s="2" customFormat="1" ht="6.96" customHeight="1">
      <c r="A69" s="40"/>
      <c r="B69" s="61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46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</row>
  </sheetData>
  <sheetProtection sheet="1" formatColumns="0" formatRows="0" objects="1" scenarios="1" spinCount="100000" saltValue="N4I4eWdjKiwPivhyztbefKGSksFdyqm6wgKN0x2vwxIDfBint+SzMw+CgWZ2TN4Hs6JxogpXqDGyyTQhtfMl5w==" hashValue="gf6B1IpfywZFmdCqmN4b2A77B0mbu/YMdmcl5JsQgV1ZEpBHLPS8i+3uyqequrOfJnhGE+UuRHcdoyp9yAb67Q==" algorithmName="SHA-512" password="CC35"/>
  <mergeCells count="90">
    <mergeCell ref="C52:G52"/>
    <mergeCell ref="D58:H58"/>
    <mergeCell ref="D59:H59"/>
    <mergeCell ref="D56:H56"/>
    <mergeCell ref="D55:H55"/>
    <mergeCell ref="D60:H60"/>
    <mergeCell ref="D57:H57"/>
    <mergeCell ref="D64:H64"/>
    <mergeCell ref="D61:H61"/>
    <mergeCell ref="E62:I62"/>
    <mergeCell ref="E63:I63"/>
    <mergeCell ref="I52:AF52"/>
    <mergeCell ref="J61:AF61"/>
    <mergeCell ref="J57:AF57"/>
    <mergeCell ref="J59:AF59"/>
    <mergeCell ref="J55:AF55"/>
    <mergeCell ref="J58:AF58"/>
    <mergeCell ref="J56:AF56"/>
    <mergeCell ref="J64:AF64"/>
    <mergeCell ref="J60:AF60"/>
    <mergeCell ref="K62:AF62"/>
    <mergeCell ref="K63:AF63"/>
    <mergeCell ref="L45:AO45"/>
    <mergeCell ref="D65:H65"/>
    <mergeCell ref="J65:AF65"/>
    <mergeCell ref="D66:H66"/>
    <mergeCell ref="J66:AF66"/>
    <mergeCell ref="D67:H67"/>
    <mergeCell ref="J67:AF67"/>
    <mergeCell ref="AG54:AM54"/>
    <mergeCell ref="BG5:BG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G2"/>
    <mergeCell ref="AG58:AM58"/>
    <mergeCell ref="AG64:AM64"/>
    <mergeCell ref="AG63:AM63"/>
    <mergeCell ref="AG62:AM62"/>
    <mergeCell ref="AG52:AM52"/>
    <mergeCell ref="AG60:AM60"/>
    <mergeCell ref="AG61:AM61"/>
    <mergeCell ref="AG59:AM59"/>
    <mergeCell ref="AG55:AM55"/>
    <mergeCell ref="AG56:AM56"/>
    <mergeCell ref="AG57:AM57"/>
    <mergeCell ref="AM47:AN47"/>
    <mergeCell ref="AM49:AP49"/>
    <mergeCell ref="AM50:AP50"/>
    <mergeCell ref="AN55:AP55"/>
    <mergeCell ref="AN58:AP58"/>
    <mergeCell ref="AN63:AP63"/>
    <mergeCell ref="AN56:AP56"/>
    <mergeCell ref="AN52:AP52"/>
    <mergeCell ref="AN62:AP62"/>
    <mergeCell ref="AN61:AP61"/>
    <mergeCell ref="AN57:AP57"/>
    <mergeCell ref="AN60:AP60"/>
    <mergeCell ref="AN59:AP59"/>
    <mergeCell ref="AN64:AP64"/>
    <mergeCell ref="AS49:AT51"/>
    <mergeCell ref="AN65:AP65"/>
    <mergeCell ref="AG65:AM65"/>
    <mergeCell ref="AN66:AP66"/>
    <mergeCell ref="AG66:AM66"/>
    <mergeCell ref="AN67:AP67"/>
    <mergeCell ref="AG67:AM67"/>
    <mergeCell ref="AN54:AP54"/>
  </mergeCells>
  <hyperlinks>
    <hyperlink ref="A55" location="'IO 01 - Elektroinstalace ...'!C2" display="/"/>
    <hyperlink ref="A56" location="'IO 02 - Identifikační a p...'!C2" display="/"/>
    <hyperlink ref="A57" location="'SO 01 - Objekty vodíkové ...'!C2" display="/"/>
    <hyperlink ref="A58" location="'SO 02 - Zpevněné plochy t...'!C2" display="/"/>
    <hyperlink ref="A59" location="'SO 03 - Odvodnění zpevněn...'!C2" display="/"/>
    <hyperlink ref="A60" location="'SO 04 - Uzemnění stavby'!C2" display="/"/>
    <hyperlink ref="A62" location="'SO 05 - Parkovací stání'!C2" display="/"/>
    <hyperlink ref="A63" location="'SO 05.1 - Odvodnění parko...'!C2" display="/"/>
    <hyperlink ref="A64" location="'SO 06 - Výměna vodovodníh...'!C2" display="/"/>
    <hyperlink ref="A65" location="'SO 07 - Přeložka SEK - Ce...'!C2" display="/"/>
    <hyperlink ref="A66" location="'SO 08 - Přeložka SEK - OV...'!C2" display="/"/>
    <hyperlink ref="A67" location="'VRN - VRN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9" t="s">
        <v>112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22"/>
      <c r="AT3" s="19" t="s">
        <v>86</v>
      </c>
    </row>
    <row r="4" s="1" customFormat="1" ht="24.96" customHeight="1">
      <c r="B4" s="22"/>
      <c r="D4" s="145" t="s">
        <v>121</v>
      </c>
      <c r="M4" s="22"/>
      <c r="N4" s="146" t="s">
        <v>11</v>
      </c>
      <c r="AT4" s="19" t="s">
        <v>4</v>
      </c>
    </row>
    <row r="5" s="1" customFormat="1" ht="6.96" customHeight="1">
      <c r="B5" s="22"/>
      <c r="M5" s="22"/>
    </row>
    <row r="6" s="1" customFormat="1" ht="12" customHeight="1">
      <c r="B6" s="22"/>
      <c r="D6" s="147" t="s">
        <v>17</v>
      </c>
      <c r="M6" s="22"/>
    </row>
    <row r="7" s="1" customFormat="1" ht="16.5" customHeight="1">
      <c r="B7" s="22"/>
      <c r="E7" s="148" t="str">
        <f>'Rekapitulace stavby'!K6</f>
        <v>Rozvoj vodíkové mobility v Ostravě 1.etapa - 1.a2. fáze</v>
      </c>
      <c r="F7" s="147"/>
      <c r="G7" s="147"/>
      <c r="H7" s="147"/>
      <c r="M7" s="22"/>
    </row>
    <row r="8" s="2" customFormat="1" ht="12" customHeight="1">
      <c r="A8" s="40"/>
      <c r="B8" s="46"/>
      <c r="C8" s="40"/>
      <c r="D8" s="147" t="s">
        <v>122</v>
      </c>
      <c r="E8" s="40"/>
      <c r="F8" s="40"/>
      <c r="G8" s="40"/>
      <c r="H8" s="40"/>
      <c r="I8" s="40"/>
      <c r="J8" s="40"/>
      <c r="K8" s="40"/>
      <c r="L8" s="40"/>
      <c r="M8" s="149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50" t="s">
        <v>3012</v>
      </c>
      <c r="F9" s="40"/>
      <c r="G9" s="40"/>
      <c r="H9" s="40"/>
      <c r="I9" s="40"/>
      <c r="J9" s="40"/>
      <c r="K9" s="40"/>
      <c r="L9" s="40"/>
      <c r="M9" s="149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149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7" t="s">
        <v>19</v>
      </c>
      <c r="E11" s="40"/>
      <c r="F11" s="138" t="s">
        <v>20</v>
      </c>
      <c r="G11" s="40"/>
      <c r="H11" s="40"/>
      <c r="I11" s="147" t="s">
        <v>21</v>
      </c>
      <c r="J11" s="138" t="s">
        <v>20</v>
      </c>
      <c r="K11" s="40"/>
      <c r="L11" s="40"/>
      <c r="M11" s="149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7" t="s">
        <v>22</v>
      </c>
      <c r="E12" s="40"/>
      <c r="F12" s="138" t="s">
        <v>23</v>
      </c>
      <c r="G12" s="40"/>
      <c r="H12" s="40"/>
      <c r="I12" s="147" t="s">
        <v>24</v>
      </c>
      <c r="J12" s="151" t="str">
        <f>'Rekapitulace stavby'!AN8</f>
        <v>21. 3. 2022</v>
      </c>
      <c r="K12" s="40"/>
      <c r="L12" s="40"/>
      <c r="M12" s="149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149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7" t="s">
        <v>26</v>
      </c>
      <c r="E14" s="40"/>
      <c r="F14" s="40"/>
      <c r="G14" s="40"/>
      <c r="H14" s="40"/>
      <c r="I14" s="147" t="s">
        <v>27</v>
      </c>
      <c r="J14" s="138" t="s">
        <v>28</v>
      </c>
      <c r="K14" s="40"/>
      <c r="L14" s="40"/>
      <c r="M14" s="149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29</v>
      </c>
      <c r="F15" s="40"/>
      <c r="G15" s="40"/>
      <c r="H15" s="40"/>
      <c r="I15" s="147" t="s">
        <v>30</v>
      </c>
      <c r="J15" s="138" t="s">
        <v>20</v>
      </c>
      <c r="K15" s="40"/>
      <c r="L15" s="40"/>
      <c r="M15" s="149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149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7" t="s">
        <v>31</v>
      </c>
      <c r="E17" s="40"/>
      <c r="F17" s="40"/>
      <c r="G17" s="40"/>
      <c r="H17" s="40"/>
      <c r="I17" s="147" t="s">
        <v>27</v>
      </c>
      <c r="J17" s="35" t="str">
        <f>'Rekapitulace stavby'!AN13</f>
        <v>Vyplň údaj</v>
      </c>
      <c r="K17" s="40"/>
      <c r="L17" s="40"/>
      <c r="M17" s="149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47" t="s">
        <v>30</v>
      </c>
      <c r="J18" s="35" t="str">
        <f>'Rekapitulace stavby'!AN14</f>
        <v>Vyplň údaj</v>
      </c>
      <c r="K18" s="40"/>
      <c r="L18" s="40"/>
      <c r="M18" s="149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149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7" t="s">
        <v>33</v>
      </c>
      <c r="E20" s="40"/>
      <c r="F20" s="40"/>
      <c r="G20" s="40"/>
      <c r="H20" s="40"/>
      <c r="I20" s="147" t="s">
        <v>27</v>
      </c>
      <c r="J20" s="138" t="s">
        <v>34</v>
      </c>
      <c r="K20" s="40"/>
      <c r="L20" s="40"/>
      <c r="M20" s="149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35</v>
      </c>
      <c r="F21" s="40"/>
      <c r="G21" s="40"/>
      <c r="H21" s="40"/>
      <c r="I21" s="147" t="s">
        <v>30</v>
      </c>
      <c r="J21" s="138" t="s">
        <v>20</v>
      </c>
      <c r="K21" s="40"/>
      <c r="L21" s="40"/>
      <c r="M21" s="149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149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7" t="s">
        <v>36</v>
      </c>
      <c r="E23" s="40"/>
      <c r="F23" s="40"/>
      <c r="G23" s="40"/>
      <c r="H23" s="40"/>
      <c r="I23" s="147" t="s">
        <v>27</v>
      </c>
      <c r="J23" s="138" t="s">
        <v>20</v>
      </c>
      <c r="K23" s="40"/>
      <c r="L23" s="40"/>
      <c r="M23" s="149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37</v>
      </c>
      <c r="F24" s="40"/>
      <c r="G24" s="40"/>
      <c r="H24" s="40"/>
      <c r="I24" s="147" t="s">
        <v>30</v>
      </c>
      <c r="J24" s="138" t="s">
        <v>20</v>
      </c>
      <c r="K24" s="40"/>
      <c r="L24" s="40"/>
      <c r="M24" s="14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14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7" t="s">
        <v>38</v>
      </c>
      <c r="E26" s="40"/>
      <c r="F26" s="40"/>
      <c r="G26" s="40"/>
      <c r="H26" s="40"/>
      <c r="I26" s="40"/>
      <c r="J26" s="40"/>
      <c r="K26" s="40"/>
      <c r="L26" s="40"/>
      <c r="M26" s="14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52"/>
      <c r="B27" s="153"/>
      <c r="C27" s="152"/>
      <c r="D27" s="152"/>
      <c r="E27" s="154" t="s">
        <v>20</v>
      </c>
      <c r="F27" s="154"/>
      <c r="G27" s="154"/>
      <c r="H27" s="154"/>
      <c r="I27" s="152"/>
      <c r="J27" s="152"/>
      <c r="K27" s="152"/>
      <c r="L27" s="152"/>
      <c r="M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14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6"/>
      <c r="E29" s="156"/>
      <c r="F29" s="156"/>
      <c r="G29" s="156"/>
      <c r="H29" s="156"/>
      <c r="I29" s="156"/>
      <c r="J29" s="156"/>
      <c r="K29" s="156"/>
      <c r="L29" s="156"/>
      <c r="M29" s="149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>
      <c r="A30" s="40"/>
      <c r="B30" s="46"/>
      <c r="C30" s="40"/>
      <c r="D30" s="40"/>
      <c r="E30" s="147" t="s">
        <v>124</v>
      </c>
      <c r="F30" s="40"/>
      <c r="G30" s="40"/>
      <c r="H30" s="40"/>
      <c r="I30" s="40"/>
      <c r="J30" s="40"/>
      <c r="K30" s="157">
        <f>I61</f>
        <v>0</v>
      </c>
      <c r="L30" s="40"/>
      <c r="M30" s="149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>
      <c r="A31" s="40"/>
      <c r="B31" s="46"/>
      <c r="C31" s="40"/>
      <c r="D31" s="40"/>
      <c r="E31" s="147" t="s">
        <v>125</v>
      </c>
      <c r="F31" s="40"/>
      <c r="G31" s="40"/>
      <c r="H31" s="40"/>
      <c r="I31" s="40"/>
      <c r="J31" s="40"/>
      <c r="K31" s="157">
        <f>J61</f>
        <v>0</v>
      </c>
      <c r="L31" s="40"/>
      <c r="M31" s="149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8" t="s">
        <v>40</v>
      </c>
      <c r="E32" s="40"/>
      <c r="F32" s="40"/>
      <c r="G32" s="40"/>
      <c r="H32" s="40"/>
      <c r="I32" s="40"/>
      <c r="J32" s="40"/>
      <c r="K32" s="159">
        <f>ROUND(K86, 2)</f>
        <v>0</v>
      </c>
      <c r="L32" s="40"/>
      <c r="M32" s="149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6"/>
      <c r="E33" s="156"/>
      <c r="F33" s="156"/>
      <c r="G33" s="156"/>
      <c r="H33" s="156"/>
      <c r="I33" s="156"/>
      <c r="J33" s="156"/>
      <c r="K33" s="156"/>
      <c r="L33" s="156"/>
      <c r="M33" s="149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60" t="s">
        <v>42</v>
      </c>
      <c r="G34" s="40"/>
      <c r="H34" s="40"/>
      <c r="I34" s="160" t="s">
        <v>41</v>
      </c>
      <c r="J34" s="40"/>
      <c r="K34" s="160" t="s">
        <v>43</v>
      </c>
      <c r="L34" s="40"/>
      <c r="M34" s="149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61" t="s">
        <v>44</v>
      </c>
      <c r="E35" s="147" t="s">
        <v>45</v>
      </c>
      <c r="F35" s="157">
        <f>ROUND((SUM(BE86:BE178)),  2)</f>
        <v>0</v>
      </c>
      <c r="G35" s="40"/>
      <c r="H35" s="40"/>
      <c r="I35" s="162">
        <v>0.20999999999999999</v>
      </c>
      <c r="J35" s="40"/>
      <c r="K35" s="157">
        <f>ROUND(((SUM(BE86:BE178))*I35),  2)</f>
        <v>0</v>
      </c>
      <c r="L35" s="40"/>
      <c r="M35" s="149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7" t="s">
        <v>46</v>
      </c>
      <c r="F36" s="157">
        <f>ROUND((SUM(BF86:BF178)),  2)</f>
        <v>0</v>
      </c>
      <c r="G36" s="40"/>
      <c r="H36" s="40"/>
      <c r="I36" s="162">
        <v>0.14999999999999999</v>
      </c>
      <c r="J36" s="40"/>
      <c r="K36" s="157">
        <f>ROUND(((SUM(BF86:BF178))*I36),  2)</f>
        <v>0</v>
      </c>
      <c r="L36" s="40"/>
      <c r="M36" s="149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7" t="s">
        <v>47</v>
      </c>
      <c r="F37" s="157">
        <f>ROUND((SUM(BG86:BG178)),  2)</f>
        <v>0</v>
      </c>
      <c r="G37" s="40"/>
      <c r="H37" s="40"/>
      <c r="I37" s="162">
        <v>0.20999999999999999</v>
      </c>
      <c r="J37" s="40"/>
      <c r="K37" s="157">
        <f>0</f>
        <v>0</v>
      </c>
      <c r="L37" s="40"/>
      <c r="M37" s="149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7" t="s">
        <v>48</v>
      </c>
      <c r="F38" s="157">
        <f>ROUND((SUM(BH86:BH178)),  2)</f>
        <v>0</v>
      </c>
      <c r="G38" s="40"/>
      <c r="H38" s="40"/>
      <c r="I38" s="162">
        <v>0.14999999999999999</v>
      </c>
      <c r="J38" s="40"/>
      <c r="K38" s="157">
        <f>0</f>
        <v>0</v>
      </c>
      <c r="L38" s="40"/>
      <c r="M38" s="149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7" t="s">
        <v>49</v>
      </c>
      <c r="F39" s="157">
        <f>ROUND((SUM(BI86:BI178)),  2)</f>
        <v>0</v>
      </c>
      <c r="G39" s="40"/>
      <c r="H39" s="40"/>
      <c r="I39" s="162">
        <v>0</v>
      </c>
      <c r="J39" s="40"/>
      <c r="K39" s="157">
        <f>0</f>
        <v>0</v>
      </c>
      <c r="L39" s="40"/>
      <c r="M39" s="149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149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3"/>
      <c r="D41" s="164" t="s">
        <v>50</v>
      </c>
      <c r="E41" s="165"/>
      <c r="F41" s="165"/>
      <c r="G41" s="166" t="s">
        <v>51</v>
      </c>
      <c r="H41" s="167" t="s">
        <v>52</v>
      </c>
      <c r="I41" s="165"/>
      <c r="J41" s="165"/>
      <c r="K41" s="168">
        <f>SUM(K32:K39)</f>
        <v>0</v>
      </c>
      <c r="L41" s="169"/>
      <c r="M41" s="149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70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49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72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49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126</v>
      </c>
      <c r="D47" s="42"/>
      <c r="E47" s="42"/>
      <c r="F47" s="42"/>
      <c r="G47" s="42"/>
      <c r="H47" s="42"/>
      <c r="I47" s="42"/>
      <c r="J47" s="42"/>
      <c r="K47" s="42"/>
      <c r="L47" s="42"/>
      <c r="M47" s="149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149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17</v>
      </c>
      <c r="D49" s="42"/>
      <c r="E49" s="42"/>
      <c r="F49" s="42"/>
      <c r="G49" s="42"/>
      <c r="H49" s="42"/>
      <c r="I49" s="42"/>
      <c r="J49" s="42"/>
      <c r="K49" s="42"/>
      <c r="L49" s="42"/>
      <c r="M49" s="149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4" t="str">
        <f>E7</f>
        <v>Rozvoj vodíkové mobility v Ostravě 1.etapa - 1.a2. fáze</v>
      </c>
      <c r="F50" s="34"/>
      <c r="G50" s="34"/>
      <c r="H50" s="34"/>
      <c r="I50" s="42"/>
      <c r="J50" s="42"/>
      <c r="K50" s="42"/>
      <c r="L50" s="42"/>
      <c r="M50" s="149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2" customHeight="1">
      <c r="A51" s="40"/>
      <c r="B51" s="41"/>
      <c r="C51" s="34" t="s">
        <v>122</v>
      </c>
      <c r="D51" s="42"/>
      <c r="E51" s="42"/>
      <c r="F51" s="42"/>
      <c r="G51" s="42"/>
      <c r="H51" s="42"/>
      <c r="I51" s="42"/>
      <c r="J51" s="42"/>
      <c r="K51" s="42"/>
      <c r="L51" s="42"/>
      <c r="M51" s="149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6.5" customHeight="1">
      <c r="A52" s="40"/>
      <c r="B52" s="41"/>
      <c r="C52" s="42"/>
      <c r="D52" s="42"/>
      <c r="E52" s="71" t="str">
        <f>E9</f>
        <v>SO 06 - Výměna vodovodního potrubí - stavební úprava</v>
      </c>
      <c r="F52" s="42"/>
      <c r="G52" s="42"/>
      <c r="H52" s="42"/>
      <c r="I52" s="42"/>
      <c r="J52" s="42"/>
      <c r="K52" s="42"/>
      <c r="L52" s="42"/>
      <c r="M52" s="149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149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2" customHeight="1">
      <c r="A54" s="40"/>
      <c r="B54" s="41"/>
      <c r="C54" s="34" t="s">
        <v>22</v>
      </c>
      <c r="D54" s="42"/>
      <c r="E54" s="42"/>
      <c r="F54" s="29" t="str">
        <f>F12</f>
        <v>Ostrava</v>
      </c>
      <c r="G54" s="42"/>
      <c r="H54" s="42"/>
      <c r="I54" s="34" t="s">
        <v>24</v>
      </c>
      <c r="J54" s="74" t="str">
        <f>IF(J12="","",J12)</f>
        <v>21. 3. 2022</v>
      </c>
      <c r="K54" s="42"/>
      <c r="L54" s="42"/>
      <c r="M54" s="149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149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5.15" customHeight="1">
      <c r="A56" s="40"/>
      <c r="B56" s="41"/>
      <c r="C56" s="34" t="s">
        <v>26</v>
      </c>
      <c r="D56" s="42"/>
      <c r="E56" s="42"/>
      <c r="F56" s="29" t="str">
        <f>E15</f>
        <v>Dopravní podnik Ostrava a.s.</v>
      </c>
      <c r="G56" s="42"/>
      <c r="H56" s="42"/>
      <c r="I56" s="34" t="s">
        <v>33</v>
      </c>
      <c r="J56" s="38" t="str">
        <f>E21</f>
        <v>IGEA s.r.o.</v>
      </c>
      <c r="K56" s="42"/>
      <c r="L56" s="42"/>
      <c r="M56" s="149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15.15" customHeight="1">
      <c r="A57" s="40"/>
      <c r="B57" s="41"/>
      <c r="C57" s="34" t="s">
        <v>31</v>
      </c>
      <c r="D57" s="42"/>
      <c r="E57" s="42"/>
      <c r="F57" s="29" t="str">
        <f>IF(E18="","",E18)</f>
        <v>Vyplň údaj</v>
      </c>
      <c r="G57" s="42"/>
      <c r="H57" s="42"/>
      <c r="I57" s="34" t="s">
        <v>36</v>
      </c>
      <c r="J57" s="38" t="str">
        <f>E24</f>
        <v>R.Vojtěchová</v>
      </c>
      <c r="K57" s="42"/>
      <c r="L57" s="42"/>
      <c r="M57" s="149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149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9.28" customHeight="1">
      <c r="A59" s="40"/>
      <c r="B59" s="41"/>
      <c r="C59" s="175" t="s">
        <v>127</v>
      </c>
      <c r="D59" s="176"/>
      <c r="E59" s="176"/>
      <c r="F59" s="176"/>
      <c r="G59" s="176"/>
      <c r="H59" s="176"/>
      <c r="I59" s="177" t="s">
        <v>128</v>
      </c>
      <c r="J59" s="177" t="s">
        <v>129</v>
      </c>
      <c r="K59" s="177" t="s">
        <v>130</v>
      </c>
      <c r="L59" s="176"/>
      <c r="M59" s="149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149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2.8" customHeight="1">
      <c r="A61" s="40"/>
      <c r="B61" s="41"/>
      <c r="C61" s="178" t="s">
        <v>74</v>
      </c>
      <c r="D61" s="42"/>
      <c r="E61" s="42"/>
      <c r="F61" s="42"/>
      <c r="G61" s="42"/>
      <c r="H61" s="42"/>
      <c r="I61" s="104">
        <f>Q86</f>
        <v>0</v>
      </c>
      <c r="J61" s="104">
        <f>R86</f>
        <v>0</v>
      </c>
      <c r="K61" s="104">
        <f>K86</f>
        <v>0</v>
      </c>
      <c r="L61" s="42"/>
      <c r="M61" s="149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U61" s="19" t="s">
        <v>131</v>
      </c>
    </row>
    <row r="62" s="9" customFormat="1" ht="24.96" customHeight="1">
      <c r="A62" s="9"/>
      <c r="B62" s="179"/>
      <c r="C62" s="180"/>
      <c r="D62" s="181" t="s">
        <v>1249</v>
      </c>
      <c r="E62" s="182"/>
      <c r="F62" s="182"/>
      <c r="G62" s="182"/>
      <c r="H62" s="182"/>
      <c r="I62" s="183">
        <f>Q87</f>
        <v>0</v>
      </c>
      <c r="J62" s="183">
        <f>R87</f>
        <v>0</v>
      </c>
      <c r="K62" s="183">
        <f>K87</f>
        <v>0</v>
      </c>
      <c r="L62" s="180"/>
      <c r="M62" s="184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85"/>
      <c r="C63" s="130"/>
      <c r="D63" s="186" t="s">
        <v>1250</v>
      </c>
      <c r="E63" s="187"/>
      <c r="F63" s="187"/>
      <c r="G63" s="187"/>
      <c r="H63" s="187"/>
      <c r="I63" s="188">
        <f>Q88</f>
        <v>0</v>
      </c>
      <c r="J63" s="188">
        <f>R88</f>
        <v>0</v>
      </c>
      <c r="K63" s="188">
        <f>K88</f>
        <v>0</v>
      </c>
      <c r="L63" s="130"/>
      <c r="M63" s="18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5"/>
      <c r="C64" s="130"/>
      <c r="D64" s="186" t="s">
        <v>2185</v>
      </c>
      <c r="E64" s="187"/>
      <c r="F64" s="187"/>
      <c r="G64" s="187"/>
      <c r="H64" s="187"/>
      <c r="I64" s="188">
        <f>Q129</f>
        <v>0</v>
      </c>
      <c r="J64" s="188">
        <f>R129</f>
        <v>0</v>
      </c>
      <c r="K64" s="188">
        <f>K129</f>
        <v>0</v>
      </c>
      <c r="L64" s="130"/>
      <c r="M64" s="18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5"/>
      <c r="C65" s="130"/>
      <c r="D65" s="186" t="s">
        <v>1637</v>
      </c>
      <c r="E65" s="187"/>
      <c r="F65" s="187"/>
      <c r="G65" s="187"/>
      <c r="H65" s="187"/>
      <c r="I65" s="188">
        <f>Q132</f>
        <v>0</v>
      </c>
      <c r="J65" s="188">
        <f>R132</f>
        <v>0</v>
      </c>
      <c r="K65" s="188">
        <f>K132</f>
        <v>0</v>
      </c>
      <c r="L65" s="130"/>
      <c r="M65" s="18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5"/>
      <c r="C66" s="130"/>
      <c r="D66" s="186" t="s">
        <v>2186</v>
      </c>
      <c r="E66" s="187"/>
      <c r="F66" s="187"/>
      <c r="G66" s="187"/>
      <c r="H66" s="187"/>
      <c r="I66" s="188">
        <f>Q177</f>
        <v>0</v>
      </c>
      <c r="J66" s="188">
        <f>R177</f>
        <v>0</v>
      </c>
      <c r="K66" s="188">
        <f>K177</f>
        <v>0</v>
      </c>
      <c r="L66" s="130"/>
      <c r="M66" s="18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40"/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149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6.96" customHeight="1">
      <c r="A68" s="40"/>
      <c r="B68" s="61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149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72" s="2" customFormat="1" ht="6.96" customHeight="1">
      <c r="A72" s="40"/>
      <c r="B72" s="63"/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149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24.96" customHeight="1">
      <c r="A73" s="40"/>
      <c r="B73" s="41"/>
      <c r="C73" s="25" t="s">
        <v>146</v>
      </c>
      <c r="D73" s="42"/>
      <c r="E73" s="42"/>
      <c r="F73" s="42"/>
      <c r="G73" s="42"/>
      <c r="H73" s="42"/>
      <c r="I73" s="42"/>
      <c r="J73" s="42"/>
      <c r="K73" s="42"/>
      <c r="L73" s="42"/>
      <c r="M73" s="149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149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17</v>
      </c>
      <c r="D75" s="42"/>
      <c r="E75" s="42"/>
      <c r="F75" s="42"/>
      <c r="G75" s="42"/>
      <c r="H75" s="42"/>
      <c r="I75" s="42"/>
      <c r="J75" s="42"/>
      <c r="K75" s="42"/>
      <c r="L75" s="42"/>
      <c r="M75" s="149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174" t="str">
        <f>E7</f>
        <v>Rozvoj vodíkové mobility v Ostravě 1.etapa - 1.a2. fáze</v>
      </c>
      <c r="F76" s="34"/>
      <c r="G76" s="34"/>
      <c r="H76" s="34"/>
      <c r="I76" s="42"/>
      <c r="J76" s="42"/>
      <c r="K76" s="42"/>
      <c r="L76" s="42"/>
      <c r="M76" s="149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122</v>
      </c>
      <c r="D77" s="42"/>
      <c r="E77" s="42"/>
      <c r="F77" s="42"/>
      <c r="G77" s="42"/>
      <c r="H77" s="42"/>
      <c r="I77" s="42"/>
      <c r="J77" s="42"/>
      <c r="K77" s="42"/>
      <c r="L77" s="42"/>
      <c r="M77" s="149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2"/>
      <c r="D78" s="42"/>
      <c r="E78" s="71" t="str">
        <f>E9</f>
        <v>SO 06 - Výměna vodovodního potrubí - stavební úprava</v>
      </c>
      <c r="F78" s="42"/>
      <c r="G78" s="42"/>
      <c r="H78" s="42"/>
      <c r="I78" s="42"/>
      <c r="J78" s="42"/>
      <c r="K78" s="42"/>
      <c r="L78" s="42"/>
      <c r="M78" s="149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149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22</v>
      </c>
      <c r="D80" s="42"/>
      <c r="E80" s="42"/>
      <c r="F80" s="29" t="str">
        <f>F12</f>
        <v>Ostrava</v>
      </c>
      <c r="G80" s="42"/>
      <c r="H80" s="42"/>
      <c r="I80" s="34" t="s">
        <v>24</v>
      </c>
      <c r="J80" s="74" t="str">
        <f>IF(J12="","",J12)</f>
        <v>21. 3. 2022</v>
      </c>
      <c r="K80" s="42"/>
      <c r="L80" s="42"/>
      <c r="M80" s="149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149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26</v>
      </c>
      <c r="D82" s="42"/>
      <c r="E82" s="42"/>
      <c r="F82" s="29" t="str">
        <f>E15</f>
        <v>Dopravní podnik Ostrava a.s.</v>
      </c>
      <c r="G82" s="42"/>
      <c r="H82" s="42"/>
      <c r="I82" s="34" t="s">
        <v>33</v>
      </c>
      <c r="J82" s="38" t="str">
        <f>E21</f>
        <v>IGEA s.r.o.</v>
      </c>
      <c r="K82" s="42"/>
      <c r="L82" s="42"/>
      <c r="M82" s="149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31</v>
      </c>
      <c r="D83" s="42"/>
      <c r="E83" s="42"/>
      <c r="F83" s="29" t="str">
        <f>IF(E18="","",E18)</f>
        <v>Vyplň údaj</v>
      </c>
      <c r="G83" s="42"/>
      <c r="H83" s="42"/>
      <c r="I83" s="34" t="s">
        <v>36</v>
      </c>
      <c r="J83" s="38" t="str">
        <f>E24</f>
        <v>R.Vojtěchová</v>
      </c>
      <c r="K83" s="42"/>
      <c r="L83" s="42"/>
      <c r="M83" s="149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0.32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149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11" customFormat="1" ht="29.28" customHeight="1">
      <c r="A85" s="190"/>
      <c r="B85" s="191"/>
      <c r="C85" s="192" t="s">
        <v>147</v>
      </c>
      <c r="D85" s="193" t="s">
        <v>59</v>
      </c>
      <c r="E85" s="193" t="s">
        <v>55</v>
      </c>
      <c r="F85" s="193" t="s">
        <v>56</v>
      </c>
      <c r="G85" s="193" t="s">
        <v>148</v>
      </c>
      <c r="H85" s="193" t="s">
        <v>149</v>
      </c>
      <c r="I85" s="193" t="s">
        <v>150</v>
      </c>
      <c r="J85" s="193" t="s">
        <v>151</v>
      </c>
      <c r="K85" s="194" t="s">
        <v>130</v>
      </c>
      <c r="L85" s="195" t="s">
        <v>152</v>
      </c>
      <c r="M85" s="196"/>
      <c r="N85" s="94" t="s">
        <v>20</v>
      </c>
      <c r="O85" s="95" t="s">
        <v>44</v>
      </c>
      <c r="P85" s="95" t="s">
        <v>153</v>
      </c>
      <c r="Q85" s="95" t="s">
        <v>154</v>
      </c>
      <c r="R85" s="95" t="s">
        <v>155</v>
      </c>
      <c r="S85" s="95" t="s">
        <v>156</v>
      </c>
      <c r="T85" s="95" t="s">
        <v>157</v>
      </c>
      <c r="U85" s="95" t="s">
        <v>158</v>
      </c>
      <c r="V85" s="95" t="s">
        <v>159</v>
      </c>
      <c r="W85" s="95" t="s">
        <v>160</v>
      </c>
      <c r="X85" s="96" t="s">
        <v>161</v>
      </c>
      <c r="Y85" s="190"/>
      <c r="Z85" s="190"/>
      <c r="AA85" s="190"/>
      <c r="AB85" s="190"/>
      <c r="AC85" s="190"/>
      <c r="AD85" s="190"/>
      <c r="AE85" s="190"/>
    </row>
    <row r="86" s="2" customFormat="1" ht="22.8" customHeight="1">
      <c r="A86" s="40"/>
      <c r="B86" s="41"/>
      <c r="C86" s="101" t="s">
        <v>162</v>
      </c>
      <c r="D86" s="42"/>
      <c r="E86" s="42"/>
      <c r="F86" s="42"/>
      <c r="G86" s="42"/>
      <c r="H86" s="42"/>
      <c r="I86" s="42"/>
      <c r="J86" s="42"/>
      <c r="K86" s="197">
        <f>BK86</f>
        <v>0</v>
      </c>
      <c r="L86" s="42"/>
      <c r="M86" s="46"/>
      <c r="N86" s="97"/>
      <c r="O86" s="198"/>
      <c r="P86" s="98"/>
      <c r="Q86" s="199">
        <f>Q87</f>
        <v>0</v>
      </c>
      <c r="R86" s="199">
        <f>R87</f>
        <v>0</v>
      </c>
      <c r="S86" s="98"/>
      <c r="T86" s="200">
        <f>T87</f>
        <v>0</v>
      </c>
      <c r="U86" s="98"/>
      <c r="V86" s="200">
        <f>V87</f>
        <v>0.22102050000000001</v>
      </c>
      <c r="W86" s="98"/>
      <c r="X86" s="201">
        <f>X87</f>
        <v>0.34250000000000003</v>
      </c>
      <c r="Y86" s="40"/>
      <c r="Z86" s="40"/>
      <c r="AA86" s="40"/>
      <c r="AB86" s="40"/>
      <c r="AC86" s="40"/>
      <c r="AD86" s="40"/>
      <c r="AE86" s="40"/>
      <c r="AT86" s="19" t="s">
        <v>75</v>
      </c>
      <c r="AU86" s="19" t="s">
        <v>131</v>
      </c>
      <c r="BK86" s="202">
        <f>BK87</f>
        <v>0</v>
      </c>
    </row>
    <row r="87" s="12" customFormat="1" ht="25.92" customHeight="1">
      <c r="A87" s="12"/>
      <c r="B87" s="203"/>
      <c r="C87" s="204"/>
      <c r="D87" s="205" t="s">
        <v>75</v>
      </c>
      <c r="E87" s="206" t="s">
        <v>1257</v>
      </c>
      <c r="F87" s="206" t="s">
        <v>1258</v>
      </c>
      <c r="G87" s="204"/>
      <c r="H87" s="204"/>
      <c r="I87" s="207"/>
      <c r="J87" s="207"/>
      <c r="K87" s="208">
        <f>BK87</f>
        <v>0</v>
      </c>
      <c r="L87" s="204"/>
      <c r="M87" s="209"/>
      <c r="N87" s="210"/>
      <c r="O87" s="211"/>
      <c r="P87" s="211"/>
      <c r="Q87" s="212">
        <f>Q88+Q129+Q132+Q177</f>
        <v>0</v>
      </c>
      <c r="R87" s="212">
        <f>R88+R129+R132+R177</f>
        <v>0</v>
      </c>
      <c r="S87" s="211"/>
      <c r="T87" s="213">
        <f>T88+T129+T132+T177</f>
        <v>0</v>
      </c>
      <c r="U87" s="211"/>
      <c r="V87" s="213">
        <f>V88+V129+V132+V177</f>
        <v>0.22102050000000001</v>
      </c>
      <c r="W87" s="211"/>
      <c r="X87" s="214">
        <f>X88+X129+X132+X177</f>
        <v>0.34250000000000003</v>
      </c>
      <c r="Y87" s="12"/>
      <c r="Z87" s="12"/>
      <c r="AA87" s="12"/>
      <c r="AB87" s="12"/>
      <c r="AC87" s="12"/>
      <c r="AD87" s="12"/>
      <c r="AE87" s="12"/>
      <c r="AR87" s="215" t="s">
        <v>84</v>
      </c>
      <c r="AT87" s="216" t="s">
        <v>75</v>
      </c>
      <c r="AU87" s="216" t="s">
        <v>76</v>
      </c>
      <c r="AY87" s="215" t="s">
        <v>166</v>
      </c>
      <c r="BK87" s="217">
        <f>BK88+BK129+BK132+BK177</f>
        <v>0</v>
      </c>
    </row>
    <row r="88" s="12" customFormat="1" ht="22.8" customHeight="1">
      <c r="A88" s="12"/>
      <c r="B88" s="203"/>
      <c r="C88" s="204"/>
      <c r="D88" s="205" t="s">
        <v>75</v>
      </c>
      <c r="E88" s="218" t="s">
        <v>84</v>
      </c>
      <c r="F88" s="218" t="s">
        <v>590</v>
      </c>
      <c r="G88" s="204"/>
      <c r="H88" s="204"/>
      <c r="I88" s="207"/>
      <c r="J88" s="207"/>
      <c r="K88" s="219">
        <f>BK88</f>
        <v>0</v>
      </c>
      <c r="L88" s="204"/>
      <c r="M88" s="209"/>
      <c r="N88" s="210"/>
      <c r="O88" s="211"/>
      <c r="P88" s="211"/>
      <c r="Q88" s="212">
        <f>SUM(Q89:Q128)</f>
        <v>0</v>
      </c>
      <c r="R88" s="212">
        <f>SUM(R89:R128)</f>
        <v>0</v>
      </c>
      <c r="S88" s="211"/>
      <c r="T88" s="213">
        <f>SUM(T89:T128)</f>
        <v>0</v>
      </c>
      <c r="U88" s="211"/>
      <c r="V88" s="213">
        <f>SUM(V89:V128)</f>
        <v>0.013800000000000002</v>
      </c>
      <c r="W88" s="211"/>
      <c r="X88" s="214">
        <f>SUM(X89:X128)</f>
        <v>0</v>
      </c>
      <c r="Y88" s="12"/>
      <c r="Z88" s="12"/>
      <c r="AA88" s="12"/>
      <c r="AB88" s="12"/>
      <c r="AC88" s="12"/>
      <c r="AD88" s="12"/>
      <c r="AE88" s="12"/>
      <c r="AR88" s="215" t="s">
        <v>84</v>
      </c>
      <c r="AT88" s="216" t="s">
        <v>75</v>
      </c>
      <c r="AU88" s="216" t="s">
        <v>84</v>
      </c>
      <c r="AY88" s="215" t="s">
        <v>166</v>
      </c>
      <c r="BK88" s="217">
        <f>SUM(BK89:BK128)</f>
        <v>0</v>
      </c>
    </row>
    <row r="89" s="2" customFormat="1" ht="37.8" customHeight="1">
      <c r="A89" s="40"/>
      <c r="B89" s="41"/>
      <c r="C89" s="220" t="s">
        <v>84</v>
      </c>
      <c r="D89" s="220" t="s">
        <v>171</v>
      </c>
      <c r="E89" s="221" t="s">
        <v>2196</v>
      </c>
      <c r="F89" s="222" t="s">
        <v>2197</v>
      </c>
      <c r="G89" s="223" t="s">
        <v>174</v>
      </c>
      <c r="H89" s="224">
        <v>138</v>
      </c>
      <c r="I89" s="225"/>
      <c r="J89" s="225"/>
      <c r="K89" s="226">
        <f>ROUND(P89*H89,2)</f>
        <v>0</v>
      </c>
      <c r="L89" s="227"/>
      <c r="M89" s="46"/>
      <c r="N89" s="228" t="s">
        <v>20</v>
      </c>
      <c r="O89" s="229" t="s">
        <v>45</v>
      </c>
      <c r="P89" s="230">
        <f>I89+J89</f>
        <v>0</v>
      </c>
      <c r="Q89" s="230">
        <f>ROUND(I89*H89,2)</f>
        <v>0</v>
      </c>
      <c r="R89" s="230">
        <f>ROUND(J89*H89,2)</f>
        <v>0</v>
      </c>
      <c r="S89" s="86"/>
      <c r="T89" s="231">
        <f>S89*H89</f>
        <v>0</v>
      </c>
      <c r="U89" s="231">
        <v>0.00010000000000000001</v>
      </c>
      <c r="V89" s="231">
        <f>U89*H89</f>
        <v>0.013800000000000002</v>
      </c>
      <c r="W89" s="231">
        <v>0</v>
      </c>
      <c r="X89" s="232">
        <f>W89*H89</f>
        <v>0</v>
      </c>
      <c r="Y89" s="40"/>
      <c r="Z89" s="40"/>
      <c r="AA89" s="40"/>
      <c r="AB89" s="40"/>
      <c r="AC89" s="40"/>
      <c r="AD89" s="40"/>
      <c r="AE89" s="40"/>
      <c r="AR89" s="233" t="s">
        <v>175</v>
      </c>
      <c r="AT89" s="233" t="s">
        <v>171</v>
      </c>
      <c r="AU89" s="233" t="s">
        <v>86</v>
      </c>
      <c r="AY89" s="19" t="s">
        <v>166</v>
      </c>
      <c r="BE89" s="234">
        <f>IF(O89="základní",K89,0)</f>
        <v>0</v>
      </c>
      <c r="BF89" s="234">
        <f>IF(O89="snížená",K89,0)</f>
        <v>0</v>
      </c>
      <c r="BG89" s="234">
        <f>IF(O89="zákl. přenesená",K89,0)</f>
        <v>0</v>
      </c>
      <c r="BH89" s="234">
        <f>IF(O89="sníž. přenesená",K89,0)</f>
        <v>0</v>
      </c>
      <c r="BI89" s="234">
        <f>IF(O89="nulová",K89,0)</f>
        <v>0</v>
      </c>
      <c r="BJ89" s="19" t="s">
        <v>84</v>
      </c>
      <c r="BK89" s="234">
        <f>ROUND(P89*H89,2)</f>
        <v>0</v>
      </c>
      <c r="BL89" s="19" t="s">
        <v>175</v>
      </c>
      <c r="BM89" s="233" t="s">
        <v>3013</v>
      </c>
    </row>
    <row r="90" s="13" customFormat="1">
      <c r="A90" s="13"/>
      <c r="B90" s="245"/>
      <c r="C90" s="246"/>
      <c r="D90" s="247" t="s">
        <v>605</v>
      </c>
      <c r="E90" s="248" t="s">
        <v>20</v>
      </c>
      <c r="F90" s="249" t="s">
        <v>3014</v>
      </c>
      <c r="G90" s="246"/>
      <c r="H90" s="250">
        <v>138</v>
      </c>
      <c r="I90" s="251"/>
      <c r="J90" s="251"/>
      <c r="K90" s="246"/>
      <c r="L90" s="246"/>
      <c r="M90" s="252"/>
      <c r="N90" s="253"/>
      <c r="O90" s="254"/>
      <c r="P90" s="254"/>
      <c r="Q90" s="254"/>
      <c r="R90" s="254"/>
      <c r="S90" s="254"/>
      <c r="T90" s="254"/>
      <c r="U90" s="254"/>
      <c r="V90" s="254"/>
      <c r="W90" s="254"/>
      <c r="X90" s="255"/>
      <c r="Y90" s="13"/>
      <c r="Z90" s="13"/>
      <c r="AA90" s="13"/>
      <c r="AB90" s="13"/>
      <c r="AC90" s="13"/>
      <c r="AD90" s="13"/>
      <c r="AE90" s="13"/>
      <c r="AT90" s="256" t="s">
        <v>605</v>
      </c>
      <c r="AU90" s="256" t="s">
        <v>86</v>
      </c>
      <c r="AV90" s="13" t="s">
        <v>86</v>
      </c>
      <c r="AW90" s="13" t="s">
        <v>5</v>
      </c>
      <c r="AX90" s="13" t="s">
        <v>84</v>
      </c>
      <c r="AY90" s="256" t="s">
        <v>166</v>
      </c>
    </row>
    <row r="91" s="2" customFormat="1" ht="37.8" customHeight="1">
      <c r="A91" s="40"/>
      <c r="B91" s="41"/>
      <c r="C91" s="220" t="s">
        <v>86</v>
      </c>
      <c r="D91" s="220" t="s">
        <v>171</v>
      </c>
      <c r="E91" s="221" t="s">
        <v>2200</v>
      </c>
      <c r="F91" s="222" t="s">
        <v>2201</v>
      </c>
      <c r="G91" s="223" t="s">
        <v>174</v>
      </c>
      <c r="H91" s="224">
        <v>138</v>
      </c>
      <c r="I91" s="225"/>
      <c r="J91" s="225"/>
      <c r="K91" s="226">
        <f>ROUND(P91*H91,2)</f>
        <v>0</v>
      </c>
      <c r="L91" s="227"/>
      <c r="M91" s="46"/>
      <c r="N91" s="228" t="s">
        <v>20</v>
      </c>
      <c r="O91" s="229" t="s">
        <v>45</v>
      </c>
      <c r="P91" s="230">
        <f>I91+J91</f>
        <v>0</v>
      </c>
      <c r="Q91" s="230">
        <f>ROUND(I91*H91,2)</f>
        <v>0</v>
      </c>
      <c r="R91" s="230">
        <f>ROUND(J91*H91,2)</f>
        <v>0</v>
      </c>
      <c r="S91" s="86"/>
      <c r="T91" s="231">
        <f>S91*H91</f>
        <v>0</v>
      </c>
      <c r="U91" s="231">
        <v>0</v>
      </c>
      <c r="V91" s="231">
        <f>U91*H91</f>
        <v>0</v>
      </c>
      <c r="W91" s="231">
        <v>0</v>
      </c>
      <c r="X91" s="232">
        <f>W91*H91</f>
        <v>0</v>
      </c>
      <c r="Y91" s="40"/>
      <c r="Z91" s="40"/>
      <c r="AA91" s="40"/>
      <c r="AB91" s="40"/>
      <c r="AC91" s="40"/>
      <c r="AD91" s="40"/>
      <c r="AE91" s="40"/>
      <c r="AR91" s="233" t="s">
        <v>175</v>
      </c>
      <c r="AT91" s="233" t="s">
        <v>171</v>
      </c>
      <c r="AU91" s="233" t="s">
        <v>86</v>
      </c>
      <c r="AY91" s="19" t="s">
        <v>166</v>
      </c>
      <c r="BE91" s="234">
        <f>IF(O91="základní",K91,0)</f>
        <v>0</v>
      </c>
      <c r="BF91" s="234">
        <f>IF(O91="snížená",K91,0)</f>
        <v>0</v>
      </c>
      <c r="BG91" s="234">
        <f>IF(O91="zákl. přenesená",K91,0)</f>
        <v>0</v>
      </c>
      <c r="BH91" s="234">
        <f>IF(O91="sníž. přenesená",K91,0)</f>
        <v>0</v>
      </c>
      <c r="BI91" s="234">
        <f>IF(O91="nulová",K91,0)</f>
        <v>0</v>
      </c>
      <c r="BJ91" s="19" t="s">
        <v>84</v>
      </c>
      <c r="BK91" s="234">
        <f>ROUND(P91*H91,2)</f>
        <v>0</v>
      </c>
      <c r="BL91" s="19" t="s">
        <v>175</v>
      </c>
      <c r="BM91" s="233" t="s">
        <v>3015</v>
      </c>
    </row>
    <row r="92" s="2" customFormat="1" ht="49.05" customHeight="1">
      <c r="A92" s="40"/>
      <c r="B92" s="41"/>
      <c r="C92" s="220" t="s">
        <v>165</v>
      </c>
      <c r="D92" s="220" t="s">
        <v>171</v>
      </c>
      <c r="E92" s="221" t="s">
        <v>3016</v>
      </c>
      <c r="F92" s="222" t="s">
        <v>3017</v>
      </c>
      <c r="G92" s="223" t="s">
        <v>599</v>
      </c>
      <c r="H92" s="224">
        <v>69</v>
      </c>
      <c r="I92" s="225"/>
      <c r="J92" s="225"/>
      <c r="K92" s="226">
        <f>ROUND(P92*H92,2)</f>
        <v>0</v>
      </c>
      <c r="L92" s="227"/>
      <c r="M92" s="46"/>
      <c r="N92" s="228" t="s">
        <v>20</v>
      </c>
      <c r="O92" s="229" t="s">
        <v>45</v>
      </c>
      <c r="P92" s="230">
        <f>I92+J92</f>
        <v>0</v>
      </c>
      <c r="Q92" s="230">
        <f>ROUND(I92*H92,2)</f>
        <v>0</v>
      </c>
      <c r="R92" s="230">
        <f>ROUND(J92*H92,2)</f>
        <v>0</v>
      </c>
      <c r="S92" s="86"/>
      <c r="T92" s="231">
        <f>S92*H92</f>
        <v>0</v>
      </c>
      <c r="U92" s="231">
        <v>0</v>
      </c>
      <c r="V92" s="231">
        <f>U92*H92</f>
        <v>0</v>
      </c>
      <c r="W92" s="231">
        <v>0</v>
      </c>
      <c r="X92" s="232">
        <f>W92*H92</f>
        <v>0</v>
      </c>
      <c r="Y92" s="40"/>
      <c r="Z92" s="40"/>
      <c r="AA92" s="40"/>
      <c r="AB92" s="40"/>
      <c r="AC92" s="40"/>
      <c r="AD92" s="40"/>
      <c r="AE92" s="40"/>
      <c r="AR92" s="233" t="s">
        <v>175</v>
      </c>
      <c r="AT92" s="233" t="s">
        <v>171</v>
      </c>
      <c r="AU92" s="233" t="s">
        <v>86</v>
      </c>
      <c r="AY92" s="19" t="s">
        <v>166</v>
      </c>
      <c r="BE92" s="234">
        <f>IF(O92="základní",K92,0)</f>
        <v>0</v>
      </c>
      <c r="BF92" s="234">
        <f>IF(O92="snížená",K92,0)</f>
        <v>0</v>
      </c>
      <c r="BG92" s="234">
        <f>IF(O92="zákl. přenesená",K92,0)</f>
        <v>0</v>
      </c>
      <c r="BH92" s="234">
        <f>IF(O92="sníž. přenesená",K92,0)</f>
        <v>0</v>
      </c>
      <c r="BI92" s="234">
        <f>IF(O92="nulová",K92,0)</f>
        <v>0</v>
      </c>
      <c r="BJ92" s="19" t="s">
        <v>84</v>
      </c>
      <c r="BK92" s="234">
        <f>ROUND(P92*H92,2)</f>
        <v>0</v>
      </c>
      <c r="BL92" s="19" t="s">
        <v>175</v>
      </c>
      <c r="BM92" s="233" t="s">
        <v>3018</v>
      </c>
    </row>
    <row r="93" s="13" customFormat="1">
      <c r="A93" s="13"/>
      <c r="B93" s="245"/>
      <c r="C93" s="246"/>
      <c r="D93" s="247" t="s">
        <v>605</v>
      </c>
      <c r="E93" s="248" t="s">
        <v>20</v>
      </c>
      <c r="F93" s="249" t="s">
        <v>3019</v>
      </c>
      <c r="G93" s="246"/>
      <c r="H93" s="250">
        <v>45</v>
      </c>
      <c r="I93" s="251"/>
      <c r="J93" s="251"/>
      <c r="K93" s="246"/>
      <c r="L93" s="246"/>
      <c r="M93" s="252"/>
      <c r="N93" s="253"/>
      <c r="O93" s="254"/>
      <c r="P93" s="254"/>
      <c r="Q93" s="254"/>
      <c r="R93" s="254"/>
      <c r="S93" s="254"/>
      <c r="T93" s="254"/>
      <c r="U93" s="254"/>
      <c r="V93" s="254"/>
      <c r="W93" s="254"/>
      <c r="X93" s="255"/>
      <c r="Y93" s="13"/>
      <c r="Z93" s="13"/>
      <c r="AA93" s="13"/>
      <c r="AB93" s="13"/>
      <c r="AC93" s="13"/>
      <c r="AD93" s="13"/>
      <c r="AE93" s="13"/>
      <c r="AT93" s="256" t="s">
        <v>605</v>
      </c>
      <c r="AU93" s="256" t="s">
        <v>86</v>
      </c>
      <c r="AV93" s="13" t="s">
        <v>86</v>
      </c>
      <c r="AW93" s="13" t="s">
        <v>5</v>
      </c>
      <c r="AX93" s="13" t="s">
        <v>76</v>
      </c>
      <c r="AY93" s="256" t="s">
        <v>166</v>
      </c>
    </row>
    <row r="94" s="13" customFormat="1">
      <c r="A94" s="13"/>
      <c r="B94" s="245"/>
      <c r="C94" s="246"/>
      <c r="D94" s="247" t="s">
        <v>605</v>
      </c>
      <c r="E94" s="248" t="s">
        <v>20</v>
      </c>
      <c r="F94" s="249" t="s">
        <v>3020</v>
      </c>
      <c r="G94" s="246"/>
      <c r="H94" s="250">
        <v>8</v>
      </c>
      <c r="I94" s="251"/>
      <c r="J94" s="251"/>
      <c r="K94" s="246"/>
      <c r="L94" s="246"/>
      <c r="M94" s="252"/>
      <c r="N94" s="253"/>
      <c r="O94" s="254"/>
      <c r="P94" s="254"/>
      <c r="Q94" s="254"/>
      <c r="R94" s="254"/>
      <c r="S94" s="254"/>
      <c r="T94" s="254"/>
      <c r="U94" s="254"/>
      <c r="V94" s="254"/>
      <c r="W94" s="254"/>
      <c r="X94" s="255"/>
      <c r="Y94" s="13"/>
      <c r="Z94" s="13"/>
      <c r="AA94" s="13"/>
      <c r="AB94" s="13"/>
      <c r="AC94" s="13"/>
      <c r="AD94" s="13"/>
      <c r="AE94" s="13"/>
      <c r="AT94" s="256" t="s">
        <v>605</v>
      </c>
      <c r="AU94" s="256" t="s">
        <v>86</v>
      </c>
      <c r="AV94" s="13" t="s">
        <v>86</v>
      </c>
      <c r="AW94" s="13" t="s">
        <v>5</v>
      </c>
      <c r="AX94" s="13" t="s">
        <v>76</v>
      </c>
      <c r="AY94" s="256" t="s">
        <v>166</v>
      </c>
    </row>
    <row r="95" s="13" customFormat="1">
      <c r="A95" s="13"/>
      <c r="B95" s="245"/>
      <c r="C95" s="246"/>
      <c r="D95" s="247" t="s">
        <v>605</v>
      </c>
      <c r="E95" s="248" t="s">
        <v>20</v>
      </c>
      <c r="F95" s="249" t="s">
        <v>3021</v>
      </c>
      <c r="G95" s="246"/>
      <c r="H95" s="250">
        <v>16</v>
      </c>
      <c r="I95" s="251"/>
      <c r="J95" s="251"/>
      <c r="K95" s="246"/>
      <c r="L95" s="246"/>
      <c r="M95" s="252"/>
      <c r="N95" s="253"/>
      <c r="O95" s="254"/>
      <c r="P95" s="254"/>
      <c r="Q95" s="254"/>
      <c r="R95" s="254"/>
      <c r="S95" s="254"/>
      <c r="T95" s="254"/>
      <c r="U95" s="254"/>
      <c r="V95" s="254"/>
      <c r="W95" s="254"/>
      <c r="X95" s="255"/>
      <c r="Y95" s="13"/>
      <c r="Z95" s="13"/>
      <c r="AA95" s="13"/>
      <c r="AB95" s="13"/>
      <c r="AC95" s="13"/>
      <c r="AD95" s="13"/>
      <c r="AE95" s="13"/>
      <c r="AT95" s="256" t="s">
        <v>605</v>
      </c>
      <c r="AU95" s="256" t="s">
        <v>86</v>
      </c>
      <c r="AV95" s="13" t="s">
        <v>86</v>
      </c>
      <c r="AW95" s="13" t="s">
        <v>5</v>
      </c>
      <c r="AX95" s="13" t="s">
        <v>76</v>
      </c>
      <c r="AY95" s="256" t="s">
        <v>166</v>
      </c>
    </row>
    <row r="96" s="14" customFormat="1">
      <c r="A96" s="14"/>
      <c r="B96" s="257"/>
      <c r="C96" s="258"/>
      <c r="D96" s="247" t="s">
        <v>605</v>
      </c>
      <c r="E96" s="259" t="s">
        <v>20</v>
      </c>
      <c r="F96" s="260" t="s">
        <v>608</v>
      </c>
      <c r="G96" s="258"/>
      <c r="H96" s="261">
        <v>69</v>
      </c>
      <c r="I96" s="262"/>
      <c r="J96" s="262"/>
      <c r="K96" s="258"/>
      <c r="L96" s="258"/>
      <c r="M96" s="263"/>
      <c r="N96" s="264"/>
      <c r="O96" s="265"/>
      <c r="P96" s="265"/>
      <c r="Q96" s="265"/>
      <c r="R96" s="265"/>
      <c r="S96" s="265"/>
      <c r="T96" s="265"/>
      <c r="U96" s="265"/>
      <c r="V96" s="265"/>
      <c r="W96" s="265"/>
      <c r="X96" s="266"/>
      <c r="Y96" s="14"/>
      <c r="Z96" s="14"/>
      <c r="AA96" s="14"/>
      <c r="AB96" s="14"/>
      <c r="AC96" s="14"/>
      <c r="AD96" s="14"/>
      <c r="AE96" s="14"/>
      <c r="AT96" s="267" t="s">
        <v>605</v>
      </c>
      <c r="AU96" s="267" t="s">
        <v>86</v>
      </c>
      <c r="AV96" s="14" t="s">
        <v>175</v>
      </c>
      <c r="AW96" s="14" t="s">
        <v>5</v>
      </c>
      <c r="AX96" s="14" t="s">
        <v>84</v>
      </c>
      <c r="AY96" s="267" t="s">
        <v>166</v>
      </c>
    </row>
    <row r="97" s="2" customFormat="1" ht="62.7" customHeight="1">
      <c r="A97" s="40"/>
      <c r="B97" s="41"/>
      <c r="C97" s="220" t="s">
        <v>175</v>
      </c>
      <c r="D97" s="220" t="s">
        <v>171</v>
      </c>
      <c r="E97" s="221" t="s">
        <v>2257</v>
      </c>
      <c r="F97" s="222" t="s">
        <v>2258</v>
      </c>
      <c r="G97" s="223" t="s">
        <v>599</v>
      </c>
      <c r="H97" s="224">
        <v>12.02</v>
      </c>
      <c r="I97" s="225"/>
      <c r="J97" s="225"/>
      <c r="K97" s="226">
        <f>ROUND(P97*H97,2)</f>
        <v>0</v>
      </c>
      <c r="L97" s="227"/>
      <c r="M97" s="46"/>
      <c r="N97" s="228" t="s">
        <v>20</v>
      </c>
      <c r="O97" s="229" t="s">
        <v>45</v>
      </c>
      <c r="P97" s="230">
        <f>I97+J97</f>
        <v>0</v>
      </c>
      <c r="Q97" s="230">
        <f>ROUND(I97*H97,2)</f>
        <v>0</v>
      </c>
      <c r="R97" s="230">
        <f>ROUND(J97*H97,2)</f>
        <v>0</v>
      </c>
      <c r="S97" s="86"/>
      <c r="T97" s="231">
        <f>S97*H97</f>
        <v>0</v>
      </c>
      <c r="U97" s="231">
        <v>0</v>
      </c>
      <c r="V97" s="231">
        <f>U97*H97</f>
        <v>0</v>
      </c>
      <c r="W97" s="231">
        <v>0</v>
      </c>
      <c r="X97" s="232">
        <f>W97*H97</f>
        <v>0</v>
      </c>
      <c r="Y97" s="40"/>
      <c r="Z97" s="40"/>
      <c r="AA97" s="40"/>
      <c r="AB97" s="40"/>
      <c r="AC97" s="40"/>
      <c r="AD97" s="40"/>
      <c r="AE97" s="40"/>
      <c r="AR97" s="233" t="s">
        <v>175</v>
      </c>
      <c r="AT97" s="233" t="s">
        <v>171</v>
      </c>
      <c r="AU97" s="233" t="s">
        <v>86</v>
      </c>
      <c r="AY97" s="19" t="s">
        <v>166</v>
      </c>
      <c r="BE97" s="234">
        <f>IF(O97="základní",K97,0)</f>
        <v>0</v>
      </c>
      <c r="BF97" s="234">
        <f>IF(O97="snížená",K97,0)</f>
        <v>0</v>
      </c>
      <c r="BG97" s="234">
        <f>IF(O97="zákl. přenesená",K97,0)</f>
        <v>0</v>
      </c>
      <c r="BH97" s="234">
        <f>IF(O97="sníž. přenesená",K97,0)</f>
        <v>0</v>
      </c>
      <c r="BI97" s="234">
        <f>IF(O97="nulová",K97,0)</f>
        <v>0</v>
      </c>
      <c r="BJ97" s="19" t="s">
        <v>84</v>
      </c>
      <c r="BK97" s="234">
        <f>ROUND(P97*H97,2)</f>
        <v>0</v>
      </c>
      <c r="BL97" s="19" t="s">
        <v>175</v>
      </c>
      <c r="BM97" s="233" t="s">
        <v>3022</v>
      </c>
    </row>
    <row r="98" s="13" customFormat="1">
      <c r="A98" s="13"/>
      <c r="B98" s="245"/>
      <c r="C98" s="246"/>
      <c r="D98" s="247" t="s">
        <v>605</v>
      </c>
      <c r="E98" s="248" t="s">
        <v>20</v>
      </c>
      <c r="F98" s="249" t="s">
        <v>3023</v>
      </c>
      <c r="G98" s="246"/>
      <c r="H98" s="250">
        <v>12.02</v>
      </c>
      <c r="I98" s="251"/>
      <c r="J98" s="251"/>
      <c r="K98" s="246"/>
      <c r="L98" s="246"/>
      <c r="M98" s="252"/>
      <c r="N98" s="253"/>
      <c r="O98" s="254"/>
      <c r="P98" s="254"/>
      <c r="Q98" s="254"/>
      <c r="R98" s="254"/>
      <c r="S98" s="254"/>
      <c r="T98" s="254"/>
      <c r="U98" s="254"/>
      <c r="V98" s="254"/>
      <c r="W98" s="254"/>
      <c r="X98" s="255"/>
      <c r="Y98" s="13"/>
      <c r="Z98" s="13"/>
      <c r="AA98" s="13"/>
      <c r="AB98" s="13"/>
      <c r="AC98" s="13"/>
      <c r="AD98" s="13"/>
      <c r="AE98" s="13"/>
      <c r="AT98" s="256" t="s">
        <v>605</v>
      </c>
      <c r="AU98" s="256" t="s">
        <v>86</v>
      </c>
      <c r="AV98" s="13" t="s">
        <v>86</v>
      </c>
      <c r="AW98" s="13" t="s">
        <v>5</v>
      </c>
      <c r="AX98" s="13" t="s">
        <v>84</v>
      </c>
      <c r="AY98" s="256" t="s">
        <v>166</v>
      </c>
    </row>
    <row r="99" s="2" customFormat="1" ht="62.7" customHeight="1">
      <c r="A99" s="40"/>
      <c r="B99" s="41"/>
      <c r="C99" s="220" t="s">
        <v>187</v>
      </c>
      <c r="D99" s="220" t="s">
        <v>171</v>
      </c>
      <c r="E99" s="221" t="s">
        <v>1358</v>
      </c>
      <c r="F99" s="222" t="s">
        <v>1359</v>
      </c>
      <c r="G99" s="223" t="s">
        <v>599</v>
      </c>
      <c r="H99" s="224">
        <v>62.990000000000002</v>
      </c>
      <c r="I99" s="225"/>
      <c r="J99" s="225"/>
      <c r="K99" s="226">
        <f>ROUND(P99*H99,2)</f>
        <v>0</v>
      </c>
      <c r="L99" s="227"/>
      <c r="M99" s="46"/>
      <c r="N99" s="228" t="s">
        <v>20</v>
      </c>
      <c r="O99" s="229" t="s">
        <v>45</v>
      </c>
      <c r="P99" s="230">
        <f>I99+J99</f>
        <v>0</v>
      </c>
      <c r="Q99" s="230">
        <f>ROUND(I99*H99,2)</f>
        <v>0</v>
      </c>
      <c r="R99" s="230">
        <f>ROUND(J99*H99,2)</f>
        <v>0</v>
      </c>
      <c r="S99" s="86"/>
      <c r="T99" s="231">
        <f>S99*H99</f>
        <v>0</v>
      </c>
      <c r="U99" s="231">
        <v>0</v>
      </c>
      <c r="V99" s="231">
        <f>U99*H99</f>
        <v>0</v>
      </c>
      <c r="W99" s="231">
        <v>0</v>
      </c>
      <c r="X99" s="232">
        <f>W99*H99</f>
        <v>0</v>
      </c>
      <c r="Y99" s="40"/>
      <c r="Z99" s="40"/>
      <c r="AA99" s="40"/>
      <c r="AB99" s="40"/>
      <c r="AC99" s="40"/>
      <c r="AD99" s="40"/>
      <c r="AE99" s="40"/>
      <c r="AR99" s="233" t="s">
        <v>175</v>
      </c>
      <c r="AT99" s="233" t="s">
        <v>171</v>
      </c>
      <c r="AU99" s="233" t="s">
        <v>86</v>
      </c>
      <c r="AY99" s="19" t="s">
        <v>166</v>
      </c>
      <c r="BE99" s="234">
        <f>IF(O99="základní",K99,0)</f>
        <v>0</v>
      </c>
      <c r="BF99" s="234">
        <f>IF(O99="snížená",K99,0)</f>
        <v>0</v>
      </c>
      <c r="BG99" s="234">
        <f>IF(O99="zákl. přenesená",K99,0)</f>
        <v>0</v>
      </c>
      <c r="BH99" s="234">
        <f>IF(O99="sníž. přenesená",K99,0)</f>
        <v>0</v>
      </c>
      <c r="BI99" s="234">
        <f>IF(O99="nulová",K99,0)</f>
        <v>0</v>
      </c>
      <c r="BJ99" s="19" t="s">
        <v>84</v>
      </c>
      <c r="BK99" s="234">
        <f>ROUND(P99*H99,2)</f>
        <v>0</v>
      </c>
      <c r="BL99" s="19" t="s">
        <v>175</v>
      </c>
      <c r="BM99" s="233" t="s">
        <v>3024</v>
      </c>
    </row>
    <row r="100" s="13" customFormat="1">
      <c r="A100" s="13"/>
      <c r="B100" s="245"/>
      <c r="C100" s="246"/>
      <c r="D100" s="247" t="s">
        <v>605</v>
      </c>
      <c r="E100" s="248" t="s">
        <v>20</v>
      </c>
      <c r="F100" s="249" t="s">
        <v>3025</v>
      </c>
      <c r="G100" s="246"/>
      <c r="H100" s="250">
        <v>69</v>
      </c>
      <c r="I100" s="251"/>
      <c r="J100" s="251"/>
      <c r="K100" s="246"/>
      <c r="L100" s="246"/>
      <c r="M100" s="252"/>
      <c r="N100" s="253"/>
      <c r="O100" s="254"/>
      <c r="P100" s="254"/>
      <c r="Q100" s="254"/>
      <c r="R100" s="254"/>
      <c r="S100" s="254"/>
      <c r="T100" s="254"/>
      <c r="U100" s="254"/>
      <c r="V100" s="254"/>
      <c r="W100" s="254"/>
      <c r="X100" s="255"/>
      <c r="Y100" s="13"/>
      <c r="Z100" s="13"/>
      <c r="AA100" s="13"/>
      <c r="AB100" s="13"/>
      <c r="AC100" s="13"/>
      <c r="AD100" s="13"/>
      <c r="AE100" s="13"/>
      <c r="AT100" s="256" t="s">
        <v>605</v>
      </c>
      <c r="AU100" s="256" t="s">
        <v>86</v>
      </c>
      <c r="AV100" s="13" t="s">
        <v>86</v>
      </c>
      <c r="AW100" s="13" t="s">
        <v>5</v>
      </c>
      <c r="AX100" s="13" t="s">
        <v>76</v>
      </c>
      <c r="AY100" s="256" t="s">
        <v>166</v>
      </c>
    </row>
    <row r="101" s="13" customFormat="1">
      <c r="A101" s="13"/>
      <c r="B101" s="245"/>
      <c r="C101" s="246"/>
      <c r="D101" s="247" t="s">
        <v>605</v>
      </c>
      <c r="E101" s="248" t="s">
        <v>20</v>
      </c>
      <c r="F101" s="249" t="s">
        <v>3026</v>
      </c>
      <c r="G101" s="246"/>
      <c r="H101" s="250">
        <v>-6.0099999999999998</v>
      </c>
      <c r="I101" s="251"/>
      <c r="J101" s="251"/>
      <c r="K101" s="246"/>
      <c r="L101" s="246"/>
      <c r="M101" s="252"/>
      <c r="N101" s="253"/>
      <c r="O101" s="254"/>
      <c r="P101" s="254"/>
      <c r="Q101" s="254"/>
      <c r="R101" s="254"/>
      <c r="S101" s="254"/>
      <c r="T101" s="254"/>
      <c r="U101" s="254"/>
      <c r="V101" s="254"/>
      <c r="W101" s="254"/>
      <c r="X101" s="255"/>
      <c r="Y101" s="13"/>
      <c r="Z101" s="13"/>
      <c r="AA101" s="13"/>
      <c r="AB101" s="13"/>
      <c r="AC101" s="13"/>
      <c r="AD101" s="13"/>
      <c r="AE101" s="13"/>
      <c r="AT101" s="256" t="s">
        <v>605</v>
      </c>
      <c r="AU101" s="256" t="s">
        <v>86</v>
      </c>
      <c r="AV101" s="13" t="s">
        <v>86</v>
      </c>
      <c r="AW101" s="13" t="s">
        <v>5</v>
      </c>
      <c r="AX101" s="13" t="s">
        <v>76</v>
      </c>
      <c r="AY101" s="256" t="s">
        <v>166</v>
      </c>
    </row>
    <row r="102" s="14" customFormat="1">
      <c r="A102" s="14"/>
      <c r="B102" s="257"/>
      <c r="C102" s="258"/>
      <c r="D102" s="247" t="s">
        <v>605</v>
      </c>
      <c r="E102" s="259" t="s">
        <v>20</v>
      </c>
      <c r="F102" s="260" t="s">
        <v>608</v>
      </c>
      <c r="G102" s="258"/>
      <c r="H102" s="261">
        <v>62.990000000000002</v>
      </c>
      <c r="I102" s="262"/>
      <c r="J102" s="262"/>
      <c r="K102" s="258"/>
      <c r="L102" s="258"/>
      <c r="M102" s="263"/>
      <c r="N102" s="264"/>
      <c r="O102" s="265"/>
      <c r="P102" s="265"/>
      <c r="Q102" s="265"/>
      <c r="R102" s="265"/>
      <c r="S102" s="265"/>
      <c r="T102" s="265"/>
      <c r="U102" s="265"/>
      <c r="V102" s="265"/>
      <c r="W102" s="265"/>
      <c r="X102" s="266"/>
      <c r="Y102" s="14"/>
      <c r="Z102" s="14"/>
      <c r="AA102" s="14"/>
      <c r="AB102" s="14"/>
      <c r="AC102" s="14"/>
      <c r="AD102" s="14"/>
      <c r="AE102" s="14"/>
      <c r="AT102" s="267" t="s">
        <v>605</v>
      </c>
      <c r="AU102" s="267" t="s">
        <v>86</v>
      </c>
      <c r="AV102" s="14" t="s">
        <v>175</v>
      </c>
      <c r="AW102" s="14" t="s">
        <v>5</v>
      </c>
      <c r="AX102" s="14" t="s">
        <v>84</v>
      </c>
      <c r="AY102" s="267" t="s">
        <v>166</v>
      </c>
    </row>
    <row r="103" s="2" customFormat="1" ht="66.75" customHeight="1">
      <c r="A103" s="40"/>
      <c r="B103" s="41"/>
      <c r="C103" s="220" t="s">
        <v>191</v>
      </c>
      <c r="D103" s="220" t="s">
        <v>171</v>
      </c>
      <c r="E103" s="221" t="s">
        <v>1364</v>
      </c>
      <c r="F103" s="222" t="s">
        <v>1365</v>
      </c>
      <c r="G103" s="223" t="s">
        <v>599</v>
      </c>
      <c r="H103" s="224">
        <v>629.89999999999998</v>
      </c>
      <c r="I103" s="225"/>
      <c r="J103" s="225"/>
      <c r="K103" s="226">
        <f>ROUND(P103*H103,2)</f>
        <v>0</v>
      </c>
      <c r="L103" s="227"/>
      <c r="M103" s="46"/>
      <c r="N103" s="228" t="s">
        <v>20</v>
      </c>
      <c r="O103" s="229" t="s">
        <v>45</v>
      </c>
      <c r="P103" s="230">
        <f>I103+J103</f>
        <v>0</v>
      </c>
      <c r="Q103" s="230">
        <f>ROUND(I103*H103,2)</f>
        <v>0</v>
      </c>
      <c r="R103" s="230">
        <f>ROUND(J103*H103,2)</f>
        <v>0</v>
      </c>
      <c r="S103" s="86"/>
      <c r="T103" s="231">
        <f>S103*H103</f>
        <v>0</v>
      </c>
      <c r="U103" s="231">
        <v>0</v>
      </c>
      <c r="V103" s="231">
        <f>U103*H103</f>
        <v>0</v>
      </c>
      <c r="W103" s="231">
        <v>0</v>
      </c>
      <c r="X103" s="232">
        <f>W103*H103</f>
        <v>0</v>
      </c>
      <c r="Y103" s="40"/>
      <c r="Z103" s="40"/>
      <c r="AA103" s="40"/>
      <c r="AB103" s="40"/>
      <c r="AC103" s="40"/>
      <c r="AD103" s="40"/>
      <c r="AE103" s="40"/>
      <c r="AR103" s="233" t="s">
        <v>175</v>
      </c>
      <c r="AT103" s="233" t="s">
        <v>171</v>
      </c>
      <c r="AU103" s="233" t="s">
        <v>86</v>
      </c>
      <c r="AY103" s="19" t="s">
        <v>166</v>
      </c>
      <c r="BE103" s="234">
        <f>IF(O103="základní",K103,0)</f>
        <v>0</v>
      </c>
      <c r="BF103" s="234">
        <f>IF(O103="snížená",K103,0)</f>
        <v>0</v>
      </c>
      <c r="BG103" s="234">
        <f>IF(O103="zákl. přenesená",K103,0)</f>
        <v>0</v>
      </c>
      <c r="BH103" s="234">
        <f>IF(O103="sníž. přenesená",K103,0)</f>
        <v>0</v>
      </c>
      <c r="BI103" s="234">
        <f>IF(O103="nulová",K103,0)</f>
        <v>0</v>
      </c>
      <c r="BJ103" s="19" t="s">
        <v>84</v>
      </c>
      <c r="BK103" s="234">
        <f>ROUND(P103*H103,2)</f>
        <v>0</v>
      </c>
      <c r="BL103" s="19" t="s">
        <v>175</v>
      </c>
      <c r="BM103" s="233" t="s">
        <v>3027</v>
      </c>
    </row>
    <row r="104" s="13" customFormat="1">
      <c r="A104" s="13"/>
      <c r="B104" s="245"/>
      <c r="C104" s="246"/>
      <c r="D104" s="247" t="s">
        <v>605</v>
      </c>
      <c r="E104" s="246"/>
      <c r="F104" s="249" t="s">
        <v>3028</v>
      </c>
      <c r="G104" s="246"/>
      <c r="H104" s="250">
        <v>629.89999999999998</v>
      </c>
      <c r="I104" s="251"/>
      <c r="J104" s="251"/>
      <c r="K104" s="246"/>
      <c r="L104" s="246"/>
      <c r="M104" s="252"/>
      <c r="N104" s="253"/>
      <c r="O104" s="254"/>
      <c r="P104" s="254"/>
      <c r="Q104" s="254"/>
      <c r="R104" s="254"/>
      <c r="S104" s="254"/>
      <c r="T104" s="254"/>
      <c r="U104" s="254"/>
      <c r="V104" s="254"/>
      <c r="W104" s="254"/>
      <c r="X104" s="255"/>
      <c r="Y104" s="13"/>
      <c r="Z104" s="13"/>
      <c r="AA104" s="13"/>
      <c r="AB104" s="13"/>
      <c r="AC104" s="13"/>
      <c r="AD104" s="13"/>
      <c r="AE104" s="13"/>
      <c r="AT104" s="256" t="s">
        <v>605</v>
      </c>
      <c r="AU104" s="256" t="s">
        <v>86</v>
      </c>
      <c r="AV104" s="13" t="s">
        <v>86</v>
      </c>
      <c r="AW104" s="13" t="s">
        <v>4</v>
      </c>
      <c r="AX104" s="13" t="s">
        <v>84</v>
      </c>
      <c r="AY104" s="256" t="s">
        <v>166</v>
      </c>
    </row>
    <row r="105" s="2" customFormat="1" ht="44.25" customHeight="1">
      <c r="A105" s="40"/>
      <c r="B105" s="41"/>
      <c r="C105" s="220" t="s">
        <v>196</v>
      </c>
      <c r="D105" s="220" t="s">
        <v>171</v>
      </c>
      <c r="E105" s="221" t="s">
        <v>3029</v>
      </c>
      <c r="F105" s="222" t="s">
        <v>3030</v>
      </c>
      <c r="G105" s="223" t="s">
        <v>599</v>
      </c>
      <c r="H105" s="224">
        <v>6.0099999999999998</v>
      </c>
      <c r="I105" s="225"/>
      <c r="J105" s="225"/>
      <c r="K105" s="226">
        <f>ROUND(P105*H105,2)</f>
        <v>0</v>
      </c>
      <c r="L105" s="227"/>
      <c r="M105" s="46"/>
      <c r="N105" s="228" t="s">
        <v>20</v>
      </c>
      <c r="O105" s="229" t="s">
        <v>45</v>
      </c>
      <c r="P105" s="230">
        <f>I105+J105</f>
        <v>0</v>
      </c>
      <c r="Q105" s="230">
        <f>ROUND(I105*H105,2)</f>
        <v>0</v>
      </c>
      <c r="R105" s="230">
        <f>ROUND(J105*H105,2)</f>
        <v>0</v>
      </c>
      <c r="S105" s="86"/>
      <c r="T105" s="231">
        <f>S105*H105</f>
        <v>0</v>
      </c>
      <c r="U105" s="231">
        <v>0</v>
      </c>
      <c r="V105" s="231">
        <f>U105*H105</f>
        <v>0</v>
      </c>
      <c r="W105" s="231">
        <v>0</v>
      </c>
      <c r="X105" s="232">
        <f>W105*H105</f>
        <v>0</v>
      </c>
      <c r="Y105" s="40"/>
      <c r="Z105" s="40"/>
      <c r="AA105" s="40"/>
      <c r="AB105" s="40"/>
      <c r="AC105" s="40"/>
      <c r="AD105" s="40"/>
      <c r="AE105" s="40"/>
      <c r="AR105" s="233" t="s">
        <v>175</v>
      </c>
      <c r="AT105" s="233" t="s">
        <v>171</v>
      </c>
      <c r="AU105" s="233" t="s">
        <v>86</v>
      </c>
      <c r="AY105" s="19" t="s">
        <v>166</v>
      </c>
      <c r="BE105" s="234">
        <f>IF(O105="základní",K105,0)</f>
        <v>0</v>
      </c>
      <c r="BF105" s="234">
        <f>IF(O105="snížená",K105,0)</f>
        <v>0</v>
      </c>
      <c r="BG105" s="234">
        <f>IF(O105="zákl. přenesená",K105,0)</f>
        <v>0</v>
      </c>
      <c r="BH105" s="234">
        <f>IF(O105="sníž. přenesená",K105,0)</f>
        <v>0</v>
      </c>
      <c r="BI105" s="234">
        <f>IF(O105="nulová",K105,0)</f>
        <v>0</v>
      </c>
      <c r="BJ105" s="19" t="s">
        <v>84</v>
      </c>
      <c r="BK105" s="234">
        <f>ROUND(P105*H105,2)</f>
        <v>0</v>
      </c>
      <c r="BL105" s="19" t="s">
        <v>175</v>
      </c>
      <c r="BM105" s="233" t="s">
        <v>3031</v>
      </c>
    </row>
    <row r="106" s="2" customFormat="1" ht="44.25" customHeight="1">
      <c r="A106" s="40"/>
      <c r="B106" s="41"/>
      <c r="C106" s="220" t="s">
        <v>194</v>
      </c>
      <c r="D106" s="220" t="s">
        <v>171</v>
      </c>
      <c r="E106" s="221" t="s">
        <v>2266</v>
      </c>
      <c r="F106" s="222" t="s">
        <v>1552</v>
      </c>
      <c r="G106" s="223" t="s">
        <v>1374</v>
      </c>
      <c r="H106" s="224">
        <v>107.083</v>
      </c>
      <c r="I106" s="225"/>
      <c r="J106" s="225"/>
      <c r="K106" s="226">
        <f>ROUND(P106*H106,2)</f>
        <v>0</v>
      </c>
      <c r="L106" s="227"/>
      <c r="M106" s="46"/>
      <c r="N106" s="228" t="s">
        <v>20</v>
      </c>
      <c r="O106" s="229" t="s">
        <v>45</v>
      </c>
      <c r="P106" s="230">
        <f>I106+J106</f>
        <v>0</v>
      </c>
      <c r="Q106" s="230">
        <f>ROUND(I106*H106,2)</f>
        <v>0</v>
      </c>
      <c r="R106" s="230">
        <f>ROUND(J106*H106,2)</f>
        <v>0</v>
      </c>
      <c r="S106" s="86"/>
      <c r="T106" s="231">
        <f>S106*H106</f>
        <v>0</v>
      </c>
      <c r="U106" s="231">
        <v>0</v>
      </c>
      <c r="V106" s="231">
        <f>U106*H106</f>
        <v>0</v>
      </c>
      <c r="W106" s="231">
        <v>0</v>
      </c>
      <c r="X106" s="232">
        <f>W106*H106</f>
        <v>0</v>
      </c>
      <c r="Y106" s="40"/>
      <c r="Z106" s="40"/>
      <c r="AA106" s="40"/>
      <c r="AB106" s="40"/>
      <c r="AC106" s="40"/>
      <c r="AD106" s="40"/>
      <c r="AE106" s="40"/>
      <c r="AR106" s="233" t="s">
        <v>175</v>
      </c>
      <c r="AT106" s="233" t="s">
        <v>171</v>
      </c>
      <c r="AU106" s="233" t="s">
        <v>86</v>
      </c>
      <c r="AY106" s="19" t="s">
        <v>166</v>
      </c>
      <c r="BE106" s="234">
        <f>IF(O106="základní",K106,0)</f>
        <v>0</v>
      </c>
      <c r="BF106" s="234">
        <f>IF(O106="snížená",K106,0)</f>
        <v>0</v>
      </c>
      <c r="BG106" s="234">
        <f>IF(O106="zákl. přenesená",K106,0)</f>
        <v>0</v>
      </c>
      <c r="BH106" s="234">
        <f>IF(O106="sníž. přenesená",K106,0)</f>
        <v>0</v>
      </c>
      <c r="BI106" s="234">
        <f>IF(O106="nulová",K106,0)</f>
        <v>0</v>
      </c>
      <c r="BJ106" s="19" t="s">
        <v>84</v>
      </c>
      <c r="BK106" s="234">
        <f>ROUND(P106*H106,2)</f>
        <v>0</v>
      </c>
      <c r="BL106" s="19" t="s">
        <v>175</v>
      </c>
      <c r="BM106" s="233" t="s">
        <v>3032</v>
      </c>
    </row>
    <row r="107" s="13" customFormat="1">
      <c r="A107" s="13"/>
      <c r="B107" s="245"/>
      <c r="C107" s="246"/>
      <c r="D107" s="247" t="s">
        <v>605</v>
      </c>
      <c r="E107" s="246"/>
      <c r="F107" s="249" t="s">
        <v>3033</v>
      </c>
      <c r="G107" s="246"/>
      <c r="H107" s="250">
        <v>107.083</v>
      </c>
      <c r="I107" s="251"/>
      <c r="J107" s="251"/>
      <c r="K107" s="246"/>
      <c r="L107" s="246"/>
      <c r="M107" s="252"/>
      <c r="N107" s="253"/>
      <c r="O107" s="254"/>
      <c r="P107" s="254"/>
      <c r="Q107" s="254"/>
      <c r="R107" s="254"/>
      <c r="S107" s="254"/>
      <c r="T107" s="254"/>
      <c r="U107" s="254"/>
      <c r="V107" s="254"/>
      <c r="W107" s="254"/>
      <c r="X107" s="255"/>
      <c r="Y107" s="13"/>
      <c r="Z107" s="13"/>
      <c r="AA107" s="13"/>
      <c r="AB107" s="13"/>
      <c r="AC107" s="13"/>
      <c r="AD107" s="13"/>
      <c r="AE107" s="13"/>
      <c r="AT107" s="256" t="s">
        <v>605</v>
      </c>
      <c r="AU107" s="256" t="s">
        <v>86</v>
      </c>
      <c r="AV107" s="13" t="s">
        <v>86</v>
      </c>
      <c r="AW107" s="13" t="s">
        <v>4</v>
      </c>
      <c r="AX107" s="13" t="s">
        <v>84</v>
      </c>
      <c r="AY107" s="256" t="s">
        <v>166</v>
      </c>
    </row>
    <row r="108" s="2" customFormat="1" ht="44.25" customHeight="1">
      <c r="A108" s="40"/>
      <c r="B108" s="41"/>
      <c r="C108" s="220" t="s">
        <v>203</v>
      </c>
      <c r="D108" s="220" t="s">
        <v>171</v>
      </c>
      <c r="E108" s="221" t="s">
        <v>1377</v>
      </c>
      <c r="F108" s="222" t="s">
        <v>1378</v>
      </c>
      <c r="G108" s="223" t="s">
        <v>599</v>
      </c>
      <c r="H108" s="224">
        <v>6.0099999999999998</v>
      </c>
      <c r="I108" s="225"/>
      <c r="J108" s="225"/>
      <c r="K108" s="226">
        <f>ROUND(P108*H108,2)</f>
        <v>0</v>
      </c>
      <c r="L108" s="227"/>
      <c r="M108" s="46"/>
      <c r="N108" s="228" t="s">
        <v>20</v>
      </c>
      <c r="O108" s="229" t="s">
        <v>45</v>
      </c>
      <c r="P108" s="230">
        <f>I108+J108</f>
        <v>0</v>
      </c>
      <c r="Q108" s="230">
        <f>ROUND(I108*H108,2)</f>
        <v>0</v>
      </c>
      <c r="R108" s="230">
        <f>ROUND(J108*H108,2)</f>
        <v>0</v>
      </c>
      <c r="S108" s="86"/>
      <c r="T108" s="231">
        <f>S108*H108</f>
        <v>0</v>
      </c>
      <c r="U108" s="231">
        <v>0</v>
      </c>
      <c r="V108" s="231">
        <f>U108*H108</f>
        <v>0</v>
      </c>
      <c r="W108" s="231">
        <v>0</v>
      </c>
      <c r="X108" s="232">
        <f>W108*H108</f>
        <v>0</v>
      </c>
      <c r="Y108" s="40"/>
      <c r="Z108" s="40"/>
      <c r="AA108" s="40"/>
      <c r="AB108" s="40"/>
      <c r="AC108" s="40"/>
      <c r="AD108" s="40"/>
      <c r="AE108" s="40"/>
      <c r="AR108" s="233" t="s">
        <v>175</v>
      </c>
      <c r="AT108" s="233" t="s">
        <v>171</v>
      </c>
      <c r="AU108" s="233" t="s">
        <v>86</v>
      </c>
      <c r="AY108" s="19" t="s">
        <v>166</v>
      </c>
      <c r="BE108" s="234">
        <f>IF(O108="základní",K108,0)</f>
        <v>0</v>
      </c>
      <c r="BF108" s="234">
        <f>IF(O108="snížená",K108,0)</f>
        <v>0</v>
      </c>
      <c r="BG108" s="234">
        <f>IF(O108="zákl. přenesená",K108,0)</f>
        <v>0</v>
      </c>
      <c r="BH108" s="234">
        <f>IF(O108="sníž. přenesená",K108,0)</f>
        <v>0</v>
      </c>
      <c r="BI108" s="234">
        <f>IF(O108="nulová",K108,0)</f>
        <v>0</v>
      </c>
      <c r="BJ108" s="19" t="s">
        <v>84</v>
      </c>
      <c r="BK108" s="234">
        <f>ROUND(P108*H108,2)</f>
        <v>0</v>
      </c>
      <c r="BL108" s="19" t="s">
        <v>175</v>
      </c>
      <c r="BM108" s="233" t="s">
        <v>3034</v>
      </c>
    </row>
    <row r="109" s="15" customFormat="1">
      <c r="A109" s="15"/>
      <c r="B109" s="277"/>
      <c r="C109" s="278"/>
      <c r="D109" s="247" t="s">
        <v>605</v>
      </c>
      <c r="E109" s="279" t="s">
        <v>20</v>
      </c>
      <c r="F109" s="280" t="s">
        <v>3035</v>
      </c>
      <c r="G109" s="278"/>
      <c r="H109" s="279" t="s">
        <v>20</v>
      </c>
      <c r="I109" s="281"/>
      <c r="J109" s="281"/>
      <c r="K109" s="278"/>
      <c r="L109" s="278"/>
      <c r="M109" s="282"/>
      <c r="N109" s="283"/>
      <c r="O109" s="284"/>
      <c r="P109" s="284"/>
      <c r="Q109" s="284"/>
      <c r="R109" s="284"/>
      <c r="S109" s="284"/>
      <c r="T109" s="284"/>
      <c r="U109" s="284"/>
      <c r="V109" s="284"/>
      <c r="W109" s="284"/>
      <c r="X109" s="285"/>
      <c r="Y109" s="15"/>
      <c r="Z109" s="15"/>
      <c r="AA109" s="15"/>
      <c r="AB109" s="15"/>
      <c r="AC109" s="15"/>
      <c r="AD109" s="15"/>
      <c r="AE109" s="15"/>
      <c r="AT109" s="286" t="s">
        <v>605</v>
      </c>
      <c r="AU109" s="286" t="s">
        <v>86</v>
      </c>
      <c r="AV109" s="15" t="s">
        <v>84</v>
      </c>
      <c r="AW109" s="15" t="s">
        <v>5</v>
      </c>
      <c r="AX109" s="15" t="s">
        <v>76</v>
      </c>
      <c r="AY109" s="286" t="s">
        <v>166</v>
      </c>
    </row>
    <row r="110" s="13" customFormat="1">
      <c r="A110" s="13"/>
      <c r="B110" s="245"/>
      <c r="C110" s="246"/>
      <c r="D110" s="247" t="s">
        <v>605</v>
      </c>
      <c r="E110" s="248" t="s">
        <v>20</v>
      </c>
      <c r="F110" s="249" t="s">
        <v>3036</v>
      </c>
      <c r="G110" s="246"/>
      <c r="H110" s="250">
        <v>1.3400000000000001</v>
      </c>
      <c r="I110" s="251"/>
      <c r="J110" s="251"/>
      <c r="K110" s="246"/>
      <c r="L110" s="246"/>
      <c r="M110" s="252"/>
      <c r="N110" s="253"/>
      <c r="O110" s="254"/>
      <c r="P110" s="254"/>
      <c r="Q110" s="254"/>
      <c r="R110" s="254"/>
      <c r="S110" s="254"/>
      <c r="T110" s="254"/>
      <c r="U110" s="254"/>
      <c r="V110" s="254"/>
      <c r="W110" s="254"/>
      <c r="X110" s="255"/>
      <c r="Y110" s="13"/>
      <c r="Z110" s="13"/>
      <c r="AA110" s="13"/>
      <c r="AB110" s="13"/>
      <c r="AC110" s="13"/>
      <c r="AD110" s="13"/>
      <c r="AE110" s="13"/>
      <c r="AT110" s="256" t="s">
        <v>605</v>
      </c>
      <c r="AU110" s="256" t="s">
        <v>86</v>
      </c>
      <c r="AV110" s="13" t="s">
        <v>86</v>
      </c>
      <c r="AW110" s="13" t="s">
        <v>5</v>
      </c>
      <c r="AX110" s="13" t="s">
        <v>76</v>
      </c>
      <c r="AY110" s="256" t="s">
        <v>166</v>
      </c>
    </row>
    <row r="111" s="13" customFormat="1">
      <c r="A111" s="13"/>
      <c r="B111" s="245"/>
      <c r="C111" s="246"/>
      <c r="D111" s="247" t="s">
        <v>605</v>
      </c>
      <c r="E111" s="248" t="s">
        <v>20</v>
      </c>
      <c r="F111" s="249" t="s">
        <v>3037</v>
      </c>
      <c r="G111" s="246"/>
      <c r="H111" s="250">
        <v>0.20000000000000001</v>
      </c>
      <c r="I111" s="251"/>
      <c r="J111" s="251"/>
      <c r="K111" s="246"/>
      <c r="L111" s="246"/>
      <c r="M111" s="252"/>
      <c r="N111" s="253"/>
      <c r="O111" s="254"/>
      <c r="P111" s="254"/>
      <c r="Q111" s="254"/>
      <c r="R111" s="254"/>
      <c r="S111" s="254"/>
      <c r="T111" s="254"/>
      <c r="U111" s="254"/>
      <c r="V111" s="254"/>
      <c r="W111" s="254"/>
      <c r="X111" s="255"/>
      <c r="Y111" s="13"/>
      <c r="Z111" s="13"/>
      <c r="AA111" s="13"/>
      <c r="AB111" s="13"/>
      <c r="AC111" s="13"/>
      <c r="AD111" s="13"/>
      <c r="AE111" s="13"/>
      <c r="AT111" s="256" t="s">
        <v>605</v>
      </c>
      <c r="AU111" s="256" t="s">
        <v>86</v>
      </c>
      <c r="AV111" s="13" t="s">
        <v>86</v>
      </c>
      <c r="AW111" s="13" t="s">
        <v>5</v>
      </c>
      <c r="AX111" s="13" t="s">
        <v>76</v>
      </c>
      <c r="AY111" s="256" t="s">
        <v>166</v>
      </c>
    </row>
    <row r="112" s="13" customFormat="1">
      <c r="A112" s="13"/>
      <c r="B112" s="245"/>
      <c r="C112" s="246"/>
      <c r="D112" s="247" t="s">
        <v>605</v>
      </c>
      <c r="E112" s="248" t="s">
        <v>20</v>
      </c>
      <c r="F112" s="249" t="s">
        <v>3038</v>
      </c>
      <c r="G112" s="246"/>
      <c r="H112" s="250">
        <v>0.85499999999999998</v>
      </c>
      <c r="I112" s="251"/>
      <c r="J112" s="251"/>
      <c r="K112" s="246"/>
      <c r="L112" s="246"/>
      <c r="M112" s="252"/>
      <c r="N112" s="253"/>
      <c r="O112" s="254"/>
      <c r="P112" s="254"/>
      <c r="Q112" s="254"/>
      <c r="R112" s="254"/>
      <c r="S112" s="254"/>
      <c r="T112" s="254"/>
      <c r="U112" s="254"/>
      <c r="V112" s="254"/>
      <c r="W112" s="254"/>
      <c r="X112" s="255"/>
      <c r="Y112" s="13"/>
      <c r="Z112" s="13"/>
      <c r="AA112" s="13"/>
      <c r="AB112" s="13"/>
      <c r="AC112" s="13"/>
      <c r="AD112" s="13"/>
      <c r="AE112" s="13"/>
      <c r="AT112" s="256" t="s">
        <v>605</v>
      </c>
      <c r="AU112" s="256" t="s">
        <v>86</v>
      </c>
      <c r="AV112" s="13" t="s">
        <v>86</v>
      </c>
      <c r="AW112" s="13" t="s">
        <v>5</v>
      </c>
      <c r="AX112" s="13" t="s">
        <v>76</v>
      </c>
      <c r="AY112" s="256" t="s">
        <v>166</v>
      </c>
    </row>
    <row r="113" s="15" customFormat="1">
      <c r="A113" s="15"/>
      <c r="B113" s="277"/>
      <c r="C113" s="278"/>
      <c r="D113" s="247" t="s">
        <v>605</v>
      </c>
      <c r="E113" s="279" t="s">
        <v>20</v>
      </c>
      <c r="F113" s="280" t="s">
        <v>3039</v>
      </c>
      <c r="G113" s="278"/>
      <c r="H113" s="279" t="s">
        <v>20</v>
      </c>
      <c r="I113" s="281"/>
      <c r="J113" s="281"/>
      <c r="K113" s="278"/>
      <c r="L113" s="278"/>
      <c r="M113" s="282"/>
      <c r="N113" s="283"/>
      <c r="O113" s="284"/>
      <c r="P113" s="284"/>
      <c r="Q113" s="284"/>
      <c r="R113" s="284"/>
      <c r="S113" s="284"/>
      <c r="T113" s="284"/>
      <c r="U113" s="284"/>
      <c r="V113" s="284"/>
      <c r="W113" s="284"/>
      <c r="X113" s="285"/>
      <c r="Y113" s="15"/>
      <c r="Z113" s="15"/>
      <c r="AA113" s="15"/>
      <c r="AB113" s="15"/>
      <c r="AC113" s="15"/>
      <c r="AD113" s="15"/>
      <c r="AE113" s="15"/>
      <c r="AT113" s="286" t="s">
        <v>605</v>
      </c>
      <c r="AU113" s="286" t="s">
        <v>86</v>
      </c>
      <c r="AV113" s="15" t="s">
        <v>84</v>
      </c>
      <c r="AW113" s="15" t="s">
        <v>5</v>
      </c>
      <c r="AX113" s="15" t="s">
        <v>76</v>
      </c>
      <c r="AY113" s="286" t="s">
        <v>166</v>
      </c>
    </row>
    <row r="114" s="13" customFormat="1">
      <c r="A114" s="13"/>
      <c r="B114" s="245"/>
      <c r="C114" s="246"/>
      <c r="D114" s="247" t="s">
        <v>605</v>
      </c>
      <c r="E114" s="248" t="s">
        <v>20</v>
      </c>
      <c r="F114" s="249" t="s">
        <v>3040</v>
      </c>
      <c r="G114" s="246"/>
      <c r="H114" s="250">
        <v>0.16</v>
      </c>
      <c r="I114" s="251"/>
      <c r="J114" s="251"/>
      <c r="K114" s="246"/>
      <c r="L114" s="246"/>
      <c r="M114" s="252"/>
      <c r="N114" s="253"/>
      <c r="O114" s="254"/>
      <c r="P114" s="254"/>
      <c r="Q114" s="254"/>
      <c r="R114" s="254"/>
      <c r="S114" s="254"/>
      <c r="T114" s="254"/>
      <c r="U114" s="254"/>
      <c r="V114" s="254"/>
      <c r="W114" s="254"/>
      <c r="X114" s="255"/>
      <c r="Y114" s="13"/>
      <c r="Z114" s="13"/>
      <c r="AA114" s="13"/>
      <c r="AB114" s="13"/>
      <c r="AC114" s="13"/>
      <c r="AD114" s="13"/>
      <c r="AE114" s="13"/>
      <c r="AT114" s="256" t="s">
        <v>605</v>
      </c>
      <c r="AU114" s="256" t="s">
        <v>86</v>
      </c>
      <c r="AV114" s="13" t="s">
        <v>86</v>
      </c>
      <c r="AW114" s="13" t="s">
        <v>5</v>
      </c>
      <c r="AX114" s="13" t="s">
        <v>76</v>
      </c>
      <c r="AY114" s="256" t="s">
        <v>166</v>
      </c>
    </row>
    <row r="115" s="13" customFormat="1">
      <c r="A115" s="13"/>
      <c r="B115" s="245"/>
      <c r="C115" s="246"/>
      <c r="D115" s="247" t="s">
        <v>605</v>
      </c>
      <c r="E115" s="248" t="s">
        <v>20</v>
      </c>
      <c r="F115" s="249" t="s">
        <v>3041</v>
      </c>
      <c r="G115" s="246"/>
      <c r="H115" s="250">
        <v>0.255</v>
      </c>
      <c r="I115" s="251"/>
      <c r="J115" s="251"/>
      <c r="K115" s="246"/>
      <c r="L115" s="246"/>
      <c r="M115" s="252"/>
      <c r="N115" s="253"/>
      <c r="O115" s="254"/>
      <c r="P115" s="254"/>
      <c r="Q115" s="254"/>
      <c r="R115" s="254"/>
      <c r="S115" s="254"/>
      <c r="T115" s="254"/>
      <c r="U115" s="254"/>
      <c r="V115" s="254"/>
      <c r="W115" s="254"/>
      <c r="X115" s="255"/>
      <c r="Y115" s="13"/>
      <c r="Z115" s="13"/>
      <c r="AA115" s="13"/>
      <c r="AB115" s="13"/>
      <c r="AC115" s="13"/>
      <c r="AD115" s="13"/>
      <c r="AE115" s="13"/>
      <c r="AT115" s="256" t="s">
        <v>605</v>
      </c>
      <c r="AU115" s="256" t="s">
        <v>86</v>
      </c>
      <c r="AV115" s="13" t="s">
        <v>86</v>
      </c>
      <c r="AW115" s="13" t="s">
        <v>5</v>
      </c>
      <c r="AX115" s="13" t="s">
        <v>76</v>
      </c>
      <c r="AY115" s="256" t="s">
        <v>166</v>
      </c>
    </row>
    <row r="116" s="15" customFormat="1">
      <c r="A116" s="15"/>
      <c r="B116" s="277"/>
      <c r="C116" s="278"/>
      <c r="D116" s="247" t="s">
        <v>605</v>
      </c>
      <c r="E116" s="279" t="s">
        <v>20</v>
      </c>
      <c r="F116" s="280" t="s">
        <v>3042</v>
      </c>
      <c r="G116" s="278"/>
      <c r="H116" s="279" t="s">
        <v>20</v>
      </c>
      <c r="I116" s="281"/>
      <c r="J116" s="281"/>
      <c r="K116" s="278"/>
      <c r="L116" s="278"/>
      <c r="M116" s="282"/>
      <c r="N116" s="283"/>
      <c r="O116" s="284"/>
      <c r="P116" s="284"/>
      <c r="Q116" s="284"/>
      <c r="R116" s="284"/>
      <c r="S116" s="284"/>
      <c r="T116" s="284"/>
      <c r="U116" s="284"/>
      <c r="V116" s="284"/>
      <c r="W116" s="284"/>
      <c r="X116" s="285"/>
      <c r="Y116" s="15"/>
      <c r="Z116" s="15"/>
      <c r="AA116" s="15"/>
      <c r="AB116" s="15"/>
      <c r="AC116" s="15"/>
      <c r="AD116" s="15"/>
      <c r="AE116" s="15"/>
      <c r="AT116" s="286" t="s">
        <v>605</v>
      </c>
      <c r="AU116" s="286" t="s">
        <v>86</v>
      </c>
      <c r="AV116" s="15" t="s">
        <v>84</v>
      </c>
      <c r="AW116" s="15" t="s">
        <v>5</v>
      </c>
      <c r="AX116" s="15" t="s">
        <v>76</v>
      </c>
      <c r="AY116" s="286" t="s">
        <v>166</v>
      </c>
    </row>
    <row r="117" s="13" customFormat="1">
      <c r="A117" s="13"/>
      <c r="B117" s="245"/>
      <c r="C117" s="246"/>
      <c r="D117" s="247" t="s">
        <v>605</v>
      </c>
      <c r="E117" s="248" t="s">
        <v>20</v>
      </c>
      <c r="F117" s="249" t="s">
        <v>3043</v>
      </c>
      <c r="G117" s="246"/>
      <c r="H117" s="250">
        <v>1.3999999999999999</v>
      </c>
      <c r="I117" s="251"/>
      <c r="J117" s="251"/>
      <c r="K117" s="246"/>
      <c r="L117" s="246"/>
      <c r="M117" s="252"/>
      <c r="N117" s="253"/>
      <c r="O117" s="254"/>
      <c r="P117" s="254"/>
      <c r="Q117" s="254"/>
      <c r="R117" s="254"/>
      <c r="S117" s="254"/>
      <c r="T117" s="254"/>
      <c r="U117" s="254"/>
      <c r="V117" s="254"/>
      <c r="W117" s="254"/>
      <c r="X117" s="255"/>
      <c r="Y117" s="13"/>
      <c r="Z117" s="13"/>
      <c r="AA117" s="13"/>
      <c r="AB117" s="13"/>
      <c r="AC117" s="13"/>
      <c r="AD117" s="13"/>
      <c r="AE117" s="13"/>
      <c r="AT117" s="256" t="s">
        <v>605</v>
      </c>
      <c r="AU117" s="256" t="s">
        <v>86</v>
      </c>
      <c r="AV117" s="13" t="s">
        <v>86</v>
      </c>
      <c r="AW117" s="13" t="s">
        <v>5</v>
      </c>
      <c r="AX117" s="13" t="s">
        <v>76</v>
      </c>
      <c r="AY117" s="256" t="s">
        <v>166</v>
      </c>
    </row>
    <row r="118" s="13" customFormat="1">
      <c r="A118" s="13"/>
      <c r="B118" s="245"/>
      <c r="C118" s="246"/>
      <c r="D118" s="247" t="s">
        <v>605</v>
      </c>
      <c r="E118" s="248" t="s">
        <v>20</v>
      </c>
      <c r="F118" s="249" t="s">
        <v>3044</v>
      </c>
      <c r="G118" s="246"/>
      <c r="H118" s="250">
        <v>0.90000000000000002</v>
      </c>
      <c r="I118" s="251"/>
      <c r="J118" s="251"/>
      <c r="K118" s="246"/>
      <c r="L118" s="246"/>
      <c r="M118" s="252"/>
      <c r="N118" s="253"/>
      <c r="O118" s="254"/>
      <c r="P118" s="254"/>
      <c r="Q118" s="254"/>
      <c r="R118" s="254"/>
      <c r="S118" s="254"/>
      <c r="T118" s="254"/>
      <c r="U118" s="254"/>
      <c r="V118" s="254"/>
      <c r="W118" s="254"/>
      <c r="X118" s="255"/>
      <c r="Y118" s="13"/>
      <c r="Z118" s="13"/>
      <c r="AA118" s="13"/>
      <c r="AB118" s="13"/>
      <c r="AC118" s="13"/>
      <c r="AD118" s="13"/>
      <c r="AE118" s="13"/>
      <c r="AT118" s="256" t="s">
        <v>605</v>
      </c>
      <c r="AU118" s="256" t="s">
        <v>86</v>
      </c>
      <c r="AV118" s="13" t="s">
        <v>86</v>
      </c>
      <c r="AW118" s="13" t="s">
        <v>5</v>
      </c>
      <c r="AX118" s="13" t="s">
        <v>76</v>
      </c>
      <c r="AY118" s="256" t="s">
        <v>166</v>
      </c>
    </row>
    <row r="119" s="13" customFormat="1">
      <c r="A119" s="13"/>
      <c r="B119" s="245"/>
      <c r="C119" s="246"/>
      <c r="D119" s="247" t="s">
        <v>605</v>
      </c>
      <c r="E119" s="248" t="s">
        <v>20</v>
      </c>
      <c r="F119" s="249" t="s">
        <v>3045</v>
      </c>
      <c r="G119" s="246"/>
      <c r="H119" s="250">
        <v>0.90000000000000002</v>
      </c>
      <c r="I119" s="251"/>
      <c r="J119" s="251"/>
      <c r="K119" s="246"/>
      <c r="L119" s="246"/>
      <c r="M119" s="252"/>
      <c r="N119" s="253"/>
      <c r="O119" s="254"/>
      <c r="P119" s="254"/>
      <c r="Q119" s="254"/>
      <c r="R119" s="254"/>
      <c r="S119" s="254"/>
      <c r="T119" s="254"/>
      <c r="U119" s="254"/>
      <c r="V119" s="254"/>
      <c r="W119" s="254"/>
      <c r="X119" s="255"/>
      <c r="Y119" s="13"/>
      <c r="Z119" s="13"/>
      <c r="AA119" s="13"/>
      <c r="AB119" s="13"/>
      <c r="AC119" s="13"/>
      <c r="AD119" s="13"/>
      <c r="AE119" s="13"/>
      <c r="AT119" s="256" t="s">
        <v>605</v>
      </c>
      <c r="AU119" s="256" t="s">
        <v>86</v>
      </c>
      <c r="AV119" s="13" t="s">
        <v>86</v>
      </c>
      <c r="AW119" s="13" t="s">
        <v>5</v>
      </c>
      <c r="AX119" s="13" t="s">
        <v>76</v>
      </c>
      <c r="AY119" s="256" t="s">
        <v>166</v>
      </c>
    </row>
    <row r="120" s="14" customFormat="1">
      <c r="A120" s="14"/>
      <c r="B120" s="257"/>
      <c r="C120" s="258"/>
      <c r="D120" s="247" t="s">
        <v>605</v>
      </c>
      <c r="E120" s="259" t="s">
        <v>20</v>
      </c>
      <c r="F120" s="260" t="s">
        <v>608</v>
      </c>
      <c r="G120" s="258"/>
      <c r="H120" s="261">
        <v>6.0100000000000007</v>
      </c>
      <c r="I120" s="262"/>
      <c r="J120" s="262"/>
      <c r="K120" s="258"/>
      <c r="L120" s="258"/>
      <c r="M120" s="263"/>
      <c r="N120" s="264"/>
      <c r="O120" s="265"/>
      <c r="P120" s="265"/>
      <c r="Q120" s="265"/>
      <c r="R120" s="265"/>
      <c r="S120" s="265"/>
      <c r="T120" s="265"/>
      <c r="U120" s="265"/>
      <c r="V120" s="265"/>
      <c r="W120" s="265"/>
      <c r="X120" s="266"/>
      <c r="Y120" s="14"/>
      <c r="Z120" s="14"/>
      <c r="AA120" s="14"/>
      <c r="AB120" s="14"/>
      <c r="AC120" s="14"/>
      <c r="AD120" s="14"/>
      <c r="AE120" s="14"/>
      <c r="AT120" s="267" t="s">
        <v>605</v>
      </c>
      <c r="AU120" s="267" t="s">
        <v>86</v>
      </c>
      <c r="AV120" s="14" t="s">
        <v>175</v>
      </c>
      <c r="AW120" s="14" t="s">
        <v>5</v>
      </c>
      <c r="AX120" s="14" t="s">
        <v>84</v>
      </c>
      <c r="AY120" s="267" t="s">
        <v>166</v>
      </c>
    </row>
    <row r="121" s="2" customFormat="1" ht="66.75" customHeight="1">
      <c r="A121" s="40"/>
      <c r="B121" s="41"/>
      <c r="C121" s="220" t="s">
        <v>207</v>
      </c>
      <c r="D121" s="220" t="s">
        <v>171</v>
      </c>
      <c r="E121" s="221" t="s">
        <v>2280</v>
      </c>
      <c r="F121" s="222" t="s">
        <v>2281</v>
      </c>
      <c r="G121" s="223" t="s">
        <v>599</v>
      </c>
      <c r="H121" s="224">
        <v>26.800000000000001</v>
      </c>
      <c r="I121" s="225"/>
      <c r="J121" s="225"/>
      <c r="K121" s="226">
        <f>ROUND(P121*H121,2)</f>
        <v>0</v>
      </c>
      <c r="L121" s="227"/>
      <c r="M121" s="46"/>
      <c r="N121" s="228" t="s">
        <v>20</v>
      </c>
      <c r="O121" s="229" t="s">
        <v>45</v>
      </c>
      <c r="P121" s="230">
        <f>I121+J121</f>
        <v>0</v>
      </c>
      <c r="Q121" s="230">
        <f>ROUND(I121*H121,2)</f>
        <v>0</v>
      </c>
      <c r="R121" s="230">
        <f>ROUND(J121*H121,2)</f>
        <v>0</v>
      </c>
      <c r="S121" s="86"/>
      <c r="T121" s="231">
        <f>S121*H121</f>
        <v>0</v>
      </c>
      <c r="U121" s="231">
        <v>0</v>
      </c>
      <c r="V121" s="231">
        <f>U121*H121</f>
        <v>0</v>
      </c>
      <c r="W121" s="231">
        <v>0</v>
      </c>
      <c r="X121" s="232">
        <f>W121*H121</f>
        <v>0</v>
      </c>
      <c r="Y121" s="40"/>
      <c r="Z121" s="40"/>
      <c r="AA121" s="40"/>
      <c r="AB121" s="40"/>
      <c r="AC121" s="40"/>
      <c r="AD121" s="40"/>
      <c r="AE121" s="40"/>
      <c r="AR121" s="233" t="s">
        <v>175</v>
      </c>
      <c r="AT121" s="233" t="s">
        <v>171</v>
      </c>
      <c r="AU121" s="233" t="s">
        <v>86</v>
      </c>
      <c r="AY121" s="19" t="s">
        <v>166</v>
      </c>
      <c r="BE121" s="234">
        <f>IF(O121="základní",K121,0)</f>
        <v>0</v>
      </c>
      <c r="BF121" s="234">
        <f>IF(O121="snížená",K121,0)</f>
        <v>0</v>
      </c>
      <c r="BG121" s="234">
        <f>IF(O121="zákl. přenesená",K121,0)</f>
        <v>0</v>
      </c>
      <c r="BH121" s="234">
        <f>IF(O121="sníž. přenesená",K121,0)</f>
        <v>0</v>
      </c>
      <c r="BI121" s="234">
        <f>IF(O121="nulová",K121,0)</f>
        <v>0</v>
      </c>
      <c r="BJ121" s="19" t="s">
        <v>84</v>
      </c>
      <c r="BK121" s="234">
        <f>ROUND(P121*H121,2)</f>
        <v>0</v>
      </c>
      <c r="BL121" s="19" t="s">
        <v>175</v>
      </c>
      <c r="BM121" s="233" t="s">
        <v>3046</v>
      </c>
    </row>
    <row r="122" s="13" customFormat="1">
      <c r="A122" s="13"/>
      <c r="B122" s="245"/>
      <c r="C122" s="246"/>
      <c r="D122" s="247" t="s">
        <v>605</v>
      </c>
      <c r="E122" s="248" t="s">
        <v>20</v>
      </c>
      <c r="F122" s="249" t="s">
        <v>3047</v>
      </c>
      <c r="G122" s="246"/>
      <c r="H122" s="250">
        <v>18</v>
      </c>
      <c r="I122" s="251"/>
      <c r="J122" s="251"/>
      <c r="K122" s="246"/>
      <c r="L122" s="246"/>
      <c r="M122" s="252"/>
      <c r="N122" s="253"/>
      <c r="O122" s="254"/>
      <c r="P122" s="254"/>
      <c r="Q122" s="254"/>
      <c r="R122" s="254"/>
      <c r="S122" s="254"/>
      <c r="T122" s="254"/>
      <c r="U122" s="254"/>
      <c r="V122" s="254"/>
      <c r="W122" s="254"/>
      <c r="X122" s="255"/>
      <c r="Y122" s="13"/>
      <c r="Z122" s="13"/>
      <c r="AA122" s="13"/>
      <c r="AB122" s="13"/>
      <c r="AC122" s="13"/>
      <c r="AD122" s="13"/>
      <c r="AE122" s="13"/>
      <c r="AT122" s="256" t="s">
        <v>605</v>
      </c>
      <c r="AU122" s="256" t="s">
        <v>86</v>
      </c>
      <c r="AV122" s="13" t="s">
        <v>86</v>
      </c>
      <c r="AW122" s="13" t="s">
        <v>5</v>
      </c>
      <c r="AX122" s="13" t="s">
        <v>76</v>
      </c>
      <c r="AY122" s="256" t="s">
        <v>166</v>
      </c>
    </row>
    <row r="123" s="13" customFormat="1">
      <c r="A123" s="13"/>
      <c r="B123" s="245"/>
      <c r="C123" s="246"/>
      <c r="D123" s="247" t="s">
        <v>605</v>
      </c>
      <c r="E123" s="248" t="s">
        <v>20</v>
      </c>
      <c r="F123" s="249" t="s">
        <v>3048</v>
      </c>
      <c r="G123" s="246"/>
      <c r="H123" s="250">
        <v>3.2000000000000002</v>
      </c>
      <c r="I123" s="251"/>
      <c r="J123" s="251"/>
      <c r="K123" s="246"/>
      <c r="L123" s="246"/>
      <c r="M123" s="252"/>
      <c r="N123" s="253"/>
      <c r="O123" s="254"/>
      <c r="P123" s="254"/>
      <c r="Q123" s="254"/>
      <c r="R123" s="254"/>
      <c r="S123" s="254"/>
      <c r="T123" s="254"/>
      <c r="U123" s="254"/>
      <c r="V123" s="254"/>
      <c r="W123" s="254"/>
      <c r="X123" s="255"/>
      <c r="Y123" s="13"/>
      <c r="Z123" s="13"/>
      <c r="AA123" s="13"/>
      <c r="AB123" s="13"/>
      <c r="AC123" s="13"/>
      <c r="AD123" s="13"/>
      <c r="AE123" s="13"/>
      <c r="AT123" s="256" t="s">
        <v>605</v>
      </c>
      <c r="AU123" s="256" t="s">
        <v>86</v>
      </c>
      <c r="AV123" s="13" t="s">
        <v>86</v>
      </c>
      <c r="AW123" s="13" t="s">
        <v>5</v>
      </c>
      <c r="AX123" s="13" t="s">
        <v>76</v>
      </c>
      <c r="AY123" s="256" t="s">
        <v>166</v>
      </c>
    </row>
    <row r="124" s="13" customFormat="1">
      <c r="A124" s="13"/>
      <c r="B124" s="245"/>
      <c r="C124" s="246"/>
      <c r="D124" s="247" t="s">
        <v>605</v>
      </c>
      <c r="E124" s="248" t="s">
        <v>20</v>
      </c>
      <c r="F124" s="249" t="s">
        <v>3049</v>
      </c>
      <c r="G124" s="246"/>
      <c r="H124" s="250">
        <v>5.5999999999999996</v>
      </c>
      <c r="I124" s="251"/>
      <c r="J124" s="251"/>
      <c r="K124" s="246"/>
      <c r="L124" s="246"/>
      <c r="M124" s="252"/>
      <c r="N124" s="253"/>
      <c r="O124" s="254"/>
      <c r="P124" s="254"/>
      <c r="Q124" s="254"/>
      <c r="R124" s="254"/>
      <c r="S124" s="254"/>
      <c r="T124" s="254"/>
      <c r="U124" s="254"/>
      <c r="V124" s="254"/>
      <c r="W124" s="254"/>
      <c r="X124" s="255"/>
      <c r="Y124" s="13"/>
      <c r="Z124" s="13"/>
      <c r="AA124" s="13"/>
      <c r="AB124" s="13"/>
      <c r="AC124" s="13"/>
      <c r="AD124" s="13"/>
      <c r="AE124" s="13"/>
      <c r="AT124" s="256" t="s">
        <v>605</v>
      </c>
      <c r="AU124" s="256" t="s">
        <v>86</v>
      </c>
      <c r="AV124" s="13" t="s">
        <v>86</v>
      </c>
      <c r="AW124" s="13" t="s">
        <v>5</v>
      </c>
      <c r="AX124" s="13" t="s">
        <v>76</v>
      </c>
      <c r="AY124" s="256" t="s">
        <v>166</v>
      </c>
    </row>
    <row r="125" s="14" customFormat="1">
      <c r="A125" s="14"/>
      <c r="B125" s="257"/>
      <c r="C125" s="258"/>
      <c r="D125" s="247" t="s">
        <v>605</v>
      </c>
      <c r="E125" s="259" t="s">
        <v>20</v>
      </c>
      <c r="F125" s="260" t="s">
        <v>608</v>
      </c>
      <c r="G125" s="258"/>
      <c r="H125" s="261">
        <v>26.799999999999997</v>
      </c>
      <c r="I125" s="262"/>
      <c r="J125" s="262"/>
      <c r="K125" s="258"/>
      <c r="L125" s="258"/>
      <c r="M125" s="263"/>
      <c r="N125" s="264"/>
      <c r="O125" s="265"/>
      <c r="P125" s="265"/>
      <c r="Q125" s="265"/>
      <c r="R125" s="265"/>
      <c r="S125" s="265"/>
      <c r="T125" s="265"/>
      <c r="U125" s="265"/>
      <c r="V125" s="265"/>
      <c r="W125" s="265"/>
      <c r="X125" s="266"/>
      <c r="Y125" s="14"/>
      <c r="Z125" s="14"/>
      <c r="AA125" s="14"/>
      <c r="AB125" s="14"/>
      <c r="AC125" s="14"/>
      <c r="AD125" s="14"/>
      <c r="AE125" s="14"/>
      <c r="AT125" s="267" t="s">
        <v>605</v>
      </c>
      <c r="AU125" s="267" t="s">
        <v>86</v>
      </c>
      <c r="AV125" s="14" t="s">
        <v>175</v>
      </c>
      <c r="AW125" s="14" t="s">
        <v>5</v>
      </c>
      <c r="AX125" s="14" t="s">
        <v>84</v>
      </c>
      <c r="AY125" s="267" t="s">
        <v>166</v>
      </c>
    </row>
    <row r="126" s="2" customFormat="1" ht="16.5" customHeight="1">
      <c r="A126" s="40"/>
      <c r="B126" s="41"/>
      <c r="C126" s="235" t="s">
        <v>212</v>
      </c>
      <c r="D126" s="235" t="s">
        <v>163</v>
      </c>
      <c r="E126" s="236" t="s">
        <v>3050</v>
      </c>
      <c r="F126" s="237" t="s">
        <v>3051</v>
      </c>
      <c r="G126" s="238" t="s">
        <v>1374</v>
      </c>
      <c r="H126" s="239">
        <v>44.219999999999999</v>
      </c>
      <c r="I126" s="240"/>
      <c r="J126" s="241"/>
      <c r="K126" s="242">
        <f>ROUND(P126*H126,2)</f>
        <v>0</v>
      </c>
      <c r="L126" s="241"/>
      <c r="M126" s="243"/>
      <c r="N126" s="244" t="s">
        <v>20</v>
      </c>
      <c r="O126" s="229" t="s">
        <v>45</v>
      </c>
      <c r="P126" s="230">
        <f>I126+J126</f>
        <v>0</v>
      </c>
      <c r="Q126" s="230">
        <f>ROUND(I126*H126,2)</f>
        <v>0</v>
      </c>
      <c r="R126" s="230">
        <f>ROUND(J126*H126,2)</f>
        <v>0</v>
      </c>
      <c r="S126" s="86"/>
      <c r="T126" s="231">
        <f>S126*H126</f>
        <v>0</v>
      </c>
      <c r="U126" s="231">
        <v>0</v>
      </c>
      <c r="V126" s="231">
        <f>U126*H126</f>
        <v>0</v>
      </c>
      <c r="W126" s="231">
        <v>0</v>
      </c>
      <c r="X126" s="232">
        <f>W126*H126</f>
        <v>0</v>
      </c>
      <c r="Y126" s="40"/>
      <c r="Z126" s="40"/>
      <c r="AA126" s="40"/>
      <c r="AB126" s="40"/>
      <c r="AC126" s="40"/>
      <c r="AD126" s="40"/>
      <c r="AE126" s="40"/>
      <c r="AR126" s="233" t="s">
        <v>194</v>
      </c>
      <c r="AT126" s="233" t="s">
        <v>163</v>
      </c>
      <c r="AU126" s="233" t="s">
        <v>86</v>
      </c>
      <c r="AY126" s="19" t="s">
        <v>166</v>
      </c>
      <c r="BE126" s="234">
        <f>IF(O126="základní",K126,0)</f>
        <v>0</v>
      </c>
      <c r="BF126" s="234">
        <f>IF(O126="snížená",K126,0)</f>
        <v>0</v>
      </c>
      <c r="BG126" s="234">
        <f>IF(O126="zákl. přenesená",K126,0)</f>
        <v>0</v>
      </c>
      <c r="BH126" s="234">
        <f>IF(O126="sníž. přenesená",K126,0)</f>
        <v>0</v>
      </c>
      <c r="BI126" s="234">
        <f>IF(O126="nulová",K126,0)</f>
        <v>0</v>
      </c>
      <c r="BJ126" s="19" t="s">
        <v>84</v>
      </c>
      <c r="BK126" s="234">
        <f>ROUND(P126*H126,2)</f>
        <v>0</v>
      </c>
      <c r="BL126" s="19" t="s">
        <v>175</v>
      </c>
      <c r="BM126" s="233" t="s">
        <v>3052</v>
      </c>
    </row>
    <row r="127" s="13" customFormat="1">
      <c r="A127" s="13"/>
      <c r="B127" s="245"/>
      <c r="C127" s="246"/>
      <c r="D127" s="247" t="s">
        <v>605</v>
      </c>
      <c r="E127" s="246"/>
      <c r="F127" s="249" t="s">
        <v>3053</v>
      </c>
      <c r="G127" s="246"/>
      <c r="H127" s="250">
        <v>44.219999999999999</v>
      </c>
      <c r="I127" s="251"/>
      <c r="J127" s="251"/>
      <c r="K127" s="246"/>
      <c r="L127" s="246"/>
      <c r="M127" s="252"/>
      <c r="N127" s="253"/>
      <c r="O127" s="254"/>
      <c r="P127" s="254"/>
      <c r="Q127" s="254"/>
      <c r="R127" s="254"/>
      <c r="S127" s="254"/>
      <c r="T127" s="254"/>
      <c r="U127" s="254"/>
      <c r="V127" s="254"/>
      <c r="W127" s="254"/>
      <c r="X127" s="255"/>
      <c r="Y127" s="13"/>
      <c r="Z127" s="13"/>
      <c r="AA127" s="13"/>
      <c r="AB127" s="13"/>
      <c r="AC127" s="13"/>
      <c r="AD127" s="13"/>
      <c r="AE127" s="13"/>
      <c r="AT127" s="256" t="s">
        <v>605</v>
      </c>
      <c r="AU127" s="256" t="s">
        <v>86</v>
      </c>
      <c r="AV127" s="13" t="s">
        <v>86</v>
      </c>
      <c r="AW127" s="13" t="s">
        <v>4</v>
      </c>
      <c r="AX127" s="13" t="s">
        <v>84</v>
      </c>
      <c r="AY127" s="256" t="s">
        <v>166</v>
      </c>
    </row>
    <row r="128" s="2" customFormat="1" ht="16.5" customHeight="1">
      <c r="A128" s="40"/>
      <c r="B128" s="41"/>
      <c r="C128" s="220" t="s">
        <v>218</v>
      </c>
      <c r="D128" s="220" t="s">
        <v>171</v>
      </c>
      <c r="E128" s="221" t="s">
        <v>3054</v>
      </c>
      <c r="F128" s="222" t="s">
        <v>3055</v>
      </c>
      <c r="G128" s="223" t="s">
        <v>791</v>
      </c>
      <c r="H128" s="224">
        <v>1</v>
      </c>
      <c r="I128" s="225"/>
      <c r="J128" s="225"/>
      <c r="K128" s="226">
        <f>ROUND(P128*H128,2)</f>
        <v>0</v>
      </c>
      <c r="L128" s="227"/>
      <c r="M128" s="46"/>
      <c r="N128" s="228" t="s">
        <v>20</v>
      </c>
      <c r="O128" s="229" t="s">
        <v>45</v>
      </c>
      <c r="P128" s="230">
        <f>I128+J128</f>
        <v>0</v>
      </c>
      <c r="Q128" s="230">
        <f>ROUND(I128*H128,2)</f>
        <v>0</v>
      </c>
      <c r="R128" s="230">
        <f>ROUND(J128*H128,2)</f>
        <v>0</v>
      </c>
      <c r="S128" s="86"/>
      <c r="T128" s="231">
        <f>S128*H128</f>
        <v>0</v>
      </c>
      <c r="U128" s="231">
        <v>0</v>
      </c>
      <c r="V128" s="231">
        <f>U128*H128</f>
        <v>0</v>
      </c>
      <c r="W128" s="231">
        <v>0</v>
      </c>
      <c r="X128" s="232">
        <f>W128*H128</f>
        <v>0</v>
      </c>
      <c r="Y128" s="40"/>
      <c r="Z128" s="40"/>
      <c r="AA128" s="40"/>
      <c r="AB128" s="40"/>
      <c r="AC128" s="40"/>
      <c r="AD128" s="40"/>
      <c r="AE128" s="40"/>
      <c r="AR128" s="233" t="s">
        <v>175</v>
      </c>
      <c r="AT128" s="233" t="s">
        <v>171</v>
      </c>
      <c r="AU128" s="233" t="s">
        <v>86</v>
      </c>
      <c r="AY128" s="19" t="s">
        <v>166</v>
      </c>
      <c r="BE128" s="234">
        <f>IF(O128="základní",K128,0)</f>
        <v>0</v>
      </c>
      <c r="BF128" s="234">
        <f>IF(O128="snížená",K128,0)</f>
        <v>0</v>
      </c>
      <c r="BG128" s="234">
        <f>IF(O128="zákl. přenesená",K128,0)</f>
        <v>0</v>
      </c>
      <c r="BH128" s="234">
        <f>IF(O128="sníž. přenesená",K128,0)</f>
        <v>0</v>
      </c>
      <c r="BI128" s="234">
        <f>IF(O128="nulová",K128,0)</f>
        <v>0</v>
      </c>
      <c r="BJ128" s="19" t="s">
        <v>84</v>
      </c>
      <c r="BK128" s="234">
        <f>ROUND(P128*H128,2)</f>
        <v>0</v>
      </c>
      <c r="BL128" s="19" t="s">
        <v>175</v>
      </c>
      <c r="BM128" s="233" t="s">
        <v>3056</v>
      </c>
    </row>
    <row r="129" s="12" customFormat="1" ht="22.8" customHeight="1">
      <c r="A129" s="12"/>
      <c r="B129" s="203"/>
      <c r="C129" s="204"/>
      <c r="D129" s="205" t="s">
        <v>75</v>
      </c>
      <c r="E129" s="218" t="s">
        <v>175</v>
      </c>
      <c r="F129" s="218" t="s">
        <v>2299</v>
      </c>
      <c r="G129" s="204"/>
      <c r="H129" s="204"/>
      <c r="I129" s="207"/>
      <c r="J129" s="207"/>
      <c r="K129" s="219">
        <f>BK129</f>
        <v>0</v>
      </c>
      <c r="L129" s="204"/>
      <c r="M129" s="209"/>
      <c r="N129" s="210"/>
      <c r="O129" s="211"/>
      <c r="P129" s="211"/>
      <c r="Q129" s="212">
        <f>SUM(Q130:Q131)</f>
        <v>0</v>
      </c>
      <c r="R129" s="212">
        <f>SUM(R130:R131)</f>
        <v>0</v>
      </c>
      <c r="S129" s="211"/>
      <c r="T129" s="213">
        <f>SUM(T130:T131)</f>
        <v>0</v>
      </c>
      <c r="U129" s="211"/>
      <c r="V129" s="213">
        <f>SUM(V130:V131)</f>
        <v>0</v>
      </c>
      <c r="W129" s="211"/>
      <c r="X129" s="214">
        <f>SUM(X130:X131)</f>
        <v>0</v>
      </c>
      <c r="Y129" s="12"/>
      <c r="Z129" s="12"/>
      <c r="AA129" s="12"/>
      <c r="AB129" s="12"/>
      <c r="AC129" s="12"/>
      <c r="AD129" s="12"/>
      <c r="AE129" s="12"/>
      <c r="AR129" s="215" t="s">
        <v>84</v>
      </c>
      <c r="AT129" s="216" t="s">
        <v>75</v>
      </c>
      <c r="AU129" s="216" t="s">
        <v>84</v>
      </c>
      <c r="AY129" s="215" t="s">
        <v>166</v>
      </c>
      <c r="BK129" s="217">
        <f>SUM(BK130:BK131)</f>
        <v>0</v>
      </c>
    </row>
    <row r="130" s="2" customFormat="1" ht="33" customHeight="1">
      <c r="A130" s="40"/>
      <c r="B130" s="41"/>
      <c r="C130" s="220" t="s">
        <v>222</v>
      </c>
      <c r="D130" s="220" t="s">
        <v>171</v>
      </c>
      <c r="E130" s="221" t="s">
        <v>3057</v>
      </c>
      <c r="F130" s="222" t="s">
        <v>3058</v>
      </c>
      <c r="G130" s="223" t="s">
        <v>599</v>
      </c>
      <c r="H130" s="224">
        <v>6.9000000000000004</v>
      </c>
      <c r="I130" s="225"/>
      <c r="J130" s="225"/>
      <c r="K130" s="226">
        <f>ROUND(P130*H130,2)</f>
        <v>0</v>
      </c>
      <c r="L130" s="227"/>
      <c r="M130" s="46"/>
      <c r="N130" s="228" t="s">
        <v>20</v>
      </c>
      <c r="O130" s="229" t="s">
        <v>45</v>
      </c>
      <c r="P130" s="230">
        <f>I130+J130</f>
        <v>0</v>
      </c>
      <c r="Q130" s="230">
        <f>ROUND(I130*H130,2)</f>
        <v>0</v>
      </c>
      <c r="R130" s="230">
        <f>ROUND(J130*H130,2)</f>
        <v>0</v>
      </c>
      <c r="S130" s="86"/>
      <c r="T130" s="231">
        <f>S130*H130</f>
        <v>0</v>
      </c>
      <c r="U130" s="231">
        <v>0</v>
      </c>
      <c r="V130" s="231">
        <f>U130*H130</f>
        <v>0</v>
      </c>
      <c r="W130" s="231">
        <v>0</v>
      </c>
      <c r="X130" s="232">
        <f>W130*H130</f>
        <v>0</v>
      </c>
      <c r="Y130" s="40"/>
      <c r="Z130" s="40"/>
      <c r="AA130" s="40"/>
      <c r="AB130" s="40"/>
      <c r="AC130" s="40"/>
      <c r="AD130" s="40"/>
      <c r="AE130" s="40"/>
      <c r="AR130" s="233" t="s">
        <v>175</v>
      </c>
      <c r="AT130" s="233" t="s">
        <v>171</v>
      </c>
      <c r="AU130" s="233" t="s">
        <v>86</v>
      </c>
      <c r="AY130" s="19" t="s">
        <v>166</v>
      </c>
      <c r="BE130" s="234">
        <f>IF(O130="základní",K130,0)</f>
        <v>0</v>
      </c>
      <c r="BF130" s="234">
        <f>IF(O130="snížená",K130,0)</f>
        <v>0</v>
      </c>
      <c r="BG130" s="234">
        <f>IF(O130="zákl. přenesená",K130,0)</f>
        <v>0</v>
      </c>
      <c r="BH130" s="234">
        <f>IF(O130="sníž. přenesená",K130,0)</f>
        <v>0</v>
      </c>
      <c r="BI130" s="234">
        <f>IF(O130="nulová",K130,0)</f>
        <v>0</v>
      </c>
      <c r="BJ130" s="19" t="s">
        <v>84</v>
      </c>
      <c r="BK130" s="234">
        <f>ROUND(P130*H130,2)</f>
        <v>0</v>
      </c>
      <c r="BL130" s="19" t="s">
        <v>175</v>
      </c>
      <c r="BM130" s="233" t="s">
        <v>3059</v>
      </c>
    </row>
    <row r="131" s="13" customFormat="1">
      <c r="A131" s="13"/>
      <c r="B131" s="245"/>
      <c r="C131" s="246"/>
      <c r="D131" s="247" t="s">
        <v>605</v>
      </c>
      <c r="E131" s="248" t="s">
        <v>20</v>
      </c>
      <c r="F131" s="249" t="s">
        <v>3060</v>
      </c>
      <c r="G131" s="246"/>
      <c r="H131" s="250">
        <v>6.9000000000000004</v>
      </c>
      <c r="I131" s="251"/>
      <c r="J131" s="251"/>
      <c r="K131" s="246"/>
      <c r="L131" s="246"/>
      <c r="M131" s="252"/>
      <c r="N131" s="253"/>
      <c r="O131" s="254"/>
      <c r="P131" s="254"/>
      <c r="Q131" s="254"/>
      <c r="R131" s="254"/>
      <c r="S131" s="254"/>
      <c r="T131" s="254"/>
      <c r="U131" s="254"/>
      <c r="V131" s="254"/>
      <c r="W131" s="254"/>
      <c r="X131" s="255"/>
      <c r="Y131" s="13"/>
      <c r="Z131" s="13"/>
      <c r="AA131" s="13"/>
      <c r="AB131" s="13"/>
      <c r="AC131" s="13"/>
      <c r="AD131" s="13"/>
      <c r="AE131" s="13"/>
      <c r="AT131" s="256" t="s">
        <v>605</v>
      </c>
      <c r="AU131" s="256" t="s">
        <v>86</v>
      </c>
      <c r="AV131" s="13" t="s">
        <v>86</v>
      </c>
      <c r="AW131" s="13" t="s">
        <v>5</v>
      </c>
      <c r="AX131" s="13" t="s">
        <v>84</v>
      </c>
      <c r="AY131" s="256" t="s">
        <v>166</v>
      </c>
    </row>
    <row r="132" s="12" customFormat="1" ht="22.8" customHeight="1">
      <c r="A132" s="12"/>
      <c r="B132" s="203"/>
      <c r="C132" s="204"/>
      <c r="D132" s="205" t="s">
        <v>75</v>
      </c>
      <c r="E132" s="218" t="s">
        <v>194</v>
      </c>
      <c r="F132" s="218" t="s">
        <v>1973</v>
      </c>
      <c r="G132" s="204"/>
      <c r="H132" s="204"/>
      <c r="I132" s="207"/>
      <c r="J132" s="207"/>
      <c r="K132" s="219">
        <f>BK132</f>
        <v>0</v>
      </c>
      <c r="L132" s="204"/>
      <c r="M132" s="209"/>
      <c r="N132" s="210"/>
      <c r="O132" s="211"/>
      <c r="P132" s="211"/>
      <c r="Q132" s="212">
        <f>SUM(Q133:Q176)</f>
        <v>0</v>
      </c>
      <c r="R132" s="212">
        <f>SUM(R133:R176)</f>
        <v>0</v>
      </c>
      <c r="S132" s="211"/>
      <c r="T132" s="213">
        <f>SUM(T133:T176)</f>
        <v>0</v>
      </c>
      <c r="U132" s="211"/>
      <c r="V132" s="213">
        <f>SUM(V133:V176)</f>
        <v>0.2072205</v>
      </c>
      <c r="W132" s="211"/>
      <c r="X132" s="214">
        <f>SUM(X133:X176)</f>
        <v>0.34250000000000003</v>
      </c>
      <c r="Y132" s="12"/>
      <c r="Z132" s="12"/>
      <c r="AA132" s="12"/>
      <c r="AB132" s="12"/>
      <c r="AC132" s="12"/>
      <c r="AD132" s="12"/>
      <c r="AE132" s="12"/>
      <c r="AR132" s="215" t="s">
        <v>84</v>
      </c>
      <c r="AT132" s="216" t="s">
        <v>75</v>
      </c>
      <c r="AU132" s="216" t="s">
        <v>84</v>
      </c>
      <c r="AY132" s="215" t="s">
        <v>166</v>
      </c>
      <c r="BK132" s="217">
        <f>SUM(BK133:BK176)</f>
        <v>0</v>
      </c>
    </row>
    <row r="133" s="2" customFormat="1" ht="37.8" customHeight="1">
      <c r="A133" s="40"/>
      <c r="B133" s="41"/>
      <c r="C133" s="220" t="s">
        <v>226</v>
      </c>
      <c r="D133" s="220" t="s">
        <v>171</v>
      </c>
      <c r="E133" s="221" t="s">
        <v>3061</v>
      </c>
      <c r="F133" s="222" t="s">
        <v>3062</v>
      </c>
      <c r="G133" s="223" t="s">
        <v>174</v>
      </c>
      <c r="H133" s="224">
        <v>16</v>
      </c>
      <c r="I133" s="225"/>
      <c r="J133" s="225"/>
      <c r="K133" s="226">
        <f>ROUND(P133*H133,2)</f>
        <v>0</v>
      </c>
      <c r="L133" s="227"/>
      <c r="M133" s="46"/>
      <c r="N133" s="228" t="s">
        <v>20</v>
      </c>
      <c r="O133" s="229" t="s">
        <v>45</v>
      </c>
      <c r="P133" s="230">
        <f>I133+J133</f>
        <v>0</v>
      </c>
      <c r="Q133" s="230">
        <f>ROUND(I133*H133,2)</f>
        <v>0</v>
      </c>
      <c r="R133" s="230">
        <f>ROUND(J133*H133,2)</f>
        <v>0</v>
      </c>
      <c r="S133" s="86"/>
      <c r="T133" s="231">
        <f>S133*H133</f>
        <v>0</v>
      </c>
      <c r="U133" s="231">
        <v>0</v>
      </c>
      <c r="V133" s="231">
        <f>U133*H133</f>
        <v>0</v>
      </c>
      <c r="W133" s="231">
        <v>0</v>
      </c>
      <c r="X133" s="232">
        <f>W133*H133</f>
        <v>0</v>
      </c>
      <c r="Y133" s="40"/>
      <c r="Z133" s="40"/>
      <c r="AA133" s="40"/>
      <c r="AB133" s="40"/>
      <c r="AC133" s="40"/>
      <c r="AD133" s="40"/>
      <c r="AE133" s="40"/>
      <c r="AR133" s="233" t="s">
        <v>175</v>
      </c>
      <c r="AT133" s="233" t="s">
        <v>171</v>
      </c>
      <c r="AU133" s="233" t="s">
        <v>86</v>
      </c>
      <c r="AY133" s="19" t="s">
        <v>166</v>
      </c>
      <c r="BE133" s="234">
        <f>IF(O133="základní",K133,0)</f>
        <v>0</v>
      </c>
      <c r="BF133" s="234">
        <f>IF(O133="snížená",K133,0)</f>
        <v>0</v>
      </c>
      <c r="BG133" s="234">
        <f>IF(O133="zákl. přenesená",K133,0)</f>
        <v>0</v>
      </c>
      <c r="BH133" s="234">
        <f>IF(O133="sníž. přenesená",K133,0)</f>
        <v>0</v>
      </c>
      <c r="BI133" s="234">
        <f>IF(O133="nulová",K133,0)</f>
        <v>0</v>
      </c>
      <c r="BJ133" s="19" t="s">
        <v>84</v>
      </c>
      <c r="BK133" s="234">
        <f>ROUND(P133*H133,2)</f>
        <v>0</v>
      </c>
      <c r="BL133" s="19" t="s">
        <v>175</v>
      </c>
      <c r="BM133" s="233" t="s">
        <v>3063</v>
      </c>
    </row>
    <row r="134" s="2" customFormat="1" ht="24.15" customHeight="1">
      <c r="A134" s="40"/>
      <c r="B134" s="41"/>
      <c r="C134" s="235" t="s">
        <v>9</v>
      </c>
      <c r="D134" s="235" t="s">
        <v>163</v>
      </c>
      <c r="E134" s="236" t="s">
        <v>3064</v>
      </c>
      <c r="F134" s="237" t="s">
        <v>3065</v>
      </c>
      <c r="G134" s="238" t="s">
        <v>174</v>
      </c>
      <c r="H134" s="239">
        <v>16.239999999999998</v>
      </c>
      <c r="I134" s="240"/>
      <c r="J134" s="241"/>
      <c r="K134" s="242">
        <f>ROUND(P134*H134,2)</f>
        <v>0</v>
      </c>
      <c r="L134" s="241"/>
      <c r="M134" s="243"/>
      <c r="N134" s="244" t="s">
        <v>20</v>
      </c>
      <c r="O134" s="229" t="s">
        <v>45</v>
      </c>
      <c r="P134" s="230">
        <f>I134+J134</f>
        <v>0</v>
      </c>
      <c r="Q134" s="230">
        <f>ROUND(I134*H134,2)</f>
        <v>0</v>
      </c>
      <c r="R134" s="230">
        <f>ROUND(J134*H134,2)</f>
        <v>0</v>
      </c>
      <c r="S134" s="86"/>
      <c r="T134" s="231">
        <f>S134*H134</f>
        <v>0</v>
      </c>
      <c r="U134" s="231">
        <v>0.00027999999999999998</v>
      </c>
      <c r="V134" s="231">
        <f>U134*H134</f>
        <v>0.0045471999999999995</v>
      </c>
      <c r="W134" s="231">
        <v>0</v>
      </c>
      <c r="X134" s="232">
        <f>W134*H134</f>
        <v>0</v>
      </c>
      <c r="Y134" s="40"/>
      <c r="Z134" s="40"/>
      <c r="AA134" s="40"/>
      <c r="AB134" s="40"/>
      <c r="AC134" s="40"/>
      <c r="AD134" s="40"/>
      <c r="AE134" s="40"/>
      <c r="AR134" s="233" t="s">
        <v>194</v>
      </c>
      <c r="AT134" s="233" t="s">
        <v>163</v>
      </c>
      <c r="AU134" s="233" t="s">
        <v>86</v>
      </c>
      <c r="AY134" s="19" t="s">
        <v>166</v>
      </c>
      <c r="BE134" s="234">
        <f>IF(O134="základní",K134,0)</f>
        <v>0</v>
      </c>
      <c r="BF134" s="234">
        <f>IF(O134="snížená",K134,0)</f>
        <v>0</v>
      </c>
      <c r="BG134" s="234">
        <f>IF(O134="zákl. přenesená",K134,0)</f>
        <v>0</v>
      </c>
      <c r="BH134" s="234">
        <f>IF(O134="sníž. přenesená",K134,0)</f>
        <v>0</v>
      </c>
      <c r="BI134" s="234">
        <f>IF(O134="nulová",K134,0)</f>
        <v>0</v>
      </c>
      <c r="BJ134" s="19" t="s">
        <v>84</v>
      </c>
      <c r="BK134" s="234">
        <f>ROUND(P134*H134,2)</f>
        <v>0</v>
      </c>
      <c r="BL134" s="19" t="s">
        <v>175</v>
      </c>
      <c r="BM134" s="233" t="s">
        <v>3066</v>
      </c>
    </row>
    <row r="135" s="13" customFormat="1">
      <c r="A135" s="13"/>
      <c r="B135" s="245"/>
      <c r="C135" s="246"/>
      <c r="D135" s="247" t="s">
        <v>605</v>
      </c>
      <c r="E135" s="246"/>
      <c r="F135" s="249" t="s">
        <v>3067</v>
      </c>
      <c r="G135" s="246"/>
      <c r="H135" s="250">
        <v>16.239999999999998</v>
      </c>
      <c r="I135" s="251"/>
      <c r="J135" s="251"/>
      <c r="K135" s="246"/>
      <c r="L135" s="246"/>
      <c r="M135" s="252"/>
      <c r="N135" s="253"/>
      <c r="O135" s="254"/>
      <c r="P135" s="254"/>
      <c r="Q135" s="254"/>
      <c r="R135" s="254"/>
      <c r="S135" s="254"/>
      <c r="T135" s="254"/>
      <c r="U135" s="254"/>
      <c r="V135" s="254"/>
      <c r="W135" s="254"/>
      <c r="X135" s="255"/>
      <c r="Y135" s="13"/>
      <c r="Z135" s="13"/>
      <c r="AA135" s="13"/>
      <c r="AB135" s="13"/>
      <c r="AC135" s="13"/>
      <c r="AD135" s="13"/>
      <c r="AE135" s="13"/>
      <c r="AT135" s="256" t="s">
        <v>605</v>
      </c>
      <c r="AU135" s="256" t="s">
        <v>86</v>
      </c>
      <c r="AV135" s="13" t="s">
        <v>86</v>
      </c>
      <c r="AW135" s="13" t="s">
        <v>4</v>
      </c>
      <c r="AX135" s="13" t="s">
        <v>84</v>
      </c>
      <c r="AY135" s="256" t="s">
        <v>166</v>
      </c>
    </row>
    <row r="136" s="2" customFormat="1" ht="37.8" customHeight="1">
      <c r="A136" s="40"/>
      <c r="B136" s="41"/>
      <c r="C136" s="220" t="s">
        <v>233</v>
      </c>
      <c r="D136" s="220" t="s">
        <v>171</v>
      </c>
      <c r="E136" s="221" t="s">
        <v>3068</v>
      </c>
      <c r="F136" s="222" t="s">
        <v>3069</v>
      </c>
      <c r="G136" s="223" t="s">
        <v>174</v>
      </c>
      <c r="H136" s="224">
        <v>8</v>
      </c>
      <c r="I136" s="225"/>
      <c r="J136" s="225"/>
      <c r="K136" s="226">
        <f>ROUND(P136*H136,2)</f>
        <v>0</v>
      </c>
      <c r="L136" s="227"/>
      <c r="M136" s="46"/>
      <c r="N136" s="228" t="s">
        <v>20</v>
      </c>
      <c r="O136" s="229" t="s">
        <v>45</v>
      </c>
      <c r="P136" s="230">
        <f>I136+J136</f>
        <v>0</v>
      </c>
      <c r="Q136" s="230">
        <f>ROUND(I136*H136,2)</f>
        <v>0</v>
      </c>
      <c r="R136" s="230">
        <f>ROUND(J136*H136,2)</f>
        <v>0</v>
      </c>
      <c r="S136" s="86"/>
      <c r="T136" s="231">
        <f>S136*H136</f>
        <v>0</v>
      </c>
      <c r="U136" s="231">
        <v>0</v>
      </c>
      <c r="V136" s="231">
        <f>U136*H136</f>
        <v>0</v>
      </c>
      <c r="W136" s="231">
        <v>0</v>
      </c>
      <c r="X136" s="232">
        <f>W136*H136</f>
        <v>0</v>
      </c>
      <c r="Y136" s="40"/>
      <c r="Z136" s="40"/>
      <c r="AA136" s="40"/>
      <c r="AB136" s="40"/>
      <c r="AC136" s="40"/>
      <c r="AD136" s="40"/>
      <c r="AE136" s="40"/>
      <c r="AR136" s="233" t="s">
        <v>175</v>
      </c>
      <c r="AT136" s="233" t="s">
        <v>171</v>
      </c>
      <c r="AU136" s="233" t="s">
        <v>86</v>
      </c>
      <c r="AY136" s="19" t="s">
        <v>166</v>
      </c>
      <c r="BE136" s="234">
        <f>IF(O136="základní",K136,0)</f>
        <v>0</v>
      </c>
      <c r="BF136" s="234">
        <f>IF(O136="snížená",K136,0)</f>
        <v>0</v>
      </c>
      <c r="BG136" s="234">
        <f>IF(O136="zákl. přenesená",K136,0)</f>
        <v>0</v>
      </c>
      <c r="BH136" s="234">
        <f>IF(O136="sníž. přenesená",K136,0)</f>
        <v>0</v>
      </c>
      <c r="BI136" s="234">
        <f>IF(O136="nulová",K136,0)</f>
        <v>0</v>
      </c>
      <c r="BJ136" s="19" t="s">
        <v>84</v>
      </c>
      <c r="BK136" s="234">
        <f>ROUND(P136*H136,2)</f>
        <v>0</v>
      </c>
      <c r="BL136" s="19" t="s">
        <v>175</v>
      </c>
      <c r="BM136" s="233" t="s">
        <v>3070</v>
      </c>
    </row>
    <row r="137" s="2" customFormat="1" ht="21.75" customHeight="1">
      <c r="A137" s="40"/>
      <c r="B137" s="41"/>
      <c r="C137" s="235" t="s">
        <v>237</v>
      </c>
      <c r="D137" s="235" t="s">
        <v>163</v>
      </c>
      <c r="E137" s="236" t="s">
        <v>3071</v>
      </c>
      <c r="F137" s="237" t="s">
        <v>3072</v>
      </c>
      <c r="G137" s="238" t="s">
        <v>174</v>
      </c>
      <c r="H137" s="239">
        <v>8.1199999999999992</v>
      </c>
      <c r="I137" s="240"/>
      <c r="J137" s="241"/>
      <c r="K137" s="242">
        <f>ROUND(P137*H137,2)</f>
        <v>0</v>
      </c>
      <c r="L137" s="241"/>
      <c r="M137" s="243"/>
      <c r="N137" s="244" t="s">
        <v>20</v>
      </c>
      <c r="O137" s="229" t="s">
        <v>45</v>
      </c>
      <c r="P137" s="230">
        <f>I137+J137</f>
        <v>0</v>
      </c>
      <c r="Q137" s="230">
        <f>ROUND(I137*H137,2)</f>
        <v>0</v>
      </c>
      <c r="R137" s="230">
        <f>ROUND(J137*H137,2)</f>
        <v>0</v>
      </c>
      <c r="S137" s="86"/>
      <c r="T137" s="231">
        <f>S137*H137</f>
        <v>0</v>
      </c>
      <c r="U137" s="231">
        <v>0.00214</v>
      </c>
      <c r="V137" s="231">
        <f>U137*H137</f>
        <v>0.017376799999999998</v>
      </c>
      <c r="W137" s="231">
        <v>0</v>
      </c>
      <c r="X137" s="232">
        <f>W137*H137</f>
        <v>0</v>
      </c>
      <c r="Y137" s="40"/>
      <c r="Z137" s="40"/>
      <c r="AA137" s="40"/>
      <c r="AB137" s="40"/>
      <c r="AC137" s="40"/>
      <c r="AD137" s="40"/>
      <c r="AE137" s="40"/>
      <c r="AR137" s="233" t="s">
        <v>194</v>
      </c>
      <c r="AT137" s="233" t="s">
        <v>163</v>
      </c>
      <c r="AU137" s="233" t="s">
        <v>86</v>
      </c>
      <c r="AY137" s="19" t="s">
        <v>166</v>
      </c>
      <c r="BE137" s="234">
        <f>IF(O137="základní",K137,0)</f>
        <v>0</v>
      </c>
      <c r="BF137" s="234">
        <f>IF(O137="snížená",K137,0)</f>
        <v>0</v>
      </c>
      <c r="BG137" s="234">
        <f>IF(O137="zákl. přenesená",K137,0)</f>
        <v>0</v>
      </c>
      <c r="BH137" s="234">
        <f>IF(O137="sníž. přenesená",K137,0)</f>
        <v>0</v>
      </c>
      <c r="BI137" s="234">
        <f>IF(O137="nulová",K137,0)</f>
        <v>0</v>
      </c>
      <c r="BJ137" s="19" t="s">
        <v>84</v>
      </c>
      <c r="BK137" s="234">
        <f>ROUND(P137*H137,2)</f>
        <v>0</v>
      </c>
      <c r="BL137" s="19" t="s">
        <v>175</v>
      </c>
      <c r="BM137" s="233" t="s">
        <v>3073</v>
      </c>
    </row>
    <row r="138" s="13" customFormat="1">
      <c r="A138" s="13"/>
      <c r="B138" s="245"/>
      <c r="C138" s="246"/>
      <c r="D138" s="247" t="s">
        <v>605</v>
      </c>
      <c r="E138" s="246"/>
      <c r="F138" s="249" t="s">
        <v>3074</v>
      </c>
      <c r="G138" s="246"/>
      <c r="H138" s="250">
        <v>8.1199999999999992</v>
      </c>
      <c r="I138" s="251"/>
      <c r="J138" s="251"/>
      <c r="K138" s="246"/>
      <c r="L138" s="246"/>
      <c r="M138" s="252"/>
      <c r="N138" s="253"/>
      <c r="O138" s="254"/>
      <c r="P138" s="254"/>
      <c r="Q138" s="254"/>
      <c r="R138" s="254"/>
      <c r="S138" s="254"/>
      <c r="T138" s="254"/>
      <c r="U138" s="254"/>
      <c r="V138" s="254"/>
      <c r="W138" s="254"/>
      <c r="X138" s="255"/>
      <c r="Y138" s="13"/>
      <c r="Z138" s="13"/>
      <c r="AA138" s="13"/>
      <c r="AB138" s="13"/>
      <c r="AC138" s="13"/>
      <c r="AD138" s="13"/>
      <c r="AE138" s="13"/>
      <c r="AT138" s="256" t="s">
        <v>605</v>
      </c>
      <c r="AU138" s="256" t="s">
        <v>86</v>
      </c>
      <c r="AV138" s="13" t="s">
        <v>86</v>
      </c>
      <c r="AW138" s="13" t="s">
        <v>4</v>
      </c>
      <c r="AX138" s="13" t="s">
        <v>84</v>
      </c>
      <c r="AY138" s="256" t="s">
        <v>166</v>
      </c>
    </row>
    <row r="139" s="2" customFormat="1" ht="37.8" customHeight="1">
      <c r="A139" s="40"/>
      <c r="B139" s="41"/>
      <c r="C139" s="220" t="s">
        <v>241</v>
      </c>
      <c r="D139" s="220" t="s">
        <v>171</v>
      </c>
      <c r="E139" s="221" t="s">
        <v>3075</v>
      </c>
      <c r="F139" s="222" t="s">
        <v>3076</v>
      </c>
      <c r="G139" s="223" t="s">
        <v>174</v>
      </c>
      <c r="H139" s="224">
        <v>45</v>
      </c>
      <c r="I139" s="225"/>
      <c r="J139" s="225"/>
      <c r="K139" s="226">
        <f>ROUND(P139*H139,2)</f>
        <v>0</v>
      </c>
      <c r="L139" s="227"/>
      <c r="M139" s="46"/>
      <c r="N139" s="228" t="s">
        <v>20</v>
      </c>
      <c r="O139" s="229" t="s">
        <v>45</v>
      </c>
      <c r="P139" s="230">
        <f>I139+J139</f>
        <v>0</v>
      </c>
      <c r="Q139" s="230">
        <f>ROUND(I139*H139,2)</f>
        <v>0</v>
      </c>
      <c r="R139" s="230">
        <f>ROUND(J139*H139,2)</f>
        <v>0</v>
      </c>
      <c r="S139" s="86"/>
      <c r="T139" s="231">
        <f>S139*H139</f>
        <v>0</v>
      </c>
      <c r="U139" s="231">
        <v>0</v>
      </c>
      <c r="V139" s="231">
        <f>U139*H139</f>
        <v>0</v>
      </c>
      <c r="W139" s="231">
        <v>0</v>
      </c>
      <c r="X139" s="232">
        <f>W139*H139</f>
        <v>0</v>
      </c>
      <c r="Y139" s="40"/>
      <c r="Z139" s="40"/>
      <c r="AA139" s="40"/>
      <c r="AB139" s="40"/>
      <c r="AC139" s="40"/>
      <c r="AD139" s="40"/>
      <c r="AE139" s="40"/>
      <c r="AR139" s="233" t="s">
        <v>175</v>
      </c>
      <c r="AT139" s="233" t="s">
        <v>171</v>
      </c>
      <c r="AU139" s="233" t="s">
        <v>86</v>
      </c>
      <c r="AY139" s="19" t="s">
        <v>166</v>
      </c>
      <c r="BE139" s="234">
        <f>IF(O139="základní",K139,0)</f>
        <v>0</v>
      </c>
      <c r="BF139" s="234">
        <f>IF(O139="snížená",K139,0)</f>
        <v>0</v>
      </c>
      <c r="BG139" s="234">
        <f>IF(O139="zákl. přenesená",K139,0)</f>
        <v>0</v>
      </c>
      <c r="BH139" s="234">
        <f>IF(O139="sníž. přenesená",K139,0)</f>
        <v>0</v>
      </c>
      <c r="BI139" s="234">
        <f>IF(O139="nulová",K139,0)</f>
        <v>0</v>
      </c>
      <c r="BJ139" s="19" t="s">
        <v>84</v>
      </c>
      <c r="BK139" s="234">
        <f>ROUND(P139*H139,2)</f>
        <v>0</v>
      </c>
      <c r="BL139" s="19" t="s">
        <v>175</v>
      </c>
      <c r="BM139" s="233" t="s">
        <v>3077</v>
      </c>
    </row>
    <row r="140" s="2" customFormat="1" ht="21.75" customHeight="1">
      <c r="A140" s="40"/>
      <c r="B140" s="41"/>
      <c r="C140" s="235" t="s">
        <v>245</v>
      </c>
      <c r="D140" s="235" t="s">
        <v>163</v>
      </c>
      <c r="E140" s="236" t="s">
        <v>3078</v>
      </c>
      <c r="F140" s="237" t="s">
        <v>3079</v>
      </c>
      <c r="G140" s="238" t="s">
        <v>174</v>
      </c>
      <c r="H140" s="239">
        <v>45.674999999999997</v>
      </c>
      <c r="I140" s="240"/>
      <c r="J140" s="241"/>
      <c r="K140" s="242">
        <f>ROUND(P140*H140,2)</f>
        <v>0</v>
      </c>
      <c r="L140" s="241"/>
      <c r="M140" s="243"/>
      <c r="N140" s="244" t="s">
        <v>20</v>
      </c>
      <c r="O140" s="229" t="s">
        <v>45</v>
      </c>
      <c r="P140" s="230">
        <f>I140+J140</f>
        <v>0</v>
      </c>
      <c r="Q140" s="230">
        <f>ROUND(I140*H140,2)</f>
        <v>0</v>
      </c>
      <c r="R140" s="230">
        <f>ROUND(J140*H140,2)</f>
        <v>0</v>
      </c>
      <c r="S140" s="86"/>
      <c r="T140" s="231">
        <f>S140*H140</f>
        <v>0</v>
      </c>
      <c r="U140" s="231">
        <v>0.0031800000000000001</v>
      </c>
      <c r="V140" s="231">
        <f>U140*H140</f>
        <v>0.1452465</v>
      </c>
      <c r="W140" s="231">
        <v>0</v>
      </c>
      <c r="X140" s="232">
        <f>W140*H140</f>
        <v>0</v>
      </c>
      <c r="Y140" s="40"/>
      <c r="Z140" s="40"/>
      <c r="AA140" s="40"/>
      <c r="AB140" s="40"/>
      <c r="AC140" s="40"/>
      <c r="AD140" s="40"/>
      <c r="AE140" s="40"/>
      <c r="AR140" s="233" t="s">
        <v>194</v>
      </c>
      <c r="AT140" s="233" t="s">
        <v>163</v>
      </c>
      <c r="AU140" s="233" t="s">
        <v>86</v>
      </c>
      <c r="AY140" s="19" t="s">
        <v>166</v>
      </c>
      <c r="BE140" s="234">
        <f>IF(O140="základní",K140,0)</f>
        <v>0</v>
      </c>
      <c r="BF140" s="234">
        <f>IF(O140="snížená",K140,0)</f>
        <v>0</v>
      </c>
      <c r="BG140" s="234">
        <f>IF(O140="zákl. přenesená",K140,0)</f>
        <v>0</v>
      </c>
      <c r="BH140" s="234">
        <f>IF(O140="sníž. přenesená",K140,0)</f>
        <v>0</v>
      </c>
      <c r="BI140" s="234">
        <f>IF(O140="nulová",K140,0)</f>
        <v>0</v>
      </c>
      <c r="BJ140" s="19" t="s">
        <v>84</v>
      </c>
      <c r="BK140" s="234">
        <f>ROUND(P140*H140,2)</f>
        <v>0</v>
      </c>
      <c r="BL140" s="19" t="s">
        <v>175</v>
      </c>
      <c r="BM140" s="233" t="s">
        <v>3080</v>
      </c>
    </row>
    <row r="141" s="13" customFormat="1">
      <c r="A141" s="13"/>
      <c r="B141" s="245"/>
      <c r="C141" s="246"/>
      <c r="D141" s="247" t="s">
        <v>605</v>
      </c>
      <c r="E141" s="246"/>
      <c r="F141" s="249" t="s">
        <v>2962</v>
      </c>
      <c r="G141" s="246"/>
      <c r="H141" s="250">
        <v>45.674999999999997</v>
      </c>
      <c r="I141" s="251"/>
      <c r="J141" s="251"/>
      <c r="K141" s="246"/>
      <c r="L141" s="246"/>
      <c r="M141" s="252"/>
      <c r="N141" s="253"/>
      <c r="O141" s="254"/>
      <c r="P141" s="254"/>
      <c r="Q141" s="254"/>
      <c r="R141" s="254"/>
      <c r="S141" s="254"/>
      <c r="T141" s="254"/>
      <c r="U141" s="254"/>
      <c r="V141" s="254"/>
      <c r="W141" s="254"/>
      <c r="X141" s="255"/>
      <c r="Y141" s="13"/>
      <c r="Z141" s="13"/>
      <c r="AA141" s="13"/>
      <c r="AB141" s="13"/>
      <c r="AC141" s="13"/>
      <c r="AD141" s="13"/>
      <c r="AE141" s="13"/>
      <c r="AT141" s="256" t="s">
        <v>605</v>
      </c>
      <c r="AU141" s="256" t="s">
        <v>86</v>
      </c>
      <c r="AV141" s="13" t="s">
        <v>86</v>
      </c>
      <c r="AW141" s="13" t="s">
        <v>4</v>
      </c>
      <c r="AX141" s="13" t="s">
        <v>84</v>
      </c>
      <c r="AY141" s="256" t="s">
        <v>166</v>
      </c>
    </row>
    <row r="142" s="2" customFormat="1" ht="33" customHeight="1">
      <c r="A142" s="40"/>
      <c r="B142" s="41"/>
      <c r="C142" s="220" t="s">
        <v>251</v>
      </c>
      <c r="D142" s="220" t="s">
        <v>171</v>
      </c>
      <c r="E142" s="221" t="s">
        <v>2355</v>
      </c>
      <c r="F142" s="222" t="s">
        <v>2356</v>
      </c>
      <c r="G142" s="223" t="s">
        <v>174</v>
      </c>
      <c r="H142" s="224">
        <v>68.5</v>
      </c>
      <c r="I142" s="225"/>
      <c r="J142" s="225"/>
      <c r="K142" s="226">
        <f>ROUND(P142*H142,2)</f>
        <v>0</v>
      </c>
      <c r="L142" s="227"/>
      <c r="M142" s="46"/>
      <c r="N142" s="228" t="s">
        <v>20</v>
      </c>
      <c r="O142" s="229" t="s">
        <v>45</v>
      </c>
      <c r="P142" s="230">
        <f>I142+J142</f>
        <v>0</v>
      </c>
      <c r="Q142" s="230">
        <f>ROUND(I142*H142,2)</f>
        <v>0</v>
      </c>
      <c r="R142" s="230">
        <f>ROUND(J142*H142,2)</f>
        <v>0</v>
      </c>
      <c r="S142" s="86"/>
      <c r="T142" s="231">
        <f>S142*H142</f>
        <v>0</v>
      </c>
      <c r="U142" s="231">
        <v>0</v>
      </c>
      <c r="V142" s="231">
        <f>U142*H142</f>
        <v>0</v>
      </c>
      <c r="W142" s="231">
        <v>0.0050000000000000001</v>
      </c>
      <c r="X142" s="232">
        <f>W142*H142</f>
        <v>0.34250000000000003</v>
      </c>
      <c r="Y142" s="40"/>
      <c r="Z142" s="40"/>
      <c r="AA142" s="40"/>
      <c r="AB142" s="40"/>
      <c r="AC142" s="40"/>
      <c r="AD142" s="40"/>
      <c r="AE142" s="40"/>
      <c r="AR142" s="233" t="s">
        <v>175</v>
      </c>
      <c r="AT142" s="233" t="s">
        <v>171</v>
      </c>
      <c r="AU142" s="233" t="s">
        <v>86</v>
      </c>
      <c r="AY142" s="19" t="s">
        <v>166</v>
      </c>
      <c r="BE142" s="234">
        <f>IF(O142="základní",K142,0)</f>
        <v>0</v>
      </c>
      <c r="BF142" s="234">
        <f>IF(O142="snížená",K142,0)</f>
        <v>0</v>
      </c>
      <c r="BG142" s="234">
        <f>IF(O142="zákl. přenesená",K142,0)</f>
        <v>0</v>
      </c>
      <c r="BH142" s="234">
        <f>IF(O142="sníž. přenesená",K142,0)</f>
        <v>0</v>
      </c>
      <c r="BI142" s="234">
        <f>IF(O142="nulová",K142,0)</f>
        <v>0</v>
      </c>
      <c r="BJ142" s="19" t="s">
        <v>84</v>
      </c>
      <c r="BK142" s="234">
        <f>ROUND(P142*H142,2)</f>
        <v>0</v>
      </c>
      <c r="BL142" s="19" t="s">
        <v>175</v>
      </c>
      <c r="BM142" s="233" t="s">
        <v>3081</v>
      </c>
    </row>
    <row r="143" s="13" customFormat="1">
      <c r="A143" s="13"/>
      <c r="B143" s="245"/>
      <c r="C143" s="246"/>
      <c r="D143" s="247" t="s">
        <v>605</v>
      </c>
      <c r="E143" s="248" t="s">
        <v>20</v>
      </c>
      <c r="F143" s="249" t="s">
        <v>3082</v>
      </c>
      <c r="G143" s="246"/>
      <c r="H143" s="250">
        <v>15.5</v>
      </c>
      <c r="I143" s="251"/>
      <c r="J143" s="251"/>
      <c r="K143" s="246"/>
      <c r="L143" s="246"/>
      <c r="M143" s="252"/>
      <c r="N143" s="253"/>
      <c r="O143" s="254"/>
      <c r="P143" s="254"/>
      <c r="Q143" s="254"/>
      <c r="R143" s="254"/>
      <c r="S143" s="254"/>
      <c r="T143" s="254"/>
      <c r="U143" s="254"/>
      <c r="V143" s="254"/>
      <c r="W143" s="254"/>
      <c r="X143" s="255"/>
      <c r="Y143" s="13"/>
      <c r="Z143" s="13"/>
      <c r="AA143" s="13"/>
      <c r="AB143" s="13"/>
      <c r="AC143" s="13"/>
      <c r="AD143" s="13"/>
      <c r="AE143" s="13"/>
      <c r="AT143" s="256" t="s">
        <v>605</v>
      </c>
      <c r="AU143" s="256" t="s">
        <v>86</v>
      </c>
      <c r="AV143" s="13" t="s">
        <v>86</v>
      </c>
      <c r="AW143" s="13" t="s">
        <v>5</v>
      </c>
      <c r="AX143" s="13" t="s">
        <v>76</v>
      </c>
      <c r="AY143" s="256" t="s">
        <v>166</v>
      </c>
    </row>
    <row r="144" s="13" customFormat="1">
      <c r="A144" s="13"/>
      <c r="B144" s="245"/>
      <c r="C144" s="246"/>
      <c r="D144" s="247" t="s">
        <v>605</v>
      </c>
      <c r="E144" s="248" t="s">
        <v>20</v>
      </c>
      <c r="F144" s="249" t="s">
        <v>3083</v>
      </c>
      <c r="G144" s="246"/>
      <c r="H144" s="250">
        <v>8</v>
      </c>
      <c r="I144" s="251"/>
      <c r="J144" s="251"/>
      <c r="K144" s="246"/>
      <c r="L144" s="246"/>
      <c r="M144" s="252"/>
      <c r="N144" s="253"/>
      <c r="O144" s="254"/>
      <c r="P144" s="254"/>
      <c r="Q144" s="254"/>
      <c r="R144" s="254"/>
      <c r="S144" s="254"/>
      <c r="T144" s="254"/>
      <c r="U144" s="254"/>
      <c r="V144" s="254"/>
      <c r="W144" s="254"/>
      <c r="X144" s="255"/>
      <c r="Y144" s="13"/>
      <c r="Z144" s="13"/>
      <c r="AA144" s="13"/>
      <c r="AB144" s="13"/>
      <c r="AC144" s="13"/>
      <c r="AD144" s="13"/>
      <c r="AE144" s="13"/>
      <c r="AT144" s="256" t="s">
        <v>605</v>
      </c>
      <c r="AU144" s="256" t="s">
        <v>86</v>
      </c>
      <c r="AV144" s="13" t="s">
        <v>86</v>
      </c>
      <c r="AW144" s="13" t="s">
        <v>5</v>
      </c>
      <c r="AX144" s="13" t="s">
        <v>76</v>
      </c>
      <c r="AY144" s="256" t="s">
        <v>166</v>
      </c>
    </row>
    <row r="145" s="13" customFormat="1">
      <c r="A145" s="13"/>
      <c r="B145" s="245"/>
      <c r="C145" s="246"/>
      <c r="D145" s="247" t="s">
        <v>605</v>
      </c>
      <c r="E145" s="248" t="s">
        <v>20</v>
      </c>
      <c r="F145" s="249" t="s">
        <v>3084</v>
      </c>
      <c r="G145" s="246"/>
      <c r="H145" s="250">
        <v>45</v>
      </c>
      <c r="I145" s="251"/>
      <c r="J145" s="251"/>
      <c r="K145" s="246"/>
      <c r="L145" s="246"/>
      <c r="M145" s="252"/>
      <c r="N145" s="253"/>
      <c r="O145" s="254"/>
      <c r="P145" s="254"/>
      <c r="Q145" s="254"/>
      <c r="R145" s="254"/>
      <c r="S145" s="254"/>
      <c r="T145" s="254"/>
      <c r="U145" s="254"/>
      <c r="V145" s="254"/>
      <c r="W145" s="254"/>
      <c r="X145" s="255"/>
      <c r="Y145" s="13"/>
      <c r="Z145" s="13"/>
      <c r="AA145" s="13"/>
      <c r="AB145" s="13"/>
      <c r="AC145" s="13"/>
      <c r="AD145" s="13"/>
      <c r="AE145" s="13"/>
      <c r="AT145" s="256" t="s">
        <v>605</v>
      </c>
      <c r="AU145" s="256" t="s">
        <v>86</v>
      </c>
      <c r="AV145" s="13" t="s">
        <v>86</v>
      </c>
      <c r="AW145" s="13" t="s">
        <v>5</v>
      </c>
      <c r="AX145" s="13" t="s">
        <v>76</v>
      </c>
      <c r="AY145" s="256" t="s">
        <v>166</v>
      </c>
    </row>
    <row r="146" s="14" customFormat="1">
      <c r="A146" s="14"/>
      <c r="B146" s="257"/>
      <c r="C146" s="258"/>
      <c r="D146" s="247" t="s">
        <v>605</v>
      </c>
      <c r="E146" s="259" t="s">
        <v>20</v>
      </c>
      <c r="F146" s="260" t="s">
        <v>608</v>
      </c>
      <c r="G146" s="258"/>
      <c r="H146" s="261">
        <v>68.5</v>
      </c>
      <c r="I146" s="262"/>
      <c r="J146" s="262"/>
      <c r="K146" s="258"/>
      <c r="L146" s="258"/>
      <c r="M146" s="263"/>
      <c r="N146" s="264"/>
      <c r="O146" s="265"/>
      <c r="P146" s="265"/>
      <c r="Q146" s="265"/>
      <c r="R146" s="265"/>
      <c r="S146" s="265"/>
      <c r="T146" s="265"/>
      <c r="U146" s="265"/>
      <c r="V146" s="265"/>
      <c r="W146" s="265"/>
      <c r="X146" s="266"/>
      <c r="Y146" s="14"/>
      <c r="Z146" s="14"/>
      <c r="AA146" s="14"/>
      <c r="AB146" s="14"/>
      <c r="AC146" s="14"/>
      <c r="AD146" s="14"/>
      <c r="AE146" s="14"/>
      <c r="AT146" s="267" t="s">
        <v>605</v>
      </c>
      <c r="AU146" s="267" t="s">
        <v>86</v>
      </c>
      <c r="AV146" s="14" t="s">
        <v>175</v>
      </c>
      <c r="AW146" s="14" t="s">
        <v>5</v>
      </c>
      <c r="AX146" s="14" t="s">
        <v>84</v>
      </c>
      <c r="AY146" s="267" t="s">
        <v>166</v>
      </c>
    </row>
    <row r="147" s="2" customFormat="1" ht="16.5" customHeight="1">
      <c r="A147" s="40"/>
      <c r="B147" s="41"/>
      <c r="C147" s="220" t="s">
        <v>8</v>
      </c>
      <c r="D147" s="220" t="s">
        <v>171</v>
      </c>
      <c r="E147" s="221" t="s">
        <v>3085</v>
      </c>
      <c r="F147" s="222" t="s">
        <v>3086</v>
      </c>
      <c r="G147" s="223" t="s">
        <v>791</v>
      </c>
      <c r="H147" s="224">
        <v>1</v>
      </c>
      <c r="I147" s="225"/>
      <c r="J147" s="225"/>
      <c r="K147" s="226">
        <f>ROUND(P147*H147,2)</f>
        <v>0</v>
      </c>
      <c r="L147" s="227"/>
      <c r="M147" s="46"/>
      <c r="N147" s="228" t="s">
        <v>20</v>
      </c>
      <c r="O147" s="229" t="s">
        <v>45</v>
      </c>
      <c r="P147" s="230">
        <f>I147+J147</f>
        <v>0</v>
      </c>
      <c r="Q147" s="230">
        <f>ROUND(I147*H147,2)</f>
        <v>0</v>
      </c>
      <c r="R147" s="230">
        <f>ROUND(J147*H147,2)</f>
        <v>0</v>
      </c>
      <c r="S147" s="86"/>
      <c r="T147" s="231">
        <f>S147*H147</f>
        <v>0</v>
      </c>
      <c r="U147" s="231">
        <v>0</v>
      </c>
      <c r="V147" s="231">
        <f>U147*H147</f>
        <v>0</v>
      </c>
      <c r="W147" s="231">
        <v>0</v>
      </c>
      <c r="X147" s="232">
        <f>W147*H147</f>
        <v>0</v>
      </c>
      <c r="Y147" s="40"/>
      <c r="Z147" s="40"/>
      <c r="AA147" s="40"/>
      <c r="AB147" s="40"/>
      <c r="AC147" s="40"/>
      <c r="AD147" s="40"/>
      <c r="AE147" s="40"/>
      <c r="AR147" s="233" t="s">
        <v>175</v>
      </c>
      <c r="AT147" s="233" t="s">
        <v>171</v>
      </c>
      <c r="AU147" s="233" t="s">
        <v>86</v>
      </c>
      <c r="AY147" s="19" t="s">
        <v>166</v>
      </c>
      <c r="BE147" s="234">
        <f>IF(O147="základní",K147,0)</f>
        <v>0</v>
      </c>
      <c r="BF147" s="234">
        <f>IF(O147="snížená",K147,0)</f>
        <v>0</v>
      </c>
      <c r="BG147" s="234">
        <f>IF(O147="zákl. přenesená",K147,0)</f>
        <v>0</v>
      </c>
      <c r="BH147" s="234">
        <f>IF(O147="sníž. přenesená",K147,0)</f>
        <v>0</v>
      </c>
      <c r="BI147" s="234">
        <f>IF(O147="nulová",K147,0)</f>
        <v>0</v>
      </c>
      <c r="BJ147" s="19" t="s">
        <v>84</v>
      </c>
      <c r="BK147" s="234">
        <f>ROUND(P147*H147,2)</f>
        <v>0</v>
      </c>
      <c r="BL147" s="19" t="s">
        <v>175</v>
      </c>
      <c r="BM147" s="233" t="s">
        <v>3087</v>
      </c>
    </row>
    <row r="148" s="2" customFormat="1" ht="44.25" customHeight="1">
      <c r="A148" s="40"/>
      <c r="B148" s="41"/>
      <c r="C148" s="220" t="s">
        <v>259</v>
      </c>
      <c r="D148" s="220" t="s">
        <v>171</v>
      </c>
      <c r="E148" s="221" t="s">
        <v>3088</v>
      </c>
      <c r="F148" s="222" t="s">
        <v>3089</v>
      </c>
      <c r="G148" s="223" t="s">
        <v>730</v>
      </c>
      <c r="H148" s="224">
        <v>3</v>
      </c>
      <c r="I148" s="225"/>
      <c r="J148" s="225"/>
      <c r="K148" s="226">
        <f>ROUND(P148*H148,2)</f>
        <v>0</v>
      </c>
      <c r="L148" s="227"/>
      <c r="M148" s="46"/>
      <c r="N148" s="228" t="s">
        <v>20</v>
      </c>
      <c r="O148" s="229" t="s">
        <v>45</v>
      </c>
      <c r="P148" s="230">
        <f>I148+J148</f>
        <v>0</v>
      </c>
      <c r="Q148" s="230">
        <f>ROUND(I148*H148,2)</f>
        <v>0</v>
      </c>
      <c r="R148" s="230">
        <f>ROUND(J148*H148,2)</f>
        <v>0</v>
      </c>
      <c r="S148" s="86"/>
      <c r="T148" s="231">
        <f>S148*H148</f>
        <v>0</v>
      </c>
      <c r="U148" s="231">
        <v>0</v>
      </c>
      <c r="V148" s="231">
        <f>U148*H148</f>
        <v>0</v>
      </c>
      <c r="W148" s="231">
        <v>0</v>
      </c>
      <c r="X148" s="232">
        <f>W148*H148</f>
        <v>0</v>
      </c>
      <c r="Y148" s="40"/>
      <c r="Z148" s="40"/>
      <c r="AA148" s="40"/>
      <c r="AB148" s="40"/>
      <c r="AC148" s="40"/>
      <c r="AD148" s="40"/>
      <c r="AE148" s="40"/>
      <c r="AR148" s="233" t="s">
        <v>175</v>
      </c>
      <c r="AT148" s="233" t="s">
        <v>171</v>
      </c>
      <c r="AU148" s="233" t="s">
        <v>86</v>
      </c>
      <c r="AY148" s="19" t="s">
        <v>166</v>
      </c>
      <c r="BE148" s="234">
        <f>IF(O148="základní",K148,0)</f>
        <v>0</v>
      </c>
      <c r="BF148" s="234">
        <f>IF(O148="snížená",K148,0)</f>
        <v>0</v>
      </c>
      <c r="BG148" s="234">
        <f>IF(O148="zákl. přenesená",K148,0)</f>
        <v>0</v>
      </c>
      <c r="BH148" s="234">
        <f>IF(O148="sníž. přenesená",K148,0)</f>
        <v>0</v>
      </c>
      <c r="BI148" s="234">
        <f>IF(O148="nulová",K148,0)</f>
        <v>0</v>
      </c>
      <c r="BJ148" s="19" t="s">
        <v>84</v>
      </c>
      <c r="BK148" s="234">
        <f>ROUND(P148*H148,2)</f>
        <v>0</v>
      </c>
      <c r="BL148" s="19" t="s">
        <v>175</v>
      </c>
      <c r="BM148" s="233" t="s">
        <v>3090</v>
      </c>
    </row>
    <row r="149" s="2" customFormat="1" ht="16.5" customHeight="1">
      <c r="A149" s="40"/>
      <c r="B149" s="41"/>
      <c r="C149" s="235" t="s">
        <v>263</v>
      </c>
      <c r="D149" s="235" t="s">
        <v>163</v>
      </c>
      <c r="E149" s="236" t="s">
        <v>3091</v>
      </c>
      <c r="F149" s="237" t="s">
        <v>3092</v>
      </c>
      <c r="G149" s="238" t="s">
        <v>730</v>
      </c>
      <c r="H149" s="239">
        <v>1</v>
      </c>
      <c r="I149" s="240"/>
      <c r="J149" s="241"/>
      <c r="K149" s="242">
        <f>ROUND(P149*H149,2)</f>
        <v>0</v>
      </c>
      <c r="L149" s="241"/>
      <c r="M149" s="243"/>
      <c r="N149" s="244" t="s">
        <v>20</v>
      </c>
      <c r="O149" s="229" t="s">
        <v>45</v>
      </c>
      <c r="P149" s="230">
        <f>I149+J149</f>
        <v>0</v>
      </c>
      <c r="Q149" s="230">
        <f>ROUND(I149*H149,2)</f>
        <v>0</v>
      </c>
      <c r="R149" s="230">
        <f>ROUND(J149*H149,2)</f>
        <v>0</v>
      </c>
      <c r="S149" s="86"/>
      <c r="T149" s="231">
        <f>S149*H149</f>
        <v>0</v>
      </c>
      <c r="U149" s="231">
        <v>5.0000000000000002E-05</v>
      </c>
      <c r="V149" s="231">
        <f>U149*H149</f>
        <v>5.0000000000000002E-05</v>
      </c>
      <c r="W149" s="231">
        <v>0</v>
      </c>
      <c r="X149" s="232">
        <f>W149*H149</f>
        <v>0</v>
      </c>
      <c r="Y149" s="40"/>
      <c r="Z149" s="40"/>
      <c r="AA149" s="40"/>
      <c r="AB149" s="40"/>
      <c r="AC149" s="40"/>
      <c r="AD149" s="40"/>
      <c r="AE149" s="40"/>
      <c r="AR149" s="233" t="s">
        <v>194</v>
      </c>
      <c r="AT149" s="233" t="s">
        <v>163</v>
      </c>
      <c r="AU149" s="233" t="s">
        <v>86</v>
      </c>
      <c r="AY149" s="19" t="s">
        <v>166</v>
      </c>
      <c r="BE149" s="234">
        <f>IF(O149="základní",K149,0)</f>
        <v>0</v>
      </c>
      <c r="BF149" s="234">
        <f>IF(O149="snížená",K149,0)</f>
        <v>0</v>
      </c>
      <c r="BG149" s="234">
        <f>IF(O149="zákl. přenesená",K149,0)</f>
        <v>0</v>
      </c>
      <c r="BH149" s="234">
        <f>IF(O149="sníž. přenesená",K149,0)</f>
        <v>0</v>
      </c>
      <c r="BI149" s="234">
        <f>IF(O149="nulová",K149,0)</f>
        <v>0</v>
      </c>
      <c r="BJ149" s="19" t="s">
        <v>84</v>
      </c>
      <c r="BK149" s="234">
        <f>ROUND(P149*H149,2)</f>
        <v>0</v>
      </c>
      <c r="BL149" s="19" t="s">
        <v>175</v>
      </c>
      <c r="BM149" s="233" t="s">
        <v>3093</v>
      </c>
    </row>
    <row r="150" s="2" customFormat="1" ht="16.5" customHeight="1">
      <c r="A150" s="40"/>
      <c r="B150" s="41"/>
      <c r="C150" s="235" t="s">
        <v>267</v>
      </c>
      <c r="D150" s="235" t="s">
        <v>163</v>
      </c>
      <c r="E150" s="236" t="s">
        <v>3094</v>
      </c>
      <c r="F150" s="237" t="s">
        <v>3095</v>
      </c>
      <c r="G150" s="238" t="s">
        <v>179</v>
      </c>
      <c r="H150" s="239">
        <v>2</v>
      </c>
      <c r="I150" s="240"/>
      <c r="J150" s="241"/>
      <c r="K150" s="242">
        <f>ROUND(P150*H150,2)</f>
        <v>0</v>
      </c>
      <c r="L150" s="241"/>
      <c r="M150" s="243"/>
      <c r="N150" s="244" t="s">
        <v>20</v>
      </c>
      <c r="O150" s="229" t="s">
        <v>45</v>
      </c>
      <c r="P150" s="230">
        <f>I150+J150</f>
        <v>0</v>
      </c>
      <c r="Q150" s="230">
        <f>ROUND(I150*H150,2)</f>
        <v>0</v>
      </c>
      <c r="R150" s="230">
        <f>ROUND(J150*H150,2)</f>
        <v>0</v>
      </c>
      <c r="S150" s="86"/>
      <c r="T150" s="231">
        <f>S150*H150</f>
        <v>0</v>
      </c>
      <c r="U150" s="231">
        <v>0</v>
      </c>
      <c r="V150" s="231">
        <f>U150*H150</f>
        <v>0</v>
      </c>
      <c r="W150" s="231">
        <v>0</v>
      </c>
      <c r="X150" s="232">
        <f>W150*H150</f>
        <v>0</v>
      </c>
      <c r="Y150" s="40"/>
      <c r="Z150" s="40"/>
      <c r="AA150" s="40"/>
      <c r="AB150" s="40"/>
      <c r="AC150" s="40"/>
      <c r="AD150" s="40"/>
      <c r="AE150" s="40"/>
      <c r="AR150" s="233" t="s">
        <v>735</v>
      </c>
      <c r="AT150" s="233" t="s">
        <v>163</v>
      </c>
      <c r="AU150" s="233" t="s">
        <v>86</v>
      </c>
      <c r="AY150" s="19" t="s">
        <v>166</v>
      </c>
      <c r="BE150" s="234">
        <f>IF(O150="základní",K150,0)</f>
        <v>0</v>
      </c>
      <c r="BF150" s="234">
        <f>IF(O150="snížená",K150,0)</f>
        <v>0</v>
      </c>
      <c r="BG150" s="234">
        <f>IF(O150="zákl. přenesená",K150,0)</f>
        <v>0</v>
      </c>
      <c r="BH150" s="234">
        <f>IF(O150="sníž. přenesená",K150,0)</f>
        <v>0</v>
      </c>
      <c r="BI150" s="234">
        <f>IF(O150="nulová",K150,0)</f>
        <v>0</v>
      </c>
      <c r="BJ150" s="19" t="s">
        <v>84</v>
      </c>
      <c r="BK150" s="234">
        <f>ROUND(P150*H150,2)</f>
        <v>0</v>
      </c>
      <c r="BL150" s="19" t="s">
        <v>313</v>
      </c>
      <c r="BM150" s="233" t="s">
        <v>3096</v>
      </c>
    </row>
    <row r="151" s="2" customFormat="1" ht="44.25" customHeight="1">
      <c r="A151" s="40"/>
      <c r="B151" s="41"/>
      <c r="C151" s="220" t="s">
        <v>271</v>
      </c>
      <c r="D151" s="220" t="s">
        <v>171</v>
      </c>
      <c r="E151" s="221" t="s">
        <v>3097</v>
      </c>
      <c r="F151" s="222" t="s">
        <v>3098</v>
      </c>
      <c r="G151" s="223" t="s">
        <v>730</v>
      </c>
      <c r="H151" s="224">
        <v>2</v>
      </c>
      <c r="I151" s="225"/>
      <c r="J151" s="225"/>
      <c r="K151" s="226">
        <f>ROUND(P151*H151,2)</f>
        <v>0</v>
      </c>
      <c r="L151" s="227"/>
      <c r="M151" s="46"/>
      <c r="N151" s="228" t="s">
        <v>20</v>
      </c>
      <c r="O151" s="229" t="s">
        <v>45</v>
      </c>
      <c r="P151" s="230">
        <f>I151+J151</f>
        <v>0</v>
      </c>
      <c r="Q151" s="230">
        <f>ROUND(I151*H151,2)</f>
        <v>0</v>
      </c>
      <c r="R151" s="230">
        <f>ROUND(J151*H151,2)</f>
        <v>0</v>
      </c>
      <c r="S151" s="86"/>
      <c r="T151" s="231">
        <f>S151*H151</f>
        <v>0</v>
      </c>
      <c r="U151" s="231">
        <v>0</v>
      </c>
      <c r="V151" s="231">
        <f>U151*H151</f>
        <v>0</v>
      </c>
      <c r="W151" s="231">
        <v>0</v>
      </c>
      <c r="X151" s="232">
        <f>W151*H151</f>
        <v>0</v>
      </c>
      <c r="Y151" s="40"/>
      <c r="Z151" s="40"/>
      <c r="AA151" s="40"/>
      <c r="AB151" s="40"/>
      <c r="AC151" s="40"/>
      <c r="AD151" s="40"/>
      <c r="AE151" s="40"/>
      <c r="AR151" s="233" t="s">
        <v>175</v>
      </c>
      <c r="AT151" s="233" t="s">
        <v>171</v>
      </c>
      <c r="AU151" s="233" t="s">
        <v>86</v>
      </c>
      <c r="AY151" s="19" t="s">
        <v>166</v>
      </c>
      <c r="BE151" s="234">
        <f>IF(O151="základní",K151,0)</f>
        <v>0</v>
      </c>
      <c r="BF151" s="234">
        <f>IF(O151="snížená",K151,0)</f>
        <v>0</v>
      </c>
      <c r="BG151" s="234">
        <f>IF(O151="zákl. přenesená",K151,0)</f>
        <v>0</v>
      </c>
      <c r="BH151" s="234">
        <f>IF(O151="sníž. přenesená",K151,0)</f>
        <v>0</v>
      </c>
      <c r="BI151" s="234">
        <f>IF(O151="nulová",K151,0)</f>
        <v>0</v>
      </c>
      <c r="BJ151" s="19" t="s">
        <v>84</v>
      </c>
      <c r="BK151" s="234">
        <f>ROUND(P151*H151,2)</f>
        <v>0</v>
      </c>
      <c r="BL151" s="19" t="s">
        <v>175</v>
      </c>
      <c r="BM151" s="233" t="s">
        <v>3099</v>
      </c>
    </row>
    <row r="152" s="2" customFormat="1" ht="16.5" customHeight="1">
      <c r="A152" s="40"/>
      <c r="B152" s="41"/>
      <c r="C152" s="235" t="s">
        <v>275</v>
      </c>
      <c r="D152" s="235" t="s">
        <v>163</v>
      </c>
      <c r="E152" s="236" t="s">
        <v>3100</v>
      </c>
      <c r="F152" s="237" t="s">
        <v>3101</v>
      </c>
      <c r="G152" s="238" t="s">
        <v>179</v>
      </c>
      <c r="H152" s="239">
        <v>2</v>
      </c>
      <c r="I152" s="240"/>
      <c r="J152" s="241"/>
      <c r="K152" s="242">
        <f>ROUND(P152*H152,2)</f>
        <v>0</v>
      </c>
      <c r="L152" s="241"/>
      <c r="M152" s="243"/>
      <c r="N152" s="244" t="s">
        <v>20</v>
      </c>
      <c r="O152" s="229" t="s">
        <v>45</v>
      </c>
      <c r="P152" s="230">
        <f>I152+J152</f>
        <v>0</v>
      </c>
      <c r="Q152" s="230">
        <f>ROUND(I152*H152,2)</f>
        <v>0</v>
      </c>
      <c r="R152" s="230">
        <f>ROUND(J152*H152,2)</f>
        <v>0</v>
      </c>
      <c r="S152" s="86"/>
      <c r="T152" s="231">
        <f>S152*H152</f>
        <v>0</v>
      </c>
      <c r="U152" s="231">
        <v>0</v>
      </c>
      <c r="V152" s="231">
        <f>U152*H152</f>
        <v>0</v>
      </c>
      <c r="W152" s="231">
        <v>0</v>
      </c>
      <c r="X152" s="232">
        <f>W152*H152</f>
        <v>0</v>
      </c>
      <c r="Y152" s="40"/>
      <c r="Z152" s="40"/>
      <c r="AA152" s="40"/>
      <c r="AB152" s="40"/>
      <c r="AC152" s="40"/>
      <c r="AD152" s="40"/>
      <c r="AE152" s="40"/>
      <c r="AR152" s="233" t="s">
        <v>194</v>
      </c>
      <c r="AT152" s="233" t="s">
        <v>163</v>
      </c>
      <c r="AU152" s="233" t="s">
        <v>86</v>
      </c>
      <c r="AY152" s="19" t="s">
        <v>166</v>
      </c>
      <c r="BE152" s="234">
        <f>IF(O152="základní",K152,0)</f>
        <v>0</v>
      </c>
      <c r="BF152" s="234">
        <f>IF(O152="snížená",K152,0)</f>
        <v>0</v>
      </c>
      <c r="BG152" s="234">
        <f>IF(O152="zákl. přenesená",K152,0)</f>
        <v>0</v>
      </c>
      <c r="BH152" s="234">
        <f>IF(O152="sníž. přenesená",K152,0)</f>
        <v>0</v>
      </c>
      <c r="BI152" s="234">
        <f>IF(O152="nulová",K152,0)</f>
        <v>0</v>
      </c>
      <c r="BJ152" s="19" t="s">
        <v>84</v>
      </c>
      <c r="BK152" s="234">
        <f>ROUND(P152*H152,2)</f>
        <v>0</v>
      </c>
      <c r="BL152" s="19" t="s">
        <v>175</v>
      </c>
      <c r="BM152" s="233" t="s">
        <v>3102</v>
      </c>
    </row>
    <row r="153" s="2" customFormat="1" ht="44.25" customHeight="1">
      <c r="A153" s="40"/>
      <c r="B153" s="41"/>
      <c r="C153" s="220" t="s">
        <v>279</v>
      </c>
      <c r="D153" s="220" t="s">
        <v>171</v>
      </c>
      <c r="E153" s="221" t="s">
        <v>3103</v>
      </c>
      <c r="F153" s="222" t="s">
        <v>3104</v>
      </c>
      <c r="G153" s="223" t="s">
        <v>730</v>
      </c>
      <c r="H153" s="224">
        <v>3</v>
      </c>
      <c r="I153" s="225"/>
      <c r="J153" s="225"/>
      <c r="K153" s="226">
        <f>ROUND(P153*H153,2)</f>
        <v>0</v>
      </c>
      <c r="L153" s="227"/>
      <c r="M153" s="46"/>
      <c r="N153" s="228" t="s">
        <v>20</v>
      </c>
      <c r="O153" s="229" t="s">
        <v>45</v>
      </c>
      <c r="P153" s="230">
        <f>I153+J153</f>
        <v>0</v>
      </c>
      <c r="Q153" s="230">
        <f>ROUND(I153*H153,2)</f>
        <v>0</v>
      </c>
      <c r="R153" s="230">
        <f>ROUND(J153*H153,2)</f>
        <v>0</v>
      </c>
      <c r="S153" s="86"/>
      <c r="T153" s="231">
        <f>S153*H153</f>
        <v>0</v>
      </c>
      <c r="U153" s="231">
        <v>0</v>
      </c>
      <c r="V153" s="231">
        <f>U153*H153</f>
        <v>0</v>
      </c>
      <c r="W153" s="231">
        <v>0</v>
      </c>
      <c r="X153" s="232">
        <f>W153*H153</f>
        <v>0</v>
      </c>
      <c r="Y153" s="40"/>
      <c r="Z153" s="40"/>
      <c r="AA153" s="40"/>
      <c r="AB153" s="40"/>
      <c r="AC153" s="40"/>
      <c r="AD153" s="40"/>
      <c r="AE153" s="40"/>
      <c r="AR153" s="233" t="s">
        <v>175</v>
      </c>
      <c r="AT153" s="233" t="s">
        <v>171</v>
      </c>
      <c r="AU153" s="233" t="s">
        <v>86</v>
      </c>
      <c r="AY153" s="19" t="s">
        <v>166</v>
      </c>
      <c r="BE153" s="234">
        <f>IF(O153="základní",K153,0)</f>
        <v>0</v>
      </c>
      <c r="BF153" s="234">
        <f>IF(O153="snížená",K153,0)</f>
        <v>0</v>
      </c>
      <c r="BG153" s="234">
        <f>IF(O153="zákl. přenesená",K153,0)</f>
        <v>0</v>
      </c>
      <c r="BH153" s="234">
        <f>IF(O153="sníž. přenesená",K153,0)</f>
        <v>0</v>
      </c>
      <c r="BI153" s="234">
        <f>IF(O153="nulová",K153,0)</f>
        <v>0</v>
      </c>
      <c r="BJ153" s="19" t="s">
        <v>84</v>
      </c>
      <c r="BK153" s="234">
        <f>ROUND(P153*H153,2)</f>
        <v>0</v>
      </c>
      <c r="BL153" s="19" t="s">
        <v>175</v>
      </c>
      <c r="BM153" s="233" t="s">
        <v>3105</v>
      </c>
    </row>
    <row r="154" s="2" customFormat="1" ht="16.5" customHeight="1">
      <c r="A154" s="40"/>
      <c r="B154" s="41"/>
      <c r="C154" s="235" t="s">
        <v>283</v>
      </c>
      <c r="D154" s="235" t="s">
        <v>163</v>
      </c>
      <c r="E154" s="236" t="s">
        <v>3106</v>
      </c>
      <c r="F154" s="237" t="s">
        <v>3107</v>
      </c>
      <c r="G154" s="238" t="s">
        <v>730</v>
      </c>
      <c r="H154" s="239">
        <v>1</v>
      </c>
      <c r="I154" s="240"/>
      <c r="J154" s="241"/>
      <c r="K154" s="242">
        <f>ROUND(P154*H154,2)</f>
        <v>0</v>
      </c>
      <c r="L154" s="241"/>
      <c r="M154" s="243"/>
      <c r="N154" s="244" t="s">
        <v>20</v>
      </c>
      <c r="O154" s="229" t="s">
        <v>45</v>
      </c>
      <c r="P154" s="230">
        <f>I154+J154</f>
        <v>0</v>
      </c>
      <c r="Q154" s="230">
        <f>ROUND(I154*H154,2)</f>
        <v>0</v>
      </c>
      <c r="R154" s="230">
        <f>ROUND(J154*H154,2)</f>
        <v>0</v>
      </c>
      <c r="S154" s="86"/>
      <c r="T154" s="231">
        <f>S154*H154</f>
        <v>0</v>
      </c>
      <c r="U154" s="231">
        <v>0.00038999999999999999</v>
      </c>
      <c r="V154" s="231">
        <f>U154*H154</f>
        <v>0.00038999999999999999</v>
      </c>
      <c r="W154" s="231">
        <v>0</v>
      </c>
      <c r="X154" s="232">
        <f>W154*H154</f>
        <v>0</v>
      </c>
      <c r="Y154" s="40"/>
      <c r="Z154" s="40"/>
      <c r="AA154" s="40"/>
      <c r="AB154" s="40"/>
      <c r="AC154" s="40"/>
      <c r="AD154" s="40"/>
      <c r="AE154" s="40"/>
      <c r="AR154" s="233" t="s">
        <v>194</v>
      </c>
      <c r="AT154" s="233" t="s">
        <v>163</v>
      </c>
      <c r="AU154" s="233" t="s">
        <v>86</v>
      </c>
      <c r="AY154" s="19" t="s">
        <v>166</v>
      </c>
      <c r="BE154" s="234">
        <f>IF(O154="základní",K154,0)</f>
        <v>0</v>
      </c>
      <c r="BF154" s="234">
        <f>IF(O154="snížená",K154,0)</f>
        <v>0</v>
      </c>
      <c r="BG154" s="234">
        <f>IF(O154="zákl. přenesená",K154,0)</f>
        <v>0</v>
      </c>
      <c r="BH154" s="234">
        <f>IF(O154="sníž. přenesená",K154,0)</f>
        <v>0</v>
      </c>
      <c r="BI154" s="234">
        <f>IF(O154="nulová",K154,0)</f>
        <v>0</v>
      </c>
      <c r="BJ154" s="19" t="s">
        <v>84</v>
      </c>
      <c r="BK154" s="234">
        <f>ROUND(P154*H154,2)</f>
        <v>0</v>
      </c>
      <c r="BL154" s="19" t="s">
        <v>175</v>
      </c>
      <c r="BM154" s="233" t="s">
        <v>3108</v>
      </c>
    </row>
    <row r="155" s="2" customFormat="1" ht="16.5" customHeight="1">
      <c r="A155" s="40"/>
      <c r="B155" s="41"/>
      <c r="C155" s="235" t="s">
        <v>287</v>
      </c>
      <c r="D155" s="235" t="s">
        <v>163</v>
      </c>
      <c r="E155" s="236" t="s">
        <v>3109</v>
      </c>
      <c r="F155" s="237" t="s">
        <v>3110</v>
      </c>
      <c r="G155" s="238" t="s">
        <v>179</v>
      </c>
      <c r="H155" s="239">
        <v>2</v>
      </c>
      <c r="I155" s="240"/>
      <c r="J155" s="241"/>
      <c r="K155" s="242">
        <f>ROUND(P155*H155,2)</f>
        <v>0</v>
      </c>
      <c r="L155" s="241"/>
      <c r="M155" s="243"/>
      <c r="N155" s="244" t="s">
        <v>20</v>
      </c>
      <c r="O155" s="229" t="s">
        <v>45</v>
      </c>
      <c r="P155" s="230">
        <f>I155+J155</f>
        <v>0</v>
      </c>
      <c r="Q155" s="230">
        <f>ROUND(I155*H155,2)</f>
        <v>0</v>
      </c>
      <c r="R155" s="230">
        <f>ROUND(J155*H155,2)</f>
        <v>0</v>
      </c>
      <c r="S155" s="86"/>
      <c r="T155" s="231">
        <f>S155*H155</f>
        <v>0</v>
      </c>
      <c r="U155" s="231">
        <v>0</v>
      </c>
      <c r="V155" s="231">
        <f>U155*H155</f>
        <v>0</v>
      </c>
      <c r="W155" s="231">
        <v>0</v>
      </c>
      <c r="X155" s="232">
        <f>W155*H155</f>
        <v>0</v>
      </c>
      <c r="Y155" s="40"/>
      <c r="Z155" s="40"/>
      <c r="AA155" s="40"/>
      <c r="AB155" s="40"/>
      <c r="AC155" s="40"/>
      <c r="AD155" s="40"/>
      <c r="AE155" s="40"/>
      <c r="AR155" s="233" t="s">
        <v>735</v>
      </c>
      <c r="AT155" s="233" t="s">
        <v>163</v>
      </c>
      <c r="AU155" s="233" t="s">
        <v>86</v>
      </c>
      <c r="AY155" s="19" t="s">
        <v>166</v>
      </c>
      <c r="BE155" s="234">
        <f>IF(O155="základní",K155,0)</f>
        <v>0</v>
      </c>
      <c r="BF155" s="234">
        <f>IF(O155="snížená",K155,0)</f>
        <v>0</v>
      </c>
      <c r="BG155" s="234">
        <f>IF(O155="zákl. přenesená",K155,0)</f>
        <v>0</v>
      </c>
      <c r="BH155" s="234">
        <f>IF(O155="sníž. přenesená",K155,0)</f>
        <v>0</v>
      </c>
      <c r="BI155" s="234">
        <f>IF(O155="nulová",K155,0)</f>
        <v>0</v>
      </c>
      <c r="BJ155" s="19" t="s">
        <v>84</v>
      </c>
      <c r="BK155" s="234">
        <f>ROUND(P155*H155,2)</f>
        <v>0</v>
      </c>
      <c r="BL155" s="19" t="s">
        <v>313</v>
      </c>
      <c r="BM155" s="233" t="s">
        <v>3111</v>
      </c>
    </row>
    <row r="156" s="2" customFormat="1" ht="44.25" customHeight="1">
      <c r="A156" s="40"/>
      <c r="B156" s="41"/>
      <c r="C156" s="220" t="s">
        <v>291</v>
      </c>
      <c r="D156" s="220" t="s">
        <v>171</v>
      </c>
      <c r="E156" s="221" t="s">
        <v>3112</v>
      </c>
      <c r="F156" s="222" t="s">
        <v>3113</v>
      </c>
      <c r="G156" s="223" t="s">
        <v>730</v>
      </c>
      <c r="H156" s="224">
        <v>2</v>
      </c>
      <c r="I156" s="225"/>
      <c r="J156" s="225"/>
      <c r="K156" s="226">
        <f>ROUND(P156*H156,2)</f>
        <v>0</v>
      </c>
      <c r="L156" s="227"/>
      <c r="M156" s="46"/>
      <c r="N156" s="228" t="s">
        <v>20</v>
      </c>
      <c r="O156" s="229" t="s">
        <v>45</v>
      </c>
      <c r="P156" s="230">
        <f>I156+J156</f>
        <v>0</v>
      </c>
      <c r="Q156" s="230">
        <f>ROUND(I156*H156,2)</f>
        <v>0</v>
      </c>
      <c r="R156" s="230">
        <f>ROUND(J156*H156,2)</f>
        <v>0</v>
      </c>
      <c r="S156" s="86"/>
      <c r="T156" s="231">
        <f>S156*H156</f>
        <v>0</v>
      </c>
      <c r="U156" s="231">
        <v>0</v>
      </c>
      <c r="V156" s="231">
        <f>U156*H156</f>
        <v>0</v>
      </c>
      <c r="W156" s="231">
        <v>0</v>
      </c>
      <c r="X156" s="232">
        <f>W156*H156</f>
        <v>0</v>
      </c>
      <c r="Y156" s="40"/>
      <c r="Z156" s="40"/>
      <c r="AA156" s="40"/>
      <c r="AB156" s="40"/>
      <c r="AC156" s="40"/>
      <c r="AD156" s="40"/>
      <c r="AE156" s="40"/>
      <c r="AR156" s="233" t="s">
        <v>175</v>
      </c>
      <c r="AT156" s="233" t="s">
        <v>171</v>
      </c>
      <c r="AU156" s="233" t="s">
        <v>86</v>
      </c>
      <c r="AY156" s="19" t="s">
        <v>166</v>
      </c>
      <c r="BE156" s="234">
        <f>IF(O156="základní",K156,0)</f>
        <v>0</v>
      </c>
      <c r="BF156" s="234">
        <f>IF(O156="snížená",K156,0)</f>
        <v>0</v>
      </c>
      <c r="BG156" s="234">
        <f>IF(O156="zákl. přenesená",K156,0)</f>
        <v>0</v>
      </c>
      <c r="BH156" s="234">
        <f>IF(O156="sníž. přenesená",K156,0)</f>
        <v>0</v>
      </c>
      <c r="BI156" s="234">
        <f>IF(O156="nulová",K156,0)</f>
        <v>0</v>
      </c>
      <c r="BJ156" s="19" t="s">
        <v>84</v>
      </c>
      <c r="BK156" s="234">
        <f>ROUND(P156*H156,2)</f>
        <v>0</v>
      </c>
      <c r="BL156" s="19" t="s">
        <v>175</v>
      </c>
      <c r="BM156" s="233" t="s">
        <v>3114</v>
      </c>
    </row>
    <row r="157" s="2" customFormat="1" ht="16.5" customHeight="1">
      <c r="A157" s="40"/>
      <c r="B157" s="41"/>
      <c r="C157" s="235" t="s">
        <v>295</v>
      </c>
      <c r="D157" s="235" t="s">
        <v>163</v>
      </c>
      <c r="E157" s="236" t="s">
        <v>3115</v>
      </c>
      <c r="F157" s="237" t="s">
        <v>3116</v>
      </c>
      <c r="G157" s="238" t="s">
        <v>179</v>
      </c>
      <c r="H157" s="239">
        <v>2</v>
      </c>
      <c r="I157" s="240"/>
      <c r="J157" s="241"/>
      <c r="K157" s="242">
        <f>ROUND(P157*H157,2)</f>
        <v>0</v>
      </c>
      <c r="L157" s="241"/>
      <c r="M157" s="243"/>
      <c r="N157" s="244" t="s">
        <v>20</v>
      </c>
      <c r="O157" s="229" t="s">
        <v>45</v>
      </c>
      <c r="P157" s="230">
        <f>I157+J157</f>
        <v>0</v>
      </c>
      <c r="Q157" s="230">
        <f>ROUND(I157*H157,2)</f>
        <v>0</v>
      </c>
      <c r="R157" s="230">
        <f>ROUND(J157*H157,2)</f>
        <v>0</v>
      </c>
      <c r="S157" s="86"/>
      <c r="T157" s="231">
        <f>S157*H157</f>
        <v>0</v>
      </c>
      <c r="U157" s="231">
        <v>0</v>
      </c>
      <c r="V157" s="231">
        <f>U157*H157</f>
        <v>0</v>
      </c>
      <c r="W157" s="231">
        <v>0</v>
      </c>
      <c r="X157" s="232">
        <f>W157*H157</f>
        <v>0</v>
      </c>
      <c r="Y157" s="40"/>
      <c r="Z157" s="40"/>
      <c r="AA157" s="40"/>
      <c r="AB157" s="40"/>
      <c r="AC157" s="40"/>
      <c r="AD157" s="40"/>
      <c r="AE157" s="40"/>
      <c r="AR157" s="233" t="s">
        <v>194</v>
      </c>
      <c r="AT157" s="233" t="s">
        <v>163</v>
      </c>
      <c r="AU157" s="233" t="s">
        <v>86</v>
      </c>
      <c r="AY157" s="19" t="s">
        <v>166</v>
      </c>
      <c r="BE157" s="234">
        <f>IF(O157="základní",K157,0)</f>
        <v>0</v>
      </c>
      <c r="BF157" s="234">
        <f>IF(O157="snížená",K157,0)</f>
        <v>0</v>
      </c>
      <c r="BG157" s="234">
        <f>IF(O157="zákl. přenesená",K157,0)</f>
        <v>0</v>
      </c>
      <c r="BH157" s="234">
        <f>IF(O157="sníž. přenesená",K157,0)</f>
        <v>0</v>
      </c>
      <c r="BI157" s="234">
        <f>IF(O157="nulová",K157,0)</f>
        <v>0</v>
      </c>
      <c r="BJ157" s="19" t="s">
        <v>84</v>
      </c>
      <c r="BK157" s="234">
        <f>ROUND(P157*H157,2)</f>
        <v>0</v>
      </c>
      <c r="BL157" s="19" t="s">
        <v>175</v>
      </c>
      <c r="BM157" s="233" t="s">
        <v>3117</v>
      </c>
    </row>
    <row r="158" s="2" customFormat="1" ht="44.25" customHeight="1">
      <c r="A158" s="40"/>
      <c r="B158" s="41"/>
      <c r="C158" s="220" t="s">
        <v>299</v>
      </c>
      <c r="D158" s="220" t="s">
        <v>171</v>
      </c>
      <c r="E158" s="221" t="s">
        <v>3118</v>
      </c>
      <c r="F158" s="222" t="s">
        <v>3119</v>
      </c>
      <c r="G158" s="223" t="s">
        <v>730</v>
      </c>
      <c r="H158" s="224">
        <v>2</v>
      </c>
      <c r="I158" s="225"/>
      <c r="J158" s="225"/>
      <c r="K158" s="226">
        <f>ROUND(P158*H158,2)</f>
        <v>0</v>
      </c>
      <c r="L158" s="227"/>
      <c r="M158" s="46"/>
      <c r="N158" s="228" t="s">
        <v>20</v>
      </c>
      <c r="O158" s="229" t="s">
        <v>45</v>
      </c>
      <c r="P158" s="230">
        <f>I158+J158</f>
        <v>0</v>
      </c>
      <c r="Q158" s="230">
        <f>ROUND(I158*H158,2)</f>
        <v>0</v>
      </c>
      <c r="R158" s="230">
        <f>ROUND(J158*H158,2)</f>
        <v>0</v>
      </c>
      <c r="S158" s="86"/>
      <c r="T158" s="231">
        <f>S158*H158</f>
        <v>0</v>
      </c>
      <c r="U158" s="231">
        <v>0</v>
      </c>
      <c r="V158" s="231">
        <f>U158*H158</f>
        <v>0</v>
      </c>
      <c r="W158" s="231">
        <v>0</v>
      </c>
      <c r="X158" s="232">
        <f>W158*H158</f>
        <v>0</v>
      </c>
      <c r="Y158" s="40"/>
      <c r="Z158" s="40"/>
      <c r="AA158" s="40"/>
      <c r="AB158" s="40"/>
      <c r="AC158" s="40"/>
      <c r="AD158" s="40"/>
      <c r="AE158" s="40"/>
      <c r="AR158" s="233" t="s">
        <v>175</v>
      </c>
      <c r="AT158" s="233" t="s">
        <v>171</v>
      </c>
      <c r="AU158" s="233" t="s">
        <v>86</v>
      </c>
      <c r="AY158" s="19" t="s">
        <v>166</v>
      </c>
      <c r="BE158" s="234">
        <f>IF(O158="základní",K158,0)</f>
        <v>0</v>
      </c>
      <c r="BF158" s="234">
        <f>IF(O158="snížená",K158,0)</f>
        <v>0</v>
      </c>
      <c r="BG158" s="234">
        <f>IF(O158="zákl. přenesená",K158,0)</f>
        <v>0</v>
      </c>
      <c r="BH158" s="234">
        <f>IF(O158="sníž. přenesená",K158,0)</f>
        <v>0</v>
      </c>
      <c r="BI158" s="234">
        <f>IF(O158="nulová",K158,0)</f>
        <v>0</v>
      </c>
      <c r="BJ158" s="19" t="s">
        <v>84</v>
      </c>
      <c r="BK158" s="234">
        <f>ROUND(P158*H158,2)</f>
        <v>0</v>
      </c>
      <c r="BL158" s="19" t="s">
        <v>175</v>
      </c>
      <c r="BM158" s="233" t="s">
        <v>3120</v>
      </c>
    </row>
    <row r="159" s="2" customFormat="1" ht="16.5" customHeight="1">
      <c r="A159" s="40"/>
      <c r="B159" s="41"/>
      <c r="C159" s="235" t="s">
        <v>303</v>
      </c>
      <c r="D159" s="235" t="s">
        <v>163</v>
      </c>
      <c r="E159" s="236" t="s">
        <v>3121</v>
      </c>
      <c r="F159" s="237" t="s">
        <v>3122</v>
      </c>
      <c r="G159" s="238" t="s">
        <v>730</v>
      </c>
      <c r="H159" s="239">
        <v>2</v>
      </c>
      <c r="I159" s="240"/>
      <c r="J159" s="241"/>
      <c r="K159" s="242">
        <f>ROUND(P159*H159,2)</f>
        <v>0</v>
      </c>
      <c r="L159" s="241"/>
      <c r="M159" s="243"/>
      <c r="N159" s="244" t="s">
        <v>20</v>
      </c>
      <c r="O159" s="229" t="s">
        <v>45</v>
      </c>
      <c r="P159" s="230">
        <f>I159+J159</f>
        <v>0</v>
      </c>
      <c r="Q159" s="230">
        <f>ROUND(I159*H159,2)</f>
        <v>0</v>
      </c>
      <c r="R159" s="230">
        <f>ROUND(J159*H159,2)</f>
        <v>0</v>
      </c>
      <c r="S159" s="86"/>
      <c r="T159" s="231">
        <f>S159*H159</f>
        <v>0</v>
      </c>
      <c r="U159" s="231">
        <v>0.00072000000000000005</v>
      </c>
      <c r="V159" s="231">
        <f>U159*H159</f>
        <v>0.0014400000000000001</v>
      </c>
      <c r="W159" s="231">
        <v>0</v>
      </c>
      <c r="X159" s="232">
        <f>W159*H159</f>
        <v>0</v>
      </c>
      <c r="Y159" s="40"/>
      <c r="Z159" s="40"/>
      <c r="AA159" s="40"/>
      <c r="AB159" s="40"/>
      <c r="AC159" s="40"/>
      <c r="AD159" s="40"/>
      <c r="AE159" s="40"/>
      <c r="AR159" s="233" t="s">
        <v>194</v>
      </c>
      <c r="AT159" s="233" t="s">
        <v>163</v>
      </c>
      <c r="AU159" s="233" t="s">
        <v>86</v>
      </c>
      <c r="AY159" s="19" t="s">
        <v>166</v>
      </c>
      <c r="BE159" s="234">
        <f>IF(O159="základní",K159,0)</f>
        <v>0</v>
      </c>
      <c r="BF159" s="234">
        <f>IF(O159="snížená",K159,0)</f>
        <v>0</v>
      </c>
      <c r="BG159" s="234">
        <f>IF(O159="zákl. přenesená",K159,0)</f>
        <v>0</v>
      </c>
      <c r="BH159" s="234">
        <f>IF(O159="sníž. přenesená",K159,0)</f>
        <v>0</v>
      </c>
      <c r="BI159" s="234">
        <f>IF(O159="nulová",K159,0)</f>
        <v>0</v>
      </c>
      <c r="BJ159" s="19" t="s">
        <v>84</v>
      </c>
      <c r="BK159" s="234">
        <f>ROUND(P159*H159,2)</f>
        <v>0</v>
      </c>
      <c r="BL159" s="19" t="s">
        <v>175</v>
      </c>
      <c r="BM159" s="233" t="s">
        <v>3123</v>
      </c>
    </row>
    <row r="160" s="2" customFormat="1" ht="44.25" customHeight="1">
      <c r="A160" s="40"/>
      <c r="B160" s="41"/>
      <c r="C160" s="220" t="s">
        <v>309</v>
      </c>
      <c r="D160" s="220" t="s">
        <v>171</v>
      </c>
      <c r="E160" s="221" t="s">
        <v>3124</v>
      </c>
      <c r="F160" s="222" t="s">
        <v>3125</v>
      </c>
      <c r="G160" s="223" t="s">
        <v>730</v>
      </c>
      <c r="H160" s="224">
        <v>4</v>
      </c>
      <c r="I160" s="225"/>
      <c r="J160" s="225"/>
      <c r="K160" s="226">
        <f>ROUND(P160*H160,2)</f>
        <v>0</v>
      </c>
      <c r="L160" s="227"/>
      <c r="M160" s="46"/>
      <c r="N160" s="228" t="s">
        <v>20</v>
      </c>
      <c r="O160" s="229" t="s">
        <v>45</v>
      </c>
      <c r="P160" s="230">
        <f>I160+J160</f>
        <v>0</v>
      </c>
      <c r="Q160" s="230">
        <f>ROUND(I160*H160,2)</f>
        <v>0</v>
      </c>
      <c r="R160" s="230">
        <f>ROUND(J160*H160,2)</f>
        <v>0</v>
      </c>
      <c r="S160" s="86"/>
      <c r="T160" s="231">
        <f>S160*H160</f>
        <v>0</v>
      </c>
      <c r="U160" s="231">
        <v>0</v>
      </c>
      <c r="V160" s="231">
        <f>U160*H160</f>
        <v>0</v>
      </c>
      <c r="W160" s="231">
        <v>0</v>
      </c>
      <c r="X160" s="232">
        <f>W160*H160</f>
        <v>0</v>
      </c>
      <c r="Y160" s="40"/>
      <c r="Z160" s="40"/>
      <c r="AA160" s="40"/>
      <c r="AB160" s="40"/>
      <c r="AC160" s="40"/>
      <c r="AD160" s="40"/>
      <c r="AE160" s="40"/>
      <c r="AR160" s="233" t="s">
        <v>175</v>
      </c>
      <c r="AT160" s="233" t="s">
        <v>171</v>
      </c>
      <c r="AU160" s="233" t="s">
        <v>86</v>
      </c>
      <c r="AY160" s="19" t="s">
        <v>166</v>
      </c>
      <c r="BE160" s="234">
        <f>IF(O160="základní",K160,0)</f>
        <v>0</v>
      </c>
      <c r="BF160" s="234">
        <f>IF(O160="snížená",K160,0)</f>
        <v>0</v>
      </c>
      <c r="BG160" s="234">
        <f>IF(O160="zákl. přenesená",K160,0)</f>
        <v>0</v>
      </c>
      <c r="BH160" s="234">
        <f>IF(O160="sníž. přenesená",K160,0)</f>
        <v>0</v>
      </c>
      <c r="BI160" s="234">
        <f>IF(O160="nulová",K160,0)</f>
        <v>0</v>
      </c>
      <c r="BJ160" s="19" t="s">
        <v>84</v>
      </c>
      <c r="BK160" s="234">
        <f>ROUND(P160*H160,2)</f>
        <v>0</v>
      </c>
      <c r="BL160" s="19" t="s">
        <v>175</v>
      </c>
      <c r="BM160" s="233" t="s">
        <v>3126</v>
      </c>
    </row>
    <row r="161" s="2" customFormat="1" ht="16.5" customHeight="1">
      <c r="A161" s="40"/>
      <c r="B161" s="41"/>
      <c r="C161" s="235" t="s">
        <v>315</v>
      </c>
      <c r="D161" s="235" t="s">
        <v>163</v>
      </c>
      <c r="E161" s="236" t="s">
        <v>3127</v>
      </c>
      <c r="F161" s="237" t="s">
        <v>3128</v>
      </c>
      <c r="G161" s="238" t="s">
        <v>179</v>
      </c>
      <c r="H161" s="239">
        <v>4</v>
      </c>
      <c r="I161" s="240"/>
      <c r="J161" s="241"/>
      <c r="K161" s="242">
        <f>ROUND(P161*H161,2)</f>
        <v>0</v>
      </c>
      <c r="L161" s="241"/>
      <c r="M161" s="243"/>
      <c r="N161" s="244" t="s">
        <v>20</v>
      </c>
      <c r="O161" s="229" t="s">
        <v>45</v>
      </c>
      <c r="P161" s="230">
        <f>I161+J161</f>
        <v>0</v>
      </c>
      <c r="Q161" s="230">
        <f>ROUND(I161*H161,2)</f>
        <v>0</v>
      </c>
      <c r="R161" s="230">
        <f>ROUND(J161*H161,2)</f>
        <v>0</v>
      </c>
      <c r="S161" s="86"/>
      <c r="T161" s="231">
        <f>S161*H161</f>
        <v>0</v>
      </c>
      <c r="U161" s="231">
        <v>0</v>
      </c>
      <c r="V161" s="231">
        <f>U161*H161</f>
        <v>0</v>
      </c>
      <c r="W161" s="231">
        <v>0</v>
      </c>
      <c r="X161" s="232">
        <f>W161*H161</f>
        <v>0</v>
      </c>
      <c r="Y161" s="40"/>
      <c r="Z161" s="40"/>
      <c r="AA161" s="40"/>
      <c r="AB161" s="40"/>
      <c r="AC161" s="40"/>
      <c r="AD161" s="40"/>
      <c r="AE161" s="40"/>
      <c r="AR161" s="233" t="s">
        <v>194</v>
      </c>
      <c r="AT161" s="233" t="s">
        <v>163</v>
      </c>
      <c r="AU161" s="233" t="s">
        <v>86</v>
      </c>
      <c r="AY161" s="19" t="s">
        <v>166</v>
      </c>
      <c r="BE161" s="234">
        <f>IF(O161="základní",K161,0)</f>
        <v>0</v>
      </c>
      <c r="BF161" s="234">
        <f>IF(O161="snížená",K161,0)</f>
        <v>0</v>
      </c>
      <c r="BG161" s="234">
        <f>IF(O161="zákl. přenesená",K161,0)</f>
        <v>0</v>
      </c>
      <c r="BH161" s="234">
        <f>IF(O161="sníž. přenesená",K161,0)</f>
        <v>0</v>
      </c>
      <c r="BI161" s="234">
        <f>IF(O161="nulová",K161,0)</f>
        <v>0</v>
      </c>
      <c r="BJ161" s="19" t="s">
        <v>84</v>
      </c>
      <c r="BK161" s="234">
        <f>ROUND(P161*H161,2)</f>
        <v>0</v>
      </c>
      <c r="BL161" s="19" t="s">
        <v>175</v>
      </c>
      <c r="BM161" s="233" t="s">
        <v>3129</v>
      </c>
    </row>
    <row r="162" s="2" customFormat="1" ht="37.8" customHeight="1">
      <c r="A162" s="40"/>
      <c r="B162" s="41"/>
      <c r="C162" s="220" t="s">
        <v>319</v>
      </c>
      <c r="D162" s="220" t="s">
        <v>171</v>
      </c>
      <c r="E162" s="221" t="s">
        <v>3130</v>
      </c>
      <c r="F162" s="222" t="s">
        <v>3131</v>
      </c>
      <c r="G162" s="223" t="s">
        <v>730</v>
      </c>
      <c r="H162" s="224">
        <v>2</v>
      </c>
      <c r="I162" s="225"/>
      <c r="J162" s="225"/>
      <c r="K162" s="226">
        <f>ROUND(P162*H162,2)</f>
        <v>0</v>
      </c>
      <c r="L162" s="227"/>
      <c r="M162" s="46"/>
      <c r="N162" s="228" t="s">
        <v>20</v>
      </c>
      <c r="O162" s="229" t="s">
        <v>45</v>
      </c>
      <c r="P162" s="230">
        <f>I162+J162</f>
        <v>0</v>
      </c>
      <c r="Q162" s="230">
        <f>ROUND(I162*H162,2)</f>
        <v>0</v>
      </c>
      <c r="R162" s="230">
        <f>ROUND(J162*H162,2)</f>
        <v>0</v>
      </c>
      <c r="S162" s="86"/>
      <c r="T162" s="231">
        <f>S162*H162</f>
        <v>0</v>
      </c>
      <c r="U162" s="231">
        <v>0</v>
      </c>
      <c r="V162" s="231">
        <f>U162*H162</f>
        <v>0</v>
      </c>
      <c r="W162" s="231">
        <v>0</v>
      </c>
      <c r="X162" s="232">
        <f>W162*H162</f>
        <v>0</v>
      </c>
      <c r="Y162" s="40"/>
      <c r="Z162" s="40"/>
      <c r="AA162" s="40"/>
      <c r="AB162" s="40"/>
      <c r="AC162" s="40"/>
      <c r="AD162" s="40"/>
      <c r="AE162" s="40"/>
      <c r="AR162" s="233" t="s">
        <v>175</v>
      </c>
      <c r="AT162" s="233" t="s">
        <v>171</v>
      </c>
      <c r="AU162" s="233" t="s">
        <v>86</v>
      </c>
      <c r="AY162" s="19" t="s">
        <v>166</v>
      </c>
      <c r="BE162" s="234">
        <f>IF(O162="základní",K162,0)</f>
        <v>0</v>
      </c>
      <c r="BF162" s="234">
        <f>IF(O162="snížená",K162,0)</f>
        <v>0</v>
      </c>
      <c r="BG162" s="234">
        <f>IF(O162="zákl. přenesená",K162,0)</f>
        <v>0</v>
      </c>
      <c r="BH162" s="234">
        <f>IF(O162="sníž. přenesená",K162,0)</f>
        <v>0</v>
      </c>
      <c r="BI162" s="234">
        <f>IF(O162="nulová",K162,0)</f>
        <v>0</v>
      </c>
      <c r="BJ162" s="19" t="s">
        <v>84</v>
      </c>
      <c r="BK162" s="234">
        <f>ROUND(P162*H162,2)</f>
        <v>0</v>
      </c>
      <c r="BL162" s="19" t="s">
        <v>175</v>
      </c>
      <c r="BM162" s="233" t="s">
        <v>3132</v>
      </c>
    </row>
    <row r="163" s="2" customFormat="1" ht="16.5" customHeight="1">
      <c r="A163" s="40"/>
      <c r="B163" s="41"/>
      <c r="C163" s="235" t="s">
        <v>323</v>
      </c>
      <c r="D163" s="235" t="s">
        <v>163</v>
      </c>
      <c r="E163" s="236" t="s">
        <v>3133</v>
      </c>
      <c r="F163" s="237" t="s">
        <v>3134</v>
      </c>
      <c r="G163" s="238" t="s">
        <v>179</v>
      </c>
      <c r="H163" s="239">
        <v>1</v>
      </c>
      <c r="I163" s="240"/>
      <c r="J163" s="241"/>
      <c r="K163" s="242">
        <f>ROUND(P163*H163,2)</f>
        <v>0</v>
      </c>
      <c r="L163" s="241"/>
      <c r="M163" s="243"/>
      <c r="N163" s="244" t="s">
        <v>20</v>
      </c>
      <c r="O163" s="229" t="s">
        <v>45</v>
      </c>
      <c r="P163" s="230">
        <f>I163+J163</f>
        <v>0</v>
      </c>
      <c r="Q163" s="230">
        <f>ROUND(I163*H163,2)</f>
        <v>0</v>
      </c>
      <c r="R163" s="230">
        <f>ROUND(J163*H163,2)</f>
        <v>0</v>
      </c>
      <c r="S163" s="86"/>
      <c r="T163" s="231">
        <f>S163*H163</f>
        <v>0</v>
      </c>
      <c r="U163" s="231">
        <v>0</v>
      </c>
      <c r="V163" s="231">
        <f>U163*H163</f>
        <v>0</v>
      </c>
      <c r="W163" s="231">
        <v>0</v>
      </c>
      <c r="X163" s="232">
        <f>W163*H163</f>
        <v>0</v>
      </c>
      <c r="Y163" s="40"/>
      <c r="Z163" s="40"/>
      <c r="AA163" s="40"/>
      <c r="AB163" s="40"/>
      <c r="AC163" s="40"/>
      <c r="AD163" s="40"/>
      <c r="AE163" s="40"/>
      <c r="AR163" s="233" t="s">
        <v>194</v>
      </c>
      <c r="AT163" s="233" t="s">
        <v>163</v>
      </c>
      <c r="AU163" s="233" t="s">
        <v>86</v>
      </c>
      <c r="AY163" s="19" t="s">
        <v>166</v>
      </c>
      <c r="BE163" s="234">
        <f>IF(O163="základní",K163,0)</f>
        <v>0</v>
      </c>
      <c r="BF163" s="234">
        <f>IF(O163="snížená",K163,0)</f>
        <v>0</v>
      </c>
      <c r="BG163" s="234">
        <f>IF(O163="zákl. přenesená",K163,0)</f>
        <v>0</v>
      </c>
      <c r="BH163" s="234">
        <f>IF(O163="sníž. přenesená",K163,0)</f>
        <v>0</v>
      </c>
      <c r="BI163" s="234">
        <f>IF(O163="nulová",K163,0)</f>
        <v>0</v>
      </c>
      <c r="BJ163" s="19" t="s">
        <v>84</v>
      </c>
      <c r="BK163" s="234">
        <f>ROUND(P163*H163,2)</f>
        <v>0</v>
      </c>
      <c r="BL163" s="19" t="s">
        <v>175</v>
      </c>
      <c r="BM163" s="233" t="s">
        <v>3135</v>
      </c>
    </row>
    <row r="164" s="2" customFormat="1" ht="16.5" customHeight="1">
      <c r="A164" s="40"/>
      <c r="B164" s="41"/>
      <c r="C164" s="235" t="s">
        <v>329</v>
      </c>
      <c r="D164" s="235" t="s">
        <v>163</v>
      </c>
      <c r="E164" s="236" t="s">
        <v>3136</v>
      </c>
      <c r="F164" s="237" t="s">
        <v>3137</v>
      </c>
      <c r="G164" s="238" t="s">
        <v>730</v>
      </c>
      <c r="H164" s="239">
        <v>1</v>
      </c>
      <c r="I164" s="240"/>
      <c r="J164" s="241"/>
      <c r="K164" s="242">
        <f>ROUND(P164*H164,2)</f>
        <v>0</v>
      </c>
      <c r="L164" s="241"/>
      <c r="M164" s="243"/>
      <c r="N164" s="244" t="s">
        <v>20</v>
      </c>
      <c r="O164" s="229" t="s">
        <v>45</v>
      </c>
      <c r="P164" s="230">
        <f>I164+J164</f>
        <v>0</v>
      </c>
      <c r="Q164" s="230">
        <f>ROUND(I164*H164,2)</f>
        <v>0</v>
      </c>
      <c r="R164" s="230">
        <f>ROUND(J164*H164,2)</f>
        <v>0</v>
      </c>
      <c r="S164" s="86"/>
      <c r="T164" s="231">
        <f>S164*H164</f>
        <v>0</v>
      </c>
      <c r="U164" s="231">
        <v>0.0041999999999999997</v>
      </c>
      <c r="V164" s="231">
        <f>U164*H164</f>
        <v>0.0041999999999999997</v>
      </c>
      <c r="W164" s="231">
        <v>0</v>
      </c>
      <c r="X164" s="232">
        <f>W164*H164</f>
        <v>0</v>
      </c>
      <c r="Y164" s="40"/>
      <c r="Z164" s="40"/>
      <c r="AA164" s="40"/>
      <c r="AB164" s="40"/>
      <c r="AC164" s="40"/>
      <c r="AD164" s="40"/>
      <c r="AE164" s="40"/>
      <c r="AR164" s="233" t="s">
        <v>194</v>
      </c>
      <c r="AT164" s="233" t="s">
        <v>163</v>
      </c>
      <c r="AU164" s="233" t="s">
        <v>86</v>
      </c>
      <c r="AY164" s="19" t="s">
        <v>166</v>
      </c>
      <c r="BE164" s="234">
        <f>IF(O164="základní",K164,0)</f>
        <v>0</v>
      </c>
      <c r="BF164" s="234">
        <f>IF(O164="snížená",K164,0)</f>
        <v>0</v>
      </c>
      <c r="BG164" s="234">
        <f>IF(O164="zákl. přenesená",K164,0)</f>
        <v>0</v>
      </c>
      <c r="BH164" s="234">
        <f>IF(O164="sníž. přenesená",K164,0)</f>
        <v>0</v>
      </c>
      <c r="BI164" s="234">
        <f>IF(O164="nulová",K164,0)</f>
        <v>0</v>
      </c>
      <c r="BJ164" s="19" t="s">
        <v>84</v>
      </c>
      <c r="BK164" s="234">
        <f>ROUND(P164*H164,2)</f>
        <v>0</v>
      </c>
      <c r="BL164" s="19" t="s">
        <v>175</v>
      </c>
      <c r="BM164" s="233" t="s">
        <v>3138</v>
      </c>
    </row>
    <row r="165" s="2" customFormat="1" ht="24.15" customHeight="1">
      <c r="A165" s="40"/>
      <c r="B165" s="41"/>
      <c r="C165" s="220" t="s">
        <v>332</v>
      </c>
      <c r="D165" s="220" t="s">
        <v>171</v>
      </c>
      <c r="E165" s="221" t="s">
        <v>3139</v>
      </c>
      <c r="F165" s="222" t="s">
        <v>3140</v>
      </c>
      <c r="G165" s="223" t="s">
        <v>730</v>
      </c>
      <c r="H165" s="224">
        <v>2</v>
      </c>
      <c r="I165" s="225"/>
      <c r="J165" s="225"/>
      <c r="K165" s="226">
        <f>ROUND(P165*H165,2)</f>
        <v>0</v>
      </c>
      <c r="L165" s="227"/>
      <c r="M165" s="46"/>
      <c r="N165" s="228" t="s">
        <v>20</v>
      </c>
      <c r="O165" s="229" t="s">
        <v>45</v>
      </c>
      <c r="P165" s="230">
        <f>I165+J165</f>
        <v>0</v>
      </c>
      <c r="Q165" s="230">
        <f>ROUND(I165*H165,2)</f>
        <v>0</v>
      </c>
      <c r="R165" s="230">
        <f>ROUND(J165*H165,2)</f>
        <v>0</v>
      </c>
      <c r="S165" s="86"/>
      <c r="T165" s="231">
        <f>S165*H165</f>
        <v>0</v>
      </c>
      <c r="U165" s="231">
        <v>0</v>
      </c>
      <c r="V165" s="231">
        <f>U165*H165</f>
        <v>0</v>
      </c>
      <c r="W165" s="231">
        <v>0</v>
      </c>
      <c r="X165" s="232">
        <f>W165*H165</f>
        <v>0</v>
      </c>
      <c r="Y165" s="40"/>
      <c r="Z165" s="40"/>
      <c r="AA165" s="40"/>
      <c r="AB165" s="40"/>
      <c r="AC165" s="40"/>
      <c r="AD165" s="40"/>
      <c r="AE165" s="40"/>
      <c r="AR165" s="233" t="s">
        <v>313</v>
      </c>
      <c r="AT165" s="233" t="s">
        <v>171</v>
      </c>
      <c r="AU165" s="233" t="s">
        <v>86</v>
      </c>
      <c r="AY165" s="19" t="s">
        <v>166</v>
      </c>
      <c r="BE165" s="234">
        <f>IF(O165="základní",K165,0)</f>
        <v>0</v>
      </c>
      <c r="BF165" s="234">
        <f>IF(O165="snížená",K165,0)</f>
        <v>0</v>
      </c>
      <c r="BG165" s="234">
        <f>IF(O165="zákl. přenesená",K165,0)</f>
        <v>0</v>
      </c>
      <c r="BH165" s="234">
        <f>IF(O165="sníž. přenesená",K165,0)</f>
        <v>0</v>
      </c>
      <c r="BI165" s="234">
        <f>IF(O165="nulová",K165,0)</f>
        <v>0</v>
      </c>
      <c r="BJ165" s="19" t="s">
        <v>84</v>
      </c>
      <c r="BK165" s="234">
        <f>ROUND(P165*H165,2)</f>
        <v>0</v>
      </c>
      <c r="BL165" s="19" t="s">
        <v>313</v>
      </c>
      <c r="BM165" s="233" t="s">
        <v>3141</v>
      </c>
    </row>
    <row r="166" s="2" customFormat="1" ht="16.5" customHeight="1">
      <c r="A166" s="40"/>
      <c r="B166" s="41"/>
      <c r="C166" s="235" t="s">
        <v>335</v>
      </c>
      <c r="D166" s="235" t="s">
        <v>163</v>
      </c>
      <c r="E166" s="236" t="s">
        <v>3142</v>
      </c>
      <c r="F166" s="237" t="s">
        <v>3143</v>
      </c>
      <c r="G166" s="238" t="s">
        <v>179</v>
      </c>
      <c r="H166" s="239">
        <v>1</v>
      </c>
      <c r="I166" s="240"/>
      <c r="J166" s="241"/>
      <c r="K166" s="242">
        <f>ROUND(P166*H166,2)</f>
        <v>0</v>
      </c>
      <c r="L166" s="241"/>
      <c r="M166" s="243"/>
      <c r="N166" s="244" t="s">
        <v>20</v>
      </c>
      <c r="O166" s="229" t="s">
        <v>45</v>
      </c>
      <c r="P166" s="230">
        <f>I166+J166</f>
        <v>0</v>
      </c>
      <c r="Q166" s="230">
        <f>ROUND(I166*H166,2)</f>
        <v>0</v>
      </c>
      <c r="R166" s="230">
        <f>ROUND(J166*H166,2)</f>
        <v>0</v>
      </c>
      <c r="S166" s="86"/>
      <c r="T166" s="231">
        <f>S166*H166</f>
        <v>0</v>
      </c>
      <c r="U166" s="231">
        <v>0</v>
      </c>
      <c r="V166" s="231">
        <f>U166*H166</f>
        <v>0</v>
      </c>
      <c r="W166" s="231">
        <v>0</v>
      </c>
      <c r="X166" s="232">
        <f>W166*H166</f>
        <v>0</v>
      </c>
      <c r="Y166" s="40"/>
      <c r="Z166" s="40"/>
      <c r="AA166" s="40"/>
      <c r="AB166" s="40"/>
      <c r="AC166" s="40"/>
      <c r="AD166" s="40"/>
      <c r="AE166" s="40"/>
      <c r="AR166" s="233" t="s">
        <v>735</v>
      </c>
      <c r="AT166" s="233" t="s">
        <v>163</v>
      </c>
      <c r="AU166" s="233" t="s">
        <v>86</v>
      </c>
      <c r="AY166" s="19" t="s">
        <v>166</v>
      </c>
      <c r="BE166" s="234">
        <f>IF(O166="základní",K166,0)</f>
        <v>0</v>
      </c>
      <c r="BF166" s="234">
        <f>IF(O166="snížená",K166,0)</f>
        <v>0</v>
      </c>
      <c r="BG166" s="234">
        <f>IF(O166="zákl. přenesená",K166,0)</f>
        <v>0</v>
      </c>
      <c r="BH166" s="234">
        <f>IF(O166="sníž. přenesená",K166,0)</f>
        <v>0</v>
      </c>
      <c r="BI166" s="234">
        <f>IF(O166="nulová",K166,0)</f>
        <v>0</v>
      </c>
      <c r="BJ166" s="19" t="s">
        <v>84</v>
      </c>
      <c r="BK166" s="234">
        <f>ROUND(P166*H166,2)</f>
        <v>0</v>
      </c>
      <c r="BL166" s="19" t="s">
        <v>313</v>
      </c>
      <c r="BM166" s="233" t="s">
        <v>3144</v>
      </c>
    </row>
    <row r="167" s="2" customFormat="1" ht="16.5" customHeight="1">
      <c r="A167" s="40"/>
      <c r="B167" s="41"/>
      <c r="C167" s="235" t="s">
        <v>339</v>
      </c>
      <c r="D167" s="235" t="s">
        <v>163</v>
      </c>
      <c r="E167" s="236" t="s">
        <v>3145</v>
      </c>
      <c r="F167" s="237" t="s">
        <v>3146</v>
      </c>
      <c r="G167" s="238" t="s">
        <v>179</v>
      </c>
      <c r="H167" s="239">
        <v>1</v>
      </c>
      <c r="I167" s="240"/>
      <c r="J167" s="241"/>
      <c r="K167" s="242">
        <f>ROUND(P167*H167,2)</f>
        <v>0</v>
      </c>
      <c r="L167" s="241"/>
      <c r="M167" s="243"/>
      <c r="N167" s="244" t="s">
        <v>20</v>
      </c>
      <c r="O167" s="229" t="s">
        <v>45</v>
      </c>
      <c r="P167" s="230">
        <f>I167+J167</f>
        <v>0</v>
      </c>
      <c r="Q167" s="230">
        <f>ROUND(I167*H167,2)</f>
        <v>0</v>
      </c>
      <c r="R167" s="230">
        <f>ROUND(J167*H167,2)</f>
        <v>0</v>
      </c>
      <c r="S167" s="86"/>
      <c r="T167" s="231">
        <f>S167*H167</f>
        <v>0</v>
      </c>
      <c r="U167" s="231">
        <v>0</v>
      </c>
      <c r="V167" s="231">
        <f>U167*H167</f>
        <v>0</v>
      </c>
      <c r="W167" s="231">
        <v>0</v>
      </c>
      <c r="X167" s="232">
        <f>W167*H167</f>
        <v>0</v>
      </c>
      <c r="Y167" s="40"/>
      <c r="Z167" s="40"/>
      <c r="AA167" s="40"/>
      <c r="AB167" s="40"/>
      <c r="AC167" s="40"/>
      <c r="AD167" s="40"/>
      <c r="AE167" s="40"/>
      <c r="AR167" s="233" t="s">
        <v>735</v>
      </c>
      <c r="AT167" s="233" t="s">
        <v>163</v>
      </c>
      <c r="AU167" s="233" t="s">
        <v>86</v>
      </c>
      <c r="AY167" s="19" t="s">
        <v>166</v>
      </c>
      <c r="BE167" s="234">
        <f>IF(O167="základní",K167,0)</f>
        <v>0</v>
      </c>
      <c r="BF167" s="234">
        <f>IF(O167="snížená",K167,0)</f>
        <v>0</v>
      </c>
      <c r="BG167" s="234">
        <f>IF(O167="zákl. přenesená",K167,0)</f>
        <v>0</v>
      </c>
      <c r="BH167" s="234">
        <f>IF(O167="sníž. přenesená",K167,0)</f>
        <v>0</v>
      </c>
      <c r="BI167" s="234">
        <f>IF(O167="nulová",K167,0)</f>
        <v>0</v>
      </c>
      <c r="BJ167" s="19" t="s">
        <v>84</v>
      </c>
      <c r="BK167" s="234">
        <f>ROUND(P167*H167,2)</f>
        <v>0</v>
      </c>
      <c r="BL167" s="19" t="s">
        <v>313</v>
      </c>
      <c r="BM167" s="233" t="s">
        <v>3147</v>
      </c>
    </row>
    <row r="168" s="2" customFormat="1" ht="16.5" customHeight="1">
      <c r="A168" s="40"/>
      <c r="B168" s="41"/>
      <c r="C168" s="220" t="s">
        <v>342</v>
      </c>
      <c r="D168" s="220" t="s">
        <v>171</v>
      </c>
      <c r="E168" s="221" t="s">
        <v>3148</v>
      </c>
      <c r="F168" s="222" t="s">
        <v>3149</v>
      </c>
      <c r="G168" s="223" t="s">
        <v>174</v>
      </c>
      <c r="H168" s="224">
        <v>15.5</v>
      </c>
      <c r="I168" s="225"/>
      <c r="J168" s="225"/>
      <c r="K168" s="226">
        <f>ROUND(P168*H168,2)</f>
        <v>0</v>
      </c>
      <c r="L168" s="227"/>
      <c r="M168" s="46"/>
      <c r="N168" s="228" t="s">
        <v>20</v>
      </c>
      <c r="O168" s="229" t="s">
        <v>45</v>
      </c>
      <c r="P168" s="230">
        <f>I168+J168</f>
        <v>0</v>
      </c>
      <c r="Q168" s="230">
        <f>ROUND(I168*H168,2)</f>
        <v>0</v>
      </c>
      <c r="R168" s="230">
        <f>ROUND(J168*H168,2)</f>
        <v>0</v>
      </c>
      <c r="S168" s="86"/>
      <c r="T168" s="231">
        <f>S168*H168</f>
        <v>0</v>
      </c>
      <c r="U168" s="231">
        <v>0</v>
      </c>
      <c r="V168" s="231">
        <f>U168*H168</f>
        <v>0</v>
      </c>
      <c r="W168" s="231">
        <v>0</v>
      </c>
      <c r="X168" s="232">
        <f>W168*H168</f>
        <v>0</v>
      </c>
      <c r="Y168" s="40"/>
      <c r="Z168" s="40"/>
      <c r="AA168" s="40"/>
      <c r="AB168" s="40"/>
      <c r="AC168" s="40"/>
      <c r="AD168" s="40"/>
      <c r="AE168" s="40"/>
      <c r="AR168" s="233" t="s">
        <v>175</v>
      </c>
      <c r="AT168" s="233" t="s">
        <v>171</v>
      </c>
      <c r="AU168" s="233" t="s">
        <v>86</v>
      </c>
      <c r="AY168" s="19" t="s">
        <v>166</v>
      </c>
      <c r="BE168" s="234">
        <f>IF(O168="základní",K168,0)</f>
        <v>0</v>
      </c>
      <c r="BF168" s="234">
        <f>IF(O168="snížená",K168,0)</f>
        <v>0</v>
      </c>
      <c r="BG168" s="234">
        <f>IF(O168="zákl. přenesená",K168,0)</f>
        <v>0</v>
      </c>
      <c r="BH168" s="234">
        <f>IF(O168="sníž. přenesená",K168,0)</f>
        <v>0</v>
      </c>
      <c r="BI168" s="234">
        <f>IF(O168="nulová",K168,0)</f>
        <v>0</v>
      </c>
      <c r="BJ168" s="19" t="s">
        <v>84</v>
      </c>
      <c r="BK168" s="234">
        <f>ROUND(P168*H168,2)</f>
        <v>0</v>
      </c>
      <c r="BL168" s="19" t="s">
        <v>175</v>
      </c>
      <c r="BM168" s="233" t="s">
        <v>3150</v>
      </c>
    </row>
    <row r="169" s="2" customFormat="1" ht="21.75" customHeight="1">
      <c r="A169" s="40"/>
      <c r="B169" s="41"/>
      <c r="C169" s="220" t="s">
        <v>346</v>
      </c>
      <c r="D169" s="220" t="s">
        <v>171</v>
      </c>
      <c r="E169" s="221" t="s">
        <v>3151</v>
      </c>
      <c r="F169" s="222" t="s">
        <v>3152</v>
      </c>
      <c r="G169" s="223" t="s">
        <v>174</v>
      </c>
      <c r="H169" s="224">
        <v>53</v>
      </c>
      <c r="I169" s="225"/>
      <c r="J169" s="225"/>
      <c r="K169" s="226">
        <f>ROUND(P169*H169,2)</f>
        <v>0</v>
      </c>
      <c r="L169" s="227"/>
      <c r="M169" s="46"/>
      <c r="N169" s="228" t="s">
        <v>20</v>
      </c>
      <c r="O169" s="229" t="s">
        <v>45</v>
      </c>
      <c r="P169" s="230">
        <f>I169+J169</f>
        <v>0</v>
      </c>
      <c r="Q169" s="230">
        <f>ROUND(I169*H169,2)</f>
        <v>0</v>
      </c>
      <c r="R169" s="230">
        <f>ROUND(J169*H169,2)</f>
        <v>0</v>
      </c>
      <c r="S169" s="86"/>
      <c r="T169" s="231">
        <f>S169*H169</f>
        <v>0</v>
      </c>
      <c r="U169" s="231">
        <v>0</v>
      </c>
      <c r="V169" s="231">
        <f>U169*H169</f>
        <v>0</v>
      </c>
      <c r="W169" s="231">
        <v>0</v>
      </c>
      <c r="X169" s="232">
        <f>W169*H169</f>
        <v>0</v>
      </c>
      <c r="Y169" s="40"/>
      <c r="Z169" s="40"/>
      <c r="AA169" s="40"/>
      <c r="AB169" s="40"/>
      <c r="AC169" s="40"/>
      <c r="AD169" s="40"/>
      <c r="AE169" s="40"/>
      <c r="AR169" s="233" t="s">
        <v>175</v>
      </c>
      <c r="AT169" s="233" t="s">
        <v>171</v>
      </c>
      <c r="AU169" s="233" t="s">
        <v>86</v>
      </c>
      <c r="AY169" s="19" t="s">
        <v>166</v>
      </c>
      <c r="BE169" s="234">
        <f>IF(O169="základní",K169,0)</f>
        <v>0</v>
      </c>
      <c r="BF169" s="234">
        <f>IF(O169="snížená",K169,0)</f>
        <v>0</v>
      </c>
      <c r="BG169" s="234">
        <f>IF(O169="zákl. přenesená",K169,0)</f>
        <v>0</v>
      </c>
      <c r="BH169" s="234">
        <f>IF(O169="sníž. přenesená",K169,0)</f>
        <v>0</v>
      </c>
      <c r="BI169" s="234">
        <f>IF(O169="nulová",K169,0)</f>
        <v>0</v>
      </c>
      <c r="BJ169" s="19" t="s">
        <v>84</v>
      </c>
      <c r="BK169" s="234">
        <f>ROUND(P169*H169,2)</f>
        <v>0</v>
      </c>
      <c r="BL169" s="19" t="s">
        <v>175</v>
      </c>
      <c r="BM169" s="233" t="s">
        <v>3153</v>
      </c>
    </row>
    <row r="170" s="13" customFormat="1">
      <c r="A170" s="13"/>
      <c r="B170" s="245"/>
      <c r="C170" s="246"/>
      <c r="D170" s="247" t="s">
        <v>605</v>
      </c>
      <c r="E170" s="248" t="s">
        <v>20</v>
      </c>
      <c r="F170" s="249" t="s">
        <v>3154</v>
      </c>
      <c r="G170" s="246"/>
      <c r="H170" s="250">
        <v>53</v>
      </c>
      <c r="I170" s="251"/>
      <c r="J170" s="251"/>
      <c r="K170" s="246"/>
      <c r="L170" s="246"/>
      <c r="M170" s="252"/>
      <c r="N170" s="253"/>
      <c r="O170" s="254"/>
      <c r="P170" s="254"/>
      <c r="Q170" s="254"/>
      <c r="R170" s="254"/>
      <c r="S170" s="254"/>
      <c r="T170" s="254"/>
      <c r="U170" s="254"/>
      <c r="V170" s="254"/>
      <c r="W170" s="254"/>
      <c r="X170" s="255"/>
      <c r="Y170" s="13"/>
      <c r="Z170" s="13"/>
      <c r="AA170" s="13"/>
      <c r="AB170" s="13"/>
      <c r="AC170" s="13"/>
      <c r="AD170" s="13"/>
      <c r="AE170" s="13"/>
      <c r="AT170" s="256" t="s">
        <v>605</v>
      </c>
      <c r="AU170" s="256" t="s">
        <v>86</v>
      </c>
      <c r="AV170" s="13" t="s">
        <v>86</v>
      </c>
      <c r="AW170" s="13" t="s">
        <v>5</v>
      </c>
      <c r="AX170" s="13" t="s">
        <v>84</v>
      </c>
      <c r="AY170" s="256" t="s">
        <v>166</v>
      </c>
    </row>
    <row r="171" s="2" customFormat="1" ht="33" customHeight="1">
      <c r="A171" s="40"/>
      <c r="B171" s="41"/>
      <c r="C171" s="220" t="s">
        <v>350</v>
      </c>
      <c r="D171" s="220" t="s">
        <v>171</v>
      </c>
      <c r="E171" s="221" t="s">
        <v>3155</v>
      </c>
      <c r="F171" s="222" t="s">
        <v>3156</v>
      </c>
      <c r="G171" s="223" t="s">
        <v>730</v>
      </c>
      <c r="H171" s="224">
        <v>4</v>
      </c>
      <c r="I171" s="225"/>
      <c r="J171" s="225"/>
      <c r="K171" s="226">
        <f>ROUND(P171*H171,2)</f>
        <v>0</v>
      </c>
      <c r="L171" s="227"/>
      <c r="M171" s="46"/>
      <c r="N171" s="228" t="s">
        <v>20</v>
      </c>
      <c r="O171" s="229" t="s">
        <v>45</v>
      </c>
      <c r="P171" s="230">
        <f>I171+J171</f>
        <v>0</v>
      </c>
      <c r="Q171" s="230">
        <f>ROUND(I171*H171,2)</f>
        <v>0</v>
      </c>
      <c r="R171" s="230">
        <f>ROUND(J171*H171,2)</f>
        <v>0</v>
      </c>
      <c r="S171" s="86"/>
      <c r="T171" s="231">
        <f>S171*H171</f>
        <v>0</v>
      </c>
      <c r="U171" s="231">
        <v>0.00016000000000000001</v>
      </c>
      <c r="V171" s="231">
        <f>U171*H171</f>
        <v>0.00064000000000000005</v>
      </c>
      <c r="W171" s="231">
        <v>0</v>
      </c>
      <c r="X171" s="232">
        <f>W171*H171</f>
        <v>0</v>
      </c>
      <c r="Y171" s="40"/>
      <c r="Z171" s="40"/>
      <c r="AA171" s="40"/>
      <c r="AB171" s="40"/>
      <c r="AC171" s="40"/>
      <c r="AD171" s="40"/>
      <c r="AE171" s="40"/>
      <c r="AR171" s="233" t="s">
        <v>175</v>
      </c>
      <c r="AT171" s="233" t="s">
        <v>171</v>
      </c>
      <c r="AU171" s="233" t="s">
        <v>86</v>
      </c>
      <c r="AY171" s="19" t="s">
        <v>166</v>
      </c>
      <c r="BE171" s="234">
        <f>IF(O171="základní",K171,0)</f>
        <v>0</v>
      </c>
      <c r="BF171" s="234">
        <f>IF(O171="snížená",K171,0)</f>
        <v>0</v>
      </c>
      <c r="BG171" s="234">
        <f>IF(O171="zákl. přenesená",K171,0)</f>
        <v>0</v>
      </c>
      <c r="BH171" s="234">
        <f>IF(O171="sníž. přenesená",K171,0)</f>
        <v>0</v>
      </c>
      <c r="BI171" s="234">
        <f>IF(O171="nulová",K171,0)</f>
        <v>0</v>
      </c>
      <c r="BJ171" s="19" t="s">
        <v>84</v>
      </c>
      <c r="BK171" s="234">
        <f>ROUND(P171*H171,2)</f>
        <v>0</v>
      </c>
      <c r="BL171" s="19" t="s">
        <v>175</v>
      </c>
      <c r="BM171" s="233" t="s">
        <v>3157</v>
      </c>
    </row>
    <row r="172" s="2" customFormat="1" ht="16.5" customHeight="1">
      <c r="A172" s="40"/>
      <c r="B172" s="41"/>
      <c r="C172" s="220" t="s">
        <v>354</v>
      </c>
      <c r="D172" s="220" t="s">
        <v>171</v>
      </c>
      <c r="E172" s="221" t="s">
        <v>2995</v>
      </c>
      <c r="F172" s="222" t="s">
        <v>2996</v>
      </c>
      <c r="G172" s="223" t="s">
        <v>174</v>
      </c>
      <c r="H172" s="224">
        <v>150</v>
      </c>
      <c r="I172" s="225"/>
      <c r="J172" s="225"/>
      <c r="K172" s="226">
        <f>ROUND(P172*H172,2)</f>
        <v>0</v>
      </c>
      <c r="L172" s="227"/>
      <c r="M172" s="46"/>
      <c r="N172" s="228" t="s">
        <v>20</v>
      </c>
      <c r="O172" s="229" t="s">
        <v>45</v>
      </c>
      <c r="P172" s="230">
        <f>I172+J172</f>
        <v>0</v>
      </c>
      <c r="Q172" s="230">
        <f>ROUND(I172*H172,2)</f>
        <v>0</v>
      </c>
      <c r="R172" s="230">
        <f>ROUND(J172*H172,2)</f>
        <v>0</v>
      </c>
      <c r="S172" s="86"/>
      <c r="T172" s="231">
        <f>S172*H172</f>
        <v>0</v>
      </c>
      <c r="U172" s="231">
        <v>0.00019000000000000001</v>
      </c>
      <c r="V172" s="231">
        <f>U172*H172</f>
        <v>0.028500000000000001</v>
      </c>
      <c r="W172" s="231">
        <v>0</v>
      </c>
      <c r="X172" s="232">
        <f>W172*H172</f>
        <v>0</v>
      </c>
      <c r="Y172" s="40"/>
      <c r="Z172" s="40"/>
      <c r="AA172" s="40"/>
      <c r="AB172" s="40"/>
      <c r="AC172" s="40"/>
      <c r="AD172" s="40"/>
      <c r="AE172" s="40"/>
      <c r="AR172" s="233" t="s">
        <v>175</v>
      </c>
      <c r="AT172" s="233" t="s">
        <v>171</v>
      </c>
      <c r="AU172" s="233" t="s">
        <v>86</v>
      </c>
      <c r="AY172" s="19" t="s">
        <v>166</v>
      </c>
      <c r="BE172" s="234">
        <f>IF(O172="základní",K172,0)</f>
        <v>0</v>
      </c>
      <c r="BF172" s="234">
        <f>IF(O172="snížená",K172,0)</f>
        <v>0</v>
      </c>
      <c r="BG172" s="234">
        <f>IF(O172="zákl. přenesená",K172,0)</f>
        <v>0</v>
      </c>
      <c r="BH172" s="234">
        <f>IF(O172="sníž. přenesená",K172,0)</f>
        <v>0</v>
      </c>
      <c r="BI172" s="234">
        <f>IF(O172="nulová",K172,0)</f>
        <v>0</v>
      </c>
      <c r="BJ172" s="19" t="s">
        <v>84</v>
      </c>
      <c r="BK172" s="234">
        <f>ROUND(P172*H172,2)</f>
        <v>0</v>
      </c>
      <c r="BL172" s="19" t="s">
        <v>175</v>
      </c>
      <c r="BM172" s="233" t="s">
        <v>3158</v>
      </c>
    </row>
    <row r="173" s="2" customFormat="1" ht="21.75" customHeight="1">
      <c r="A173" s="40"/>
      <c r="B173" s="41"/>
      <c r="C173" s="220" t="s">
        <v>358</v>
      </c>
      <c r="D173" s="220" t="s">
        <v>171</v>
      </c>
      <c r="E173" s="221" t="s">
        <v>2999</v>
      </c>
      <c r="F173" s="222" t="s">
        <v>3000</v>
      </c>
      <c r="G173" s="223" t="s">
        <v>174</v>
      </c>
      <c r="H173" s="224">
        <v>69</v>
      </c>
      <c r="I173" s="225"/>
      <c r="J173" s="225"/>
      <c r="K173" s="226">
        <f>ROUND(P173*H173,2)</f>
        <v>0</v>
      </c>
      <c r="L173" s="227"/>
      <c r="M173" s="46"/>
      <c r="N173" s="228" t="s">
        <v>20</v>
      </c>
      <c r="O173" s="229" t="s">
        <v>45</v>
      </c>
      <c r="P173" s="230">
        <f>I173+J173</f>
        <v>0</v>
      </c>
      <c r="Q173" s="230">
        <f>ROUND(I173*H173,2)</f>
        <v>0</v>
      </c>
      <c r="R173" s="230">
        <f>ROUND(J173*H173,2)</f>
        <v>0</v>
      </c>
      <c r="S173" s="86"/>
      <c r="T173" s="231">
        <f>S173*H173</f>
        <v>0</v>
      </c>
      <c r="U173" s="231">
        <v>6.9999999999999994E-05</v>
      </c>
      <c r="V173" s="231">
        <f>U173*H173</f>
        <v>0.0048299999999999992</v>
      </c>
      <c r="W173" s="231">
        <v>0</v>
      </c>
      <c r="X173" s="232">
        <f>W173*H173</f>
        <v>0</v>
      </c>
      <c r="Y173" s="40"/>
      <c r="Z173" s="40"/>
      <c r="AA173" s="40"/>
      <c r="AB173" s="40"/>
      <c r="AC173" s="40"/>
      <c r="AD173" s="40"/>
      <c r="AE173" s="40"/>
      <c r="AR173" s="233" t="s">
        <v>175</v>
      </c>
      <c r="AT173" s="233" t="s">
        <v>171</v>
      </c>
      <c r="AU173" s="233" t="s">
        <v>86</v>
      </c>
      <c r="AY173" s="19" t="s">
        <v>166</v>
      </c>
      <c r="BE173" s="234">
        <f>IF(O173="základní",K173,0)</f>
        <v>0</v>
      </c>
      <c r="BF173" s="234">
        <f>IF(O173="snížená",K173,0)</f>
        <v>0</v>
      </c>
      <c r="BG173" s="234">
        <f>IF(O173="zákl. přenesená",K173,0)</f>
        <v>0</v>
      </c>
      <c r="BH173" s="234">
        <f>IF(O173="sníž. přenesená",K173,0)</f>
        <v>0</v>
      </c>
      <c r="BI173" s="234">
        <f>IF(O173="nulová",K173,0)</f>
        <v>0</v>
      </c>
      <c r="BJ173" s="19" t="s">
        <v>84</v>
      </c>
      <c r="BK173" s="234">
        <f>ROUND(P173*H173,2)</f>
        <v>0</v>
      </c>
      <c r="BL173" s="19" t="s">
        <v>175</v>
      </c>
      <c r="BM173" s="233" t="s">
        <v>3159</v>
      </c>
    </row>
    <row r="174" s="13" customFormat="1">
      <c r="A174" s="13"/>
      <c r="B174" s="245"/>
      <c r="C174" s="246"/>
      <c r="D174" s="247" t="s">
        <v>605</v>
      </c>
      <c r="E174" s="248" t="s">
        <v>20</v>
      </c>
      <c r="F174" s="249" t="s">
        <v>3160</v>
      </c>
      <c r="G174" s="246"/>
      <c r="H174" s="250">
        <v>69</v>
      </c>
      <c r="I174" s="251"/>
      <c r="J174" s="251"/>
      <c r="K174" s="246"/>
      <c r="L174" s="246"/>
      <c r="M174" s="252"/>
      <c r="N174" s="253"/>
      <c r="O174" s="254"/>
      <c r="P174" s="254"/>
      <c r="Q174" s="254"/>
      <c r="R174" s="254"/>
      <c r="S174" s="254"/>
      <c r="T174" s="254"/>
      <c r="U174" s="254"/>
      <c r="V174" s="254"/>
      <c r="W174" s="254"/>
      <c r="X174" s="255"/>
      <c r="Y174" s="13"/>
      <c r="Z174" s="13"/>
      <c r="AA174" s="13"/>
      <c r="AB174" s="13"/>
      <c r="AC174" s="13"/>
      <c r="AD174" s="13"/>
      <c r="AE174" s="13"/>
      <c r="AT174" s="256" t="s">
        <v>605</v>
      </c>
      <c r="AU174" s="256" t="s">
        <v>86</v>
      </c>
      <c r="AV174" s="13" t="s">
        <v>86</v>
      </c>
      <c r="AW174" s="13" t="s">
        <v>5</v>
      </c>
      <c r="AX174" s="13" t="s">
        <v>84</v>
      </c>
      <c r="AY174" s="256" t="s">
        <v>166</v>
      </c>
    </row>
    <row r="175" s="2" customFormat="1" ht="24.15" customHeight="1">
      <c r="A175" s="40"/>
      <c r="B175" s="41"/>
      <c r="C175" s="220" t="s">
        <v>362</v>
      </c>
      <c r="D175" s="220" t="s">
        <v>171</v>
      </c>
      <c r="E175" s="221" t="s">
        <v>3161</v>
      </c>
      <c r="F175" s="222" t="s">
        <v>3162</v>
      </c>
      <c r="G175" s="223" t="s">
        <v>791</v>
      </c>
      <c r="H175" s="224">
        <v>1</v>
      </c>
      <c r="I175" s="225"/>
      <c r="J175" s="225"/>
      <c r="K175" s="226">
        <f>ROUND(P175*H175,2)</f>
        <v>0</v>
      </c>
      <c r="L175" s="227"/>
      <c r="M175" s="46"/>
      <c r="N175" s="228" t="s">
        <v>20</v>
      </c>
      <c r="O175" s="229" t="s">
        <v>45</v>
      </c>
      <c r="P175" s="230">
        <f>I175+J175</f>
        <v>0</v>
      </c>
      <c r="Q175" s="230">
        <f>ROUND(I175*H175,2)</f>
        <v>0</v>
      </c>
      <c r="R175" s="230">
        <f>ROUND(J175*H175,2)</f>
        <v>0</v>
      </c>
      <c r="S175" s="86"/>
      <c r="T175" s="231">
        <f>S175*H175</f>
        <v>0</v>
      </c>
      <c r="U175" s="231">
        <v>0</v>
      </c>
      <c r="V175" s="231">
        <f>U175*H175</f>
        <v>0</v>
      </c>
      <c r="W175" s="231">
        <v>0</v>
      </c>
      <c r="X175" s="232">
        <f>W175*H175</f>
        <v>0</v>
      </c>
      <c r="Y175" s="40"/>
      <c r="Z175" s="40"/>
      <c r="AA175" s="40"/>
      <c r="AB175" s="40"/>
      <c r="AC175" s="40"/>
      <c r="AD175" s="40"/>
      <c r="AE175" s="40"/>
      <c r="AR175" s="233" t="s">
        <v>175</v>
      </c>
      <c r="AT175" s="233" t="s">
        <v>171</v>
      </c>
      <c r="AU175" s="233" t="s">
        <v>86</v>
      </c>
      <c r="AY175" s="19" t="s">
        <v>166</v>
      </c>
      <c r="BE175" s="234">
        <f>IF(O175="základní",K175,0)</f>
        <v>0</v>
      </c>
      <c r="BF175" s="234">
        <f>IF(O175="snížená",K175,0)</f>
        <v>0</v>
      </c>
      <c r="BG175" s="234">
        <f>IF(O175="zákl. přenesená",K175,0)</f>
        <v>0</v>
      </c>
      <c r="BH175" s="234">
        <f>IF(O175="sníž. přenesená",K175,0)</f>
        <v>0</v>
      </c>
      <c r="BI175" s="234">
        <f>IF(O175="nulová",K175,0)</f>
        <v>0</v>
      </c>
      <c r="BJ175" s="19" t="s">
        <v>84</v>
      </c>
      <c r="BK175" s="234">
        <f>ROUND(P175*H175,2)</f>
        <v>0</v>
      </c>
      <c r="BL175" s="19" t="s">
        <v>175</v>
      </c>
      <c r="BM175" s="233" t="s">
        <v>3163</v>
      </c>
    </row>
    <row r="176" s="2" customFormat="1" ht="16.5" customHeight="1">
      <c r="A176" s="40"/>
      <c r="B176" s="41"/>
      <c r="C176" s="220" t="s">
        <v>366</v>
      </c>
      <c r="D176" s="220" t="s">
        <v>171</v>
      </c>
      <c r="E176" s="221" t="s">
        <v>3164</v>
      </c>
      <c r="F176" s="222" t="s">
        <v>3165</v>
      </c>
      <c r="G176" s="223" t="s">
        <v>791</v>
      </c>
      <c r="H176" s="224">
        <v>1</v>
      </c>
      <c r="I176" s="225"/>
      <c r="J176" s="225"/>
      <c r="K176" s="226">
        <f>ROUND(P176*H176,2)</f>
        <v>0</v>
      </c>
      <c r="L176" s="227"/>
      <c r="M176" s="46"/>
      <c r="N176" s="228" t="s">
        <v>20</v>
      </c>
      <c r="O176" s="229" t="s">
        <v>45</v>
      </c>
      <c r="P176" s="230">
        <f>I176+J176</f>
        <v>0</v>
      </c>
      <c r="Q176" s="230">
        <f>ROUND(I176*H176,2)</f>
        <v>0</v>
      </c>
      <c r="R176" s="230">
        <f>ROUND(J176*H176,2)</f>
        <v>0</v>
      </c>
      <c r="S176" s="86"/>
      <c r="T176" s="231">
        <f>S176*H176</f>
        <v>0</v>
      </c>
      <c r="U176" s="231">
        <v>0</v>
      </c>
      <c r="V176" s="231">
        <f>U176*H176</f>
        <v>0</v>
      </c>
      <c r="W176" s="231">
        <v>0</v>
      </c>
      <c r="X176" s="232">
        <f>W176*H176</f>
        <v>0</v>
      </c>
      <c r="Y176" s="40"/>
      <c r="Z176" s="40"/>
      <c r="AA176" s="40"/>
      <c r="AB176" s="40"/>
      <c r="AC176" s="40"/>
      <c r="AD176" s="40"/>
      <c r="AE176" s="40"/>
      <c r="AR176" s="233" t="s">
        <v>175</v>
      </c>
      <c r="AT176" s="233" t="s">
        <v>171</v>
      </c>
      <c r="AU176" s="233" t="s">
        <v>86</v>
      </c>
      <c r="AY176" s="19" t="s">
        <v>166</v>
      </c>
      <c r="BE176" s="234">
        <f>IF(O176="základní",K176,0)</f>
        <v>0</v>
      </c>
      <c r="BF176" s="234">
        <f>IF(O176="snížená",K176,0)</f>
        <v>0</v>
      </c>
      <c r="BG176" s="234">
        <f>IF(O176="zákl. přenesená",K176,0)</f>
        <v>0</v>
      </c>
      <c r="BH176" s="234">
        <f>IF(O176="sníž. přenesená",K176,0)</f>
        <v>0</v>
      </c>
      <c r="BI176" s="234">
        <f>IF(O176="nulová",K176,0)</f>
        <v>0</v>
      </c>
      <c r="BJ176" s="19" t="s">
        <v>84</v>
      </c>
      <c r="BK176" s="234">
        <f>ROUND(P176*H176,2)</f>
        <v>0</v>
      </c>
      <c r="BL176" s="19" t="s">
        <v>175</v>
      </c>
      <c r="BM176" s="233" t="s">
        <v>3166</v>
      </c>
    </row>
    <row r="177" s="12" customFormat="1" ht="22.8" customHeight="1">
      <c r="A177" s="12"/>
      <c r="B177" s="203"/>
      <c r="C177" s="204"/>
      <c r="D177" s="205" t="s">
        <v>75</v>
      </c>
      <c r="E177" s="218" t="s">
        <v>548</v>
      </c>
      <c r="F177" s="218" t="s">
        <v>2449</v>
      </c>
      <c r="G177" s="204"/>
      <c r="H177" s="204"/>
      <c r="I177" s="207"/>
      <c r="J177" s="207"/>
      <c r="K177" s="219">
        <f>BK177</f>
        <v>0</v>
      </c>
      <c r="L177" s="204"/>
      <c r="M177" s="209"/>
      <c r="N177" s="210"/>
      <c r="O177" s="211"/>
      <c r="P177" s="211"/>
      <c r="Q177" s="212">
        <f>Q178</f>
        <v>0</v>
      </c>
      <c r="R177" s="212">
        <f>R178</f>
        <v>0</v>
      </c>
      <c r="S177" s="211"/>
      <c r="T177" s="213">
        <f>T178</f>
        <v>0</v>
      </c>
      <c r="U177" s="211"/>
      <c r="V177" s="213">
        <f>V178</f>
        <v>0</v>
      </c>
      <c r="W177" s="211"/>
      <c r="X177" s="214">
        <f>X178</f>
        <v>0</v>
      </c>
      <c r="Y177" s="12"/>
      <c r="Z177" s="12"/>
      <c r="AA177" s="12"/>
      <c r="AB177" s="12"/>
      <c r="AC177" s="12"/>
      <c r="AD177" s="12"/>
      <c r="AE177" s="12"/>
      <c r="AR177" s="215" t="s">
        <v>84</v>
      </c>
      <c r="AT177" s="216" t="s">
        <v>75</v>
      </c>
      <c r="AU177" s="216" t="s">
        <v>84</v>
      </c>
      <c r="AY177" s="215" t="s">
        <v>166</v>
      </c>
      <c r="BK177" s="217">
        <f>BK178</f>
        <v>0</v>
      </c>
    </row>
    <row r="178" s="2" customFormat="1" ht="24.15" customHeight="1">
      <c r="A178" s="40"/>
      <c r="B178" s="41"/>
      <c r="C178" s="220" t="s">
        <v>370</v>
      </c>
      <c r="D178" s="220" t="s">
        <v>171</v>
      </c>
      <c r="E178" s="221" t="s">
        <v>2450</v>
      </c>
      <c r="F178" s="222" t="s">
        <v>2451</v>
      </c>
      <c r="G178" s="223" t="s">
        <v>1374</v>
      </c>
      <c r="H178" s="224">
        <v>5.8959999999999999</v>
      </c>
      <c r="I178" s="225"/>
      <c r="J178" s="225"/>
      <c r="K178" s="226">
        <f>ROUND(P178*H178,2)</f>
        <v>0</v>
      </c>
      <c r="L178" s="227"/>
      <c r="M178" s="46"/>
      <c r="N178" s="268" t="s">
        <v>20</v>
      </c>
      <c r="O178" s="269" t="s">
        <v>45</v>
      </c>
      <c r="P178" s="270">
        <f>I178+J178</f>
        <v>0</v>
      </c>
      <c r="Q178" s="270">
        <f>ROUND(I178*H178,2)</f>
        <v>0</v>
      </c>
      <c r="R178" s="270">
        <f>ROUND(J178*H178,2)</f>
        <v>0</v>
      </c>
      <c r="S178" s="271"/>
      <c r="T178" s="272">
        <f>S178*H178</f>
        <v>0</v>
      </c>
      <c r="U178" s="272">
        <v>0</v>
      </c>
      <c r="V178" s="272">
        <f>U178*H178</f>
        <v>0</v>
      </c>
      <c r="W178" s="272">
        <v>0</v>
      </c>
      <c r="X178" s="273">
        <f>W178*H178</f>
        <v>0</v>
      </c>
      <c r="Y178" s="40"/>
      <c r="Z178" s="40"/>
      <c r="AA178" s="40"/>
      <c r="AB178" s="40"/>
      <c r="AC178" s="40"/>
      <c r="AD178" s="40"/>
      <c r="AE178" s="40"/>
      <c r="AR178" s="233" t="s">
        <v>175</v>
      </c>
      <c r="AT178" s="233" t="s">
        <v>171</v>
      </c>
      <c r="AU178" s="233" t="s">
        <v>86</v>
      </c>
      <c r="AY178" s="19" t="s">
        <v>166</v>
      </c>
      <c r="BE178" s="234">
        <f>IF(O178="základní",K178,0)</f>
        <v>0</v>
      </c>
      <c r="BF178" s="234">
        <f>IF(O178="snížená",K178,0)</f>
        <v>0</v>
      </c>
      <c r="BG178" s="234">
        <f>IF(O178="zákl. přenesená",K178,0)</f>
        <v>0</v>
      </c>
      <c r="BH178" s="234">
        <f>IF(O178="sníž. přenesená",K178,0)</f>
        <v>0</v>
      </c>
      <c r="BI178" s="234">
        <f>IF(O178="nulová",K178,0)</f>
        <v>0</v>
      </c>
      <c r="BJ178" s="19" t="s">
        <v>84</v>
      </c>
      <c r="BK178" s="234">
        <f>ROUND(P178*H178,2)</f>
        <v>0</v>
      </c>
      <c r="BL178" s="19" t="s">
        <v>175</v>
      </c>
      <c r="BM178" s="233" t="s">
        <v>3167</v>
      </c>
    </row>
    <row r="179" s="2" customFormat="1" ht="6.96" customHeight="1">
      <c r="A179" s="40"/>
      <c r="B179" s="61"/>
      <c r="C179" s="62"/>
      <c r="D179" s="62"/>
      <c r="E179" s="62"/>
      <c r="F179" s="62"/>
      <c r="G179" s="62"/>
      <c r="H179" s="62"/>
      <c r="I179" s="62"/>
      <c r="J179" s="62"/>
      <c r="K179" s="62"/>
      <c r="L179" s="62"/>
      <c r="M179" s="46"/>
      <c r="N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</row>
  </sheetData>
  <sheetProtection sheet="1" autoFilter="0" formatColumns="0" formatRows="0" objects="1" scenarios="1" spinCount="100000" saltValue="SQyi3NuVwfCY5jgyeeQrasfrLUiHqzDHJBviZtC6Cuq9sUaMTtZeeG8ypZiMyab1FxFVv7pmCy31sC06HTmr6w==" hashValue="4iBCsPhqzOAGakagFvsCjTWvX4YcWa9/B1eTi5vT6iCAsapAMQJ0JX/fH+7jCz7cRAOjNWCgyXEKrdWp/7+ekw==" algorithmName="SHA-512" password="CC35"/>
  <autoFilter ref="C85:L178"/>
  <mergeCells count="9">
    <mergeCell ref="E7:H7"/>
    <mergeCell ref="E9:H9"/>
    <mergeCell ref="E18:H18"/>
    <mergeCell ref="E27:H27"/>
    <mergeCell ref="E50:H50"/>
    <mergeCell ref="E52:H52"/>
    <mergeCell ref="E76:H76"/>
    <mergeCell ref="E78:H78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9" t="s">
        <v>115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22"/>
      <c r="AT3" s="19" t="s">
        <v>86</v>
      </c>
    </row>
    <row r="4" s="1" customFormat="1" ht="24.96" customHeight="1">
      <c r="B4" s="22"/>
      <c r="D4" s="145" t="s">
        <v>121</v>
      </c>
      <c r="M4" s="22"/>
      <c r="N4" s="146" t="s">
        <v>11</v>
      </c>
      <c r="AT4" s="19" t="s">
        <v>4</v>
      </c>
    </row>
    <row r="5" s="1" customFormat="1" ht="6.96" customHeight="1">
      <c r="B5" s="22"/>
      <c r="M5" s="22"/>
    </row>
    <row r="6" s="1" customFormat="1" ht="12" customHeight="1">
      <c r="B6" s="22"/>
      <c r="D6" s="147" t="s">
        <v>17</v>
      </c>
      <c r="M6" s="22"/>
    </row>
    <row r="7" s="1" customFormat="1" ht="16.5" customHeight="1">
      <c r="B7" s="22"/>
      <c r="E7" s="148" t="str">
        <f>'Rekapitulace stavby'!K6</f>
        <v>Rozvoj vodíkové mobility v Ostravě 1.etapa - 1.a2. fáze</v>
      </c>
      <c r="F7" s="147"/>
      <c r="G7" s="147"/>
      <c r="H7" s="147"/>
      <c r="M7" s="22"/>
    </row>
    <row r="8" s="2" customFormat="1" ht="12" customHeight="1">
      <c r="A8" s="40"/>
      <c r="B8" s="46"/>
      <c r="C8" s="40"/>
      <c r="D8" s="147" t="s">
        <v>122</v>
      </c>
      <c r="E8" s="40"/>
      <c r="F8" s="40"/>
      <c r="G8" s="40"/>
      <c r="H8" s="40"/>
      <c r="I8" s="40"/>
      <c r="J8" s="40"/>
      <c r="K8" s="40"/>
      <c r="L8" s="40"/>
      <c r="M8" s="149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50" t="s">
        <v>3168</v>
      </c>
      <c r="F9" s="40"/>
      <c r="G9" s="40"/>
      <c r="H9" s="40"/>
      <c r="I9" s="40"/>
      <c r="J9" s="40"/>
      <c r="K9" s="40"/>
      <c r="L9" s="40"/>
      <c r="M9" s="149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149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7" t="s">
        <v>19</v>
      </c>
      <c r="E11" s="40"/>
      <c r="F11" s="138" t="s">
        <v>20</v>
      </c>
      <c r="G11" s="40"/>
      <c r="H11" s="40"/>
      <c r="I11" s="147" t="s">
        <v>21</v>
      </c>
      <c r="J11" s="138" t="s">
        <v>20</v>
      </c>
      <c r="K11" s="40"/>
      <c r="L11" s="40"/>
      <c r="M11" s="149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7" t="s">
        <v>22</v>
      </c>
      <c r="E12" s="40"/>
      <c r="F12" s="138" t="s">
        <v>23</v>
      </c>
      <c r="G12" s="40"/>
      <c r="H12" s="40"/>
      <c r="I12" s="147" t="s">
        <v>24</v>
      </c>
      <c r="J12" s="151" t="str">
        <f>'Rekapitulace stavby'!AN8</f>
        <v>21. 3. 2022</v>
      </c>
      <c r="K12" s="40"/>
      <c r="L12" s="40"/>
      <c r="M12" s="149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149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7" t="s">
        <v>26</v>
      </c>
      <c r="E14" s="40"/>
      <c r="F14" s="40"/>
      <c r="G14" s="40"/>
      <c r="H14" s="40"/>
      <c r="I14" s="147" t="s">
        <v>27</v>
      </c>
      <c r="J14" s="138" t="s">
        <v>28</v>
      </c>
      <c r="K14" s="40"/>
      <c r="L14" s="40"/>
      <c r="M14" s="149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29</v>
      </c>
      <c r="F15" s="40"/>
      <c r="G15" s="40"/>
      <c r="H15" s="40"/>
      <c r="I15" s="147" t="s">
        <v>30</v>
      </c>
      <c r="J15" s="138" t="s">
        <v>20</v>
      </c>
      <c r="K15" s="40"/>
      <c r="L15" s="40"/>
      <c r="M15" s="149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149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7" t="s">
        <v>31</v>
      </c>
      <c r="E17" s="40"/>
      <c r="F17" s="40"/>
      <c r="G17" s="40"/>
      <c r="H17" s="40"/>
      <c r="I17" s="147" t="s">
        <v>27</v>
      </c>
      <c r="J17" s="35" t="str">
        <f>'Rekapitulace stavby'!AN13</f>
        <v>Vyplň údaj</v>
      </c>
      <c r="K17" s="40"/>
      <c r="L17" s="40"/>
      <c r="M17" s="149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47" t="s">
        <v>30</v>
      </c>
      <c r="J18" s="35" t="str">
        <f>'Rekapitulace stavby'!AN14</f>
        <v>Vyplň údaj</v>
      </c>
      <c r="K18" s="40"/>
      <c r="L18" s="40"/>
      <c r="M18" s="149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149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7" t="s">
        <v>33</v>
      </c>
      <c r="E20" s="40"/>
      <c r="F20" s="40"/>
      <c r="G20" s="40"/>
      <c r="H20" s="40"/>
      <c r="I20" s="147" t="s">
        <v>27</v>
      </c>
      <c r="J20" s="138" t="s">
        <v>34</v>
      </c>
      <c r="K20" s="40"/>
      <c r="L20" s="40"/>
      <c r="M20" s="149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35</v>
      </c>
      <c r="F21" s="40"/>
      <c r="G21" s="40"/>
      <c r="H21" s="40"/>
      <c r="I21" s="147" t="s">
        <v>30</v>
      </c>
      <c r="J21" s="138" t="s">
        <v>20</v>
      </c>
      <c r="K21" s="40"/>
      <c r="L21" s="40"/>
      <c r="M21" s="149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149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7" t="s">
        <v>36</v>
      </c>
      <c r="E23" s="40"/>
      <c r="F23" s="40"/>
      <c r="G23" s="40"/>
      <c r="H23" s="40"/>
      <c r="I23" s="147" t="s">
        <v>27</v>
      </c>
      <c r="J23" s="138" t="s">
        <v>20</v>
      </c>
      <c r="K23" s="40"/>
      <c r="L23" s="40"/>
      <c r="M23" s="149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37</v>
      </c>
      <c r="F24" s="40"/>
      <c r="G24" s="40"/>
      <c r="H24" s="40"/>
      <c r="I24" s="147" t="s">
        <v>30</v>
      </c>
      <c r="J24" s="138" t="s">
        <v>20</v>
      </c>
      <c r="K24" s="40"/>
      <c r="L24" s="40"/>
      <c r="M24" s="14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14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7" t="s">
        <v>38</v>
      </c>
      <c r="E26" s="40"/>
      <c r="F26" s="40"/>
      <c r="G26" s="40"/>
      <c r="H26" s="40"/>
      <c r="I26" s="40"/>
      <c r="J26" s="40"/>
      <c r="K26" s="40"/>
      <c r="L26" s="40"/>
      <c r="M26" s="14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52"/>
      <c r="B27" s="153"/>
      <c r="C27" s="152"/>
      <c r="D27" s="152"/>
      <c r="E27" s="154" t="s">
        <v>20</v>
      </c>
      <c r="F27" s="154"/>
      <c r="G27" s="154"/>
      <c r="H27" s="154"/>
      <c r="I27" s="152"/>
      <c r="J27" s="152"/>
      <c r="K27" s="152"/>
      <c r="L27" s="152"/>
      <c r="M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14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6"/>
      <c r="E29" s="156"/>
      <c r="F29" s="156"/>
      <c r="G29" s="156"/>
      <c r="H29" s="156"/>
      <c r="I29" s="156"/>
      <c r="J29" s="156"/>
      <c r="K29" s="156"/>
      <c r="L29" s="156"/>
      <c r="M29" s="149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>
      <c r="A30" s="40"/>
      <c r="B30" s="46"/>
      <c r="C30" s="40"/>
      <c r="D30" s="40"/>
      <c r="E30" s="147" t="s">
        <v>124</v>
      </c>
      <c r="F30" s="40"/>
      <c r="G30" s="40"/>
      <c r="H30" s="40"/>
      <c r="I30" s="40"/>
      <c r="J30" s="40"/>
      <c r="K30" s="157">
        <f>I61</f>
        <v>0</v>
      </c>
      <c r="L30" s="40"/>
      <c r="M30" s="149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>
      <c r="A31" s="40"/>
      <c r="B31" s="46"/>
      <c r="C31" s="40"/>
      <c r="D31" s="40"/>
      <c r="E31" s="147" t="s">
        <v>125</v>
      </c>
      <c r="F31" s="40"/>
      <c r="G31" s="40"/>
      <c r="H31" s="40"/>
      <c r="I31" s="40"/>
      <c r="J31" s="40"/>
      <c r="K31" s="157">
        <f>J61</f>
        <v>0</v>
      </c>
      <c r="L31" s="40"/>
      <c r="M31" s="149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8" t="s">
        <v>40</v>
      </c>
      <c r="E32" s="40"/>
      <c r="F32" s="40"/>
      <c r="G32" s="40"/>
      <c r="H32" s="40"/>
      <c r="I32" s="40"/>
      <c r="J32" s="40"/>
      <c r="K32" s="159">
        <f>ROUND(K93, 2)</f>
        <v>0</v>
      </c>
      <c r="L32" s="40"/>
      <c r="M32" s="149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6"/>
      <c r="E33" s="156"/>
      <c r="F33" s="156"/>
      <c r="G33" s="156"/>
      <c r="H33" s="156"/>
      <c r="I33" s="156"/>
      <c r="J33" s="156"/>
      <c r="K33" s="156"/>
      <c r="L33" s="156"/>
      <c r="M33" s="149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60" t="s">
        <v>42</v>
      </c>
      <c r="G34" s="40"/>
      <c r="H34" s="40"/>
      <c r="I34" s="160" t="s">
        <v>41</v>
      </c>
      <c r="J34" s="40"/>
      <c r="K34" s="160" t="s">
        <v>43</v>
      </c>
      <c r="L34" s="40"/>
      <c r="M34" s="149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61" t="s">
        <v>44</v>
      </c>
      <c r="E35" s="147" t="s">
        <v>45</v>
      </c>
      <c r="F35" s="157">
        <f>ROUND((SUM(BE93:BE183)),  2)</f>
        <v>0</v>
      </c>
      <c r="G35" s="40"/>
      <c r="H35" s="40"/>
      <c r="I35" s="162">
        <v>0.20999999999999999</v>
      </c>
      <c r="J35" s="40"/>
      <c r="K35" s="157">
        <f>ROUND(((SUM(BE93:BE183))*I35),  2)</f>
        <v>0</v>
      </c>
      <c r="L35" s="40"/>
      <c r="M35" s="149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7" t="s">
        <v>46</v>
      </c>
      <c r="F36" s="157">
        <f>ROUND((SUM(BF93:BF183)),  2)</f>
        <v>0</v>
      </c>
      <c r="G36" s="40"/>
      <c r="H36" s="40"/>
      <c r="I36" s="162">
        <v>0.14999999999999999</v>
      </c>
      <c r="J36" s="40"/>
      <c r="K36" s="157">
        <f>ROUND(((SUM(BF93:BF183))*I36),  2)</f>
        <v>0</v>
      </c>
      <c r="L36" s="40"/>
      <c r="M36" s="149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7" t="s">
        <v>47</v>
      </c>
      <c r="F37" s="157">
        <f>ROUND((SUM(BG93:BG183)),  2)</f>
        <v>0</v>
      </c>
      <c r="G37" s="40"/>
      <c r="H37" s="40"/>
      <c r="I37" s="162">
        <v>0.20999999999999999</v>
      </c>
      <c r="J37" s="40"/>
      <c r="K37" s="157">
        <f>0</f>
        <v>0</v>
      </c>
      <c r="L37" s="40"/>
      <c r="M37" s="149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7" t="s">
        <v>48</v>
      </c>
      <c r="F38" s="157">
        <f>ROUND((SUM(BH93:BH183)),  2)</f>
        <v>0</v>
      </c>
      <c r="G38" s="40"/>
      <c r="H38" s="40"/>
      <c r="I38" s="162">
        <v>0.14999999999999999</v>
      </c>
      <c r="J38" s="40"/>
      <c r="K38" s="157">
        <f>0</f>
        <v>0</v>
      </c>
      <c r="L38" s="40"/>
      <c r="M38" s="149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7" t="s">
        <v>49</v>
      </c>
      <c r="F39" s="157">
        <f>ROUND((SUM(BI93:BI183)),  2)</f>
        <v>0</v>
      </c>
      <c r="G39" s="40"/>
      <c r="H39" s="40"/>
      <c r="I39" s="162">
        <v>0</v>
      </c>
      <c r="J39" s="40"/>
      <c r="K39" s="157">
        <f>0</f>
        <v>0</v>
      </c>
      <c r="L39" s="40"/>
      <c r="M39" s="149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149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3"/>
      <c r="D41" s="164" t="s">
        <v>50</v>
      </c>
      <c r="E41" s="165"/>
      <c r="F41" s="165"/>
      <c r="G41" s="166" t="s">
        <v>51</v>
      </c>
      <c r="H41" s="167" t="s">
        <v>52</v>
      </c>
      <c r="I41" s="165"/>
      <c r="J41" s="165"/>
      <c r="K41" s="168">
        <f>SUM(K32:K39)</f>
        <v>0</v>
      </c>
      <c r="L41" s="169"/>
      <c r="M41" s="149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70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49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72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49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126</v>
      </c>
      <c r="D47" s="42"/>
      <c r="E47" s="42"/>
      <c r="F47" s="42"/>
      <c r="G47" s="42"/>
      <c r="H47" s="42"/>
      <c r="I47" s="42"/>
      <c r="J47" s="42"/>
      <c r="K47" s="42"/>
      <c r="L47" s="42"/>
      <c r="M47" s="149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149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17</v>
      </c>
      <c r="D49" s="42"/>
      <c r="E49" s="42"/>
      <c r="F49" s="42"/>
      <c r="G49" s="42"/>
      <c r="H49" s="42"/>
      <c r="I49" s="42"/>
      <c r="J49" s="42"/>
      <c r="K49" s="42"/>
      <c r="L49" s="42"/>
      <c r="M49" s="149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4" t="str">
        <f>E7</f>
        <v>Rozvoj vodíkové mobility v Ostravě 1.etapa - 1.a2. fáze</v>
      </c>
      <c r="F50" s="34"/>
      <c r="G50" s="34"/>
      <c r="H50" s="34"/>
      <c r="I50" s="42"/>
      <c r="J50" s="42"/>
      <c r="K50" s="42"/>
      <c r="L50" s="42"/>
      <c r="M50" s="149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2" customHeight="1">
      <c r="A51" s="40"/>
      <c r="B51" s="41"/>
      <c r="C51" s="34" t="s">
        <v>122</v>
      </c>
      <c r="D51" s="42"/>
      <c r="E51" s="42"/>
      <c r="F51" s="42"/>
      <c r="G51" s="42"/>
      <c r="H51" s="42"/>
      <c r="I51" s="42"/>
      <c r="J51" s="42"/>
      <c r="K51" s="42"/>
      <c r="L51" s="42"/>
      <c r="M51" s="149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6.5" customHeight="1">
      <c r="A52" s="40"/>
      <c r="B52" s="41"/>
      <c r="C52" s="42"/>
      <c r="D52" s="42"/>
      <c r="E52" s="71" t="str">
        <f>E9</f>
        <v>SO 07 - Přeložka SEK - Cetin a.s.</v>
      </c>
      <c r="F52" s="42"/>
      <c r="G52" s="42"/>
      <c r="H52" s="42"/>
      <c r="I52" s="42"/>
      <c r="J52" s="42"/>
      <c r="K52" s="42"/>
      <c r="L52" s="42"/>
      <c r="M52" s="149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149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2" customHeight="1">
      <c r="A54" s="40"/>
      <c r="B54" s="41"/>
      <c r="C54" s="34" t="s">
        <v>22</v>
      </c>
      <c r="D54" s="42"/>
      <c r="E54" s="42"/>
      <c r="F54" s="29" t="str">
        <f>F12</f>
        <v>Ostrava</v>
      </c>
      <c r="G54" s="42"/>
      <c r="H54" s="42"/>
      <c r="I54" s="34" t="s">
        <v>24</v>
      </c>
      <c r="J54" s="74" t="str">
        <f>IF(J12="","",J12)</f>
        <v>21. 3. 2022</v>
      </c>
      <c r="K54" s="42"/>
      <c r="L54" s="42"/>
      <c r="M54" s="149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149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5.15" customHeight="1">
      <c r="A56" s="40"/>
      <c r="B56" s="41"/>
      <c r="C56" s="34" t="s">
        <v>26</v>
      </c>
      <c r="D56" s="42"/>
      <c r="E56" s="42"/>
      <c r="F56" s="29" t="str">
        <f>E15</f>
        <v>Dopravní podnik Ostrava a.s.</v>
      </c>
      <c r="G56" s="42"/>
      <c r="H56" s="42"/>
      <c r="I56" s="34" t="s">
        <v>33</v>
      </c>
      <c r="J56" s="38" t="str">
        <f>E21</f>
        <v>IGEA s.r.o.</v>
      </c>
      <c r="K56" s="42"/>
      <c r="L56" s="42"/>
      <c r="M56" s="149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15.15" customHeight="1">
      <c r="A57" s="40"/>
      <c r="B57" s="41"/>
      <c r="C57" s="34" t="s">
        <v>31</v>
      </c>
      <c r="D57" s="42"/>
      <c r="E57" s="42"/>
      <c r="F57" s="29" t="str">
        <f>IF(E18="","",E18)</f>
        <v>Vyplň údaj</v>
      </c>
      <c r="G57" s="42"/>
      <c r="H57" s="42"/>
      <c r="I57" s="34" t="s">
        <v>36</v>
      </c>
      <c r="J57" s="38" t="str">
        <f>E24</f>
        <v>R.Vojtěchová</v>
      </c>
      <c r="K57" s="42"/>
      <c r="L57" s="42"/>
      <c r="M57" s="149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149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9.28" customHeight="1">
      <c r="A59" s="40"/>
      <c r="B59" s="41"/>
      <c r="C59" s="175" t="s">
        <v>127</v>
      </c>
      <c r="D59" s="176"/>
      <c r="E59" s="176"/>
      <c r="F59" s="176"/>
      <c r="G59" s="176"/>
      <c r="H59" s="176"/>
      <c r="I59" s="177" t="s">
        <v>128</v>
      </c>
      <c r="J59" s="177" t="s">
        <v>129</v>
      </c>
      <c r="K59" s="177" t="s">
        <v>130</v>
      </c>
      <c r="L59" s="176"/>
      <c r="M59" s="149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149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2.8" customHeight="1">
      <c r="A61" s="40"/>
      <c r="B61" s="41"/>
      <c r="C61" s="178" t="s">
        <v>74</v>
      </c>
      <c r="D61" s="42"/>
      <c r="E61" s="42"/>
      <c r="F61" s="42"/>
      <c r="G61" s="42"/>
      <c r="H61" s="42"/>
      <c r="I61" s="104">
        <f>Q93</f>
        <v>0</v>
      </c>
      <c r="J61" s="104">
        <f>R93</f>
        <v>0</v>
      </c>
      <c r="K61" s="104">
        <f>K93</f>
        <v>0</v>
      </c>
      <c r="L61" s="42"/>
      <c r="M61" s="149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U61" s="19" t="s">
        <v>131</v>
      </c>
    </row>
    <row r="62" s="9" customFormat="1" ht="24.96" customHeight="1">
      <c r="A62" s="9"/>
      <c r="B62" s="179"/>
      <c r="C62" s="180"/>
      <c r="D62" s="181" t="s">
        <v>132</v>
      </c>
      <c r="E62" s="182"/>
      <c r="F62" s="182"/>
      <c r="G62" s="182"/>
      <c r="H62" s="182"/>
      <c r="I62" s="183">
        <f>Q94</f>
        <v>0</v>
      </c>
      <c r="J62" s="183">
        <f>R94</f>
        <v>0</v>
      </c>
      <c r="K62" s="183">
        <f>K94</f>
        <v>0</v>
      </c>
      <c r="L62" s="180"/>
      <c r="M62" s="184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85"/>
      <c r="C63" s="130"/>
      <c r="D63" s="186" t="s">
        <v>3169</v>
      </c>
      <c r="E63" s="187"/>
      <c r="F63" s="187"/>
      <c r="G63" s="187"/>
      <c r="H63" s="187"/>
      <c r="I63" s="188">
        <f>Q95</f>
        <v>0</v>
      </c>
      <c r="J63" s="188">
        <f>R95</f>
        <v>0</v>
      </c>
      <c r="K63" s="188">
        <f>K95</f>
        <v>0</v>
      </c>
      <c r="L63" s="130"/>
      <c r="M63" s="18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4.88" customHeight="1">
      <c r="A64" s="10"/>
      <c r="B64" s="185"/>
      <c r="C64" s="130"/>
      <c r="D64" s="186" t="s">
        <v>3170</v>
      </c>
      <c r="E64" s="187"/>
      <c r="F64" s="187"/>
      <c r="G64" s="187"/>
      <c r="H64" s="187"/>
      <c r="I64" s="188">
        <f>Q96</f>
        <v>0</v>
      </c>
      <c r="J64" s="188">
        <f>R96</f>
        <v>0</v>
      </c>
      <c r="K64" s="188">
        <f>K96</f>
        <v>0</v>
      </c>
      <c r="L64" s="130"/>
      <c r="M64" s="18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4.88" customHeight="1">
      <c r="A65" s="10"/>
      <c r="B65" s="185"/>
      <c r="C65" s="130"/>
      <c r="D65" s="186" t="s">
        <v>3171</v>
      </c>
      <c r="E65" s="187"/>
      <c r="F65" s="187"/>
      <c r="G65" s="187"/>
      <c r="H65" s="187"/>
      <c r="I65" s="188">
        <f>Q99</f>
        <v>0</v>
      </c>
      <c r="J65" s="188">
        <f>R99</f>
        <v>0</v>
      </c>
      <c r="K65" s="188">
        <f>K99</f>
        <v>0</v>
      </c>
      <c r="L65" s="130"/>
      <c r="M65" s="18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4.88" customHeight="1">
      <c r="A66" s="10"/>
      <c r="B66" s="185"/>
      <c r="C66" s="130"/>
      <c r="D66" s="186" t="s">
        <v>3172</v>
      </c>
      <c r="E66" s="187"/>
      <c r="F66" s="187"/>
      <c r="G66" s="187"/>
      <c r="H66" s="187"/>
      <c r="I66" s="188">
        <f>Q109</f>
        <v>0</v>
      </c>
      <c r="J66" s="188">
        <f>R109</f>
        <v>0</v>
      </c>
      <c r="K66" s="188">
        <f>K109</f>
        <v>0</v>
      </c>
      <c r="L66" s="130"/>
      <c r="M66" s="18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4.88" customHeight="1">
      <c r="A67" s="10"/>
      <c r="B67" s="185"/>
      <c r="C67" s="130"/>
      <c r="D67" s="186" t="s">
        <v>3173</v>
      </c>
      <c r="E67" s="187"/>
      <c r="F67" s="187"/>
      <c r="G67" s="187"/>
      <c r="H67" s="187"/>
      <c r="I67" s="188">
        <f>Q120</f>
        <v>0</v>
      </c>
      <c r="J67" s="188">
        <f>R120</f>
        <v>0</v>
      </c>
      <c r="K67" s="188">
        <f>K120</f>
        <v>0</v>
      </c>
      <c r="L67" s="130"/>
      <c r="M67" s="18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4.88" customHeight="1">
      <c r="A68" s="10"/>
      <c r="B68" s="185"/>
      <c r="C68" s="130"/>
      <c r="D68" s="186" t="s">
        <v>3174</v>
      </c>
      <c r="E68" s="187"/>
      <c r="F68" s="187"/>
      <c r="G68" s="187"/>
      <c r="H68" s="187"/>
      <c r="I68" s="188">
        <f>Q136</f>
        <v>0</v>
      </c>
      <c r="J68" s="188">
        <f>R136</f>
        <v>0</v>
      </c>
      <c r="K68" s="188">
        <f>K136</f>
        <v>0</v>
      </c>
      <c r="L68" s="130"/>
      <c r="M68" s="18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4.88" customHeight="1">
      <c r="A69" s="10"/>
      <c r="B69" s="185"/>
      <c r="C69" s="130"/>
      <c r="D69" s="186" t="s">
        <v>3175</v>
      </c>
      <c r="E69" s="187"/>
      <c r="F69" s="187"/>
      <c r="G69" s="187"/>
      <c r="H69" s="187"/>
      <c r="I69" s="188">
        <f>Q138</f>
        <v>0</v>
      </c>
      <c r="J69" s="188">
        <f>R138</f>
        <v>0</v>
      </c>
      <c r="K69" s="188">
        <f>K138</f>
        <v>0</v>
      </c>
      <c r="L69" s="130"/>
      <c r="M69" s="18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4.88" customHeight="1">
      <c r="A70" s="10"/>
      <c r="B70" s="185"/>
      <c r="C70" s="130"/>
      <c r="D70" s="186" t="s">
        <v>3176</v>
      </c>
      <c r="E70" s="187"/>
      <c r="F70" s="187"/>
      <c r="G70" s="187"/>
      <c r="H70" s="187"/>
      <c r="I70" s="188">
        <f>Q141</f>
        <v>0</v>
      </c>
      <c r="J70" s="188">
        <f>R141</f>
        <v>0</v>
      </c>
      <c r="K70" s="188">
        <f>K141</f>
        <v>0</v>
      </c>
      <c r="L70" s="130"/>
      <c r="M70" s="18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4.88" customHeight="1">
      <c r="A71" s="10"/>
      <c r="B71" s="185"/>
      <c r="C71" s="130"/>
      <c r="D71" s="186" t="s">
        <v>3177</v>
      </c>
      <c r="E71" s="187"/>
      <c r="F71" s="187"/>
      <c r="G71" s="187"/>
      <c r="H71" s="187"/>
      <c r="I71" s="188">
        <f>Q143</f>
        <v>0</v>
      </c>
      <c r="J71" s="188">
        <f>R143</f>
        <v>0</v>
      </c>
      <c r="K71" s="188">
        <f>K143</f>
        <v>0</v>
      </c>
      <c r="L71" s="130"/>
      <c r="M71" s="18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4.88" customHeight="1">
      <c r="A72" s="10"/>
      <c r="B72" s="185"/>
      <c r="C72" s="130"/>
      <c r="D72" s="186" t="s">
        <v>3178</v>
      </c>
      <c r="E72" s="187"/>
      <c r="F72" s="187"/>
      <c r="G72" s="187"/>
      <c r="H72" s="187"/>
      <c r="I72" s="188">
        <f>Q145</f>
        <v>0</v>
      </c>
      <c r="J72" s="188">
        <f>R145</f>
        <v>0</v>
      </c>
      <c r="K72" s="188">
        <f>K145</f>
        <v>0</v>
      </c>
      <c r="L72" s="130"/>
      <c r="M72" s="189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4.88" customHeight="1">
      <c r="A73" s="10"/>
      <c r="B73" s="185"/>
      <c r="C73" s="130"/>
      <c r="D73" s="186" t="s">
        <v>3179</v>
      </c>
      <c r="E73" s="187"/>
      <c r="F73" s="187"/>
      <c r="G73" s="187"/>
      <c r="H73" s="187"/>
      <c r="I73" s="188">
        <f>Q148</f>
        <v>0</v>
      </c>
      <c r="J73" s="188">
        <f>R148</f>
        <v>0</v>
      </c>
      <c r="K73" s="188">
        <f>K148</f>
        <v>0</v>
      </c>
      <c r="L73" s="130"/>
      <c r="M73" s="189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2" customFormat="1" ht="21.84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149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61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149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9" s="2" customFormat="1" ht="6.96" customHeight="1">
      <c r="A79" s="40"/>
      <c r="B79" s="63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149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24.96" customHeight="1">
      <c r="A80" s="40"/>
      <c r="B80" s="41"/>
      <c r="C80" s="25" t="s">
        <v>146</v>
      </c>
      <c r="D80" s="42"/>
      <c r="E80" s="42"/>
      <c r="F80" s="42"/>
      <c r="G80" s="42"/>
      <c r="H80" s="42"/>
      <c r="I80" s="42"/>
      <c r="J80" s="42"/>
      <c r="K80" s="42"/>
      <c r="L80" s="42"/>
      <c r="M80" s="149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149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2" customHeight="1">
      <c r="A82" s="40"/>
      <c r="B82" s="41"/>
      <c r="C82" s="34" t="s">
        <v>17</v>
      </c>
      <c r="D82" s="42"/>
      <c r="E82" s="42"/>
      <c r="F82" s="42"/>
      <c r="G82" s="42"/>
      <c r="H82" s="42"/>
      <c r="I82" s="42"/>
      <c r="J82" s="42"/>
      <c r="K82" s="42"/>
      <c r="L82" s="42"/>
      <c r="M82" s="149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6.5" customHeight="1">
      <c r="A83" s="40"/>
      <c r="B83" s="41"/>
      <c r="C83" s="42"/>
      <c r="D83" s="42"/>
      <c r="E83" s="174" t="str">
        <f>E7</f>
        <v>Rozvoj vodíkové mobility v Ostravě 1.etapa - 1.a2. fáze</v>
      </c>
      <c r="F83" s="34"/>
      <c r="G83" s="34"/>
      <c r="H83" s="34"/>
      <c r="I83" s="42"/>
      <c r="J83" s="42"/>
      <c r="K83" s="42"/>
      <c r="L83" s="42"/>
      <c r="M83" s="149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122</v>
      </c>
      <c r="D84" s="42"/>
      <c r="E84" s="42"/>
      <c r="F84" s="42"/>
      <c r="G84" s="42"/>
      <c r="H84" s="42"/>
      <c r="I84" s="42"/>
      <c r="J84" s="42"/>
      <c r="K84" s="42"/>
      <c r="L84" s="42"/>
      <c r="M84" s="149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71" t="str">
        <f>E9</f>
        <v>SO 07 - Přeložka SEK - Cetin a.s.</v>
      </c>
      <c r="F85" s="42"/>
      <c r="G85" s="42"/>
      <c r="H85" s="42"/>
      <c r="I85" s="42"/>
      <c r="J85" s="42"/>
      <c r="K85" s="42"/>
      <c r="L85" s="42"/>
      <c r="M85" s="149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149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2" customHeight="1">
      <c r="A87" s="40"/>
      <c r="B87" s="41"/>
      <c r="C87" s="34" t="s">
        <v>22</v>
      </c>
      <c r="D87" s="42"/>
      <c r="E87" s="42"/>
      <c r="F87" s="29" t="str">
        <f>F12</f>
        <v>Ostrava</v>
      </c>
      <c r="G87" s="42"/>
      <c r="H87" s="42"/>
      <c r="I87" s="34" t="s">
        <v>24</v>
      </c>
      <c r="J87" s="74" t="str">
        <f>IF(J12="","",J12)</f>
        <v>21. 3. 2022</v>
      </c>
      <c r="K87" s="42"/>
      <c r="L87" s="42"/>
      <c r="M87" s="149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149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5.15" customHeight="1">
      <c r="A89" s="40"/>
      <c r="B89" s="41"/>
      <c r="C89" s="34" t="s">
        <v>26</v>
      </c>
      <c r="D89" s="42"/>
      <c r="E89" s="42"/>
      <c r="F89" s="29" t="str">
        <f>E15</f>
        <v>Dopravní podnik Ostrava a.s.</v>
      </c>
      <c r="G89" s="42"/>
      <c r="H89" s="42"/>
      <c r="I89" s="34" t="s">
        <v>33</v>
      </c>
      <c r="J89" s="38" t="str">
        <f>E21</f>
        <v>IGEA s.r.o.</v>
      </c>
      <c r="K89" s="42"/>
      <c r="L89" s="42"/>
      <c r="M89" s="149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5.15" customHeight="1">
      <c r="A90" s="40"/>
      <c r="B90" s="41"/>
      <c r="C90" s="34" t="s">
        <v>31</v>
      </c>
      <c r="D90" s="42"/>
      <c r="E90" s="42"/>
      <c r="F90" s="29" t="str">
        <f>IF(E18="","",E18)</f>
        <v>Vyplň údaj</v>
      </c>
      <c r="G90" s="42"/>
      <c r="H90" s="42"/>
      <c r="I90" s="34" t="s">
        <v>36</v>
      </c>
      <c r="J90" s="38" t="str">
        <f>E24</f>
        <v>R.Vojtěchová</v>
      </c>
      <c r="K90" s="42"/>
      <c r="L90" s="42"/>
      <c r="M90" s="149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0.32" customHeight="1">
      <c r="A91" s="40"/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149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11" customFormat="1" ht="29.28" customHeight="1">
      <c r="A92" s="190"/>
      <c r="B92" s="191"/>
      <c r="C92" s="192" t="s">
        <v>147</v>
      </c>
      <c r="D92" s="193" t="s">
        <v>59</v>
      </c>
      <c r="E92" s="193" t="s">
        <v>55</v>
      </c>
      <c r="F92" s="193" t="s">
        <v>56</v>
      </c>
      <c r="G92" s="193" t="s">
        <v>148</v>
      </c>
      <c r="H92" s="193" t="s">
        <v>149</v>
      </c>
      <c r="I92" s="193" t="s">
        <v>150</v>
      </c>
      <c r="J92" s="193" t="s">
        <v>151</v>
      </c>
      <c r="K92" s="194" t="s">
        <v>130</v>
      </c>
      <c r="L92" s="195" t="s">
        <v>152</v>
      </c>
      <c r="M92" s="196"/>
      <c r="N92" s="94" t="s">
        <v>20</v>
      </c>
      <c r="O92" s="95" t="s">
        <v>44</v>
      </c>
      <c r="P92" s="95" t="s">
        <v>153</v>
      </c>
      <c r="Q92" s="95" t="s">
        <v>154</v>
      </c>
      <c r="R92" s="95" t="s">
        <v>155</v>
      </c>
      <c r="S92" s="95" t="s">
        <v>156</v>
      </c>
      <c r="T92" s="95" t="s">
        <v>157</v>
      </c>
      <c r="U92" s="95" t="s">
        <v>158</v>
      </c>
      <c r="V92" s="95" t="s">
        <v>159</v>
      </c>
      <c r="W92" s="95" t="s">
        <v>160</v>
      </c>
      <c r="X92" s="96" t="s">
        <v>161</v>
      </c>
      <c r="Y92" s="190"/>
      <c r="Z92" s="190"/>
      <c r="AA92" s="190"/>
      <c r="AB92" s="190"/>
      <c r="AC92" s="190"/>
      <c r="AD92" s="190"/>
      <c r="AE92" s="190"/>
    </row>
    <row r="93" s="2" customFormat="1" ht="22.8" customHeight="1">
      <c r="A93" s="40"/>
      <c r="B93" s="41"/>
      <c r="C93" s="101" t="s">
        <v>162</v>
      </c>
      <c r="D93" s="42"/>
      <c r="E93" s="42"/>
      <c r="F93" s="42"/>
      <c r="G93" s="42"/>
      <c r="H93" s="42"/>
      <c r="I93" s="42"/>
      <c r="J93" s="42"/>
      <c r="K93" s="197">
        <f>BK93</f>
        <v>0</v>
      </c>
      <c r="L93" s="42"/>
      <c r="M93" s="46"/>
      <c r="N93" s="97"/>
      <c r="O93" s="198"/>
      <c r="P93" s="98"/>
      <c r="Q93" s="199">
        <f>Q94</f>
        <v>0</v>
      </c>
      <c r="R93" s="199">
        <f>R94</f>
        <v>0</v>
      </c>
      <c r="S93" s="98"/>
      <c r="T93" s="200">
        <f>T94</f>
        <v>0</v>
      </c>
      <c r="U93" s="98"/>
      <c r="V93" s="200">
        <f>V94</f>
        <v>0</v>
      </c>
      <c r="W93" s="98"/>
      <c r="X93" s="201">
        <f>X94</f>
        <v>0</v>
      </c>
      <c r="Y93" s="40"/>
      <c r="Z93" s="40"/>
      <c r="AA93" s="40"/>
      <c r="AB93" s="40"/>
      <c r="AC93" s="40"/>
      <c r="AD93" s="40"/>
      <c r="AE93" s="40"/>
      <c r="AT93" s="19" t="s">
        <v>75</v>
      </c>
      <c r="AU93" s="19" t="s">
        <v>131</v>
      </c>
      <c r="BK93" s="202">
        <f>BK94</f>
        <v>0</v>
      </c>
    </row>
    <row r="94" s="12" customFormat="1" ht="25.92" customHeight="1">
      <c r="A94" s="12"/>
      <c r="B94" s="203"/>
      <c r="C94" s="204"/>
      <c r="D94" s="205" t="s">
        <v>75</v>
      </c>
      <c r="E94" s="206" t="s">
        <v>163</v>
      </c>
      <c r="F94" s="206" t="s">
        <v>164</v>
      </c>
      <c r="G94" s="204"/>
      <c r="H94" s="204"/>
      <c r="I94" s="207"/>
      <c r="J94" s="207"/>
      <c r="K94" s="208">
        <f>BK94</f>
        <v>0</v>
      </c>
      <c r="L94" s="204"/>
      <c r="M94" s="209"/>
      <c r="N94" s="210"/>
      <c r="O94" s="211"/>
      <c r="P94" s="211"/>
      <c r="Q94" s="212">
        <f>Q95</f>
        <v>0</v>
      </c>
      <c r="R94" s="212">
        <f>R95</f>
        <v>0</v>
      </c>
      <c r="S94" s="211"/>
      <c r="T94" s="213">
        <f>T95</f>
        <v>0</v>
      </c>
      <c r="U94" s="211"/>
      <c r="V94" s="213">
        <f>V95</f>
        <v>0</v>
      </c>
      <c r="W94" s="211"/>
      <c r="X94" s="214">
        <f>X95</f>
        <v>0</v>
      </c>
      <c r="Y94" s="12"/>
      <c r="Z94" s="12"/>
      <c r="AA94" s="12"/>
      <c r="AB94" s="12"/>
      <c r="AC94" s="12"/>
      <c r="AD94" s="12"/>
      <c r="AE94" s="12"/>
      <c r="AR94" s="215" t="s">
        <v>165</v>
      </c>
      <c r="AT94" s="216" t="s">
        <v>75</v>
      </c>
      <c r="AU94" s="216" t="s">
        <v>76</v>
      </c>
      <c r="AY94" s="215" t="s">
        <v>166</v>
      </c>
      <c r="BK94" s="217">
        <f>BK95</f>
        <v>0</v>
      </c>
    </row>
    <row r="95" s="12" customFormat="1" ht="22.8" customHeight="1">
      <c r="A95" s="12"/>
      <c r="B95" s="203"/>
      <c r="C95" s="204"/>
      <c r="D95" s="205" t="s">
        <v>75</v>
      </c>
      <c r="E95" s="218" t="s">
        <v>3180</v>
      </c>
      <c r="F95" s="218" t="s">
        <v>3181</v>
      </c>
      <c r="G95" s="204"/>
      <c r="H95" s="204"/>
      <c r="I95" s="207"/>
      <c r="J95" s="207"/>
      <c r="K95" s="219">
        <f>BK95</f>
        <v>0</v>
      </c>
      <c r="L95" s="204"/>
      <c r="M95" s="209"/>
      <c r="N95" s="210"/>
      <c r="O95" s="211"/>
      <c r="P95" s="211"/>
      <c r="Q95" s="212">
        <f>Q96+Q99+Q109+Q120+Q136+Q138+Q141+Q143+Q145+Q148</f>
        <v>0</v>
      </c>
      <c r="R95" s="212">
        <f>R96+R99+R109+R120+R136+R138+R141+R143+R145+R148</f>
        <v>0</v>
      </c>
      <c r="S95" s="211"/>
      <c r="T95" s="213">
        <f>T96+T99+T109+T120+T136+T138+T141+T143+T145+T148</f>
        <v>0</v>
      </c>
      <c r="U95" s="211"/>
      <c r="V95" s="213">
        <f>V96+V99+V109+V120+V136+V138+V141+V143+V145+V148</f>
        <v>0</v>
      </c>
      <c r="W95" s="211"/>
      <c r="X95" s="214">
        <f>X96+X99+X109+X120+X136+X138+X141+X143+X145+X148</f>
        <v>0</v>
      </c>
      <c r="Y95" s="12"/>
      <c r="Z95" s="12"/>
      <c r="AA95" s="12"/>
      <c r="AB95" s="12"/>
      <c r="AC95" s="12"/>
      <c r="AD95" s="12"/>
      <c r="AE95" s="12"/>
      <c r="AR95" s="215" t="s">
        <v>165</v>
      </c>
      <c r="AT95" s="216" t="s">
        <v>75</v>
      </c>
      <c r="AU95" s="216" t="s">
        <v>84</v>
      </c>
      <c r="AY95" s="215" t="s">
        <v>166</v>
      </c>
      <c r="BK95" s="217">
        <f>BK96+BK99+BK109+BK120+BK136+BK138+BK141+BK143+BK145+BK148</f>
        <v>0</v>
      </c>
    </row>
    <row r="96" s="12" customFormat="1" ht="20.88" customHeight="1">
      <c r="A96" s="12"/>
      <c r="B96" s="203"/>
      <c r="C96" s="204"/>
      <c r="D96" s="205" t="s">
        <v>75</v>
      </c>
      <c r="E96" s="218" t="s">
        <v>3182</v>
      </c>
      <c r="F96" s="218" t="s">
        <v>3183</v>
      </c>
      <c r="G96" s="204"/>
      <c r="H96" s="204"/>
      <c r="I96" s="207"/>
      <c r="J96" s="207"/>
      <c r="K96" s="219">
        <f>BK96</f>
        <v>0</v>
      </c>
      <c r="L96" s="204"/>
      <c r="M96" s="209"/>
      <c r="N96" s="210"/>
      <c r="O96" s="211"/>
      <c r="P96" s="211"/>
      <c r="Q96" s="212">
        <f>SUM(Q97:Q98)</f>
        <v>0</v>
      </c>
      <c r="R96" s="212">
        <f>SUM(R97:R98)</f>
        <v>0</v>
      </c>
      <c r="S96" s="211"/>
      <c r="T96" s="213">
        <f>SUM(T97:T98)</f>
        <v>0</v>
      </c>
      <c r="U96" s="211"/>
      <c r="V96" s="213">
        <f>SUM(V97:V98)</f>
        <v>0</v>
      </c>
      <c r="W96" s="211"/>
      <c r="X96" s="214">
        <f>SUM(X97:X98)</f>
        <v>0</v>
      </c>
      <c r="Y96" s="12"/>
      <c r="Z96" s="12"/>
      <c r="AA96" s="12"/>
      <c r="AB96" s="12"/>
      <c r="AC96" s="12"/>
      <c r="AD96" s="12"/>
      <c r="AE96" s="12"/>
      <c r="AR96" s="215" t="s">
        <v>165</v>
      </c>
      <c r="AT96" s="216" t="s">
        <v>75</v>
      </c>
      <c r="AU96" s="216" t="s">
        <v>86</v>
      </c>
      <c r="AY96" s="215" t="s">
        <v>166</v>
      </c>
      <c r="BK96" s="217">
        <f>SUM(BK97:BK98)</f>
        <v>0</v>
      </c>
    </row>
    <row r="97" s="2" customFormat="1" ht="16.5" customHeight="1">
      <c r="A97" s="40"/>
      <c r="B97" s="41"/>
      <c r="C97" s="220" t="s">
        <v>84</v>
      </c>
      <c r="D97" s="220" t="s">
        <v>171</v>
      </c>
      <c r="E97" s="221" t="s">
        <v>3184</v>
      </c>
      <c r="F97" s="222" t="s">
        <v>3185</v>
      </c>
      <c r="G97" s="223" t="s">
        <v>179</v>
      </c>
      <c r="H97" s="224">
        <v>1</v>
      </c>
      <c r="I97" s="225"/>
      <c r="J97" s="225"/>
      <c r="K97" s="226">
        <f>ROUND(P97*H97,2)</f>
        <v>0</v>
      </c>
      <c r="L97" s="227"/>
      <c r="M97" s="46"/>
      <c r="N97" s="228" t="s">
        <v>20</v>
      </c>
      <c r="O97" s="229" t="s">
        <v>45</v>
      </c>
      <c r="P97" s="230">
        <f>I97+J97</f>
        <v>0</v>
      </c>
      <c r="Q97" s="230">
        <f>ROUND(I97*H97,2)</f>
        <v>0</v>
      </c>
      <c r="R97" s="230">
        <f>ROUND(J97*H97,2)</f>
        <v>0</v>
      </c>
      <c r="S97" s="86"/>
      <c r="T97" s="231">
        <f>S97*H97</f>
        <v>0</v>
      </c>
      <c r="U97" s="231">
        <v>0</v>
      </c>
      <c r="V97" s="231">
        <f>U97*H97</f>
        <v>0</v>
      </c>
      <c r="W97" s="231">
        <v>0</v>
      </c>
      <c r="X97" s="232">
        <f>W97*H97</f>
        <v>0</v>
      </c>
      <c r="Y97" s="40"/>
      <c r="Z97" s="40"/>
      <c r="AA97" s="40"/>
      <c r="AB97" s="40"/>
      <c r="AC97" s="40"/>
      <c r="AD97" s="40"/>
      <c r="AE97" s="40"/>
      <c r="AR97" s="233" t="s">
        <v>175</v>
      </c>
      <c r="AT97" s="233" t="s">
        <v>171</v>
      </c>
      <c r="AU97" s="233" t="s">
        <v>165</v>
      </c>
      <c r="AY97" s="19" t="s">
        <v>166</v>
      </c>
      <c r="BE97" s="234">
        <f>IF(O97="základní",K97,0)</f>
        <v>0</v>
      </c>
      <c r="BF97" s="234">
        <f>IF(O97="snížená",K97,0)</f>
        <v>0</v>
      </c>
      <c r="BG97" s="234">
        <f>IF(O97="zákl. přenesená",K97,0)</f>
        <v>0</v>
      </c>
      <c r="BH97" s="234">
        <f>IF(O97="sníž. přenesená",K97,0)</f>
        <v>0</v>
      </c>
      <c r="BI97" s="234">
        <f>IF(O97="nulová",K97,0)</f>
        <v>0</v>
      </c>
      <c r="BJ97" s="19" t="s">
        <v>84</v>
      </c>
      <c r="BK97" s="234">
        <f>ROUND(P97*H97,2)</f>
        <v>0</v>
      </c>
      <c r="BL97" s="19" t="s">
        <v>175</v>
      </c>
      <c r="BM97" s="233" t="s">
        <v>3186</v>
      </c>
    </row>
    <row r="98" s="2" customFormat="1" ht="16.5" customHeight="1">
      <c r="A98" s="40"/>
      <c r="B98" s="41"/>
      <c r="C98" s="220" t="s">
        <v>86</v>
      </c>
      <c r="D98" s="220" t="s">
        <v>171</v>
      </c>
      <c r="E98" s="221" t="s">
        <v>3187</v>
      </c>
      <c r="F98" s="222" t="s">
        <v>3188</v>
      </c>
      <c r="G98" s="223" t="s">
        <v>179</v>
      </c>
      <c r="H98" s="224">
        <v>1</v>
      </c>
      <c r="I98" s="225"/>
      <c r="J98" s="225"/>
      <c r="K98" s="226">
        <f>ROUND(P98*H98,2)</f>
        <v>0</v>
      </c>
      <c r="L98" s="227"/>
      <c r="M98" s="46"/>
      <c r="N98" s="228" t="s">
        <v>20</v>
      </c>
      <c r="O98" s="229" t="s">
        <v>45</v>
      </c>
      <c r="P98" s="230">
        <f>I98+J98</f>
        <v>0</v>
      </c>
      <c r="Q98" s="230">
        <f>ROUND(I98*H98,2)</f>
        <v>0</v>
      </c>
      <c r="R98" s="230">
        <f>ROUND(J98*H98,2)</f>
        <v>0</v>
      </c>
      <c r="S98" s="86"/>
      <c r="T98" s="231">
        <f>S98*H98</f>
        <v>0</v>
      </c>
      <c r="U98" s="231">
        <v>0</v>
      </c>
      <c r="V98" s="231">
        <f>U98*H98</f>
        <v>0</v>
      </c>
      <c r="W98" s="231">
        <v>0</v>
      </c>
      <c r="X98" s="232">
        <f>W98*H98</f>
        <v>0</v>
      </c>
      <c r="Y98" s="40"/>
      <c r="Z98" s="40"/>
      <c r="AA98" s="40"/>
      <c r="AB98" s="40"/>
      <c r="AC98" s="40"/>
      <c r="AD98" s="40"/>
      <c r="AE98" s="40"/>
      <c r="AR98" s="233" t="s">
        <v>175</v>
      </c>
      <c r="AT98" s="233" t="s">
        <v>171</v>
      </c>
      <c r="AU98" s="233" t="s">
        <v>165</v>
      </c>
      <c r="AY98" s="19" t="s">
        <v>166</v>
      </c>
      <c r="BE98" s="234">
        <f>IF(O98="základní",K98,0)</f>
        <v>0</v>
      </c>
      <c r="BF98" s="234">
        <f>IF(O98="snížená",K98,0)</f>
        <v>0</v>
      </c>
      <c r="BG98" s="234">
        <f>IF(O98="zákl. přenesená",K98,0)</f>
        <v>0</v>
      </c>
      <c r="BH98" s="234">
        <f>IF(O98="sníž. přenesená",K98,0)</f>
        <v>0</v>
      </c>
      <c r="BI98" s="234">
        <f>IF(O98="nulová",K98,0)</f>
        <v>0</v>
      </c>
      <c r="BJ98" s="19" t="s">
        <v>84</v>
      </c>
      <c r="BK98" s="234">
        <f>ROUND(P98*H98,2)</f>
        <v>0</v>
      </c>
      <c r="BL98" s="19" t="s">
        <v>175</v>
      </c>
      <c r="BM98" s="233" t="s">
        <v>3189</v>
      </c>
    </row>
    <row r="99" s="12" customFormat="1" ht="20.88" customHeight="1">
      <c r="A99" s="12"/>
      <c r="B99" s="203"/>
      <c r="C99" s="204"/>
      <c r="D99" s="205" t="s">
        <v>75</v>
      </c>
      <c r="E99" s="218" t="s">
        <v>3190</v>
      </c>
      <c r="F99" s="218" t="s">
        <v>590</v>
      </c>
      <c r="G99" s="204"/>
      <c r="H99" s="204"/>
      <c r="I99" s="207"/>
      <c r="J99" s="207"/>
      <c r="K99" s="219">
        <f>BK99</f>
        <v>0</v>
      </c>
      <c r="L99" s="204"/>
      <c r="M99" s="209"/>
      <c r="N99" s="210"/>
      <c r="O99" s="211"/>
      <c r="P99" s="211"/>
      <c r="Q99" s="212">
        <f>SUM(Q100:Q108)</f>
        <v>0</v>
      </c>
      <c r="R99" s="212">
        <f>SUM(R100:R108)</f>
        <v>0</v>
      </c>
      <c r="S99" s="211"/>
      <c r="T99" s="213">
        <f>SUM(T100:T108)</f>
        <v>0</v>
      </c>
      <c r="U99" s="211"/>
      <c r="V99" s="213">
        <f>SUM(V100:V108)</f>
        <v>0</v>
      </c>
      <c r="W99" s="211"/>
      <c r="X99" s="214">
        <f>SUM(X100:X108)</f>
        <v>0</v>
      </c>
      <c r="Y99" s="12"/>
      <c r="Z99" s="12"/>
      <c r="AA99" s="12"/>
      <c r="AB99" s="12"/>
      <c r="AC99" s="12"/>
      <c r="AD99" s="12"/>
      <c r="AE99" s="12"/>
      <c r="AR99" s="215" t="s">
        <v>165</v>
      </c>
      <c r="AT99" s="216" t="s">
        <v>75</v>
      </c>
      <c r="AU99" s="216" t="s">
        <v>86</v>
      </c>
      <c r="AY99" s="215" t="s">
        <v>166</v>
      </c>
      <c r="BK99" s="217">
        <f>SUM(BK100:BK108)</f>
        <v>0</v>
      </c>
    </row>
    <row r="100" s="2" customFormat="1" ht="16.5" customHeight="1">
      <c r="A100" s="40"/>
      <c r="B100" s="41"/>
      <c r="C100" s="220" t="s">
        <v>165</v>
      </c>
      <c r="D100" s="220" t="s">
        <v>171</v>
      </c>
      <c r="E100" s="221" t="s">
        <v>3191</v>
      </c>
      <c r="F100" s="222" t="s">
        <v>3192</v>
      </c>
      <c r="G100" s="223" t="s">
        <v>179</v>
      </c>
      <c r="H100" s="224">
        <v>1</v>
      </c>
      <c r="I100" s="225"/>
      <c r="J100" s="225"/>
      <c r="K100" s="226">
        <f>ROUND(P100*H100,2)</f>
        <v>0</v>
      </c>
      <c r="L100" s="227"/>
      <c r="M100" s="46"/>
      <c r="N100" s="228" t="s">
        <v>20</v>
      </c>
      <c r="O100" s="229" t="s">
        <v>45</v>
      </c>
      <c r="P100" s="230">
        <f>I100+J100</f>
        <v>0</v>
      </c>
      <c r="Q100" s="230">
        <f>ROUND(I100*H100,2)</f>
        <v>0</v>
      </c>
      <c r="R100" s="230">
        <f>ROUND(J100*H100,2)</f>
        <v>0</v>
      </c>
      <c r="S100" s="86"/>
      <c r="T100" s="231">
        <f>S100*H100</f>
        <v>0</v>
      </c>
      <c r="U100" s="231">
        <v>0</v>
      </c>
      <c r="V100" s="231">
        <f>U100*H100</f>
        <v>0</v>
      </c>
      <c r="W100" s="231">
        <v>0</v>
      </c>
      <c r="X100" s="232">
        <f>W100*H100</f>
        <v>0</v>
      </c>
      <c r="Y100" s="40"/>
      <c r="Z100" s="40"/>
      <c r="AA100" s="40"/>
      <c r="AB100" s="40"/>
      <c r="AC100" s="40"/>
      <c r="AD100" s="40"/>
      <c r="AE100" s="40"/>
      <c r="AR100" s="233" t="s">
        <v>175</v>
      </c>
      <c r="AT100" s="233" t="s">
        <v>171</v>
      </c>
      <c r="AU100" s="233" t="s">
        <v>165</v>
      </c>
      <c r="AY100" s="19" t="s">
        <v>166</v>
      </c>
      <c r="BE100" s="234">
        <f>IF(O100="základní",K100,0)</f>
        <v>0</v>
      </c>
      <c r="BF100" s="234">
        <f>IF(O100="snížená",K100,0)</f>
        <v>0</v>
      </c>
      <c r="BG100" s="234">
        <f>IF(O100="zákl. přenesená",K100,0)</f>
        <v>0</v>
      </c>
      <c r="BH100" s="234">
        <f>IF(O100="sníž. přenesená",K100,0)</f>
        <v>0</v>
      </c>
      <c r="BI100" s="234">
        <f>IF(O100="nulová",K100,0)</f>
        <v>0</v>
      </c>
      <c r="BJ100" s="19" t="s">
        <v>84</v>
      </c>
      <c r="BK100" s="234">
        <f>ROUND(P100*H100,2)</f>
        <v>0</v>
      </c>
      <c r="BL100" s="19" t="s">
        <v>175</v>
      </c>
      <c r="BM100" s="233" t="s">
        <v>3193</v>
      </c>
    </row>
    <row r="101" s="2" customFormat="1" ht="16.5" customHeight="1">
      <c r="A101" s="40"/>
      <c r="B101" s="41"/>
      <c r="C101" s="220" t="s">
        <v>175</v>
      </c>
      <c r="D101" s="220" t="s">
        <v>171</v>
      </c>
      <c r="E101" s="221" t="s">
        <v>3194</v>
      </c>
      <c r="F101" s="222" t="s">
        <v>3195</v>
      </c>
      <c r="G101" s="223" t="s">
        <v>179</v>
      </c>
      <c r="H101" s="224">
        <v>6</v>
      </c>
      <c r="I101" s="225"/>
      <c r="J101" s="225"/>
      <c r="K101" s="226">
        <f>ROUND(P101*H101,2)</f>
        <v>0</v>
      </c>
      <c r="L101" s="227"/>
      <c r="M101" s="46"/>
      <c r="N101" s="228" t="s">
        <v>20</v>
      </c>
      <c r="O101" s="229" t="s">
        <v>45</v>
      </c>
      <c r="P101" s="230">
        <f>I101+J101</f>
        <v>0</v>
      </c>
      <c r="Q101" s="230">
        <f>ROUND(I101*H101,2)</f>
        <v>0</v>
      </c>
      <c r="R101" s="230">
        <f>ROUND(J101*H101,2)</f>
        <v>0</v>
      </c>
      <c r="S101" s="86"/>
      <c r="T101" s="231">
        <f>S101*H101</f>
        <v>0</v>
      </c>
      <c r="U101" s="231">
        <v>0</v>
      </c>
      <c r="V101" s="231">
        <f>U101*H101</f>
        <v>0</v>
      </c>
      <c r="W101" s="231">
        <v>0</v>
      </c>
      <c r="X101" s="232">
        <f>W101*H101</f>
        <v>0</v>
      </c>
      <c r="Y101" s="40"/>
      <c r="Z101" s="40"/>
      <c r="AA101" s="40"/>
      <c r="AB101" s="40"/>
      <c r="AC101" s="40"/>
      <c r="AD101" s="40"/>
      <c r="AE101" s="40"/>
      <c r="AR101" s="233" t="s">
        <v>175</v>
      </c>
      <c r="AT101" s="233" t="s">
        <v>171</v>
      </c>
      <c r="AU101" s="233" t="s">
        <v>165</v>
      </c>
      <c r="AY101" s="19" t="s">
        <v>166</v>
      </c>
      <c r="BE101" s="234">
        <f>IF(O101="základní",K101,0)</f>
        <v>0</v>
      </c>
      <c r="BF101" s="234">
        <f>IF(O101="snížená",K101,0)</f>
        <v>0</v>
      </c>
      <c r="BG101" s="234">
        <f>IF(O101="zákl. přenesená",K101,0)</f>
        <v>0</v>
      </c>
      <c r="BH101" s="234">
        <f>IF(O101="sníž. přenesená",K101,0)</f>
        <v>0</v>
      </c>
      <c r="BI101" s="234">
        <f>IF(O101="nulová",K101,0)</f>
        <v>0</v>
      </c>
      <c r="BJ101" s="19" t="s">
        <v>84</v>
      </c>
      <c r="BK101" s="234">
        <f>ROUND(P101*H101,2)</f>
        <v>0</v>
      </c>
      <c r="BL101" s="19" t="s">
        <v>175</v>
      </c>
      <c r="BM101" s="233" t="s">
        <v>3196</v>
      </c>
    </row>
    <row r="102" s="2" customFormat="1" ht="16.5" customHeight="1">
      <c r="A102" s="40"/>
      <c r="B102" s="41"/>
      <c r="C102" s="220" t="s">
        <v>187</v>
      </c>
      <c r="D102" s="220" t="s">
        <v>171</v>
      </c>
      <c r="E102" s="221" t="s">
        <v>3197</v>
      </c>
      <c r="F102" s="222" t="s">
        <v>3198</v>
      </c>
      <c r="G102" s="223" t="s">
        <v>174</v>
      </c>
      <c r="H102" s="224">
        <v>14</v>
      </c>
      <c r="I102" s="225"/>
      <c r="J102" s="225"/>
      <c r="K102" s="226">
        <f>ROUND(P102*H102,2)</f>
        <v>0</v>
      </c>
      <c r="L102" s="227"/>
      <c r="M102" s="46"/>
      <c r="N102" s="228" t="s">
        <v>20</v>
      </c>
      <c r="O102" s="229" t="s">
        <v>45</v>
      </c>
      <c r="P102" s="230">
        <f>I102+J102</f>
        <v>0</v>
      </c>
      <c r="Q102" s="230">
        <f>ROUND(I102*H102,2)</f>
        <v>0</v>
      </c>
      <c r="R102" s="230">
        <f>ROUND(J102*H102,2)</f>
        <v>0</v>
      </c>
      <c r="S102" s="86"/>
      <c r="T102" s="231">
        <f>S102*H102</f>
        <v>0</v>
      </c>
      <c r="U102" s="231">
        <v>0</v>
      </c>
      <c r="V102" s="231">
        <f>U102*H102</f>
        <v>0</v>
      </c>
      <c r="W102" s="231">
        <v>0</v>
      </c>
      <c r="X102" s="232">
        <f>W102*H102</f>
        <v>0</v>
      </c>
      <c r="Y102" s="40"/>
      <c r="Z102" s="40"/>
      <c r="AA102" s="40"/>
      <c r="AB102" s="40"/>
      <c r="AC102" s="40"/>
      <c r="AD102" s="40"/>
      <c r="AE102" s="40"/>
      <c r="AR102" s="233" t="s">
        <v>175</v>
      </c>
      <c r="AT102" s="233" t="s">
        <v>171</v>
      </c>
      <c r="AU102" s="233" t="s">
        <v>165</v>
      </c>
      <c r="AY102" s="19" t="s">
        <v>166</v>
      </c>
      <c r="BE102" s="234">
        <f>IF(O102="základní",K102,0)</f>
        <v>0</v>
      </c>
      <c r="BF102" s="234">
        <f>IF(O102="snížená",K102,0)</f>
        <v>0</v>
      </c>
      <c r="BG102" s="234">
        <f>IF(O102="zákl. přenesená",K102,0)</f>
        <v>0</v>
      </c>
      <c r="BH102" s="234">
        <f>IF(O102="sníž. přenesená",K102,0)</f>
        <v>0</v>
      </c>
      <c r="BI102" s="234">
        <f>IF(O102="nulová",K102,0)</f>
        <v>0</v>
      </c>
      <c r="BJ102" s="19" t="s">
        <v>84</v>
      </c>
      <c r="BK102" s="234">
        <f>ROUND(P102*H102,2)</f>
        <v>0</v>
      </c>
      <c r="BL102" s="19" t="s">
        <v>175</v>
      </c>
      <c r="BM102" s="233" t="s">
        <v>3199</v>
      </c>
    </row>
    <row r="103" s="2" customFormat="1" ht="16.5" customHeight="1">
      <c r="A103" s="40"/>
      <c r="B103" s="41"/>
      <c r="C103" s="220" t="s">
        <v>191</v>
      </c>
      <c r="D103" s="220" t="s">
        <v>171</v>
      </c>
      <c r="E103" s="221" t="s">
        <v>3200</v>
      </c>
      <c r="F103" s="222" t="s">
        <v>3201</v>
      </c>
      <c r="G103" s="223" t="s">
        <v>174</v>
      </c>
      <c r="H103" s="224">
        <v>19</v>
      </c>
      <c r="I103" s="225"/>
      <c r="J103" s="225"/>
      <c r="K103" s="226">
        <f>ROUND(P103*H103,2)</f>
        <v>0</v>
      </c>
      <c r="L103" s="227"/>
      <c r="M103" s="46"/>
      <c r="N103" s="228" t="s">
        <v>20</v>
      </c>
      <c r="O103" s="229" t="s">
        <v>45</v>
      </c>
      <c r="P103" s="230">
        <f>I103+J103</f>
        <v>0</v>
      </c>
      <c r="Q103" s="230">
        <f>ROUND(I103*H103,2)</f>
        <v>0</v>
      </c>
      <c r="R103" s="230">
        <f>ROUND(J103*H103,2)</f>
        <v>0</v>
      </c>
      <c r="S103" s="86"/>
      <c r="T103" s="231">
        <f>S103*H103</f>
        <v>0</v>
      </c>
      <c r="U103" s="231">
        <v>0</v>
      </c>
      <c r="V103" s="231">
        <f>U103*H103</f>
        <v>0</v>
      </c>
      <c r="W103" s="231">
        <v>0</v>
      </c>
      <c r="X103" s="232">
        <f>W103*H103</f>
        <v>0</v>
      </c>
      <c r="Y103" s="40"/>
      <c r="Z103" s="40"/>
      <c r="AA103" s="40"/>
      <c r="AB103" s="40"/>
      <c r="AC103" s="40"/>
      <c r="AD103" s="40"/>
      <c r="AE103" s="40"/>
      <c r="AR103" s="233" t="s">
        <v>175</v>
      </c>
      <c r="AT103" s="233" t="s">
        <v>171</v>
      </c>
      <c r="AU103" s="233" t="s">
        <v>165</v>
      </c>
      <c r="AY103" s="19" t="s">
        <v>166</v>
      </c>
      <c r="BE103" s="234">
        <f>IF(O103="základní",K103,0)</f>
        <v>0</v>
      </c>
      <c r="BF103" s="234">
        <f>IF(O103="snížená",K103,0)</f>
        <v>0</v>
      </c>
      <c r="BG103" s="234">
        <f>IF(O103="zákl. přenesená",K103,0)</f>
        <v>0</v>
      </c>
      <c r="BH103" s="234">
        <f>IF(O103="sníž. přenesená",K103,0)</f>
        <v>0</v>
      </c>
      <c r="BI103" s="234">
        <f>IF(O103="nulová",K103,0)</f>
        <v>0</v>
      </c>
      <c r="BJ103" s="19" t="s">
        <v>84</v>
      </c>
      <c r="BK103" s="234">
        <f>ROUND(P103*H103,2)</f>
        <v>0</v>
      </c>
      <c r="BL103" s="19" t="s">
        <v>175</v>
      </c>
      <c r="BM103" s="233" t="s">
        <v>3202</v>
      </c>
    </row>
    <row r="104" s="2" customFormat="1" ht="16.5" customHeight="1">
      <c r="A104" s="40"/>
      <c r="B104" s="41"/>
      <c r="C104" s="220" t="s">
        <v>196</v>
      </c>
      <c r="D104" s="220" t="s">
        <v>171</v>
      </c>
      <c r="E104" s="221" t="s">
        <v>3203</v>
      </c>
      <c r="F104" s="222" t="s">
        <v>3204</v>
      </c>
      <c r="G104" s="223" t="s">
        <v>174</v>
      </c>
      <c r="H104" s="224">
        <v>8</v>
      </c>
      <c r="I104" s="225"/>
      <c r="J104" s="225"/>
      <c r="K104" s="226">
        <f>ROUND(P104*H104,2)</f>
        <v>0</v>
      </c>
      <c r="L104" s="227"/>
      <c r="M104" s="46"/>
      <c r="N104" s="228" t="s">
        <v>20</v>
      </c>
      <c r="O104" s="229" t="s">
        <v>45</v>
      </c>
      <c r="P104" s="230">
        <f>I104+J104</f>
        <v>0</v>
      </c>
      <c r="Q104" s="230">
        <f>ROUND(I104*H104,2)</f>
        <v>0</v>
      </c>
      <c r="R104" s="230">
        <f>ROUND(J104*H104,2)</f>
        <v>0</v>
      </c>
      <c r="S104" s="86"/>
      <c r="T104" s="231">
        <f>S104*H104</f>
        <v>0</v>
      </c>
      <c r="U104" s="231">
        <v>0</v>
      </c>
      <c r="V104" s="231">
        <f>U104*H104</f>
        <v>0</v>
      </c>
      <c r="W104" s="231">
        <v>0</v>
      </c>
      <c r="X104" s="232">
        <f>W104*H104</f>
        <v>0</v>
      </c>
      <c r="Y104" s="40"/>
      <c r="Z104" s="40"/>
      <c r="AA104" s="40"/>
      <c r="AB104" s="40"/>
      <c r="AC104" s="40"/>
      <c r="AD104" s="40"/>
      <c r="AE104" s="40"/>
      <c r="AR104" s="233" t="s">
        <v>175</v>
      </c>
      <c r="AT104" s="233" t="s">
        <v>171</v>
      </c>
      <c r="AU104" s="233" t="s">
        <v>165</v>
      </c>
      <c r="AY104" s="19" t="s">
        <v>166</v>
      </c>
      <c r="BE104" s="234">
        <f>IF(O104="základní",K104,0)</f>
        <v>0</v>
      </c>
      <c r="BF104" s="234">
        <f>IF(O104="snížená",K104,0)</f>
        <v>0</v>
      </c>
      <c r="BG104" s="234">
        <f>IF(O104="zákl. přenesená",K104,0)</f>
        <v>0</v>
      </c>
      <c r="BH104" s="234">
        <f>IF(O104="sníž. přenesená",K104,0)</f>
        <v>0</v>
      </c>
      <c r="BI104" s="234">
        <f>IF(O104="nulová",K104,0)</f>
        <v>0</v>
      </c>
      <c r="BJ104" s="19" t="s">
        <v>84</v>
      </c>
      <c r="BK104" s="234">
        <f>ROUND(P104*H104,2)</f>
        <v>0</v>
      </c>
      <c r="BL104" s="19" t="s">
        <v>175</v>
      </c>
      <c r="BM104" s="233" t="s">
        <v>3205</v>
      </c>
    </row>
    <row r="105" s="2" customFormat="1" ht="16.5" customHeight="1">
      <c r="A105" s="40"/>
      <c r="B105" s="41"/>
      <c r="C105" s="220" t="s">
        <v>194</v>
      </c>
      <c r="D105" s="220" t="s">
        <v>171</v>
      </c>
      <c r="E105" s="221" t="s">
        <v>3206</v>
      </c>
      <c r="F105" s="222" t="s">
        <v>3207</v>
      </c>
      <c r="G105" s="223" t="s">
        <v>174</v>
      </c>
      <c r="H105" s="224">
        <v>60</v>
      </c>
      <c r="I105" s="225"/>
      <c r="J105" s="225"/>
      <c r="K105" s="226">
        <f>ROUND(P105*H105,2)</f>
        <v>0</v>
      </c>
      <c r="L105" s="227"/>
      <c r="M105" s="46"/>
      <c r="N105" s="228" t="s">
        <v>20</v>
      </c>
      <c r="O105" s="229" t="s">
        <v>45</v>
      </c>
      <c r="P105" s="230">
        <f>I105+J105</f>
        <v>0</v>
      </c>
      <c r="Q105" s="230">
        <f>ROUND(I105*H105,2)</f>
        <v>0</v>
      </c>
      <c r="R105" s="230">
        <f>ROUND(J105*H105,2)</f>
        <v>0</v>
      </c>
      <c r="S105" s="86"/>
      <c r="T105" s="231">
        <f>S105*H105</f>
        <v>0</v>
      </c>
      <c r="U105" s="231">
        <v>0</v>
      </c>
      <c r="V105" s="231">
        <f>U105*H105</f>
        <v>0</v>
      </c>
      <c r="W105" s="231">
        <v>0</v>
      </c>
      <c r="X105" s="232">
        <f>W105*H105</f>
        <v>0</v>
      </c>
      <c r="Y105" s="40"/>
      <c r="Z105" s="40"/>
      <c r="AA105" s="40"/>
      <c r="AB105" s="40"/>
      <c r="AC105" s="40"/>
      <c r="AD105" s="40"/>
      <c r="AE105" s="40"/>
      <c r="AR105" s="233" t="s">
        <v>175</v>
      </c>
      <c r="AT105" s="233" t="s">
        <v>171</v>
      </c>
      <c r="AU105" s="233" t="s">
        <v>165</v>
      </c>
      <c r="AY105" s="19" t="s">
        <v>166</v>
      </c>
      <c r="BE105" s="234">
        <f>IF(O105="základní",K105,0)</f>
        <v>0</v>
      </c>
      <c r="BF105" s="234">
        <f>IF(O105="snížená",K105,0)</f>
        <v>0</v>
      </c>
      <c r="BG105" s="234">
        <f>IF(O105="zákl. přenesená",K105,0)</f>
        <v>0</v>
      </c>
      <c r="BH105" s="234">
        <f>IF(O105="sníž. přenesená",K105,0)</f>
        <v>0</v>
      </c>
      <c r="BI105" s="234">
        <f>IF(O105="nulová",K105,0)</f>
        <v>0</v>
      </c>
      <c r="BJ105" s="19" t="s">
        <v>84</v>
      </c>
      <c r="BK105" s="234">
        <f>ROUND(P105*H105,2)</f>
        <v>0</v>
      </c>
      <c r="BL105" s="19" t="s">
        <v>175</v>
      </c>
      <c r="BM105" s="233" t="s">
        <v>3208</v>
      </c>
    </row>
    <row r="106" s="2" customFormat="1" ht="16.5" customHeight="1">
      <c r="A106" s="40"/>
      <c r="B106" s="41"/>
      <c r="C106" s="220" t="s">
        <v>203</v>
      </c>
      <c r="D106" s="220" t="s">
        <v>171</v>
      </c>
      <c r="E106" s="221" t="s">
        <v>3209</v>
      </c>
      <c r="F106" s="222" t="s">
        <v>3210</v>
      </c>
      <c r="G106" s="223" t="s">
        <v>174</v>
      </c>
      <c r="H106" s="224">
        <v>41</v>
      </c>
      <c r="I106" s="225"/>
      <c r="J106" s="225"/>
      <c r="K106" s="226">
        <f>ROUND(P106*H106,2)</f>
        <v>0</v>
      </c>
      <c r="L106" s="227"/>
      <c r="M106" s="46"/>
      <c r="N106" s="228" t="s">
        <v>20</v>
      </c>
      <c r="O106" s="229" t="s">
        <v>45</v>
      </c>
      <c r="P106" s="230">
        <f>I106+J106</f>
        <v>0</v>
      </c>
      <c r="Q106" s="230">
        <f>ROUND(I106*H106,2)</f>
        <v>0</v>
      </c>
      <c r="R106" s="230">
        <f>ROUND(J106*H106,2)</f>
        <v>0</v>
      </c>
      <c r="S106" s="86"/>
      <c r="T106" s="231">
        <f>S106*H106</f>
        <v>0</v>
      </c>
      <c r="U106" s="231">
        <v>0</v>
      </c>
      <c r="V106" s="231">
        <f>U106*H106</f>
        <v>0</v>
      </c>
      <c r="W106" s="231">
        <v>0</v>
      </c>
      <c r="X106" s="232">
        <f>W106*H106</f>
        <v>0</v>
      </c>
      <c r="Y106" s="40"/>
      <c r="Z106" s="40"/>
      <c r="AA106" s="40"/>
      <c r="AB106" s="40"/>
      <c r="AC106" s="40"/>
      <c r="AD106" s="40"/>
      <c r="AE106" s="40"/>
      <c r="AR106" s="233" t="s">
        <v>175</v>
      </c>
      <c r="AT106" s="233" t="s">
        <v>171</v>
      </c>
      <c r="AU106" s="233" t="s">
        <v>165</v>
      </c>
      <c r="AY106" s="19" t="s">
        <v>166</v>
      </c>
      <c r="BE106" s="234">
        <f>IF(O106="základní",K106,0)</f>
        <v>0</v>
      </c>
      <c r="BF106" s="234">
        <f>IF(O106="snížená",K106,0)</f>
        <v>0</v>
      </c>
      <c r="BG106" s="234">
        <f>IF(O106="zákl. přenesená",K106,0)</f>
        <v>0</v>
      </c>
      <c r="BH106" s="234">
        <f>IF(O106="sníž. přenesená",K106,0)</f>
        <v>0</v>
      </c>
      <c r="BI106" s="234">
        <f>IF(O106="nulová",K106,0)</f>
        <v>0</v>
      </c>
      <c r="BJ106" s="19" t="s">
        <v>84</v>
      </c>
      <c r="BK106" s="234">
        <f>ROUND(P106*H106,2)</f>
        <v>0</v>
      </c>
      <c r="BL106" s="19" t="s">
        <v>175</v>
      </c>
      <c r="BM106" s="233" t="s">
        <v>3211</v>
      </c>
    </row>
    <row r="107" s="2" customFormat="1" ht="16.5" customHeight="1">
      <c r="A107" s="40"/>
      <c r="B107" s="41"/>
      <c r="C107" s="220" t="s">
        <v>207</v>
      </c>
      <c r="D107" s="220" t="s">
        <v>171</v>
      </c>
      <c r="E107" s="221" t="s">
        <v>3212</v>
      </c>
      <c r="F107" s="222" t="s">
        <v>3213</v>
      </c>
      <c r="G107" s="223" t="s">
        <v>3214</v>
      </c>
      <c r="H107" s="224">
        <v>15004</v>
      </c>
      <c r="I107" s="225"/>
      <c r="J107" s="225"/>
      <c r="K107" s="226">
        <f>ROUND(P107*H107,2)</f>
        <v>0</v>
      </c>
      <c r="L107" s="227"/>
      <c r="M107" s="46"/>
      <c r="N107" s="228" t="s">
        <v>20</v>
      </c>
      <c r="O107" s="229" t="s">
        <v>45</v>
      </c>
      <c r="P107" s="230">
        <f>I107+J107</f>
        <v>0</v>
      </c>
      <c r="Q107" s="230">
        <f>ROUND(I107*H107,2)</f>
        <v>0</v>
      </c>
      <c r="R107" s="230">
        <f>ROUND(J107*H107,2)</f>
        <v>0</v>
      </c>
      <c r="S107" s="86"/>
      <c r="T107" s="231">
        <f>S107*H107</f>
        <v>0</v>
      </c>
      <c r="U107" s="231">
        <v>0</v>
      </c>
      <c r="V107" s="231">
        <f>U107*H107</f>
        <v>0</v>
      </c>
      <c r="W107" s="231">
        <v>0</v>
      </c>
      <c r="X107" s="232">
        <f>W107*H107</f>
        <v>0</v>
      </c>
      <c r="Y107" s="40"/>
      <c r="Z107" s="40"/>
      <c r="AA107" s="40"/>
      <c r="AB107" s="40"/>
      <c r="AC107" s="40"/>
      <c r="AD107" s="40"/>
      <c r="AE107" s="40"/>
      <c r="AR107" s="233" t="s">
        <v>175</v>
      </c>
      <c r="AT107" s="233" t="s">
        <v>171</v>
      </c>
      <c r="AU107" s="233" t="s">
        <v>165</v>
      </c>
      <c r="AY107" s="19" t="s">
        <v>166</v>
      </c>
      <c r="BE107" s="234">
        <f>IF(O107="základní",K107,0)</f>
        <v>0</v>
      </c>
      <c r="BF107" s="234">
        <f>IF(O107="snížená",K107,0)</f>
        <v>0</v>
      </c>
      <c r="BG107" s="234">
        <f>IF(O107="zákl. přenesená",K107,0)</f>
        <v>0</v>
      </c>
      <c r="BH107" s="234">
        <f>IF(O107="sníž. přenesená",K107,0)</f>
        <v>0</v>
      </c>
      <c r="BI107" s="234">
        <f>IF(O107="nulová",K107,0)</f>
        <v>0</v>
      </c>
      <c r="BJ107" s="19" t="s">
        <v>84</v>
      </c>
      <c r="BK107" s="234">
        <f>ROUND(P107*H107,2)</f>
        <v>0</v>
      </c>
      <c r="BL107" s="19" t="s">
        <v>175</v>
      </c>
      <c r="BM107" s="233" t="s">
        <v>3215</v>
      </c>
    </row>
    <row r="108" s="2" customFormat="1" ht="16.5" customHeight="1">
      <c r="A108" s="40"/>
      <c r="B108" s="41"/>
      <c r="C108" s="220" t="s">
        <v>212</v>
      </c>
      <c r="D108" s="220" t="s">
        <v>171</v>
      </c>
      <c r="E108" s="221" t="s">
        <v>3216</v>
      </c>
      <c r="F108" s="222" t="s">
        <v>3217</v>
      </c>
      <c r="G108" s="223" t="s">
        <v>179</v>
      </c>
      <c r="H108" s="224">
        <v>1</v>
      </c>
      <c r="I108" s="225"/>
      <c r="J108" s="225"/>
      <c r="K108" s="226">
        <f>ROUND(P108*H108,2)</f>
        <v>0</v>
      </c>
      <c r="L108" s="227"/>
      <c r="M108" s="46"/>
      <c r="N108" s="228" t="s">
        <v>20</v>
      </c>
      <c r="O108" s="229" t="s">
        <v>45</v>
      </c>
      <c r="P108" s="230">
        <f>I108+J108</f>
        <v>0</v>
      </c>
      <c r="Q108" s="230">
        <f>ROUND(I108*H108,2)</f>
        <v>0</v>
      </c>
      <c r="R108" s="230">
        <f>ROUND(J108*H108,2)</f>
        <v>0</v>
      </c>
      <c r="S108" s="86"/>
      <c r="T108" s="231">
        <f>S108*H108</f>
        <v>0</v>
      </c>
      <c r="U108" s="231">
        <v>0</v>
      </c>
      <c r="V108" s="231">
        <f>U108*H108</f>
        <v>0</v>
      </c>
      <c r="W108" s="231">
        <v>0</v>
      </c>
      <c r="X108" s="232">
        <f>W108*H108</f>
        <v>0</v>
      </c>
      <c r="Y108" s="40"/>
      <c r="Z108" s="40"/>
      <c r="AA108" s="40"/>
      <c r="AB108" s="40"/>
      <c r="AC108" s="40"/>
      <c r="AD108" s="40"/>
      <c r="AE108" s="40"/>
      <c r="AR108" s="233" t="s">
        <v>175</v>
      </c>
      <c r="AT108" s="233" t="s">
        <v>171</v>
      </c>
      <c r="AU108" s="233" t="s">
        <v>165</v>
      </c>
      <c r="AY108" s="19" t="s">
        <v>166</v>
      </c>
      <c r="BE108" s="234">
        <f>IF(O108="základní",K108,0)</f>
        <v>0</v>
      </c>
      <c r="BF108" s="234">
        <f>IF(O108="snížená",K108,0)</f>
        <v>0</v>
      </c>
      <c r="BG108" s="234">
        <f>IF(O108="zákl. přenesená",K108,0)</f>
        <v>0</v>
      </c>
      <c r="BH108" s="234">
        <f>IF(O108="sníž. přenesená",K108,0)</f>
        <v>0</v>
      </c>
      <c r="BI108" s="234">
        <f>IF(O108="nulová",K108,0)</f>
        <v>0</v>
      </c>
      <c r="BJ108" s="19" t="s">
        <v>84</v>
      </c>
      <c r="BK108" s="234">
        <f>ROUND(P108*H108,2)</f>
        <v>0</v>
      </c>
      <c r="BL108" s="19" t="s">
        <v>175</v>
      </c>
      <c r="BM108" s="233" t="s">
        <v>3218</v>
      </c>
    </row>
    <row r="109" s="12" customFormat="1" ht="20.88" customHeight="1">
      <c r="A109" s="12"/>
      <c r="B109" s="203"/>
      <c r="C109" s="204"/>
      <c r="D109" s="205" t="s">
        <v>75</v>
      </c>
      <c r="E109" s="218" t="s">
        <v>3219</v>
      </c>
      <c r="F109" s="218" t="s">
        <v>125</v>
      </c>
      <c r="G109" s="204"/>
      <c r="H109" s="204"/>
      <c r="I109" s="207"/>
      <c r="J109" s="207"/>
      <c r="K109" s="219">
        <f>BK109</f>
        <v>0</v>
      </c>
      <c r="L109" s="204"/>
      <c r="M109" s="209"/>
      <c r="N109" s="210"/>
      <c r="O109" s="211"/>
      <c r="P109" s="211"/>
      <c r="Q109" s="212">
        <f>SUM(Q110:Q119)</f>
        <v>0</v>
      </c>
      <c r="R109" s="212">
        <f>SUM(R110:R119)</f>
        <v>0</v>
      </c>
      <c r="S109" s="211"/>
      <c r="T109" s="213">
        <f>SUM(T110:T119)</f>
        <v>0</v>
      </c>
      <c r="U109" s="211"/>
      <c r="V109" s="213">
        <f>SUM(V110:V119)</f>
        <v>0</v>
      </c>
      <c r="W109" s="211"/>
      <c r="X109" s="214">
        <f>SUM(X110:X119)</f>
        <v>0</v>
      </c>
      <c r="Y109" s="12"/>
      <c r="Z109" s="12"/>
      <c r="AA109" s="12"/>
      <c r="AB109" s="12"/>
      <c r="AC109" s="12"/>
      <c r="AD109" s="12"/>
      <c r="AE109" s="12"/>
      <c r="AR109" s="215" t="s">
        <v>165</v>
      </c>
      <c r="AT109" s="216" t="s">
        <v>75</v>
      </c>
      <c r="AU109" s="216" t="s">
        <v>86</v>
      </c>
      <c r="AY109" s="215" t="s">
        <v>166</v>
      </c>
      <c r="BK109" s="217">
        <f>SUM(BK110:BK119)</f>
        <v>0</v>
      </c>
    </row>
    <row r="110" s="2" customFormat="1" ht="16.5" customHeight="1">
      <c r="A110" s="40"/>
      <c r="B110" s="41"/>
      <c r="C110" s="220" t="s">
        <v>218</v>
      </c>
      <c r="D110" s="220" t="s">
        <v>171</v>
      </c>
      <c r="E110" s="221" t="s">
        <v>3220</v>
      </c>
      <c r="F110" s="222" t="s">
        <v>3221</v>
      </c>
      <c r="G110" s="223" t="s">
        <v>179</v>
      </c>
      <c r="H110" s="224">
        <v>5</v>
      </c>
      <c r="I110" s="225"/>
      <c r="J110" s="225"/>
      <c r="K110" s="226">
        <f>ROUND(P110*H110,2)</f>
        <v>0</v>
      </c>
      <c r="L110" s="227"/>
      <c r="M110" s="46"/>
      <c r="N110" s="228" t="s">
        <v>20</v>
      </c>
      <c r="O110" s="229" t="s">
        <v>45</v>
      </c>
      <c r="P110" s="230">
        <f>I110+J110</f>
        <v>0</v>
      </c>
      <c r="Q110" s="230">
        <f>ROUND(I110*H110,2)</f>
        <v>0</v>
      </c>
      <c r="R110" s="230">
        <f>ROUND(J110*H110,2)</f>
        <v>0</v>
      </c>
      <c r="S110" s="86"/>
      <c r="T110" s="231">
        <f>S110*H110</f>
        <v>0</v>
      </c>
      <c r="U110" s="231">
        <v>0</v>
      </c>
      <c r="V110" s="231">
        <f>U110*H110</f>
        <v>0</v>
      </c>
      <c r="W110" s="231">
        <v>0</v>
      </c>
      <c r="X110" s="232">
        <f>W110*H110</f>
        <v>0</v>
      </c>
      <c r="Y110" s="40"/>
      <c r="Z110" s="40"/>
      <c r="AA110" s="40"/>
      <c r="AB110" s="40"/>
      <c r="AC110" s="40"/>
      <c r="AD110" s="40"/>
      <c r="AE110" s="40"/>
      <c r="AR110" s="233" t="s">
        <v>175</v>
      </c>
      <c r="AT110" s="233" t="s">
        <v>171</v>
      </c>
      <c r="AU110" s="233" t="s">
        <v>165</v>
      </c>
      <c r="AY110" s="19" t="s">
        <v>166</v>
      </c>
      <c r="BE110" s="234">
        <f>IF(O110="základní",K110,0)</f>
        <v>0</v>
      </c>
      <c r="BF110" s="234">
        <f>IF(O110="snížená",K110,0)</f>
        <v>0</v>
      </c>
      <c r="BG110" s="234">
        <f>IF(O110="zákl. přenesená",K110,0)</f>
        <v>0</v>
      </c>
      <c r="BH110" s="234">
        <f>IF(O110="sníž. přenesená",K110,0)</f>
        <v>0</v>
      </c>
      <c r="BI110" s="234">
        <f>IF(O110="nulová",K110,0)</f>
        <v>0</v>
      </c>
      <c r="BJ110" s="19" t="s">
        <v>84</v>
      </c>
      <c r="BK110" s="234">
        <f>ROUND(P110*H110,2)</f>
        <v>0</v>
      </c>
      <c r="BL110" s="19" t="s">
        <v>175</v>
      </c>
      <c r="BM110" s="233" t="s">
        <v>3222</v>
      </c>
    </row>
    <row r="111" s="2" customFormat="1" ht="16.5" customHeight="1">
      <c r="A111" s="40"/>
      <c r="B111" s="41"/>
      <c r="C111" s="220" t="s">
        <v>222</v>
      </c>
      <c r="D111" s="220" t="s">
        <v>171</v>
      </c>
      <c r="E111" s="221" t="s">
        <v>3223</v>
      </c>
      <c r="F111" s="222" t="s">
        <v>3224</v>
      </c>
      <c r="G111" s="223" t="s">
        <v>179</v>
      </c>
      <c r="H111" s="224">
        <v>43</v>
      </c>
      <c r="I111" s="225"/>
      <c r="J111" s="225"/>
      <c r="K111" s="226">
        <f>ROUND(P111*H111,2)</f>
        <v>0</v>
      </c>
      <c r="L111" s="227"/>
      <c r="M111" s="46"/>
      <c r="N111" s="228" t="s">
        <v>20</v>
      </c>
      <c r="O111" s="229" t="s">
        <v>45</v>
      </c>
      <c r="P111" s="230">
        <f>I111+J111</f>
        <v>0</v>
      </c>
      <c r="Q111" s="230">
        <f>ROUND(I111*H111,2)</f>
        <v>0</v>
      </c>
      <c r="R111" s="230">
        <f>ROUND(J111*H111,2)</f>
        <v>0</v>
      </c>
      <c r="S111" s="86"/>
      <c r="T111" s="231">
        <f>S111*H111</f>
        <v>0</v>
      </c>
      <c r="U111" s="231">
        <v>0</v>
      </c>
      <c r="V111" s="231">
        <f>U111*H111</f>
        <v>0</v>
      </c>
      <c r="W111" s="231">
        <v>0</v>
      </c>
      <c r="X111" s="232">
        <f>W111*H111</f>
        <v>0</v>
      </c>
      <c r="Y111" s="40"/>
      <c r="Z111" s="40"/>
      <c r="AA111" s="40"/>
      <c r="AB111" s="40"/>
      <c r="AC111" s="40"/>
      <c r="AD111" s="40"/>
      <c r="AE111" s="40"/>
      <c r="AR111" s="233" t="s">
        <v>175</v>
      </c>
      <c r="AT111" s="233" t="s">
        <v>171</v>
      </c>
      <c r="AU111" s="233" t="s">
        <v>165</v>
      </c>
      <c r="AY111" s="19" t="s">
        <v>166</v>
      </c>
      <c r="BE111" s="234">
        <f>IF(O111="základní",K111,0)</f>
        <v>0</v>
      </c>
      <c r="BF111" s="234">
        <f>IF(O111="snížená",K111,0)</f>
        <v>0</v>
      </c>
      <c r="BG111" s="234">
        <f>IF(O111="zákl. přenesená",K111,0)</f>
        <v>0</v>
      </c>
      <c r="BH111" s="234">
        <f>IF(O111="sníž. přenesená",K111,0)</f>
        <v>0</v>
      </c>
      <c r="BI111" s="234">
        <f>IF(O111="nulová",K111,0)</f>
        <v>0</v>
      </c>
      <c r="BJ111" s="19" t="s">
        <v>84</v>
      </c>
      <c r="BK111" s="234">
        <f>ROUND(P111*H111,2)</f>
        <v>0</v>
      </c>
      <c r="BL111" s="19" t="s">
        <v>175</v>
      </c>
      <c r="BM111" s="233" t="s">
        <v>3225</v>
      </c>
    </row>
    <row r="112" s="2" customFormat="1" ht="16.5" customHeight="1">
      <c r="A112" s="40"/>
      <c r="B112" s="41"/>
      <c r="C112" s="220" t="s">
        <v>226</v>
      </c>
      <c r="D112" s="220" t="s">
        <v>171</v>
      </c>
      <c r="E112" s="221" t="s">
        <v>3226</v>
      </c>
      <c r="F112" s="222" t="s">
        <v>3227</v>
      </c>
      <c r="G112" s="223" t="s">
        <v>179</v>
      </c>
      <c r="H112" s="224">
        <v>1</v>
      </c>
      <c r="I112" s="225"/>
      <c r="J112" s="225"/>
      <c r="K112" s="226">
        <f>ROUND(P112*H112,2)</f>
        <v>0</v>
      </c>
      <c r="L112" s="227"/>
      <c r="M112" s="46"/>
      <c r="N112" s="228" t="s">
        <v>20</v>
      </c>
      <c r="O112" s="229" t="s">
        <v>45</v>
      </c>
      <c r="P112" s="230">
        <f>I112+J112</f>
        <v>0</v>
      </c>
      <c r="Q112" s="230">
        <f>ROUND(I112*H112,2)</f>
        <v>0</v>
      </c>
      <c r="R112" s="230">
        <f>ROUND(J112*H112,2)</f>
        <v>0</v>
      </c>
      <c r="S112" s="86"/>
      <c r="T112" s="231">
        <f>S112*H112</f>
        <v>0</v>
      </c>
      <c r="U112" s="231">
        <v>0</v>
      </c>
      <c r="V112" s="231">
        <f>U112*H112</f>
        <v>0</v>
      </c>
      <c r="W112" s="231">
        <v>0</v>
      </c>
      <c r="X112" s="232">
        <f>W112*H112</f>
        <v>0</v>
      </c>
      <c r="Y112" s="40"/>
      <c r="Z112" s="40"/>
      <c r="AA112" s="40"/>
      <c r="AB112" s="40"/>
      <c r="AC112" s="40"/>
      <c r="AD112" s="40"/>
      <c r="AE112" s="40"/>
      <c r="AR112" s="233" t="s">
        <v>175</v>
      </c>
      <c r="AT112" s="233" t="s">
        <v>171</v>
      </c>
      <c r="AU112" s="233" t="s">
        <v>165</v>
      </c>
      <c r="AY112" s="19" t="s">
        <v>166</v>
      </c>
      <c r="BE112" s="234">
        <f>IF(O112="základní",K112,0)</f>
        <v>0</v>
      </c>
      <c r="BF112" s="234">
        <f>IF(O112="snížená",K112,0)</f>
        <v>0</v>
      </c>
      <c r="BG112" s="234">
        <f>IF(O112="zákl. přenesená",K112,0)</f>
        <v>0</v>
      </c>
      <c r="BH112" s="234">
        <f>IF(O112="sníž. přenesená",K112,0)</f>
        <v>0</v>
      </c>
      <c r="BI112" s="234">
        <f>IF(O112="nulová",K112,0)</f>
        <v>0</v>
      </c>
      <c r="BJ112" s="19" t="s">
        <v>84</v>
      </c>
      <c r="BK112" s="234">
        <f>ROUND(P112*H112,2)</f>
        <v>0</v>
      </c>
      <c r="BL112" s="19" t="s">
        <v>175</v>
      </c>
      <c r="BM112" s="233" t="s">
        <v>3228</v>
      </c>
    </row>
    <row r="113" s="2" customFormat="1" ht="16.5" customHeight="1">
      <c r="A113" s="40"/>
      <c r="B113" s="41"/>
      <c r="C113" s="220" t="s">
        <v>9</v>
      </c>
      <c r="D113" s="220" t="s">
        <v>171</v>
      </c>
      <c r="E113" s="221" t="s">
        <v>3229</v>
      </c>
      <c r="F113" s="222" t="s">
        <v>3230</v>
      </c>
      <c r="G113" s="223" t="s">
        <v>179</v>
      </c>
      <c r="H113" s="224">
        <v>5</v>
      </c>
      <c r="I113" s="225"/>
      <c r="J113" s="225"/>
      <c r="K113" s="226">
        <f>ROUND(P113*H113,2)</f>
        <v>0</v>
      </c>
      <c r="L113" s="227"/>
      <c r="M113" s="46"/>
      <c r="N113" s="228" t="s">
        <v>20</v>
      </c>
      <c r="O113" s="229" t="s">
        <v>45</v>
      </c>
      <c r="P113" s="230">
        <f>I113+J113</f>
        <v>0</v>
      </c>
      <c r="Q113" s="230">
        <f>ROUND(I113*H113,2)</f>
        <v>0</v>
      </c>
      <c r="R113" s="230">
        <f>ROUND(J113*H113,2)</f>
        <v>0</v>
      </c>
      <c r="S113" s="86"/>
      <c r="T113" s="231">
        <f>S113*H113</f>
        <v>0</v>
      </c>
      <c r="U113" s="231">
        <v>0</v>
      </c>
      <c r="V113" s="231">
        <f>U113*H113</f>
        <v>0</v>
      </c>
      <c r="W113" s="231">
        <v>0</v>
      </c>
      <c r="X113" s="232">
        <f>W113*H113</f>
        <v>0</v>
      </c>
      <c r="Y113" s="40"/>
      <c r="Z113" s="40"/>
      <c r="AA113" s="40"/>
      <c r="AB113" s="40"/>
      <c r="AC113" s="40"/>
      <c r="AD113" s="40"/>
      <c r="AE113" s="40"/>
      <c r="AR113" s="233" t="s">
        <v>175</v>
      </c>
      <c r="AT113" s="233" t="s">
        <v>171</v>
      </c>
      <c r="AU113" s="233" t="s">
        <v>165</v>
      </c>
      <c r="AY113" s="19" t="s">
        <v>166</v>
      </c>
      <c r="BE113" s="234">
        <f>IF(O113="základní",K113,0)</f>
        <v>0</v>
      </c>
      <c r="BF113" s="234">
        <f>IF(O113="snížená",K113,0)</f>
        <v>0</v>
      </c>
      <c r="BG113" s="234">
        <f>IF(O113="zákl. přenesená",K113,0)</f>
        <v>0</v>
      </c>
      <c r="BH113" s="234">
        <f>IF(O113="sníž. přenesená",K113,0)</f>
        <v>0</v>
      </c>
      <c r="BI113" s="234">
        <f>IF(O113="nulová",K113,0)</f>
        <v>0</v>
      </c>
      <c r="BJ113" s="19" t="s">
        <v>84</v>
      </c>
      <c r="BK113" s="234">
        <f>ROUND(P113*H113,2)</f>
        <v>0</v>
      </c>
      <c r="BL113" s="19" t="s">
        <v>175</v>
      </c>
      <c r="BM113" s="233" t="s">
        <v>3231</v>
      </c>
    </row>
    <row r="114" s="2" customFormat="1" ht="16.5" customHeight="1">
      <c r="A114" s="40"/>
      <c r="B114" s="41"/>
      <c r="C114" s="220" t="s">
        <v>233</v>
      </c>
      <c r="D114" s="220" t="s">
        <v>171</v>
      </c>
      <c r="E114" s="221" t="s">
        <v>3232</v>
      </c>
      <c r="F114" s="222" t="s">
        <v>3233</v>
      </c>
      <c r="G114" s="223" t="s">
        <v>179</v>
      </c>
      <c r="H114" s="224">
        <v>43</v>
      </c>
      <c r="I114" s="225"/>
      <c r="J114" s="225"/>
      <c r="K114" s="226">
        <f>ROUND(P114*H114,2)</f>
        <v>0</v>
      </c>
      <c r="L114" s="227"/>
      <c r="M114" s="46"/>
      <c r="N114" s="228" t="s">
        <v>20</v>
      </c>
      <c r="O114" s="229" t="s">
        <v>45</v>
      </c>
      <c r="P114" s="230">
        <f>I114+J114</f>
        <v>0</v>
      </c>
      <c r="Q114" s="230">
        <f>ROUND(I114*H114,2)</f>
        <v>0</v>
      </c>
      <c r="R114" s="230">
        <f>ROUND(J114*H114,2)</f>
        <v>0</v>
      </c>
      <c r="S114" s="86"/>
      <c r="T114" s="231">
        <f>S114*H114</f>
        <v>0</v>
      </c>
      <c r="U114" s="231">
        <v>0</v>
      </c>
      <c r="V114" s="231">
        <f>U114*H114</f>
        <v>0</v>
      </c>
      <c r="W114" s="231">
        <v>0</v>
      </c>
      <c r="X114" s="232">
        <f>W114*H114</f>
        <v>0</v>
      </c>
      <c r="Y114" s="40"/>
      <c r="Z114" s="40"/>
      <c r="AA114" s="40"/>
      <c r="AB114" s="40"/>
      <c r="AC114" s="40"/>
      <c r="AD114" s="40"/>
      <c r="AE114" s="40"/>
      <c r="AR114" s="233" t="s">
        <v>175</v>
      </c>
      <c r="AT114" s="233" t="s">
        <v>171</v>
      </c>
      <c r="AU114" s="233" t="s">
        <v>165</v>
      </c>
      <c r="AY114" s="19" t="s">
        <v>166</v>
      </c>
      <c r="BE114" s="234">
        <f>IF(O114="základní",K114,0)</f>
        <v>0</v>
      </c>
      <c r="BF114" s="234">
        <f>IF(O114="snížená",K114,0)</f>
        <v>0</v>
      </c>
      <c r="BG114" s="234">
        <f>IF(O114="zákl. přenesená",K114,0)</f>
        <v>0</v>
      </c>
      <c r="BH114" s="234">
        <f>IF(O114="sníž. přenesená",K114,0)</f>
        <v>0</v>
      </c>
      <c r="BI114" s="234">
        <f>IF(O114="nulová",K114,0)</f>
        <v>0</v>
      </c>
      <c r="BJ114" s="19" t="s">
        <v>84</v>
      </c>
      <c r="BK114" s="234">
        <f>ROUND(P114*H114,2)</f>
        <v>0</v>
      </c>
      <c r="BL114" s="19" t="s">
        <v>175</v>
      </c>
      <c r="BM114" s="233" t="s">
        <v>3234</v>
      </c>
    </row>
    <row r="115" s="2" customFormat="1" ht="16.5" customHeight="1">
      <c r="A115" s="40"/>
      <c r="B115" s="41"/>
      <c r="C115" s="220" t="s">
        <v>237</v>
      </c>
      <c r="D115" s="220" t="s">
        <v>171</v>
      </c>
      <c r="E115" s="221" t="s">
        <v>3235</v>
      </c>
      <c r="F115" s="222" t="s">
        <v>3236</v>
      </c>
      <c r="G115" s="223" t="s">
        <v>179</v>
      </c>
      <c r="H115" s="224">
        <v>15</v>
      </c>
      <c r="I115" s="225"/>
      <c r="J115" s="225"/>
      <c r="K115" s="226">
        <f>ROUND(P115*H115,2)</f>
        <v>0</v>
      </c>
      <c r="L115" s="227"/>
      <c r="M115" s="46"/>
      <c r="N115" s="228" t="s">
        <v>20</v>
      </c>
      <c r="O115" s="229" t="s">
        <v>45</v>
      </c>
      <c r="P115" s="230">
        <f>I115+J115</f>
        <v>0</v>
      </c>
      <c r="Q115" s="230">
        <f>ROUND(I115*H115,2)</f>
        <v>0</v>
      </c>
      <c r="R115" s="230">
        <f>ROUND(J115*H115,2)</f>
        <v>0</v>
      </c>
      <c r="S115" s="86"/>
      <c r="T115" s="231">
        <f>S115*H115</f>
        <v>0</v>
      </c>
      <c r="U115" s="231">
        <v>0</v>
      </c>
      <c r="V115" s="231">
        <f>U115*H115</f>
        <v>0</v>
      </c>
      <c r="W115" s="231">
        <v>0</v>
      </c>
      <c r="X115" s="232">
        <f>W115*H115</f>
        <v>0</v>
      </c>
      <c r="Y115" s="40"/>
      <c r="Z115" s="40"/>
      <c r="AA115" s="40"/>
      <c r="AB115" s="40"/>
      <c r="AC115" s="40"/>
      <c r="AD115" s="40"/>
      <c r="AE115" s="40"/>
      <c r="AR115" s="233" t="s">
        <v>175</v>
      </c>
      <c r="AT115" s="233" t="s">
        <v>171</v>
      </c>
      <c r="AU115" s="233" t="s">
        <v>165</v>
      </c>
      <c r="AY115" s="19" t="s">
        <v>166</v>
      </c>
      <c r="BE115" s="234">
        <f>IF(O115="základní",K115,0)</f>
        <v>0</v>
      </c>
      <c r="BF115" s="234">
        <f>IF(O115="snížená",K115,0)</f>
        <v>0</v>
      </c>
      <c r="BG115" s="234">
        <f>IF(O115="zákl. přenesená",K115,0)</f>
        <v>0</v>
      </c>
      <c r="BH115" s="234">
        <f>IF(O115="sníž. přenesená",K115,0)</f>
        <v>0</v>
      </c>
      <c r="BI115" s="234">
        <f>IF(O115="nulová",K115,0)</f>
        <v>0</v>
      </c>
      <c r="BJ115" s="19" t="s">
        <v>84</v>
      </c>
      <c r="BK115" s="234">
        <f>ROUND(P115*H115,2)</f>
        <v>0</v>
      </c>
      <c r="BL115" s="19" t="s">
        <v>175</v>
      </c>
      <c r="BM115" s="233" t="s">
        <v>3237</v>
      </c>
    </row>
    <row r="116" s="2" customFormat="1" ht="16.5" customHeight="1">
      <c r="A116" s="40"/>
      <c r="B116" s="41"/>
      <c r="C116" s="220" t="s">
        <v>241</v>
      </c>
      <c r="D116" s="220" t="s">
        <v>171</v>
      </c>
      <c r="E116" s="221" t="s">
        <v>3238</v>
      </c>
      <c r="F116" s="222" t="s">
        <v>3239</v>
      </c>
      <c r="G116" s="223" t="s">
        <v>174</v>
      </c>
      <c r="H116" s="224">
        <v>64</v>
      </c>
      <c r="I116" s="225"/>
      <c r="J116" s="225"/>
      <c r="K116" s="226">
        <f>ROUND(P116*H116,2)</f>
        <v>0</v>
      </c>
      <c r="L116" s="227"/>
      <c r="M116" s="46"/>
      <c r="N116" s="228" t="s">
        <v>20</v>
      </c>
      <c r="O116" s="229" t="s">
        <v>45</v>
      </c>
      <c r="P116" s="230">
        <f>I116+J116</f>
        <v>0</v>
      </c>
      <c r="Q116" s="230">
        <f>ROUND(I116*H116,2)</f>
        <v>0</v>
      </c>
      <c r="R116" s="230">
        <f>ROUND(J116*H116,2)</f>
        <v>0</v>
      </c>
      <c r="S116" s="86"/>
      <c r="T116" s="231">
        <f>S116*H116</f>
        <v>0</v>
      </c>
      <c r="U116" s="231">
        <v>0</v>
      </c>
      <c r="V116" s="231">
        <f>U116*H116</f>
        <v>0</v>
      </c>
      <c r="W116" s="231">
        <v>0</v>
      </c>
      <c r="X116" s="232">
        <f>W116*H116</f>
        <v>0</v>
      </c>
      <c r="Y116" s="40"/>
      <c r="Z116" s="40"/>
      <c r="AA116" s="40"/>
      <c r="AB116" s="40"/>
      <c r="AC116" s="40"/>
      <c r="AD116" s="40"/>
      <c r="AE116" s="40"/>
      <c r="AR116" s="233" t="s">
        <v>175</v>
      </c>
      <c r="AT116" s="233" t="s">
        <v>171</v>
      </c>
      <c r="AU116" s="233" t="s">
        <v>165</v>
      </c>
      <c r="AY116" s="19" t="s">
        <v>166</v>
      </c>
      <c r="BE116" s="234">
        <f>IF(O116="základní",K116,0)</f>
        <v>0</v>
      </c>
      <c r="BF116" s="234">
        <f>IF(O116="snížená",K116,0)</f>
        <v>0</v>
      </c>
      <c r="BG116" s="234">
        <f>IF(O116="zákl. přenesená",K116,0)</f>
        <v>0</v>
      </c>
      <c r="BH116" s="234">
        <f>IF(O116="sníž. přenesená",K116,0)</f>
        <v>0</v>
      </c>
      <c r="BI116" s="234">
        <f>IF(O116="nulová",K116,0)</f>
        <v>0</v>
      </c>
      <c r="BJ116" s="19" t="s">
        <v>84</v>
      </c>
      <c r="BK116" s="234">
        <f>ROUND(P116*H116,2)</f>
        <v>0</v>
      </c>
      <c r="BL116" s="19" t="s">
        <v>175</v>
      </c>
      <c r="BM116" s="233" t="s">
        <v>3240</v>
      </c>
    </row>
    <row r="117" s="2" customFormat="1" ht="16.5" customHeight="1">
      <c r="A117" s="40"/>
      <c r="B117" s="41"/>
      <c r="C117" s="220" t="s">
        <v>245</v>
      </c>
      <c r="D117" s="220" t="s">
        <v>171</v>
      </c>
      <c r="E117" s="221" t="s">
        <v>3241</v>
      </c>
      <c r="F117" s="222" t="s">
        <v>3242</v>
      </c>
      <c r="G117" s="223" t="s">
        <v>179</v>
      </c>
      <c r="H117" s="224">
        <v>1</v>
      </c>
      <c r="I117" s="225"/>
      <c r="J117" s="225"/>
      <c r="K117" s="226">
        <f>ROUND(P117*H117,2)</f>
        <v>0</v>
      </c>
      <c r="L117" s="227"/>
      <c r="M117" s="46"/>
      <c r="N117" s="228" t="s">
        <v>20</v>
      </c>
      <c r="O117" s="229" t="s">
        <v>45</v>
      </c>
      <c r="P117" s="230">
        <f>I117+J117</f>
        <v>0</v>
      </c>
      <c r="Q117" s="230">
        <f>ROUND(I117*H117,2)</f>
        <v>0</v>
      </c>
      <c r="R117" s="230">
        <f>ROUND(J117*H117,2)</f>
        <v>0</v>
      </c>
      <c r="S117" s="86"/>
      <c r="T117" s="231">
        <f>S117*H117</f>
        <v>0</v>
      </c>
      <c r="U117" s="231">
        <v>0</v>
      </c>
      <c r="V117" s="231">
        <f>U117*H117</f>
        <v>0</v>
      </c>
      <c r="W117" s="231">
        <v>0</v>
      </c>
      <c r="X117" s="232">
        <f>W117*H117</f>
        <v>0</v>
      </c>
      <c r="Y117" s="40"/>
      <c r="Z117" s="40"/>
      <c r="AA117" s="40"/>
      <c r="AB117" s="40"/>
      <c r="AC117" s="40"/>
      <c r="AD117" s="40"/>
      <c r="AE117" s="40"/>
      <c r="AR117" s="233" t="s">
        <v>175</v>
      </c>
      <c r="AT117" s="233" t="s">
        <v>171</v>
      </c>
      <c r="AU117" s="233" t="s">
        <v>165</v>
      </c>
      <c r="AY117" s="19" t="s">
        <v>166</v>
      </c>
      <c r="BE117" s="234">
        <f>IF(O117="základní",K117,0)</f>
        <v>0</v>
      </c>
      <c r="BF117" s="234">
        <f>IF(O117="snížená",K117,0)</f>
        <v>0</v>
      </c>
      <c r="BG117" s="234">
        <f>IF(O117="zákl. přenesená",K117,0)</f>
        <v>0</v>
      </c>
      <c r="BH117" s="234">
        <f>IF(O117="sníž. přenesená",K117,0)</f>
        <v>0</v>
      </c>
      <c r="BI117" s="234">
        <f>IF(O117="nulová",K117,0)</f>
        <v>0</v>
      </c>
      <c r="BJ117" s="19" t="s">
        <v>84</v>
      </c>
      <c r="BK117" s="234">
        <f>ROUND(P117*H117,2)</f>
        <v>0</v>
      </c>
      <c r="BL117" s="19" t="s">
        <v>175</v>
      </c>
      <c r="BM117" s="233" t="s">
        <v>3243</v>
      </c>
    </row>
    <row r="118" s="2" customFormat="1" ht="16.5" customHeight="1">
      <c r="A118" s="40"/>
      <c r="B118" s="41"/>
      <c r="C118" s="220" t="s">
        <v>251</v>
      </c>
      <c r="D118" s="220" t="s">
        <v>171</v>
      </c>
      <c r="E118" s="221" t="s">
        <v>3244</v>
      </c>
      <c r="F118" s="222" t="s">
        <v>3245</v>
      </c>
      <c r="G118" s="223" t="s">
        <v>179</v>
      </c>
      <c r="H118" s="224">
        <v>1</v>
      </c>
      <c r="I118" s="225"/>
      <c r="J118" s="225"/>
      <c r="K118" s="226">
        <f>ROUND(P118*H118,2)</f>
        <v>0</v>
      </c>
      <c r="L118" s="227"/>
      <c r="M118" s="46"/>
      <c r="N118" s="228" t="s">
        <v>20</v>
      </c>
      <c r="O118" s="229" t="s">
        <v>45</v>
      </c>
      <c r="P118" s="230">
        <f>I118+J118</f>
        <v>0</v>
      </c>
      <c r="Q118" s="230">
        <f>ROUND(I118*H118,2)</f>
        <v>0</v>
      </c>
      <c r="R118" s="230">
        <f>ROUND(J118*H118,2)</f>
        <v>0</v>
      </c>
      <c r="S118" s="86"/>
      <c r="T118" s="231">
        <f>S118*H118</f>
        <v>0</v>
      </c>
      <c r="U118" s="231">
        <v>0</v>
      </c>
      <c r="V118" s="231">
        <f>U118*H118</f>
        <v>0</v>
      </c>
      <c r="W118" s="231">
        <v>0</v>
      </c>
      <c r="X118" s="232">
        <f>W118*H118</f>
        <v>0</v>
      </c>
      <c r="Y118" s="40"/>
      <c r="Z118" s="40"/>
      <c r="AA118" s="40"/>
      <c r="AB118" s="40"/>
      <c r="AC118" s="40"/>
      <c r="AD118" s="40"/>
      <c r="AE118" s="40"/>
      <c r="AR118" s="233" t="s">
        <v>175</v>
      </c>
      <c r="AT118" s="233" t="s">
        <v>171</v>
      </c>
      <c r="AU118" s="233" t="s">
        <v>165</v>
      </c>
      <c r="AY118" s="19" t="s">
        <v>166</v>
      </c>
      <c r="BE118" s="234">
        <f>IF(O118="základní",K118,0)</f>
        <v>0</v>
      </c>
      <c r="BF118" s="234">
        <f>IF(O118="snížená",K118,0)</f>
        <v>0</v>
      </c>
      <c r="BG118" s="234">
        <f>IF(O118="zákl. přenesená",K118,0)</f>
        <v>0</v>
      </c>
      <c r="BH118" s="234">
        <f>IF(O118="sníž. přenesená",K118,0)</f>
        <v>0</v>
      </c>
      <c r="BI118" s="234">
        <f>IF(O118="nulová",K118,0)</f>
        <v>0</v>
      </c>
      <c r="BJ118" s="19" t="s">
        <v>84</v>
      </c>
      <c r="BK118" s="234">
        <f>ROUND(P118*H118,2)</f>
        <v>0</v>
      </c>
      <c r="BL118" s="19" t="s">
        <v>175</v>
      </c>
      <c r="BM118" s="233" t="s">
        <v>3246</v>
      </c>
    </row>
    <row r="119" s="2" customFormat="1" ht="16.5" customHeight="1">
      <c r="A119" s="40"/>
      <c r="B119" s="41"/>
      <c r="C119" s="220" t="s">
        <v>8</v>
      </c>
      <c r="D119" s="220" t="s">
        <v>171</v>
      </c>
      <c r="E119" s="221" t="s">
        <v>3247</v>
      </c>
      <c r="F119" s="222" t="s">
        <v>3248</v>
      </c>
      <c r="G119" s="223" t="s">
        <v>3214</v>
      </c>
      <c r="H119" s="224">
        <v>8207.6800000000003</v>
      </c>
      <c r="I119" s="225"/>
      <c r="J119" s="225"/>
      <c r="K119" s="226">
        <f>ROUND(P119*H119,2)</f>
        <v>0</v>
      </c>
      <c r="L119" s="227"/>
      <c r="M119" s="46"/>
      <c r="N119" s="228" t="s">
        <v>20</v>
      </c>
      <c r="O119" s="229" t="s">
        <v>45</v>
      </c>
      <c r="P119" s="230">
        <f>I119+J119</f>
        <v>0</v>
      </c>
      <c r="Q119" s="230">
        <f>ROUND(I119*H119,2)</f>
        <v>0</v>
      </c>
      <c r="R119" s="230">
        <f>ROUND(J119*H119,2)</f>
        <v>0</v>
      </c>
      <c r="S119" s="86"/>
      <c r="T119" s="231">
        <f>S119*H119</f>
        <v>0</v>
      </c>
      <c r="U119" s="231">
        <v>0</v>
      </c>
      <c r="V119" s="231">
        <f>U119*H119</f>
        <v>0</v>
      </c>
      <c r="W119" s="231">
        <v>0</v>
      </c>
      <c r="X119" s="232">
        <f>W119*H119</f>
        <v>0</v>
      </c>
      <c r="Y119" s="40"/>
      <c r="Z119" s="40"/>
      <c r="AA119" s="40"/>
      <c r="AB119" s="40"/>
      <c r="AC119" s="40"/>
      <c r="AD119" s="40"/>
      <c r="AE119" s="40"/>
      <c r="AR119" s="233" t="s">
        <v>175</v>
      </c>
      <c r="AT119" s="233" t="s">
        <v>171</v>
      </c>
      <c r="AU119" s="233" t="s">
        <v>165</v>
      </c>
      <c r="AY119" s="19" t="s">
        <v>166</v>
      </c>
      <c r="BE119" s="234">
        <f>IF(O119="základní",K119,0)</f>
        <v>0</v>
      </c>
      <c r="BF119" s="234">
        <f>IF(O119="snížená",K119,0)</f>
        <v>0</v>
      </c>
      <c r="BG119" s="234">
        <f>IF(O119="zákl. přenesená",K119,0)</f>
        <v>0</v>
      </c>
      <c r="BH119" s="234">
        <f>IF(O119="sníž. přenesená",K119,0)</f>
        <v>0</v>
      </c>
      <c r="BI119" s="234">
        <f>IF(O119="nulová",K119,0)</f>
        <v>0</v>
      </c>
      <c r="BJ119" s="19" t="s">
        <v>84</v>
      </c>
      <c r="BK119" s="234">
        <f>ROUND(P119*H119,2)</f>
        <v>0</v>
      </c>
      <c r="BL119" s="19" t="s">
        <v>175</v>
      </c>
      <c r="BM119" s="233" t="s">
        <v>3249</v>
      </c>
    </row>
    <row r="120" s="12" customFormat="1" ht="20.88" customHeight="1">
      <c r="A120" s="12"/>
      <c r="B120" s="203"/>
      <c r="C120" s="204"/>
      <c r="D120" s="205" t="s">
        <v>75</v>
      </c>
      <c r="E120" s="218" t="s">
        <v>3250</v>
      </c>
      <c r="F120" s="218" t="s">
        <v>3251</v>
      </c>
      <c r="G120" s="204"/>
      <c r="H120" s="204"/>
      <c r="I120" s="207"/>
      <c r="J120" s="207"/>
      <c r="K120" s="219">
        <f>BK120</f>
        <v>0</v>
      </c>
      <c r="L120" s="204"/>
      <c r="M120" s="209"/>
      <c r="N120" s="210"/>
      <c r="O120" s="211"/>
      <c r="P120" s="211"/>
      <c r="Q120" s="212">
        <f>SUM(Q121:Q135)</f>
        <v>0</v>
      </c>
      <c r="R120" s="212">
        <f>SUM(R121:R135)</f>
        <v>0</v>
      </c>
      <c r="S120" s="211"/>
      <c r="T120" s="213">
        <f>SUM(T121:T135)</f>
        <v>0</v>
      </c>
      <c r="U120" s="211"/>
      <c r="V120" s="213">
        <f>SUM(V121:V135)</f>
        <v>0</v>
      </c>
      <c r="W120" s="211"/>
      <c r="X120" s="214">
        <f>SUM(X121:X135)</f>
        <v>0</v>
      </c>
      <c r="Y120" s="12"/>
      <c r="Z120" s="12"/>
      <c r="AA120" s="12"/>
      <c r="AB120" s="12"/>
      <c r="AC120" s="12"/>
      <c r="AD120" s="12"/>
      <c r="AE120" s="12"/>
      <c r="AR120" s="215" t="s">
        <v>165</v>
      </c>
      <c r="AT120" s="216" t="s">
        <v>75</v>
      </c>
      <c r="AU120" s="216" t="s">
        <v>86</v>
      </c>
      <c r="AY120" s="215" t="s">
        <v>166</v>
      </c>
      <c r="BK120" s="217">
        <f>SUM(BK121:BK135)</f>
        <v>0</v>
      </c>
    </row>
    <row r="121" s="2" customFormat="1" ht="16.5" customHeight="1">
      <c r="A121" s="40"/>
      <c r="B121" s="41"/>
      <c r="C121" s="220" t="s">
        <v>259</v>
      </c>
      <c r="D121" s="220" t="s">
        <v>171</v>
      </c>
      <c r="E121" s="221" t="s">
        <v>3252</v>
      </c>
      <c r="F121" s="222" t="s">
        <v>3253</v>
      </c>
      <c r="G121" s="223" t="s">
        <v>174</v>
      </c>
      <c r="H121" s="224">
        <v>64</v>
      </c>
      <c r="I121" s="225"/>
      <c r="J121" s="225"/>
      <c r="K121" s="226">
        <f>ROUND(P121*H121,2)</f>
        <v>0</v>
      </c>
      <c r="L121" s="227"/>
      <c r="M121" s="46"/>
      <c r="N121" s="228" t="s">
        <v>20</v>
      </c>
      <c r="O121" s="229" t="s">
        <v>45</v>
      </c>
      <c r="P121" s="230">
        <f>I121+J121</f>
        <v>0</v>
      </c>
      <c r="Q121" s="230">
        <f>ROUND(I121*H121,2)</f>
        <v>0</v>
      </c>
      <c r="R121" s="230">
        <f>ROUND(J121*H121,2)</f>
        <v>0</v>
      </c>
      <c r="S121" s="86"/>
      <c r="T121" s="231">
        <f>S121*H121</f>
        <v>0</v>
      </c>
      <c r="U121" s="231">
        <v>0</v>
      </c>
      <c r="V121" s="231">
        <f>U121*H121</f>
        <v>0</v>
      </c>
      <c r="W121" s="231">
        <v>0</v>
      </c>
      <c r="X121" s="232">
        <f>W121*H121</f>
        <v>0</v>
      </c>
      <c r="Y121" s="40"/>
      <c r="Z121" s="40"/>
      <c r="AA121" s="40"/>
      <c r="AB121" s="40"/>
      <c r="AC121" s="40"/>
      <c r="AD121" s="40"/>
      <c r="AE121" s="40"/>
      <c r="AR121" s="233" t="s">
        <v>175</v>
      </c>
      <c r="AT121" s="233" t="s">
        <v>171</v>
      </c>
      <c r="AU121" s="233" t="s">
        <v>165</v>
      </c>
      <c r="AY121" s="19" t="s">
        <v>166</v>
      </c>
      <c r="BE121" s="234">
        <f>IF(O121="základní",K121,0)</f>
        <v>0</v>
      </c>
      <c r="BF121" s="234">
        <f>IF(O121="snížená",K121,0)</f>
        <v>0</v>
      </c>
      <c r="BG121" s="234">
        <f>IF(O121="zákl. přenesená",K121,0)</f>
        <v>0</v>
      </c>
      <c r="BH121" s="234">
        <f>IF(O121="sníž. přenesená",K121,0)</f>
        <v>0</v>
      </c>
      <c r="BI121" s="234">
        <f>IF(O121="nulová",K121,0)</f>
        <v>0</v>
      </c>
      <c r="BJ121" s="19" t="s">
        <v>84</v>
      </c>
      <c r="BK121" s="234">
        <f>ROUND(P121*H121,2)</f>
        <v>0</v>
      </c>
      <c r="BL121" s="19" t="s">
        <v>175</v>
      </c>
      <c r="BM121" s="233" t="s">
        <v>3254</v>
      </c>
    </row>
    <row r="122" s="2" customFormat="1" ht="16.5" customHeight="1">
      <c r="A122" s="40"/>
      <c r="B122" s="41"/>
      <c r="C122" s="220" t="s">
        <v>263</v>
      </c>
      <c r="D122" s="220" t="s">
        <v>171</v>
      </c>
      <c r="E122" s="221" t="s">
        <v>3255</v>
      </c>
      <c r="F122" s="222" t="s">
        <v>3256</v>
      </c>
      <c r="G122" s="223" t="s">
        <v>179</v>
      </c>
      <c r="H122" s="224">
        <v>1</v>
      </c>
      <c r="I122" s="225"/>
      <c r="J122" s="225"/>
      <c r="K122" s="226">
        <f>ROUND(P122*H122,2)</f>
        <v>0</v>
      </c>
      <c r="L122" s="227"/>
      <c r="M122" s="46"/>
      <c r="N122" s="228" t="s">
        <v>20</v>
      </c>
      <c r="O122" s="229" t="s">
        <v>45</v>
      </c>
      <c r="P122" s="230">
        <f>I122+J122</f>
        <v>0</v>
      </c>
      <c r="Q122" s="230">
        <f>ROUND(I122*H122,2)</f>
        <v>0</v>
      </c>
      <c r="R122" s="230">
        <f>ROUND(J122*H122,2)</f>
        <v>0</v>
      </c>
      <c r="S122" s="86"/>
      <c r="T122" s="231">
        <f>S122*H122</f>
        <v>0</v>
      </c>
      <c r="U122" s="231">
        <v>0</v>
      </c>
      <c r="V122" s="231">
        <f>U122*H122</f>
        <v>0</v>
      </c>
      <c r="W122" s="231">
        <v>0</v>
      </c>
      <c r="X122" s="232">
        <f>W122*H122</f>
        <v>0</v>
      </c>
      <c r="Y122" s="40"/>
      <c r="Z122" s="40"/>
      <c r="AA122" s="40"/>
      <c r="AB122" s="40"/>
      <c r="AC122" s="40"/>
      <c r="AD122" s="40"/>
      <c r="AE122" s="40"/>
      <c r="AR122" s="233" t="s">
        <v>175</v>
      </c>
      <c r="AT122" s="233" t="s">
        <v>171</v>
      </c>
      <c r="AU122" s="233" t="s">
        <v>165</v>
      </c>
      <c r="AY122" s="19" t="s">
        <v>166</v>
      </c>
      <c r="BE122" s="234">
        <f>IF(O122="základní",K122,0)</f>
        <v>0</v>
      </c>
      <c r="BF122" s="234">
        <f>IF(O122="snížená",K122,0)</f>
        <v>0</v>
      </c>
      <c r="BG122" s="234">
        <f>IF(O122="zákl. přenesená",K122,0)</f>
        <v>0</v>
      </c>
      <c r="BH122" s="234">
        <f>IF(O122="sníž. přenesená",K122,0)</f>
        <v>0</v>
      </c>
      <c r="BI122" s="234">
        <f>IF(O122="nulová",K122,0)</f>
        <v>0</v>
      </c>
      <c r="BJ122" s="19" t="s">
        <v>84</v>
      </c>
      <c r="BK122" s="234">
        <f>ROUND(P122*H122,2)</f>
        <v>0</v>
      </c>
      <c r="BL122" s="19" t="s">
        <v>175</v>
      </c>
      <c r="BM122" s="233" t="s">
        <v>3257</v>
      </c>
    </row>
    <row r="123" s="2" customFormat="1" ht="16.5" customHeight="1">
      <c r="A123" s="40"/>
      <c r="B123" s="41"/>
      <c r="C123" s="220" t="s">
        <v>267</v>
      </c>
      <c r="D123" s="220" t="s">
        <v>171</v>
      </c>
      <c r="E123" s="221" t="s">
        <v>3258</v>
      </c>
      <c r="F123" s="222" t="s">
        <v>3259</v>
      </c>
      <c r="G123" s="223" t="s">
        <v>174</v>
      </c>
      <c r="H123" s="224">
        <v>30</v>
      </c>
      <c r="I123" s="225"/>
      <c r="J123" s="225"/>
      <c r="K123" s="226">
        <f>ROUND(P123*H123,2)</f>
        <v>0</v>
      </c>
      <c r="L123" s="227"/>
      <c r="M123" s="46"/>
      <c r="N123" s="228" t="s">
        <v>20</v>
      </c>
      <c r="O123" s="229" t="s">
        <v>45</v>
      </c>
      <c r="P123" s="230">
        <f>I123+J123</f>
        <v>0</v>
      </c>
      <c r="Q123" s="230">
        <f>ROUND(I123*H123,2)</f>
        <v>0</v>
      </c>
      <c r="R123" s="230">
        <f>ROUND(J123*H123,2)</f>
        <v>0</v>
      </c>
      <c r="S123" s="86"/>
      <c r="T123" s="231">
        <f>S123*H123</f>
        <v>0</v>
      </c>
      <c r="U123" s="231">
        <v>0</v>
      </c>
      <c r="V123" s="231">
        <f>U123*H123</f>
        <v>0</v>
      </c>
      <c r="W123" s="231">
        <v>0</v>
      </c>
      <c r="X123" s="232">
        <f>W123*H123</f>
        <v>0</v>
      </c>
      <c r="Y123" s="40"/>
      <c r="Z123" s="40"/>
      <c r="AA123" s="40"/>
      <c r="AB123" s="40"/>
      <c r="AC123" s="40"/>
      <c r="AD123" s="40"/>
      <c r="AE123" s="40"/>
      <c r="AR123" s="233" t="s">
        <v>175</v>
      </c>
      <c r="AT123" s="233" t="s">
        <v>171</v>
      </c>
      <c r="AU123" s="233" t="s">
        <v>165</v>
      </c>
      <c r="AY123" s="19" t="s">
        <v>166</v>
      </c>
      <c r="BE123" s="234">
        <f>IF(O123="základní",K123,0)</f>
        <v>0</v>
      </c>
      <c r="BF123" s="234">
        <f>IF(O123="snížená",K123,0)</f>
        <v>0</v>
      </c>
      <c r="BG123" s="234">
        <f>IF(O123="zákl. přenesená",K123,0)</f>
        <v>0</v>
      </c>
      <c r="BH123" s="234">
        <f>IF(O123="sníž. přenesená",K123,0)</f>
        <v>0</v>
      </c>
      <c r="BI123" s="234">
        <f>IF(O123="nulová",K123,0)</f>
        <v>0</v>
      </c>
      <c r="BJ123" s="19" t="s">
        <v>84</v>
      </c>
      <c r="BK123" s="234">
        <f>ROUND(P123*H123,2)</f>
        <v>0</v>
      </c>
      <c r="BL123" s="19" t="s">
        <v>175</v>
      </c>
      <c r="BM123" s="233" t="s">
        <v>3260</v>
      </c>
    </row>
    <row r="124" s="2" customFormat="1" ht="16.5" customHeight="1">
      <c r="A124" s="40"/>
      <c r="B124" s="41"/>
      <c r="C124" s="220" t="s">
        <v>271</v>
      </c>
      <c r="D124" s="220" t="s">
        <v>171</v>
      </c>
      <c r="E124" s="221" t="s">
        <v>3261</v>
      </c>
      <c r="F124" s="222" t="s">
        <v>3262</v>
      </c>
      <c r="G124" s="223" t="s">
        <v>179</v>
      </c>
      <c r="H124" s="224">
        <v>28</v>
      </c>
      <c r="I124" s="225"/>
      <c r="J124" s="225"/>
      <c r="K124" s="226">
        <f>ROUND(P124*H124,2)</f>
        <v>0</v>
      </c>
      <c r="L124" s="227"/>
      <c r="M124" s="46"/>
      <c r="N124" s="228" t="s">
        <v>20</v>
      </c>
      <c r="O124" s="229" t="s">
        <v>45</v>
      </c>
      <c r="P124" s="230">
        <f>I124+J124</f>
        <v>0</v>
      </c>
      <c r="Q124" s="230">
        <f>ROUND(I124*H124,2)</f>
        <v>0</v>
      </c>
      <c r="R124" s="230">
        <f>ROUND(J124*H124,2)</f>
        <v>0</v>
      </c>
      <c r="S124" s="86"/>
      <c r="T124" s="231">
        <f>S124*H124</f>
        <v>0</v>
      </c>
      <c r="U124" s="231">
        <v>0</v>
      </c>
      <c r="V124" s="231">
        <f>U124*H124</f>
        <v>0</v>
      </c>
      <c r="W124" s="231">
        <v>0</v>
      </c>
      <c r="X124" s="232">
        <f>W124*H124</f>
        <v>0</v>
      </c>
      <c r="Y124" s="40"/>
      <c r="Z124" s="40"/>
      <c r="AA124" s="40"/>
      <c r="AB124" s="40"/>
      <c r="AC124" s="40"/>
      <c r="AD124" s="40"/>
      <c r="AE124" s="40"/>
      <c r="AR124" s="233" t="s">
        <v>175</v>
      </c>
      <c r="AT124" s="233" t="s">
        <v>171</v>
      </c>
      <c r="AU124" s="233" t="s">
        <v>165</v>
      </c>
      <c r="AY124" s="19" t="s">
        <v>166</v>
      </c>
      <c r="BE124" s="234">
        <f>IF(O124="základní",K124,0)</f>
        <v>0</v>
      </c>
      <c r="BF124" s="234">
        <f>IF(O124="snížená",K124,0)</f>
        <v>0</v>
      </c>
      <c r="BG124" s="234">
        <f>IF(O124="zákl. přenesená",K124,0)</f>
        <v>0</v>
      </c>
      <c r="BH124" s="234">
        <f>IF(O124="sníž. přenesená",K124,0)</f>
        <v>0</v>
      </c>
      <c r="BI124" s="234">
        <f>IF(O124="nulová",K124,0)</f>
        <v>0</v>
      </c>
      <c r="BJ124" s="19" t="s">
        <v>84</v>
      </c>
      <c r="BK124" s="234">
        <f>ROUND(P124*H124,2)</f>
        <v>0</v>
      </c>
      <c r="BL124" s="19" t="s">
        <v>175</v>
      </c>
      <c r="BM124" s="233" t="s">
        <v>3263</v>
      </c>
    </row>
    <row r="125" s="2" customFormat="1" ht="16.5" customHeight="1">
      <c r="A125" s="40"/>
      <c r="B125" s="41"/>
      <c r="C125" s="220" t="s">
        <v>275</v>
      </c>
      <c r="D125" s="220" t="s">
        <v>171</v>
      </c>
      <c r="E125" s="221" t="s">
        <v>3264</v>
      </c>
      <c r="F125" s="222" t="s">
        <v>3265</v>
      </c>
      <c r="G125" s="223" t="s">
        <v>179</v>
      </c>
      <c r="H125" s="224">
        <v>4</v>
      </c>
      <c r="I125" s="225"/>
      <c r="J125" s="225"/>
      <c r="K125" s="226">
        <f>ROUND(P125*H125,2)</f>
        <v>0</v>
      </c>
      <c r="L125" s="227"/>
      <c r="M125" s="46"/>
      <c r="N125" s="228" t="s">
        <v>20</v>
      </c>
      <c r="O125" s="229" t="s">
        <v>45</v>
      </c>
      <c r="P125" s="230">
        <f>I125+J125</f>
        <v>0</v>
      </c>
      <c r="Q125" s="230">
        <f>ROUND(I125*H125,2)</f>
        <v>0</v>
      </c>
      <c r="R125" s="230">
        <f>ROUND(J125*H125,2)</f>
        <v>0</v>
      </c>
      <c r="S125" s="86"/>
      <c r="T125" s="231">
        <f>S125*H125</f>
        <v>0</v>
      </c>
      <c r="U125" s="231">
        <v>0</v>
      </c>
      <c r="V125" s="231">
        <f>U125*H125</f>
        <v>0</v>
      </c>
      <c r="W125" s="231">
        <v>0</v>
      </c>
      <c r="X125" s="232">
        <f>W125*H125</f>
        <v>0</v>
      </c>
      <c r="Y125" s="40"/>
      <c r="Z125" s="40"/>
      <c r="AA125" s="40"/>
      <c r="AB125" s="40"/>
      <c r="AC125" s="40"/>
      <c r="AD125" s="40"/>
      <c r="AE125" s="40"/>
      <c r="AR125" s="233" t="s">
        <v>175</v>
      </c>
      <c r="AT125" s="233" t="s">
        <v>171</v>
      </c>
      <c r="AU125" s="233" t="s">
        <v>165</v>
      </c>
      <c r="AY125" s="19" t="s">
        <v>166</v>
      </c>
      <c r="BE125" s="234">
        <f>IF(O125="základní",K125,0)</f>
        <v>0</v>
      </c>
      <c r="BF125" s="234">
        <f>IF(O125="snížená",K125,0)</f>
        <v>0</v>
      </c>
      <c r="BG125" s="234">
        <f>IF(O125="zákl. přenesená",K125,0)</f>
        <v>0</v>
      </c>
      <c r="BH125" s="234">
        <f>IF(O125="sníž. přenesená",K125,0)</f>
        <v>0</v>
      </c>
      <c r="BI125" s="234">
        <f>IF(O125="nulová",K125,0)</f>
        <v>0</v>
      </c>
      <c r="BJ125" s="19" t="s">
        <v>84</v>
      </c>
      <c r="BK125" s="234">
        <f>ROUND(P125*H125,2)</f>
        <v>0</v>
      </c>
      <c r="BL125" s="19" t="s">
        <v>175</v>
      </c>
      <c r="BM125" s="233" t="s">
        <v>3266</v>
      </c>
    </row>
    <row r="126" s="2" customFormat="1" ht="16.5" customHeight="1">
      <c r="A126" s="40"/>
      <c r="B126" s="41"/>
      <c r="C126" s="220" t="s">
        <v>279</v>
      </c>
      <c r="D126" s="220" t="s">
        <v>171</v>
      </c>
      <c r="E126" s="221" t="s">
        <v>3267</v>
      </c>
      <c r="F126" s="222" t="s">
        <v>3268</v>
      </c>
      <c r="G126" s="223" t="s">
        <v>179</v>
      </c>
      <c r="H126" s="224">
        <v>1</v>
      </c>
      <c r="I126" s="225"/>
      <c r="J126" s="225"/>
      <c r="K126" s="226">
        <f>ROUND(P126*H126,2)</f>
        <v>0</v>
      </c>
      <c r="L126" s="227"/>
      <c r="M126" s="46"/>
      <c r="N126" s="228" t="s">
        <v>20</v>
      </c>
      <c r="O126" s="229" t="s">
        <v>45</v>
      </c>
      <c r="P126" s="230">
        <f>I126+J126</f>
        <v>0</v>
      </c>
      <c r="Q126" s="230">
        <f>ROUND(I126*H126,2)</f>
        <v>0</v>
      </c>
      <c r="R126" s="230">
        <f>ROUND(J126*H126,2)</f>
        <v>0</v>
      </c>
      <c r="S126" s="86"/>
      <c r="T126" s="231">
        <f>S126*H126</f>
        <v>0</v>
      </c>
      <c r="U126" s="231">
        <v>0</v>
      </c>
      <c r="V126" s="231">
        <f>U126*H126</f>
        <v>0</v>
      </c>
      <c r="W126" s="231">
        <v>0</v>
      </c>
      <c r="X126" s="232">
        <f>W126*H126</f>
        <v>0</v>
      </c>
      <c r="Y126" s="40"/>
      <c r="Z126" s="40"/>
      <c r="AA126" s="40"/>
      <c r="AB126" s="40"/>
      <c r="AC126" s="40"/>
      <c r="AD126" s="40"/>
      <c r="AE126" s="40"/>
      <c r="AR126" s="233" t="s">
        <v>175</v>
      </c>
      <c r="AT126" s="233" t="s">
        <v>171</v>
      </c>
      <c r="AU126" s="233" t="s">
        <v>165</v>
      </c>
      <c r="AY126" s="19" t="s">
        <v>166</v>
      </c>
      <c r="BE126" s="234">
        <f>IF(O126="základní",K126,0)</f>
        <v>0</v>
      </c>
      <c r="BF126" s="234">
        <f>IF(O126="snížená",K126,0)</f>
        <v>0</v>
      </c>
      <c r="BG126" s="234">
        <f>IF(O126="zákl. přenesená",K126,0)</f>
        <v>0</v>
      </c>
      <c r="BH126" s="234">
        <f>IF(O126="sníž. přenesená",K126,0)</f>
        <v>0</v>
      </c>
      <c r="BI126" s="234">
        <f>IF(O126="nulová",K126,0)</f>
        <v>0</v>
      </c>
      <c r="BJ126" s="19" t="s">
        <v>84</v>
      </c>
      <c r="BK126" s="234">
        <f>ROUND(P126*H126,2)</f>
        <v>0</v>
      </c>
      <c r="BL126" s="19" t="s">
        <v>175</v>
      </c>
      <c r="BM126" s="233" t="s">
        <v>3269</v>
      </c>
    </row>
    <row r="127" s="2" customFormat="1" ht="16.5" customHeight="1">
      <c r="A127" s="40"/>
      <c r="B127" s="41"/>
      <c r="C127" s="220" t="s">
        <v>283</v>
      </c>
      <c r="D127" s="220" t="s">
        <v>171</v>
      </c>
      <c r="E127" s="221" t="s">
        <v>3270</v>
      </c>
      <c r="F127" s="222" t="s">
        <v>3271</v>
      </c>
      <c r="G127" s="223" t="s">
        <v>179</v>
      </c>
      <c r="H127" s="224">
        <v>4</v>
      </c>
      <c r="I127" s="225"/>
      <c r="J127" s="225"/>
      <c r="K127" s="226">
        <f>ROUND(P127*H127,2)</f>
        <v>0</v>
      </c>
      <c r="L127" s="227"/>
      <c r="M127" s="46"/>
      <c r="N127" s="228" t="s">
        <v>20</v>
      </c>
      <c r="O127" s="229" t="s">
        <v>45</v>
      </c>
      <c r="P127" s="230">
        <f>I127+J127</f>
        <v>0</v>
      </c>
      <c r="Q127" s="230">
        <f>ROUND(I127*H127,2)</f>
        <v>0</v>
      </c>
      <c r="R127" s="230">
        <f>ROUND(J127*H127,2)</f>
        <v>0</v>
      </c>
      <c r="S127" s="86"/>
      <c r="T127" s="231">
        <f>S127*H127</f>
        <v>0</v>
      </c>
      <c r="U127" s="231">
        <v>0</v>
      </c>
      <c r="V127" s="231">
        <f>U127*H127</f>
        <v>0</v>
      </c>
      <c r="W127" s="231">
        <v>0</v>
      </c>
      <c r="X127" s="232">
        <f>W127*H127</f>
        <v>0</v>
      </c>
      <c r="Y127" s="40"/>
      <c r="Z127" s="40"/>
      <c r="AA127" s="40"/>
      <c r="AB127" s="40"/>
      <c r="AC127" s="40"/>
      <c r="AD127" s="40"/>
      <c r="AE127" s="40"/>
      <c r="AR127" s="233" t="s">
        <v>175</v>
      </c>
      <c r="AT127" s="233" t="s">
        <v>171</v>
      </c>
      <c r="AU127" s="233" t="s">
        <v>165</v>
      </c>
      <c r="AY127" s="19" t="s">
        <v>166</v>
      </c>
      <c r="BE127" s="234">
        <f>IF(O127="základní",K127,0)</f>
        <v>0</v>
      </c>
      <c r="BF127" s="234">
        <f>IF(O127="snížená",K127,0)</f>
        <v>0</v>
      </c>
      <c r="BG127" s="234">
        <f>IF(O127="zákl. přenesená",K127,0)</f>
        <v>0</v>
      </c>
      <c r="BH127" s="234">
        <f>IF(O127="sníž. přenesená",K127,0)</f>
        <v>0</v>
      </c>
      <c r="BI127" s="234">
        <f>IF(O127="nulová",K127,0)</f>
        <v>0</v>
      </c>
      <c r="BJ127" s="19" t="s">
        <v>84</v>
      </c>
      <c r="BK127" s="234">
        <f>ROUND(P127*H127,2)</f>
        <v>0</v>
      </c>
      <c r="BL127" s="19" t="s">
        <v>175</v>
      </c>
      <c r="BM127" s="233" t="s">
        <v>3272</v>
      </c>
    </row>
    <row r="128" s="2" customFormat="1" ht="16.5" customHeight="1">
      <c r="A128" s="40"/>
      <c r="B128" s="41"/>
      <c r="C128" s="220" t="s">
        <v>287</v>
      </c>
      <c r="D128" s="220" t="s">
        <v>171</v>
      </c>
      <c r="E128" s="221" t="s">
        <v>3273</v>
      </c>
      <c r="F128" s="222" t="s">
        <v>3274</v>
      </c>
      <c r="G128" s="223" t="s">
        <v>179</v>
      </c>
      <c r="H128" s="224">
        <v>1</v>
      </c>
      <c r="I128" s="225"/>
      <c r="J128" s="225"/>
      <c r="K128" s="226">
        <f>ROUND(P128*H128,2)</f>
        <v>0</v>
      </c>
      <c r="L128" s="227"/>
      <c r="M128" s="46"/>
      <c r="N128" s="228" t="s">
        <v>20</v>
      </c>
      <c r="O128" s="229" t="s">
        <v>45</v>
      </c>
      <c r="P128" s="230">
        <f>I128+J128</f>
        <v>0</v>
      </c>
      <c r="Q128" s="230">
        <f>ROUND(I128*H128,2)</f>
        <v>0</v>
      </c>
      <c r="R128" s="230">
        <f>ROUND(J128*H128,2)</f>
        <v>0</v>
      </c>
      <c r="S128" s="86"/>
      <c r="T128" s="231">
        <f>S128*H128</f>
        <v>0</v>
      </c>
      <c r="U128" s="231">
        <v>0</v>
      </c>
      <c r="V128" s="231">
        <f>U128*H128</f>
        <v>0</v>
      </c>
      <c r="W128" s="231">
        <v>0</v>
      </c>
      <c r="X128" s="232">
        <f>W128*H128</f>
        <v>0</v>
      </c>
      <c r="Y128" s="40"/>
      <c r="Z128" s="40"/>
      <c r="AA128" s="40"/>
      <c r="AB128" s="40"/>
      <c r="AC128" s="40"/>
      <c r="AD128" s="40"/>
      <c r="AE128" s="40"/>
      <c r="AR128" s="233" t="s">
        <v>175</v>
      </c>
      <c r="AT128" s="233" t="s">
        <v>171</v>
      </c>
      <c r="AU128" s="233" t="s">
        <v>165</v>
      </c>
      <c r="AY128" s="19" t="s">
        <v>166</v>
      </c>
      <c r="BE128" s="234">
        <f>IF(O128="základní",K128,0)</f>
        <v>0</v>
      </c>
      <c r="BF128" s="234">
        <f>IF(O128="snížená",K128,0)</f>
        <v>0</v>
      </c>
      <c r="BG128" s="234">
        <f>IF(O128="zákl. přenesená",K128,0)</f>
        <v>0</v>
      </c>
      <c r="BH128" s="234">
        <f>IF(O128="sníž. přenesená",K128,0)</f>
        <v>0</v>
      </c>
      <c r="BI128" s="234">
        <f>IF(O128="nulová",K128,0)</f>
        <v>0</v>
      </c>
      <c r="BJ128" s="19" t="s">
        <v>84</v>
      </c>
      <c r="BK128" s="234">
        <f>ROUND(P128*H128,2)</f>
        <v>0</v>
      </c>
      <c r="BL128" s="19" t="s">
        <v>175</v>
      </c>
      <c r="BM128" s="233" t="s">
        <v>3275</v>
      </c>
    </row>
    <row r="129" s="2" customFormat="1" ht="16.5" customHeight="1">
      <c r="A129" s="40"/>
      <c r="B129" s="41"/>
      <c r="C129" s="220" t="s">
        <v>291</v>
      </c>
      <c r="D129" s="220" t="s">
        <v>171</v>
      </c>
      <c r="E129" s="221" t="s">
        <v>3276</v>
      </c>
      <c r="F129" s="222" t="s">
        <v>3277</v>
      </c>
      <c r="G129" s="223" t="s">
        <v>179</v>
      </c>
      <c r="H129" s="224">
        <v>1</v>
      </c>
      <c r="I129" s="225"/>
      <c r="J129" s="225"/>
      <c r="K129" s="226">
        <f>ROUND(P129*H129,2)</f>
        <v>0</v>
      </c>
      <c r="L129" s="227"/>
      <c r="M129" s="46"/>
      <c r="N129" s="228" t="s">
        <v>20</v>
      </c>
      <c r="O129" s="229" t="s">
        <v>45</v>
      </c>
      <c r="P129" s="230">
        <f>I129+J129</f>
        <v>0</v>
      </c>
      <c r="Q129" s="230">
        <f>ROUND(I129*H129,2)</f>
        <v>0</v>
      </c>
      <c r="R129" s="230">
        <f>ROUND(J129*H129,2)</f>
        <v>0</v>
      </c>
      <c r="S129" s="86"/>
      <c r="T129" s="231">
        <f>S129*H129</f>
        <v>0</v>
      </c>
      <c r="U129" s="231">
        <v>0</v>
      </c>
      <c r="V129" s="231">
        <f>U129*H129</f>
        <v>0</v>
      </c>
      <c r="W129" s="231">
        <v>0</v>
      </c>
      <c r="X129" s="232">
        <f>W129*H129</f>
        <v>0</v>
      </c>
      <c r="Y129" s="40"/>
      <c r="Z129" s="40"/>
      <c r="AA129" s="40"/>
      <c r="AB129" s="40"/>
      <c r="AC129" s="40"/>
      <c r="AD129" s="40"/>
      <c r="AE129" s="40"/>
      <c r="AR129" s="233" t="s">
        <v>175</v>
      </c>
      <c r="AT129" s="233" t="s">
        <v>171</v>
      </c>
      <c r="AU129" s="233" t="s">
        <v>165</v>
      </c>
      <c r="AY129" s="19" t="s">
        <v>166</v>
      </c>
      <c r="BE129" s="234">
        <f>IF(O129="základní",K129,0)</f>
        <v>0</v>
      </c>
      <c r="BF129" s="234">
        <f>IF(O129="snížená",K129,0)</f>
        <v>0</v>
      </c>
      <c r="BG129" s="234">
        <f>IF(O129="zákl. přenesená",K129,0)</f>
        <v>0</v>
      </c>
      <c r="BH129" s="234">
        <f>IF(O129="sníž. přenesená",K129,0)</f>
        <v>0</v>
      </c>
      <c r="BI129" s="234">
        <f>IF(O129="nulová",K129,0)</f>
        <v>0</v>
      </c>
      <c r="BJ129" s="19" t="s">
        <v>84</v>
      </c>
      <c r="BK129" s="234">
        <f>ROUND(P129*H129,2)</f>
        <v>0</v>
      </c>
      <c r="BL129" s="19" t="s">
        <v>175</v>
      </c>
      <c r="BM129" s="233" t="s">
        <v>3278</v>
      </c>
    </row>
    <row r="130" s="2" customFormat="1" ht="16.5" customHeight="1">
      <c r="A130" s="40"/>
      <c r="B130" s="41"/>
      <c r="C130" s="220" t="s">
        <v>295</v>
      </c>
      <c r="D130" s="220" t="s">
        <v>171</v>
      </c>
      <c r="E130" s="221" t="s">
        <v>3279</v>
      </c>
      <c r="F130" s="222" t="s">
        <v>3280</v>
      </c>
      <c r="G130" s="223" t="s">
        <v>179</v>
      </c>
      <c r="H130" s="224">
        <v>28</v>
      </c>
      <c r="I130" s="225"/>
      <c r="J130" s="225"/>
      <c r="K130" s="226">
        <f>ROUND(P130*H130,2)</f>
        <v>0</v>
      </c>
      <c r="L130" s="227"/>
      <c r="M130" s="46"/>
      <c r="N130" s="228" t="s">
        <v>20</v>
      </c>
      <c r="O130" s="229" t="s">
        <v>45</v>
      </c>
      <c r="P130" s="230">
        <f>I130+J130</f>
        <v>0</v>
      </c>
      <c r="Q130" s="230">
        <f>ROUND(I130*H130,2)</f>
        <v>0</v>
      </c>
      <c r="R130" s="230">
        <f>ROUND(J130*H130,2)</f>
        <v>0</v>
      </c>
      <c r="S130" s="86"/>
      <c r="T130" s="231">
        <f>S130*H130</f>
        <v>0</v>
      </c>
      <c r="U130" s="231">
        <v>0</v>
      </c>
      <c r="V130" s="231">
        <f>U130*H130</f>
        <v>0</v>
      </c>
      <c r="W130" s="231">
        <v>0</v>
      </c>
      <c r="X130" s="232">
        <f>W130*H130</f>
        <v>0</v>
      </c>
      <c r="Y130" s="40"/>
      <c r="Z130" s="40"/>
      <c r="AA130" s="40"/>
      <c r="AB130" s="40"/>
      <c r="AC130" s="40"/>
      <c r="AD130" s="40"/>
      <c r="AE130" s="40"/>
      <c r="AR130" s="233" t="s">
        <v>175</v>
      </c>
      <c r="AT130" s="233" t="s">
        <v>171</v>
      </c>
      <c r="AU130" s="233" t="s">
        <v>165</v>
      </c>
      <c r="AY130" s="19" t="s">
        <v>166</v>
      </c>
      <c r="BE130" s="234">
        <f>IF(O130="základní",K130,0)</f>
        <v>0</v>
      </c>
      <c r="BF130" s="234">
        <f>IF(O130="snížená",K130,0)</f>
        <v>0</v>
      </c>
      <c r="BG130" s="234">
        <f>IF(O130="zákl. přenesená",K130,0)</f>
        <v>0</v>
      </c>
      <c r="BH130" s="234">
        <f>IF(O130="sníž. přenesená",K130,0)</f>
        <v>0</v>
      </c>
      <c r="BI130" s="234">
        <f>IF(O130="nulová",K130,0)</f>
        <v>0</v>
      </c>
      <c r="BJ130" s="19" t="s">
        <v>84</v>
      </c>
      <c r="BK130" s="234">
        <f>ROUND(P130*H130,2)</f>
        <v>0</v>
      </c>
      <c r="BL130" s="19" t="s">
        <v>175</v>
      </c>
      <c r="BM130" s="233" t="s">
        <v>3281</v>
      </c>
    </row>
    <row r="131" s="2" customFormat="1" ht="16.5" customHeight="1">
      <c r="A131" s="40"/>
      <c r="B131" s="41"/>
      <c r="C131" s="220" t="s">
        <v>299</v>
      </c>
      <c r="D131" s="220" t="s">
        <v>171</v>
      </c>
      <c r="E131" s="221" t="s">
        <v>3282</v>
      </c>
      <c r="F131" s="222" t="s">
        <v>3283</v>
      </c>
      <c r="G131" s="223" t="s">
        <v>179</v>
      </c>
      <c r="H131" s="224">
        <v>1</v>
      </c>
      <c r="I131" s="225"/>
      <c r="J131" s="225"/>
      <c r="K131" s="226">
        <f>ROUND(P131*H131,2)</f>
        <v>0</v>
      </c>
      <c r="L131" s="227"/>
      <c r="M131" s="46"/>
      <c r="N131" s="228" t="s">
        <v>20</v>
      </c>
      <c r="O131" s="229" t="s">
        <v>45</v>
      </c>
      <c r="P131" s="230">
        <f>I131+J131</f>
        <v>0</v>
      </c>
      <c r="Q131" s="230">
        <f>ROUND(I131*H131,2)</f>
        <v>0</v>
      </c>
      <c r="R131" s="230">
        <f>ROUND(J131*H131,2)</f>
        <v>0</v>
      </c>
      <c r="S131" s="86"/>
      <c r="T131" s="231">
        <f>S131*H131</f>
        <v>0</v>
      </c>
      <c r="U131" s="231">
        <v>0</v>
      </c>
      <c r="V131" s="231">
        <f>U131*H131</f>
        <v>0</v>
      </c>
      <c r="W131" s="231">
        <v>0</v>
      </c>
      <c r="X131" s="232">
        <f>W131*H131</f>
        <v>0</v>
      </c>
      <c r="Y131" s="40"/>
      <c r="Z131" s="40"/>
      <c r="AA131" s="40"/>
      <c r="AB131" s="40"/>
      <c r="AC131" s="40"/>
      <c r="AD131" s="40"/>
      <c r="AE131" s="40"/>
      <c r="AR131" s="233" t="s">
        <v>175</v>
      </c>
      <c r="AT131" s="233" t="s">
        <v>171</v>
      </c>
      <c r="AU131" s="233" t="s">
        <v>165</v>
      </c>
      <c r="AY131" s="19" t="s">
        <v>166</v>
      </c>
      <c r="BE131" s="234">
        <f>IF(O131="základní",K131,0)</f>
        <v>0</v>
      </c>
      <c r="BF131" s="234">
        <f>IF(O131="snížená",K131,0)</f>
        <v>0</v>
      </c>
      <c r="BG131" s="234">
        <f>IF(O131="zákl. přenesená",K131,0)</f>
        <v>0</v>
      </c>
      <c r="BH131" s="234">
        <f>IF(O131="sníž. přenesená",K131,0)</f>
        <v>0</v>
      </c>
      <c r="BI131" s="234">
        <f>IF(O131="nulová",K131,0)</f>
        <v>0</v>
      </c>
      <c r="BJ131" s="19" t="s">
        <v>84</v>
      </c>
      <c r="BK131" s="234">
        <f>ROUND(P131*H131,2)</f>
        <v>0</v>
      </c>
      <c r="BL131" s="19" t="s">
        <v>175</v>
      </c>
      <c r="BM131" s="233" t="s">
        <v>3284</v>
      </c>
    </row>
    <row r="132" s="2" customFormat="1" ht="16.5" customHeight="1">
      <c r="A132" s="40"/>
      <c r="B132" s="41"/>
      <c r="C132" s="220" t="s">
        <v>303</v>
      </c>
      <c r="D132" s="220" t="s">
        <v>171</v>
      </c>
      <c r="E132" s="221" t="s">
        <v>3285</v>
      </c>
      <c r="F132" s="222" t="s">
        <v>3286</v>
      </c>
      <c r="G132" s="223" t="s">
        <v>179</v>
      </c>
      <c r="H132" s="224">
        <v>2</v>
      </c>
      <c r="I132" s="225"/>
      <c r="J132" s="225"/>
      <c r="K132" s="226">
        <f>ROUND(P132*H132,2)</f>
        <v>0</v>
      </c>
      <c r="L132" s="227"/>
      <c r="M132" s="46"/>
      <c r="N132" s="228" t="s">
        <v>20</v>
      </c>
      <c r="O132" s="229" t="s">
        <v>45</v>
      </c>
      <c r="P132" s="230">
        <f>I132+J132</f>
        <v>0</v>
      </c>
      <c r="Q132" s="230">
        <f>ROUND(I132*H132,2)</f>
        <v>0</v>
      </c>
      <c r="R132" s="230">
        <f>ROUND(J132*H132,2)</f>
        <v>0</v>
      </c>
      <c r="S132" s="86"/>
      <c r="T132" s="231">
        <f>S132*H132</f>
        <v>0</v>
      </c>
      <c r="U132" s="231">
        <v>0</v>
      </c>
      <c r="V132" s="231">
        <f>U132*H132</f>
        <v>0</v>
      </c>
      <c r="W132" s="231">
        <v>0</v>
      </c>
      <c r="X132" s="232">
        <f>W132*H132</f>
        <v>0</v>
      </c>
      <c r="Y132" s="40"/>
      <c r="Z132" s="40"/>
      <c r="AA132" s="40"/>
      <c r="AB132" s="40"/>
      <c r="AC132" s="40"/>
      <c r="AD132" s="40"/>
      <c r="AE132" s="40"/>
      <c r="AR132" s="233" t="s">
        <v>175</v>
      </c>
      <c r="AT132" s="233" t="s">
        <v>171</v>
      </c>
      <c r="AU132" s="233" t="s">
        <v>165</v>
      </c>
      <c r="AY132" s="19" t="s">
        <v>166</v>
      </c>
      <c r="BE132" s="234">
        <f>IF(O132="základní",K132,0)</f>
        <v>0</v>
      </c>
      <c r="BF132" s="234">
        <f>IF(O132="snížená",K132,0)</f>
        <v>0</v>
      </c>
      <c r="BG132" s="234">
        <f>IF(O132="zákl. přenesená",K132,0)</f>
        <v>0</v>
      </c>
      <c r="BH132" s="234">
        <f>IF(O132="sníž. přenesená",K132,0)</f>
        <v>0</v>
      </c>
      <c r="BI132" s="234">
        <f>IF(O132="nulová",K132,0)</f>
        <v>0</v>
      </c>
      <c r="BJ132" s="19" t="s">
        <v>84</v>
      </c>
      <c r="BK132" s="234">
        <f>ROUND(P132*H132,2)</f>
        <v>0</v>
      </c>
      <c r="BL132" s="19" t="s">
        <v>175</v>
      </c>
      <c r="BM132" s="233" t="s">
        <v>3287</v>
      </c>
    </row>
    <row r="133" s="2" customFormat="1" ht="16.5" customHeight="1">
      <c r="A133" s="40"/>
      <c r="B133" s="41"/>
      <c r="C133" s="220" t="s">
        <v>309</v>
      </c>
      <c r="D133" s="220" t="s">
        <v>171</v>
      </c>
      <c r="E133" s="221" t="s">
        <v>3288</v>
      </c>
      <c r="F133" s="222" t="s">
        <v>3289</v>
      </c>
      <c r="G133" s="223" t="s">
        <v>3214</v>
      </c>
      <c r="H133" s="224">
        <v>24800</v>
      </c>
      <c r="I133" s="225"/>
      <c r="J133" s="225"/>
      <c r="K133" s="226">
        <f>ROUND(P133*H133,2)</f>
        <v>0</v>
      </c>
      <c r="L133" s="227"/>
      <c r="M133" s="46"/>
      <c r="N133" s="228" t="s">
        <v>20</v>
      </c>
      <c r="O133" s="229" t="s">
        <v>45</v>
      </c>
      <c r="P133" s="230">
        <f>I133+J133</f>
        <v>0</v>
      </c>
      <c r="Q133" s="230">
        <f>ROUND(I133*H133,2)</f>
        <v>0</v>
      </c>
      <c r="R133" s="230">
        <f>ROUND(J133*H133,2)</f>
        <v>0</v>
      </c>
      <c r="S133" s="86"/>
      <c r="T133" s="231">
        <f>S133*H133</f>
        <v>0</v>
      </c>
      <c r="U133" s="231">
        <v>0</v>
      </c>
      <c r="V133" s="231">
        <f>U133*H133</f>
        <v>0</v>
      </c>
      <c r="W133" s="231">
        <v>0</v>
      </c>
      <c r="X133" s="232">
        <f>W133*H133</f>
        <v>0</v>
      </c>
      <c r="Y133" s="40"/>
      <c r="Z133" s="40"/>
      <c r="AA133" s="40"/>
      <c r="AB133" s="40"/>
      <c r="AC133" s="40"/>
      <c r="AD133" s="40"/>
      <c r="AE133" s="40"/>
      <c r="AR133" s="233" t="s">
        <v>175</v>
      </c>
      <c r="AT133" s="233" t="s">
        <v>171</v>
      </c>
      <c r="AU133" s="233" t="s">
        <v>165</v>
      </c>
      <c r="AY133" s="19" t="s">
        <v>166</v>
      </c>
      <c r="BE133" s="234">
        <f>IF(O133="základní",K133,0)</f>
        <v>0</v>
      </c>
      <c r="BF133" s="234">
        <f>IF(O133="snížená",K133,0)</f>
        <v>0</v>
      </c>
      <c r="BG133" s="234">
        <f>IF(O133="zákl. přenesená",K133,0)</f>
        <v>0</v>
      </c>
      <c r="BH133" s="234">
        <f>IF(O133="sníž. přenesená",K133,0)</f>
        <v>0</v>
      </c>
      <c r="BI133" s="234">
        <f>IF(O133="nulová",K133,0)</f>
        <v>0</v>
      </c>
      <c r="BJ133" s="19" t="s">
        <v>84</v>
      </c>
      <c r="BK133" s="234">
        <f>ROUND(P133*H133,2)</f>
        <v>0</v>
      </c>
      <c r="BL133" s="19" t="s">
        <v>175</v>
      </c>
      <c r="BM133" s="233" t="s">
        <v>3290</v>
      </c>
    </row>
    <row r="134" s="2" customFormat="1" ht="16.5" customHeight="1">
      <c r="A134" s="40"/>
      <c r="B134" s="41"/>
      <c r="C134" s="220" t="s">
        <v>315</v>
      </c>
      <c r="D134" s="220" t="s">
        <v>171</v>
      </c>
      <c r="E134" s="221" t="s">
        <v>3291</v>
      </c>
      <c r="F134" s="222" t="s">
        <v>3292</v>
      </c>
      <c r="G134" s="223" t="s">
        <v>3214</v>
      </c>
      <c r="H134" s="224">
        <v>3831.5999999999999</v>
      </c>
      <c r="I134" s="225"/>
      <c r="J134" s="225"/>
      <c r="K134" s="226">
        <f>ROUND(P134*H134,2)</f>
        <v>0</v>
      </c>
      <c r="L134" s="227"/>
      <c r="M134" s="46"/>
      <c r="N134" s="228" t="s">
        <v>20</v>
      </c>
      <c r="O134" s="229" t="s">
        <v>45</v>
      </c>
      <c r="P134" s="230">
        <f>I134+J134</f>
        <v>0</v>
      </c>
      <c r="Q134" s="230">
        <f>ROUND(I134*H134,2)</f>
        <v>0</v>
      </c>
      <c r="R134" s="230">
        <f>ROUND(J134*H134,2)</f>
        <v>0</v>
      </c>
      <c r="S134" s="86"/>
      <c r="T134" s="231">
        <f>S134*H134</f>
        <v>0</v>
      </c>
      <c r="U134" s="231">
        <v>0</v>
      </c>
      <c r="V134" s="231">
        <f>U134*H134</f>
        <v>0</v>
      </c>
      <c r="W134" s="231">
        <v>0</v>
      </c>
      <c r="X134" s="232">
        <f>W134*H134</f>
        <v>0</v>
      </c>
      <c r="Y134" s="40"/>
      <c r="Z134" s="40"/>
      <c r="AA134" s="40"/>
      <c r="AB134" s="40"/>
      <c r="AC134" s="40"/>
      <c r="AD134" s="40"/>
      <c r="AE134" s="40"/>
      <c r="AR134" s="233" t="s">
        <v>175</v>
      </c>
      <c r="AT134" s="233" t="s">
        <v>171</v>
      </c>
      <c r="AU134" s="233" t="s">
        <v>165</v>
      </c>
      <c r="AY134" s="19" t="s">
        <v>166</v>
      </c>
      <c r="BE134" s="234">
        <f>IF(O134="základní",K134,0)</f>
        <v>0</v>
      </c>
      <c r="BF134" s="234">
        <f>IF(O134="snížená",K134,0)</f>
        <v>0</v>
      </c>
      <c r="BG134" s="234">
        <f>IF(O134="zákl. přenesená",K134,0)</f>
        <v>0</v>
      </c>
      <c r="BH134" s="234">
        <f>IF(O134="sníž. přenesená",K134,0)</f>
        <v>0</v>
      </c>
      <c r="BI134" s="234">
        <f>IF(O134="nulová",K134,0)</f>
        <v>0</v>
      </c>
      <c r="BJ134" s="19" t="s">
        <v>84</v>
      </c>
      <c r="BK134" s="234">
        <f>ROUND(P134*H134,2)</f>
        <v>0</v>
      </c>
      <c r="BL134" s="19" t="s">
        <v>175</v>
      </c>
      <c r="BM134" s="233" t="s">
        <v>3293</v>
      </c>
    </row>
    <row r="135" s="2" customFormat="1" ht="16.5" customHeight="1">
      <c r="A135" s="40"/>
      <c r="B135" s="41"/>
      <c r="C135" s="220" t="s">
        <v>319</v>
      </c>
      <c r="D135" s="220" t="s">
        <v>171</v>
      </c>
      <c r="E135" s="221" t="s">
        <v>3294</v>
      </c>
      <c r="F135" s="222" t="s">
        <v>3295</v>
      </c>
      <c r="G135" s="223" t="s">
        <v>179</v>
      </c>
      <c r="H135" s="224">
        <v>1</v>
      </c>
      <c r="I135" s="225"/>
      <c r="J135" s="225"/>
      <c r="K135" s="226">
        <f>ROUND(P135*H135,2)</f>
        <v>0</v>
      </c>
      <c r="L135" s="227"/>
      <c r="M135" s="46"/>
      <c r="N135" s="228" t="s">
        <v>20</v>
      </c>
      <c r="O135" s="229" t="s">
        <v>45</v>
      </c>
      <c r="P135" s="230">
        <f>I135+J135</f>
        <v>0</v>
      </c>
      <c r="Q135" s="230">
        <f>ROUND(I135*H135,2)</f>
        <v>0</v>
      </c>
      <c r="R135" s="230">
        <f>ROUND(J135*H135,2)</f>
        <v>0</v>
      </c>
      <c r="S135" s="86"/>
      <c r="T135" s="231">
        <f>S135*H135</f>
        <v>0</v>
      </c>
      <c r="U135" s="231">
        <v>0</v>
      </c>
      <c r="V135" s="231">
        <f>U135*H135</f>
        <v>0</v>
      </c>
      <c r="W135" s="231">
        <v>0</v>
      </c>
      <c r="X135" s="232">
        <f>W135*H135</f>
        <v>0</v>
      </c>
      <c r="Y135" s="40"/>
      <c r="Z135" s="40"/>
      <c r="AA135" s="40"/>
      <c r="AB135" s="40"/>
      <c r="AC135" s="40"/>
      <c r="AD135" s="40"/>
      <c r="AE135" s="40"/>
      <c r="AR135" s="233" t="s">
        <v>175</v>
      </c>
      <c r="AT135" s="233" t="s">
        <v>171</v>
      </c>
      <c r="AU135" s="233" t="s">
        <v>165</v>
      </c>
      <c r="AY135" s="19" t="s">
        <v>166</v>
      </c>
      <c r="BE135" s="234">
        <f>IF(O135="základní",K135,0)</f>
        <v>0</v>
      </c>
      <c r="BF135" s="234">
        <f>IF(O135="snížená",K135,0)</f>
        <v>0</v>
      </c>
      <c r="BG135" s="234">
        <f>IF(O135="zákl. přenesená",K135,0)</f>
        <v>0</v>
      </c>
      <c r="BH135" s="234">
        <f>IF(O135="sníž. přenesená",K135,0)</f>
        <v>0</v>
      </c>
      <c r="BI135" s="234">
        <f>IF(O135="nulová",K135,0)</f>
        <v>0</v>
      </c>
      <c r="BJ135" s="19" t="s">
        <v>84</v>
      </c>
      <c r="BK135" s="234">
        <f>ROUND(P135*H135,2)</f>
        <v>0</v>
      </c>
      <c r="BL135" s="19" t="s">
        <v>175</v>
      </c>
      <c r="BM135" s="233" t="s">
        <v>3296</v>
      </c>
    </row>
    <row r="136" s="12" customFormat="1" ht="20.88" customHeight="1">
      <c r="A136" s="12"/>
      <c r="B136" s="203"/>
      <c r="C136" s="204"/>
      <c r="D136" s="205" t="s">
        <v>75</v>
      </c>
      <c r="E136" s="218" t="s">
        <v>3297</v>
      </c>
      <c r="F136" s="218" t="s">
        <v>3298</v>
      </c>
      <c r="G136" s="204"/>
      <c r="H136" s="204"/>
      <c r="I136" s="207"/>
      <c r="J136" s="207"/>
      <c r="K136" s="219">
        <f>BK136</f>
        <v>0</v>
      </c>
      <c r="L136" s="204"/>
      <c r="M136" s="209"/>
      <c r="N136" s="210"/>
      <c r="O136" s="211"/>
      <c r="P136" s="211"/>
      <c r="Q136" s="212">
        <f>Q137</f>
        <v>0</v>
      </c>
      <c r="R136" s="212">
        <f>R137</f>
        <v>0</v>
      </c>
      <c r="S136" s="211"/>
      <c r="T136" s="213">
        <f>T137</f>
        <v>0</v>
      </c>
      <c r="U136" s="211"/>
      <c r="V136" s="213">
        <f>V137</f>
        <v>0</v>
      </c>
      <c r="W136" s="211"/>
      <c r="X136" s="214">
        <f>X137</f>
        <v>0</v>
      </c>
      <c r="Y136" s="12"/>
      <c r="Z136" s="12"/>
      <c r="AA136" s="12"/>
      <c r="AB136" s="12"/>
      <c r="AC136" s="12"/>
      <c r="AD136" s="12"/>
      <c r="AE136" s="12"/>
      <c r="AR136" s="215" t="s">
        <v>165</v>
      </c>
      <c r="AT136" s="216" t="s">
        <v>75</v>
      </c>
      <c r="AU136" s="216" t="s">
        <v>86</v>
      </c>
      <c r="AY136" s="215" t="s">
        <v>166</v>
      </c>
      <c r="BK136" s="217">
        <f>BK137</f>
        <v>0</v>
      </c>
    </row>
    <row r="137" s="2" customFormat="1" ht="16.5" customHeight="1">
      <c r="A137" s="40"/>
      <c r="B137" s="41"/>
      <c r="C137" s="220" t="s">
        <v>323</v>
      </c>
      <c r="D137" s="220" t="s">
        <v>171</v>
      </c>
      <c r="E137" s="221" t="s">
        <v>3299</v>
      </c>
      <c r="F137" s="222" t="s">
        <v>3300</v>
      </c>
      <c r="G137" s="223" t="s">
        <v>179</v>
      </c>
      <c r="H137" s="224">
        <v>1</v>
      </c>
      <c r="I137" s="225"/>
      <c r="J137" s="225"/>
      <c r="K137" s="226">
        <f>ROUND(P137*H137,2)</f>
        <v>0</v>
      </c>
      <c r="L137" s="227"/>
      <c r="M137" s="46"/>
      <c r="N137" s="228" t="s">
        <v>20</v>
      </c>
      <c r="O137" s="229" t="s">
        <v>45</v>
      </c>
      <c r="P137" s="230">
        <f>I137+J137</f>
        <v>0</v>
      </c>
      <c r="Q137" s="230">
        <f>ROUND(I137*H137,2)</f>
        <v>0</v>
      </c>
      <c r="R137" s="230">
        <f>ROUND(J137*H137,2)</f>
        <v>0</v>
      </c>
      <c r="S137" s="86"/>
      <c r="T137" s="231">
        <f>S137*H137</f>
        <v>0</v>
      </c>
      <c r="U137" s="231">
        <v>0</v>
      </c>
      <c r="V137" s="231">
        <f>U137*H137</f>
        <v>0</v>
      </c>
      <c r="W137" s="231">
        <v>0</v>
      </c>
      <c r="X137" s="232">
        <f>W137*H137</f>
        <v>0</v>
      </c>
      <c r="Y137" s="40"/>
      <c r="Z137" s="40"/>
      <c r="AA137" s="40"/>
      <c r="AB137" s="40"/>
      <c r="AC137" s="40"/>
      <c r="AD137" s="40"/>
      <c r="AE137" s="40"/>
      <c r="AR137" s="233" t="s">
        <v>175</v>
      </c>
      <c r="AT137" s="233" t="s">
        <v>171</v>
      </c>
      <c r="AU137" s="233" t="s">
        <v>165</v>
      </c>
      <c r="AY137" s="19" t="s">
        <v>166</v>
      </c>
      <c r="BE137" s="234">
        <f>IF(O137="základní",K137,0)</f>
        <v>0</v>
      </c>
      <c r="BF137" s="234">
        <f>IF(O137="snížená",K137,0)</f>
        <v>0</v>
      </c>
      <c r="BG137" s="234">
        <f>IF(O137="zákl. přenesená",K137,0)</f>
        <v>0</v>
      </c>
      <c r="BH137" s="234">
        <f>IF(O137="sníž. přenesená",K137,0)</f>
        <v>0</v>
      </c>
      <c r="BI137" s="234">
        <f>IF(O137="nulová",K137,0)</f>
        <v>0</v>
      </c>
      <c r="BJ137" s="19" t="s">
        <v>84</v>
      </c>
      <c r="BK137" s="234">
        <f>ROUND(P137*H137,2)</f>
        <v>0</v>
      </c>
      <c r="BL137" s="19" t="s">
        <v>175</v>
      </c>
      <c r="BM137" s="233" t="s">
        <v>3301</v>
      </c>
    </row>
    <row r="138" s="12" customFormat="1" ht="20.88" customHeight="1">
      <c r="A138" s="12"/>
      <c r="B138" s="203"/>
      <c r="C138" s="204"/>
      <c r="D138" s="205" t="s">
        <v>75</v>
      </c>
      <c r="E138" s="218" t="s">
        <v>3302</v>
      </c>
      <c r="F138" s="218" t="s">
        <v>3303</v>
      </c>
      <c r="G138" s="204"/>
      <c r="H138" s="204"/>
      <c r="I138" s="207"/>
      <c r="J138" s="207"/>
      <c r="K138" s="219">
        <f>BK138</f>
        <v>0</v>
      </c>
      <c r="L138" s="204"/>
      <c r="M138" s="209"/>
      <c r="N138" s="210"/>
      <c r="O138" s="211"/>
      <c r="P138" s="211"/>
      <c r="Q138" s="212">
        <f>SUM(Q139:Q140)</f>
        <v>0</v>
      </c>
      <c r="R138" s="212">
        <f>SUM(R139:R140)</f>
        <v>0</v>
      </c>
      <c r="S138" s="211"/>
      <c r="T138" s="213">
        <f>SUM(T139:T140)</f>
        <v>0</v>
      </c>
      <c r="U138" s="211"/>
      <c r="V138" s="213">
        <f>SUM(V139:V140)</f>
        <v>0</v>
      </c>
      <c r="W138" s="211"/>
      <c r="X138" s="214">
        <f>SUM(X139:X140)</f>
        <v>0</v>
      </c>
      <c r="Y138" s="12"/>
      <c r="Z138" s="12"/>
      <c r="AA138" s="12"/>
      <c r="AB138" s="12"/>
      <c r="AC138" s="12"/>
      <c r="AD138" s="12"/>
      <c r="AE138" s="12"/>
      <c r="AR138" s="215" t="s">
        <v>165</v>
      </c>
      <c r="AT138" s="216" t="s">
        <v>75</v>
      </c>
      <c r="AU138" s="216" t="s">
        <v>86</v>
      </c>
      <c r="AY138" s="215" t="s">
        <v>166</v>
      </c>
      <c r="BK138" s="217">
        <f>SUM(BK139:BK140)</f>
        <v>0</v>
      </c>
    </row>
    <row r="139" s="2" customFormat="1" ht="16.5" customHeight="1">
      <c r="A139" s="40"/>
      <c r="B139" s="41"/>
      <c r="C139" s="220" t="s">
        <v>329</v>
      </c>
      <c r="D139" s="220" t="s">
        <v>171</v>
      </c>
      <c r="E139" s="221" t="s">
        <v>3304</v>
      </c>
      <c r="F139" s="222" t="s">
        <v>3305</v>
      </c>
      <c r="G139" s="223" t="s">
        <v>179</v>
      </c>
      <c r="H139" s="224">
        <v>1</v>
      </c>
      <c r="I139" s="225"/>
      <c r="J139" s="225"/>
      <c r="K139" s="226">
        <f>ROUND(P139*H139,2)</f>
        <v>0</v>
      </c>
      <c r="L139" s="227"/>
      <c r="M139" s="46"/>
      <c r="N139" s="228" t="s">
        <v>20</v>
      </c>
      <c r="O139" s="229" t="s">
        <v>45</v>
      </c>
      <c r="P139" s="230">
        <f>I139+J139</f>
        <v>0</v>
      </c>
      <c r="Q139" s="230">
        <f>ROUND(I139*H139,2)</f>
        <v>0</v>
      </c>
      <c r="R139" s="230">
        <f>ROUND(J139*H139,2)</f>
        <v>0</v>
      </c>
      <c r="S139" s="86"/>
      <c r="T139" s="231">
        <f>S139*H139</f>
        <v>0</v>
      </c>
      <c r="U139" s="231">
        <v>0</v>
      </c>
      <c r="V139" s="231">
        <f>U139*H139</f>
        <v>0</v>
      </c>
      <c r="W139" s="231">
        <v>0</v>
      </c>
      <c r="X139" s="232">
        <f>W139*H139</f>
        <v>0</v>
      </c>
      <c r="Y139" s="40"/>
      <c r="Z139" s="40"/>
      <c r="AA139" s="40"/>
      <c r="AB139" s="40"/>
      <c r="AC139" s="40"/>
      <c r="AD139" s="40"/>
      <c r="AE139" s="40"/>
      <c r="AR139" s="233" t="s">
        <v>175</v>
      </c>
      <c r="AT139" s="233" t="s">
        <v>171</v>
      </c>
      <c r="AU139" s="233" t="s">
        <v>165</v>
      </c>
      <c r="AY139" s="19" t="s">
        <v>166</v>
      </c>
      <c r="BE139" s="234">
        <f>IF(O139="základní",K139,0)</f>
        <v>0</v>
      </c>
      <c r="BF139" s="234">
        <f>IF(O139="snížená",K139,0)</f>
        <v>0</v>
      </c>
      <c r="BG139" s="234">
        <f>IF(O139="zákl. přenesená",K139,0)</f>
        <v>0</v>
      </c>
      <c r="BH139" s="234">
        <f>IF(O139="sníž. přenesená",K139,0)</f>
        <v>0</v>
      </c>
      <c r="BI139" s="234">
        <f>IF(O139="nulová",K139,0)</f>
        <v>0</v>
      </c>
      <c r="BJ139" s="19" t="s">
        <v>84</v>
      </c>
      <c r="BK139" s="234">
        <f>ROUND(P139*H139,2)</f>
        <v>0</v>
      </c>
      <c r="BL139" s="19" t="s">
        <v>175</v>
      </c>
      <c r="BM139" s="233" t="s">
        <v>3306</v>
      </c>
    </row>
    <row r="140" s="2" customFormat="1" ht="16.5" customHeight="1">
      <c r="A140" s="40"/>
      <c r="B140" s="41"/>
      <c r="C140" s="220" t="s">
        <v>332</v>
      </c>
      <c r="D140" s="220" t="s">
        <v>171</v>
      </c>
      <c r="E140" s="221" t="s">
        <v>3307</v>
      </c>
      <c r="F140" s="222" t="s">
        <v>3308</v>
      </c>
      <c r="G140" s="223" t="s">
        <v>179</v>
      </c>
      <c r="H140" s="224">
        <v>1</v>
      </c>
      <c r="I140" s="225"/>
      <c r="J140" s="225"/>
      <c r="K140" s="226">
        <f>ROUND(P140*H140,2)</f>
        <v>0</v>
      </c>
      <c r="L140" s="227"/>
      <c r="M140" s="46"/>
      <c r="N140" s="228" t="s">
        <v>20</v>
      </c>
      <c r="O140" s="229" t="s">
        <v>45</v>
      </c>
      <c r="P140" s="230">
        <f>I140+J140</f>
        <v>0</v>
      </c>
      <c r="Q140" s="230">
        <f>ROUND(I140*H140,2)</f>
        <v>0</v>
      </c>
      <c r="R140" s="230">
        <f>ROUND(J140*H140,2)</f>
        <v>0</v>
      </c>
      <c r="S140" s="86"/>
      <c r="T140" s="231">
        <f>S140*H140</f>
        <v>0</v>
      </c>
      <c r="U140" s="231">
        <v>0</v>
      </c>
      <c r="V140" s="231">
        <f>U140*H140</f>
        <v>0</v>
      </c>
      <c r="W140" s="231">
        <v>0</v>
      </c>
      <c r="X140" s="232">
        <f>W140*H140</f>
        <v>0</v>
      </c>
      <c r="Y140" s="40"/>
      <c r="Z140" s="40"/>
      <c r="AA140" s="40"/>
      <c r="AB140" s="40"/>
      <c r="AC140" s="40"/>
      <c r="AD140" s="40"/>
      <c r="AE140" s="40"/>
      <c r="AR140" s="233" t="s">
        <v>175</v>
      </c>
      <c r="AT140" s="233" t="s">
        <v>171</v>
      </c>
      <c r="AU140" s="233" t="s">
        <v>165</v>
      </c>
      <c r="AY140" s="19" t="s">
        <v>166</v>
      </c>
      <c r="BE140" s="234">
        <f>IF(O140="základní",K140,0)</f>
        <v>0</v>
      </c>
      <c r="BF140" s="234">
        <f>IF(O140="snížená",K140,0)</f>
        <v>0</v>
      </c>
      <c r="BG140" s="234">
        <f>IF(O140="zákl. přenesená",K140,0)</f>
        <v>0</v>
      </c>
      <c r="BH140" s="234">
        <f>IF(O140="sníž. přenesená",K140,0)</f>
        <v>0</v>
      </c>
      <c r="BI140" s="234">
        <f>IF(O140="nulová",K140,0)</f>
        <v>0</v>
      </c>
      <c r="BJ140" s="19" t="s">
        <v>84</v>
      </c>
      <c r="BK140" s="234">
        <f>ROUND(P140*H140,2)</f>
        <v>0</v>
      </c>
      <c r="BL140" s="19" t="s">
        <v>175</v>
      </c>
      <c r="BM140" s="233" t="s">
        <v>3309</v>
      </c>
    </row>
    <row r="141" s="12" customFormat="1" ht="20.88" customHeight="1">
      <c r="A141" s="12"/>
      <c r="B141" s="203"/>
      <c r="C141" s="204"/>
      <c r="D141" s="205" t="s">
        <v>75</v>
      </c>
      <c r="E141" s="218" t="s">
        <v>3310</v>
      </c>
      <c r="F141" s="218" t="s">
        <v>3311</v>
      </c>
      <c r="G141" s="204"/>
      <c r="H141" s="204"/>
      <c r="I141" s="207"/>
      <c r="J141" s="207"/>
      <c r="K141" s="219">
        <f>BK141</f>
        <v>0</v>
      </c>
      <c r="L141" s="204"/>
      <c r="M141" s="209"/>
      <c r="N141" s="210"/>
      <c r="O141" s="211"/>
      <c r="P141" s="211"/>
      <c r="Q141" s="212">
        <f>Q142</f>
        <v>0</v>
      </c>
      <c r="R141" s="212">
        <f>R142</f>
        <v>0</v>
      </c>
      <c r="S141" s="211"/>
      <c r="T141" s="213">
        <f>T142</f>
        <v>0</v>
      </c>
      <c r="U141" s="211"/>
      <c r="V141" s="213">
        <f>V142</f>
        <v>0</v>
      </c>
      <c r="W141" s="211"/>
      <c r="X141" s="214">
        <f>X142</f>
        <v>0</v>
      </c>
      <c r="Y141" s="12"/>
      <c r="Z141" s="12"/>
      <c r="AA141" s="12"/>
      <c r="AB141" s="12"/>
      <c r="AC141" s="12"/>
      <c r="AD141" s="12"/>
      <c r="AE141" s="12"/>
      <c r="AR141" s="215" t="s">
        <v>165</v>
      </c>
      <c r="AT141" s="216" t="s">
        <v>75</v>
      </c>
      <c r="AU141" s="216" t="s">
        <v>86</v>
      </c>
      <c r="AY141" s="215" t="s">
        <v>166</v>
      </c>
      <c r="BK141" s="217">
        <f>BK142</f>
        <v>0</v>
      </c>
    </row>
    <row r="142" s="2" customFormat="1" ht="16.5" customHeight="1">
      <c r="A142" s="40"/>
      <c r="B142" s="41"/>
      <c r="C142" s="220" t="s">
        <v>335</v>
      </c>
      <c r="D142" s="220" t="s">
        <v>171</v>
      </c>
      <c r="E142" s="221" t="s">
        <v>3312</v>
      </c>
      <c r="F142" s="222" t="s">
        <v>3313</v>
      </c>
      <c r="G142" s="223" t="s">
        <v>179</v>
      </c>
      <c r="H142" s="224">
        <v>1</v>
      </c>
      <c r="I142" s="225"/>
      <c r="J142" s="225"/>
      <c r="K142" s="226">
        <f>ROUND(P142*H142,2)</f>
        <v>0</v>
      </c>
      <c r="L142" s="227"/>
      <c r="M142" s="46"/>
      <c r="N142" s="228" t="s">
        <v>20</v>
      </c>
      <c r="O142" s="229" t="s">
        <v>45</v>
      </c>
      <c r="P142" s="230">
        <f>I142+J142</f>
        <v>0</v>
      </c>
      <c r="Q142" s="230">
        <f>ROUND(I142*H142,2)</f>
        <v>0</v>
      </c>
      <c r="R142" s="230">
        <f>ROUND(J142*H142,2)</f>
        <v>0</v>
      </c>
      <c r="S142" s="86"/>
      <c r="T142" s="231">
        <f>S142*H142</f>
        <v>0</v>
      </c>
      <c r="U142" s="231">
        <v>0</v>
      </c>
      <c r="V142" s="231">
        <f>U142*H142</f>
        <v>0</v>
      </c>
      <c r="W142" s="231">
        <v>0</v>
      </c>
      <c r="X142" s="232">
        <f>W142*H142</f>
        <v>0</v>
      </c>
      <c r="Y142" s="40"/>
      <c r="Z142" s="40"/>
      <c r="AA142" s="40"/>
      <c r="AB142" s="40"/>
      <c r="AC142" s="40"/>
      <c r="AD142" s="40"/>
      <c r="AE142" s="40"/>
      <c r="AR142" s="233" t="s">
        <v>175</v>
      </c>
      <c r="AT142" s="233" t="s">
        <v>171</v>
      </c>
      <c r="AU142" s="233" t="s">
        <v>165</v>
      </c>
      <c r="AY142" s="19" t="s">
        <v>166</v>
      </c>
      <c r="BE142" s="234">
        <f>IF(O142="základní",K142,0)</f>
        <v>0</v>
      </c>
      <c r="BF142" s="234">
        <f>IF(O142="snížená",K142,0)</f>
        <v>0</v>
      </c>
      <c r="BG142" s="234">
        <f>IF(O142="zákl. přenesená",K142,0)</f>
        <v>0</v>
      </c>
      <c r="BH142" s="234">
        <f>IF(O142="sníž. přenesená",K142,0)</f>
        <v>0</v>
      </c>
      <c r="BI142" s="234">
        <f>IF(O142="nulová",K142,0)</f>
        <v>0</v>
      </c>
      <c r="BJ142" s="19" t="s">
        <v>84</v>
      </c>
      <c r="BK142" s="234">
        <f>ROUND(P142*H142,2)</f>
        <v>0</v>
      </c>
      <c r="BL142" s="19" t="s">
        <v>175</v>
      </c>
      <c r="BM142" s="233" t="s">
        <v>3314</v>
      </c>
    </row>
    <row r="143" s="12" customFormat="1" ht="20.88" customHeight="1">
      <c r="A143" s="12"/>
      <c r="B143" s="203"/>
      <c r="C143" s="204"/>
      <c r="D143" s="205" t="s">
        <v>75</v>
      </c>
      <c r="E143" s="218" t="s">
        <v>3315</v>
      </c>
      <c r="F143" s="218" t="s">
        <v>3316</v>
      </c>
      <c r="G143" s="204"/>
      <c r="H143" s="204"/>
      <c r="I143" s="207"/>
      <c r="J143" s="207"/>
      <c r="K143" s="219">
        <f>BK143</f>
        <v>0</v>
      </c>
      <c r="L143" s="204"/>
      <c r="M143" s="209"/>
      <c r="N143" s="210"/>
      <c r="O143" s="211"/>
      <c r="P143" s="211"/>
      <c r="Q143" s="212">
        <f>Q144</f>
        <v>0</v>
      </c>
      <c r="R143" s="212">
        <f>R144</f>
        <v>0</v>
      </c>
      <c r="S143" s="211"/>
      <c r="T143" s="213">
        <f>T144</f>
        <v>0</v>
      </c>
      <c r="U143" s="211"/>
      <c r="V143" s="213">
        <f>V144</f>
        <v>0</v>
      </c>
      <c r="W143" s="211"/>
      <c r="X143" s="214">
        <f>X144</f>
        <v>0</v>
      </c>
      <c r="Y143" s="12"/>
      <c r="Z143" s="12"/>
      <c r="AA143" s="12"/>
      <c r="AB143" s="12"/>
      <c r="AC143" s="12"/>
      <c r="AD143" s="12"/>
      <c r="AE143" s="12"/>
      <c r="AR143" s="215" t="s">
        <v>165</v>
      </c>
      <c r="AT143" s="216" t="s">
        <v>75</v>
      </c>
      <c r="AU143" s="216" t="s">
        <v>86</v>
      </c>
      <c r="AY143" s="215" t="s">
        <v>166</v>
      </c>
      <c r="BK143" s="217">
        <f>BK144</f>
        <v>0</v>
      </c>
    </row>
    <row r="144" s="2" customFormat="1" ht="16.5" customHeight="1">
      <c r="A144" s="40"/>
      <c r="B144" s="41"/>
      <c r="C144" s="220" t="s">
        <v>339</v>
      </c>
      <c r="D144" s="220" t="s">
        <v>171</v>
      </c>
      <c r="E144" s="221" t="s">
        <v>3317</v>
      </c>
      <c r="F144" s="222" t="s">
        <v>3318</v>
      </c>
      <c r="G144" s="223" t="s">
        <v>3214</v>
      </c>
      <c r="H144" s="224">
        <v>1000</v>
      </c>
      <c r="I144" s="225"/>
      <c r="J144" s="225"/>
      <c r="K144" s="226">
        <f>ROUND(P144*H144,2)</f>
        <v>0</v>
      </c>
      <c r="L144" s="227"/>
      <c r="M144" s="46"/>
      <c r="N144" s="228" t="s">
        <v>20</v>
      </c>
      <c r="O144" s="229" t="s">
        <v>45</v>
      </c>
      <c r="P144" s="230">
        <f>I144+J144</f>
        <v>0</v>
      </c>
      <c r="Q144" s="230">
        <f>ROUND(I144*H144,2)</f>
        <v>0</v>
      </c>
      <c r="R144" s="230">
        <f>ROUND(J144*H144,2)</f>
        <v>0</v>
      </c>
      <c r="S144" s="86"/>
      <c r="T144" s="231">
        <f>S144*H144</f>
        <v>0</v>
      </c>
      <c r="U144" s="231">
        <v>0</v>
      </c>
      <c r="V144" s="231">
        <f>U144*H144</f>
        <v>0</v>
      </c>
      <c r="W144" s="231">
        <v>0</v>
      </c>
      <c r="X144" s="232">
        <f>W144*H144</f>
        <v>0</v>
      </c>
      <c r="Y144" s="40"/>
      <c r="Z144" s="40"/>
      <c r="AA144" s="40"/>
      <c r="AB144" s="40"/>
      <c r="AC144" s="40"/>
      <c r="AD144" s="40"/>
      <c r="AE144" s="40"/>
      <c r="AR144" s="233" t="s">
        <v>175</v>
      </c>
      <c r="AT144" s="233" t="s">
        <v>171</v>
      </c>
      <c r="AU144" s="233" t="s">
        <v>165</v>
      </c>
      <c r="AY144" s="19" t="s">
        <v>166</v>
      </c>
      <c r="BE144" s="234">
        <f>IF(O144="základní",K144,0)</f>
        <v>0</v>
      </c>
      <c r="BF144" s="234">
        <f>IF(O144="snížená",K144,0)</f>
        <v>0</v>
      </c>
      <c r="BG144" s="234">
        <f>IF(O144="zákl. přenesená",K144,0)</f>
        <v>0</v>
      </c>
      <c r="BH144" s="234">
        <f>IF(O144="sníž. přenesená",K144,0)</f>
        <v>0</v>
      </c>
      <c r="BI144" s="234">
        <f>IF(O144="nulová",K144,0)</f>
        <v>0</v>
      </c>
      <c r="BJ144" s="19" t="s">
        <v>84</v>
      </c>
      <c r="BK144" s="234">
        <f>ROUND(P144*H144,2)</f>
        <v>0</v>
      </c>
      <c r="BL144" s="19" t="s">
        <v>175</v>
      </c>
      <c r="BM144" s="233" t="s">
        <v>3319</v>
      </c>
    </row>
    <row r="145" s="12" customFormat="1" ht="20.88" customHeight="1">
      <c r="A145" s="12"/>
      <c r="B145" s="203"/>
      <c r="C145" s="204"/>
      <c r="D145" s="205" t="s">
        <v>75</v>
      </c>
      <c r="E145" s="218" t="s">
        <v>3320</v>
      </c>
      <c r="F145" s="218" t="s">
        <v>3321</v>
      </c>
      <c r="G145" s="204"/>
      <c r="H145" s="204"/>
      <c r="I145" s="207"/>
      <c r="J145" s="207"/>
      <c r="K145" s="219">
        <f>BK145</f>
        <v>0</v>
      </c>
      <c r="L145" s="204"/>
      <c r="M145" s="209"/>
      <c r="N145" s="210"/>
      <c r="O145" s="211"/>
      <c r="P145" s="211"/>
      <c r="Q145" s="212">
        <f>SUM(Q146:Q147)</f>
        <v>0</v>
      </c>
      <c r="R145" s="212">
        <f>SUM(R146:R147)</f>
        <v>0</v>
      </c>
      <c r="S145" s="211"/>
      <c r="T145" s="213">
        <f>SUM(T146:T147)</f>
        <v>0</v>
      </c>
      <c r="U145" s="211"/>
      <c r="V145" s="213">
        <f>SUM(V146:V147)</f>
        <v>0</v>
      </c>
      <c r="W145" s="211"/>
      <c r="X145" s="214">
        <f>SUM(X146:X147)</f>
        <v>0</v>
      </c>
      <c r="Y145" s="12"/>
      <c r="Z145" s="12"/>
      <c r="AA145" s="12"/>
      <c r="AB145" s="12"/>
      <c r="AC145" s="12"/>
      <c r="AD145" s="12"/>
      <c r="AE145" s="12"/>
      <c r="AR145" s="215" t="s">
        <v>165</v>
      </c>
      <c r="AT145" s="216" t="s">
        <v>75</v>
      </c>
      <c r="AU145" s="216" t="s">
        <v>86</v>
      </c>
      <c r="AY145" s="215" t="s">
        <v>166</v>
      </c>
      <c r="BK145" s="217">
        <f>SUM(BK146:BK147)</f>
        <v>0</v>
      </c>
    </row>
    <row r="146" s="2" customFormat="1" ht="16.5" customHeight="1">
      <c r="A146" s="40"/>
      <c r="B146" s="41"/>
      <c r="C146" s="220" t="s">
        <v>342</v>
      </c>
      <c r="D146" s="220" t="s">
        <v>171</v>
      </c>
      <c r="E146" s="221" t="s">
        <v>3322</v>
      </c>
      <c r="F146" s="222" t="s">
        <v>3323</v>
      </c>
      <c r="G146" s="223" t="s">
        <v>179</v>
      </c>
      <c r="H146" s="224">
        <v>1</v>
      </c>
      <c r="I146" s="225"/>
      <c r="J146" s="225"/>
      <c r="K146" s="226">
        <f>ROUND(P146*H146,2)</f>
        <v>0</v>
      </c>
      <c r="L146" s="227"/>
      <c r="M146" s="46"/>
      <c r="N146" s="228" t="s">
        <v>20</v>
      </c>
      <c r="O146" s="229" t="s">
        <v>45</v>
      </c>
      <c r="P146" s="230">
        <f>I146+J146</f>
        <v>0</v>
      </c>
      <c r="Q146" s="230">
        <f>ROUND(I146*H146,2)</f>
        <v>0</v>
      </c>
      <c r="R146" s="230">
        <f>ROUND(J146*H146,2)</f>
        <v>0</v>
      </c>
      <c r="S146" s="86"/>
      <c r="T146" s="231">
        <f>S146*H146</f>
        <v>0</v>
      </c>
      <c r="U146" s="231">
        <v>0</v>
      </c>
      <c r="V146" s="231">
        <f>U146*H146</f>
        <v>0</v>
      </c>
      <c r="W146" s="231">
        <v>0</v>
      </c>
      <c r="X146" s="232">
        <f>W146*H146</f>
        <v>0</v>
      </c>
      <c r="Y146" s="40"/>
      <c r="Z146" s="40"/>
      <c r="AA146" s="40"/>
      <c r="AB146" s="40"/>
      <c r="AC146" s="40"/>
      <c r="AD146" s="40"/>
      <c r="AE146" s="40"/>
      <c r="AR146" s="233" t="s">
        <v>175</v>
      </c>
      <c r="AT146" s="233" t="s">
        <v>171</v>
      </c>
      <c r="AU146" s="233" t="s">
        <v>165</v>
      </c>
      <c r="AY146" s="19" t="s">
        <v>166</v>
      </c>
      <c r="BE146" s="234">
        <f>IF(O146="základní",K146,0)</f>
        <v>0</v>
      </c>
      <c r="BF146" s="234">
        <f>IF(O146="snížená",K146,0)</f>
        <v>0</v>
      </c>
      <c r="BG146" s="234">
        <f>IF(O146="zákl. přenesená",K146,0)</f>
        <v>0</v>
      </c>
      <c r="BH146" s="234">
        <f>IF(O146="sníž. přenesená",K146,0)</f>
        <v>0</v>
      </c>
      <c r="BI146" s="234">
        <f>IF(O146="nulová",K146,0)</f>
        <v>0</v>
      </c>
      <c r="BJ146" s="19" t="s">
        <v>84</v>
      </c>
      <c r="BK146" s="234">
        <f>ROUND(P146*H146,2)</f>
        <v>0</v>
      </c>
      <c r="BL146" s="19" t="s">
        <v>175</v>
      </c>
      <c r="BM146" s="233" t="s">
        <v>3324</v>
      </c>
    </row>
    <row r="147" s="2" customFormat="1" ht="21.75" customHeight="1">
      <c r="A147" s="40"/>
      <c r="B147" s="41"/>
      <c r="C147" s="220" t="s">
        <v>346</v>
      </c>
      <c r="D147" s="220" t="s">
        <v>171</v>
      </c>
      <c r="E147" s="221" t="s">
        <v>3325</v>
      </c>
      <c r="F147" s="222" t="s">
        <v>3326</v>
      </c>
      <c r="G147" s="223" t="s">
        <v>179</v>
      </c>
      <c r="H147" s="224">
        <v>1</v>
      </c>
      <c r="I147" s="225"/>
      <c r="J147" s="225"/>
      <c r="K147" s="226">
        <f>ROUND(P147*H147,2)</f>
        <v>0</v>
      </c>
      <c r="L147" s="227"/>
      <c r="M147" s="46"/>
      <c r="N147" s="228" t="s">
        <v>20</v>
      </c>
      <c r="O147" s="229" t="s">
        <v>45</v>
      </c>
      <c r="P147" s="230">
        <f>I147+J147</f>
        <v>0</v>
      </c>
      <c r="Q147" s="230">
        <f>ROUND(I147*H147,2)</f>
        <v>0</v>
      </c>
      <c r="R147" s="230">
        <f>ROUND(J147*H147,2)</f>
        <v>0</v>
      </c>
      <c r="S147" s="86"/>
      <c r="T147" s="231">
        <f>S147*H147</f>
        <v>0</v>
      </c>
      <c r="U147" s="231">
        <v>0</v>
      </c>
      <c r="V147" s="231">
        <f>U147*H147</f>
        <v>0</v>
      </c>
      <c r="W147" s="231">
        <v>0</v>
      </c>
      <c r="X147" s="232">
        <f>W147*H147</f>
        <v>0</v>
      </c>
      <c r="Y147" s="40"/>
      <c r="Z147" s="40"/>
      <c r="AA147" s="40"/>
      <c r="AB147" s="40"/>
      <c r="AC147" s="40"/>
      <c r="AD147" s="40"/>
      <c r="AE147" s="40"/>
      <c r="AR147" s="233" t="s">
        <v>175</v>
      </c>
      <c r="AT147" s="233" t="s">
        <v>171</v>
      </c>
      <c r="AU147" s="233" t="s">
        <v>165</v>
      </c>
      <c r="AY147" s="19" t="s">
        <v>166</v>
      </c>
      <c r="BE147" s="234">
        <f>IF(O147="základní",K147,0)</f>
        <v>0</v>
      </c>
      <c r="BF147" s="234">
        <f>IF(O147="snížená",K147,0)</f>
        <v>0</v>
      </c>
      <c r="BG147" s="234">
        <f>IF(O147="zákl. přenesená",K147,0)</f>
        <v>0</v>
      </c>
      <c r="BH147" s="234">
        <f>IF(O147="sníž. přenesená",K147,0)</f>
        <v>0</v>
      </c>
      <c r="BI147" s="234">
        <f>IF(O147="nulová",K147,0)</f>
        <v>0</v>
      </c>
      <c r="BJ147" s="19" t="s">
        <v>84</v>
      </c>
      <c r="BK147" s="234">
        <f>ROUND(P147*H147,2)</f>
        <v>0</v>
      </c>
      <c r="BL147" s="19" t="s">
        <v>175</v>
      </c>
      <c r="BM147" s="233" t="s">
        <v>3327</v>
      </c>
    </row>
    <row r="148" s="12" customFormat="1" ht="20.88" customHeight="1">
      <c r="A148" s="12"/>
      <c r="B148" s="203"/>
      <c r="C148" s="204"/>
      <c r="D148" s="205" t="s">
        <v>75</v>
      </c>
      <c r="E148" s="218" t="s">
        <v>3328</v>
      </c>
      <c r="F148" s="218" t="s">
        <v>3329</v>
      </c>
      <c r="G148" s="204"/>
      <c r="H148" s="204"/>
      <c r="I148" s="207"/>
      <c r="J148" s="207"/>
      <c r="K148" s="219">
        <f>BK148</f>
        <v>0</v>
      </c>
      <c r="L148" s="204"/>
      <c r="M148" s="209"/>
      <c r="N148" s="210"/>
      <c r="O148" s="211"/>
      <c r="P148" s="211"/>
      <c r="Q148" s="212">
        <f>SUM(Q149:Q183)</f>
        <v>0</v>
      </c>
      <c r="R148" s="212">
        <f>SUM(R149:R183)</f>
        <v>0</v>
      </c>
      <c r="S148" s="211"/>
      <c r="T148" s="213">
        <f>SUM(T149:T183)</f>
        <v>0</v>
      </c>
      <c r="U148" s="211"/>
      <c r="V148" s="213">
        <f>SUM(V149:V183)</f>
        <v>0</v>
      </c>
      <c r="W148" s="211"/>
      <c r="X148" s="214">
        <f>SUM(X149:X183)</f>
        <v>0</v>
      </c>
      <c r="Y148" s="12"/>
      <c r="Z148" s="12"/>
      <c r="AA148" s="12"/>
      <c r="AB148" s="12"/>
      <c r="AC148" s="12"/>
      <c r="AD148" s="12"/>
      <c r="AE148" s="12"/>
      <c r="AR148" s="215" t="s">
        <v>165</v>
      </c>
      <c r="AT148" s="216" t="s">
        <v>75</v>
      </c>
      <c r="AU148" s="216" t="s">
        <v>86</v>
      </c>
      <c r="AY148" s="215" t="s">
        <v>166</v>
      </c>
      <c r="BK148" s="217">
        <f>SUM(BK149:BK183)</f>
        <v>0</v>
      </c>
    </row>
    <row r="149" s="2" customFormat="1" ht="16.5" customHeight="1">
      <c r="A149" s="40"/>
      <c r="B149" s="41"/>
      <c r="C149" s="235" t="s">
        <v>350</v>
      </c>
      <c r="D149" s="235" t="s">
        <v>163</v>
      </c>
      <c r="E149" s="236" t="s">
        <v>3330</v>
      </c>
      <c r="F149" s="237" t="s">
        <v>3331</v>
      </c>
      <c r="G149" s="238" t="s">
        <v>179</v>
      </c>
      <c r="H149" s="239">
        <v>30</v>
      </c>
      <c r="I149" s="240"/>
      <c r="J149" s="241"/>
      <c r="K149" s="242">
        <f>ROUND(P149*H149,2)</f>
        <v>0</v>
      </c>
      <c r="L149" s="241"/>
      <c r="M149" s="243"/>
      <c r="N149" s="244" t="s">
        <v>20</v>
      </c>
      <c r="O149" s="229" t="s">
        <v>45</v>
      </c>
      <c r="P149" s="230">
        <f>I149+J149</f>
        <v>0</v>
      </c>
      <c r="Q149" s="230">
        <f>ROUND(I149*H149,2)</f>
        <v>0</v>
      </c>
      <c r="R149" s="230">
        <f>ROUND(J149*H149,2)</f>
        <v>0</v>
      </c>
      <c r="S149" s="86"/>
      <c r="T149" s="231">
        <f>S149*H149</f>
        <v>0</v>
      </c>
      <c r="U149" s="231">
        <v>0</v>
      </c>
      <c r="V149" s="231">
        <f>U149*H149</f>
        <v>0</v>
      </c>
      <c r="W149" s="231">
        <v>0</v>
      </c>
      <c r="X149" s="232">
        <f>W149*H149</f>
        <v>0</v>
      </c>
      <c r="Y149" s="40"/>
      <c r="Z149" s="40"/>
      <c r="AA149" s="40"/>
      <c r="AB149" s="40"/>
      <c r="AC149" s="40"/>
      <c r="AD149" s="40"/>
      <c r="AE149" s="40"/>
      <c r="AR149" s="233" t="s">
        <v>194</v>
      </c>
      <c r="AT149" s="233" t="s">
        <v>163</v>
      </c>
      <c r="AU149" s="233" t="s">
        <v>165</v>
      </c>
      <c r="AY149" s="19" t="s">
        <v>166</v>
      </c>
      <c r="BE149" s="234">
        <f>IF(O149="základní",K149,0)</f>
        <v>0</v>
      </c>
      <c r="BF149" s="234">
        <f>IF(O149="snížená",K149,0)</f>
        <v>0</v>
      </c>
      <c r="BG149" s="234">
        <f>IF(O149="zákl. přenesená",K149,0)</f>
        <v>0</v>
      </c>
      <c r="BH149" s="234">
        <f>IF(O149="sníž. přenesená",K149,0)</f>
        <v>0</v>
      </c>
      <c r="BI149" s="234">
        <f>IF(O149="nulová",K149,0)</f>
        <v>0</v>
      </c>
      <c r="BJ149" s="19" t="s">
        <v>84</v>
      </c>
      <c r="BK149" s="234">
        <f>ROUND(P149*H149,2)</f>
        <v>0</v>
      </c>
      <c r="BL149" s="19" t="s">
        <v>175</v>
      </c>
      <c r="BM149" s="233" t="s">
        <v>3332</v>
      </c>
    </row>
    <row r="150" s="2" customFormat="1" ht="16.5" customHeight="1">
      <c r="A150" s="40"/>
      <c r="B150" s="41"/>
      <c r="C150" s="235" t="s">
        <v>354</v>
      </c>
      <c r="D150" s="235" t="s">
        <v>163</v>
      </c>
      <c r="E150" s="236" t="s">
        <v>3333</v>
      </c>
      <c r="F150" s="237" t="s">
        <v>3334</v>
      </c>
      <c r="G150" s="238" t="s">
        <v>179</v>
      </c>
      <c r="H150" s="239">
        <v>14</v>
      </c>
      <c r="I150" s="240"/>
      <c r="J150" s="241"/>
      <c r="K150" s="242">
        <f>ROUND(P150*H150,2)</f>
        <v>0</v>
      </c>
      <c r="L150" s="241"/>
      <c r="M150" s="243"/>
      <c r="N150" s="244" t="s">
        <v>20</v>
      </c>
      <c r="O150" s="229" t="s">
        <v>45</v>
      </c>
      <c r="P150" s="230">
        <f>I150+J150</f>
        <v>0</v>
      </c>
      <c r="Q150" s="230">
        <f>ROUND(I150*H150,2)</f>
        <v>0</v>
      </c>
      <c r="R150" s="230">
        <f>ROUND(J150*H150,2)</f>
        <v>0</v>
      </c>
      <c r="S150" s="86"/>
      <c r="T150" s="231">
        <f>S150*H150</f>
        <v>0</v>
      </c>
      <c r="U150" s="231">
        <v>0</v>
      </c>
      <c r="V150" s="231">
        <f>U150*H150</f>
        <v>0</v>
      </c>
      <c r="W150" s="231">
        <v>0</v>
      </c>
      <c r="X150" s="232">
        <f>W150*H150</f>
        <v>0</v>
      </c>
      <c r="Y150" s="40"/>
      <c r="Z150" s="40"/>
      <c r="AA150" s="40"/>
      <c r="AB150" s="40"/>
      <c r="AC150" s="40"/>
      <c r="AD150" s="40"/>
      <c r="AE150" s="40"/>
      <c r="AR150" s="233" t="s">
        <v>194</v>
      </c>
      <c r="AT150" s="233" t="s">
        <v>163</v>
      </c>
      <c r="AU150" s="233" t="s">
        <v>165</v>
      </c>
      <c r="AY150" s="19" t="s">
        <v>166</v>
      </c>
      <c r="BE150" s="234">
        <f>IF(O150="základní",K150,0)</f>
        <v>0</v>
      </c>
      <c r="BF150" s="234">
        <f>IF(O150="snížená",K150,0)</f>
        <v>0</v>
      </c>
      <c r="BG150" s="234">
        <f>IF(O150="zákl. přenesená",K150,0)</f>
        <v>0</v>
      </c>
      <c r="BH150" s="234">
        <f>IF(O150="sníž. přenesená",K150,0)</f>
        <v>0</v>
      </c>
      <c r="BI150" s="234">
        <f>IF(O150="nulová",K150,0)</f>
        <v>0</v>
      </c>
      <c r="BJ150" s="19" t="s">
        <v>84</v>
      </c>
      <c r="BK150" s="234">
        <f>ROUND(P150*H150,2)</f>
        <v>0</v>
      </c>
      <c r="BL150" s="19" t="s">
        <v>175</v>
      </c>
      <c r="BM150" s="233" t="s">
        <v>3335</v>
      </c>
    </row>
    <row r="151" s="2" customFormat="1" ht="16.5" customHeight="1">
      <c r="A151" s="40"/>
      <c r="B151" s="41"/>
      <c r="C151" s="235" t="s">
        <v>358</v>
      </c>
      <c r="D151" s="235" t="s">
        <v>163</v>
      </c>
      <c r="E151" s="236" t="s">
        <v>3336</v>
      </c>
      <c r="F151" s="237" t="s">
        <v>3337</v>
      </c>
      <c r="G151" s="238" t="s">
        <v>846</v>
      </c>
      <c r="H151" s="239">
        <v>0.59999999999999998</v>
      </c>
      <c r="I151" s="240"/>
      <c r="J151" s="241"/>
      <c r="K151" s="242">
        <f>ROUND(P151*H151,2)</f>
        <v>0</v>
      </c>
      <c r="L151" s="241"/>
      <c r="M151" s="243"/>
      <c r="N151" s="244" t="s">
        <v>20</v>
      </c>
      <c r="O151" s="229" t="s">
        <v>45</v>
      </c>
      <c r="P151" s="230">
        <f>I151+J151</f>
        <v>0</v>
      </c>
      <c r="Q151" s="230">
        <f>ROUND(I151*H151,2)</f>
        <v>0</v>
      </c>
      <c r="R151" s="230">
        <f>ROUND(J151*H151,2)</f>
        <v>0</v>
      </c>
      <c r="S151" s="86"/>
      <c r="T151" s="231">
        <f>S151*H151</f>
        <v>0</v>
      </c>
      <c r="U151" s="231">
        <v>0</v>
      </c>
      <c r="V151" s="231">
        <f>U151*H151</f>
        <v>0</v>
      </c>
      <c r="W151" s="231">
        <v>0</v>
      </c>
      <c r="X151" s="232">
        <f>W151*H151</f>
        <v>0</v>
      </c>
      <c r="Y151" s="40"/>
      <c r="Z151" s="40"/>
      <c r="AA151" s="40"/>
      <c r="AB151" s="40"/>
      <c r="AC151" s="40"/>
      <c r="AD151" s="40"/>
      <c r="AE151" s="40"/>
      <c r="AR151" s="233" t="s">
        <v>194</v>
      </c>
      <c r="AT151" s="233" t="s">
        <v>163</v>
      </c>
      <c r="AU151" s="233" t="s">
        <v>165</v>
      </c>
      <c r="AY151" s="19" t="s">
        <v>166</v>
      </c>
      <c r="BE151" s="234">
        <f>IF(O151="základní",K151,0)</f>
        <v>0</v>
      </c>
      <c r="BF151" s="234">
        <f>IF(O151="snížená",K151,0)</f>
        <v>0</v>
      </c>
      <c r="BG151" s="234">
        <f>IF(O151="zákl. přenesená",K151,0)</f>
        <v>0</v>
      </c>
      <c r="BH151" s="234">
        <f>IF(O151="sníž. přenesená",K151,0)</f>
        <v>0</v>
      </c>
      <c r="BI151" s="234">
        <f>IF(O151="nulová",K151,0)</f>
        <v>0</v>
      </c>
      <c r="BJ151" s="19" t="s">
        <v>84</v>
      </c>
      <c r="BK151" s="234">
        <f>ROUND(P151*H151,2)</f>
        <v>0</v>
      </c>
      <c r="BL151" s="19" t="s">
        <v>175</v>
      </c>
      <c r="BM151" s="233" t="s">
        <v>3338</v>
      </c>
    </row>
    <row r="152" s="2" customFormat="1" ht="16.5" customHeight="1">
      <c r="A152" s="40"/>
      <c r="B152" s="41"/>
      <c r="C152" s="235" t="s">
        <v>362</v>
      </c>
      <c r="D152" s="235" t="s">
        <v>163</v>
      </c>
      <c r="E152" s="236" t="s">
        <v>3339</v>
      </c>
      <c r="F152" s="237" t="s">
        <v>3340</v>
      </c>
      <c r="G152" s="238" t="s">
        <v>174</v>
      </c>
      <c r="H152" s="239">
        <v>38</v>
      </c>
      <c r="I152" s="240"/>
      <c r="J152" s="241"/>
      <c r="K152" s="242">
        <f>ROUND(P152*H152,2)</f>
        <v>0</v>
      </c>
      <c r="L152" s="241"/>
      <c r="M152" s="243"/>
      <c r="N152" s="244" t="s">
        <v>20</v>
      </c>
      <c r="O152" s="229" t="s">
        <v>45</v>
      </c>
      <c r="P152" s="230">
        <f>I152+J152</f>
        <v>0</v>
      </c>
      <c r="Q152" s="230">
        <f>ROUND(I152*H152,2)</f>
        <v>0</v>
      </c>
      <c r="R152" s="230">
        <f>ROUND(J152*H152,2)</f>
        <v>0</v>
      </c>
      <c r="S152" s="86"/>
      <c r="T152" s="231">
        <f>S152*H152</f>
        <v>0</v>
      </c>
      <c r="U152" s="231">
        <v>0</v>
      </c>
      <c r="V152" s="231">
        <f>U152*H152</f>
        <v>0</v>
      </c>
      <c r="W152" s="231">
        <v>0</v>
      </c>
      <c r="X152" s="232">
        <f>W152*H152</f>
        <v>0</v>
      </c>
      <c r="Y152" s="40"/>
      <c r="Z152" s="40"/>
      <c r="AA152" s="40"/>
      <c r="AB152" s="40"/>
      <c r="AC152" s="40"/>
      <c r="AD152" s="40"/>
      <c r="AE152" s="40"/>
      <c r="AR152" s="233" t="s">
        <v>194</v>
      </c>
      <c r="AT152" s="233" t="s">
        <v>163</v>
      </c>
      <c r="AU152" s="233" t="s">
        <v>165</v>
      </c>
      <c r="AY152" s="19" t="s">
        <v>166</v>
      </c>
      <c r="BE152" s="234">
        <f>IF(O152="základní",K152,0)</f>
        <v>0</v>
      </c>
      <c r="BF152" s="234">
        <f>IF(O152="snížená",K152,0)</f>
        <v>0</v>
      </c>
      <c r="BG152" s="234">
        <f>IF(O152="zákl. přenesená",K152,0)</f>
        <v>0</v>
      </c>
      <c r="BH152" s="234">
        <f>IF(O152="sníž. přenesená",K152,0)</f>
        <v>0</v>
      </c>
      <c r="BI152" s="234">
        <f>IF(O152="nulová",K152,0)</f>
        <v>0</v>
      </c>
      <c r="BJ152" s="19" t="s">
        <v>84</v>
      </c>
      <c r="BK152" s="234">
        <f>ROUND(P152*H152,2)</f>
        <v>0</v>
      </c>
      <c r="BL152" s="19" t="s">
        <v>175</v>
      </c>
      <c r="BM152" s="233" t="s">
        <v>3341</v>
      </c>
    </row>
    <row r="153" s="2" customFormat="1" ht="16.5" customHeight="1">
      <c r="A153" s="40"/>
      <c r="B153" s="41"/>
      <c r="C153" s="235" t="s">
        <v>366</v>
      </c>
      <c r="D153" s="235" t="s">
        <v>163</v>
      </c>
      <c r="E153" s="236" t="s">
        <v>3342</v>
      </c>
      <c r="F153" s="237" t="s">
        <v>3343</v>
      </c>
      <c r="G153" s="238" t="s">
        <v>174</v>
      </c>
      <c r="H153" s="239">
        <v>22</v>
      </c>
      <c r="I153" s="240"/>
      <c r="J153" s="241"/>
      <c r="K153" s="242">
        <f>ROUND(P153*H153,2)</f>
        <v>0</v>
      </c>
      <c r="L153" s="241"/>
      <c r="M153" s="243"/>
      <c r="N153" s="244" t="s">
        <v>20</v>
      </c>
      <c r="O153" s="229" t="s">
        <v>45</v>
      </c>
      <c r="P153" s="230">
        <f>I153+J153</f>
        <v>0</v>
      </c>
      <c r="Q153" s="230">
        <f>ROUND(I153*H153,2)</f>
        <v>0</v>
      </c>
      <c r="R153" s="230">
        <f>ROUND(J153*H153,2)</f>
        <v>0</v>
      </c>
      <c r="S153" s="86"/>
      <c r="T153" s="231">
        <f>S153*H153</f>
        <v>0</v>
      </c>
      <c r="U153" s="231">
        <v>0</v>
      </c>
      <c r="V153" s="231">
        <f>U153*H153</f>
        <v>0</v>
      </c>
      <c r="W153" s="231">
        <v>0</v>
      </c>
      <c r="X153" s="232">
        <f>W153*H153</f>
        <v>0</v>
      </c>
      <c r="Y153" s="40"/>
      <c r="Z153" s="40"/>
      <c r="AA153" s="40"/>
      <c r="AB153" s="40"/>
      <c r="AC153" s="40"/>
      <c r="AD153" s="40"/>
      <c r="AE153" s="40"/>
      <c r="AR153" s="233" t="s">
        <v>194</v>
      </c>
      <c r="AT153" s="233" t="s">
        <v>163</v>
      </c>
      <c r="AU153" s="233" t="s">
        <v>165</v>
      </c>
      <c r="AY153" s="19" t="s">
        <v>166</v>
      </c>
      <c r="BE153" s="234">
        <f>IF(O153="základní",K153,0)</f>
        <v>0</v>
      </c>
      <c r="BF153" s="234">
        <f>IF(O153="snížená",K153,0)</f>
        <v>0</v>
      </c>
      <c r="BG153" s="234">
        <f>IF(O153="zákl. přenesená",K153,0)</f>
        <v>0</v>
      </c>
      <c r="BH153" s="234">
        <f>IF(O153="sníž. přenesená",K153,0)</f>
        <v>0</v>
      </c>
      <c r="BI153" s="234">
        <f>IF(O153="nulová",K153,0)</f>
        <v>0</v>
      </c>
      <c r="BJ153" s="19" t="s">
        <v>84</v>
      </c>
      <c r="BK153" s="234">
        <f>ROUND(P153*H153,2)</f>
        <v>0</v>
      </c>
      <c r="BL153" s="19" t="s">
        <v>175</v>
      </c>
      <c r="BM153" s="233" t="s">
        <v>3344</v>
      </c>
    </row>
    <row r="154" s="2" customFormat="1" ht="16.5" customHeight="1">
      <c r="A154" s="40"/>
      <c r="B154" s="41"/>
      <c r="C154" s="235" t="s">
        <v>370</v>
      </c>
      <c r="D154" s="235" t="s">
        <v>163</v>
      </c>
      <c r="E154" s="236" t="s">
        <v>3345</v>
      </c>
      <c r="F154" s="237" t="s">
        <v>3346</v>
      </c>
      <c r="G154" s="238" t="s">
        <v>174</v>
      </c>
      <c r="H154" s="239">
        <v>82</v>
      </c>
      <c r="I154" s="240"/>
      <c r="J154" s="241"/>
      <c r="K154" s="242">
        <f>ROUND(P154*H154,2)</f>
        <v>0</v>
      </c>
      <c r="L154" s="241"/>
      <c r="M154" s="243"/>
      <c r="N154" s="244" t="s">
        <v>20</v>
      </c>
      <c r="O154" s="229" t="s">
        <v>45</v>
      </c>
      <c r="P154" s="230">
        <f>I154+J154</f>
        <v>0</v>
      </c>
      <c r="Q154" s="230">
        <f>ROUND(I154*H154,2)</f>
        <v>0</v>
      </c>
      <c r="R154" s="230">
        <f>ROUND(J154*H154,2)</f>
        <v>0</v>
      </c>
      <c r="S154" s="86"/>
      <c r="T154" s="231">
        <f>S154*H154</f>
        <v>0</v>
      </c>
      <c r="U154" s="231">
        <v>0</v>
      </c>
      <c r="V154" s="231">
        <f>U154*H154</f>
        <v>0</v>
      </c>
      <c r="W154" s="231">
        <v>0</v>
      </c>
      <c r="X154" s="232">
        <f>W154*H154</f>
        <v>0</v>
      </c>
      <c r="Y154" s="40"/>
      <c r="Z154" s="40"/>
      <c r="AA154" s="40"/>
      <c r="AB154" s="40"/>
      <c r="AC154" s="40"/>
      <c r="AD154" s="40"/>
      <c r="AE154" s="40"/>
      <c r="AR154" s="233" t="s">
        <v>194</v>
      </c>
      <c r="AT154" s="233" t="s">
        <v>163</v>
      </c>
      <c r="AU154" s="233" t="s">
        <v>165</v>
      </c>
      <c r="AY154" s="19" t="s">
        <v>166</v>
      </c>
      <c r="BE154" s="234">
        <f>IF(O154="základní",K154,0)</f>
        <v>0</v>
      </c>
      <c r="BF154" s="234">
        <f>IF(O154="snížená",K154,0)</f>
        <v>0</v>
      </c>
      <c r="BG154" s="234">
        <f>IF(O154="zákl. přenesená",K154,0)</f>
        <v>0</v>
      </c>
      <c r="BH154" s="234">
        <f>IF(O154="sníž. přenesená",K154,0)</f>
        <v>0</v>
      </c>
      <c r="BI154" s="234">
        <f>IF(O154="nulová",K154,0)</f>
        <v>0</v>
      </c>
      <c r="BJ154" s="19" t="s">
        <v>84</v>
      </c>
      <c r="BK154" s="234">
        <f>ROUND(P154*H154,2)</f>
        <v>0</v>
      </c>
      <c r="BL154" s="19" t="s">
        <v>175</v>
      </c>
      <c r="BM154" s="233" t="s">
        <v>3347</v>
      </c>
    </row>
    <row r="155" s="2" customFormat="1" ht="16.5" customHeight="1">
      <c r="A155" s="40"/>
      <c r="B155" s="41"/>
      <c r="C155" s="235" t="s">
        <v>374</v>
      </c>
      <c r="D155" s="235" t="s">
        <v>163</v>
      </c>
      <c r="E155" s="236" t="s">
        <v>3348</v>
      </c>
      <c r="F155" s="237" t="s">
        <v>3349</v>
      </c>
      <c r="G155" s="238" t="s">
        <v>179</v>
      </c>
      <c r="H155" s="239">
        <v>3</v>
      </c>
      <c r="I155" s="240"/>
      <c r="J155" s="241"/>
      <c r="K155" s="242">
        <f>ROUND(P155*H155,2)</f>
        <v>0</v>
      </c>
      <c r="L155" s="241"/>
      <c r="M155" s="243"/>
      <c r="N155" s="244" t="s">
        <v>20</v>
      </c>
      <c r="O155" s="229" t="s">
        <v>45</v>
      </c>
      <c r="P155" s="230">
        <f>I155+J155</f>
        <v>0</v>
      </c>
      <c r="Q155" s="230">
        <f>ROUND(I155*H155,2)</f>
        <v>0</v>
      </c>
      <c r="R155" s="230">
        <f>ROUND(J155*H155,2)</f>
        <v>0</v>
      </c>
      <c r="S155" s="86"/>
      <c r="T155" s="231">
        <f>S155*H155</f>
        <v>0</v>
      </c>
      <c r="U155" s="231">
        <v>0</v>
      </c>
      <c r="V155" s="231">
        <f>U155*H155</f>
        <v>0</v>
      </c>
      <c r="W155" s="231">
        <v>0</v>
      </c>
      <c r="X155" s="232">
        <f>W155*H155</f>
        <v>0</v>
      </c>
      <c r="Y155" s="40"/>
      <c r="Z155" s="40"/>
      <c r="AA155" s="40"/>
      <c r="AB155" s="40"/>
      <c r="AC155" s="40"/>
      <c r="AD155" s="40"/>
      <c r="AE155" s="40"/>
      <c r="AR155" s="233" t="s">
        <v>194</v>
      </c>
      <c r="AT155" s="233" t="s">
        <v>163</v>
      </c>
      <c r="AU155" s="233" t="s">
        <v>165</v>
      </c>
      <c r="AY155" s="19" t="s">
        <v>166</v>
      </c>
      <c r="BE155" s="234">
        <f>IF(O155="základní",K155,0)</f>
        <v>0</v>
      </c>
      <c r="BF155" s="234">
        <f>IF(O155="snížená",K155,0)</f>
        <v>0</v>
      </c>
      <c r="BG155" s="234">
        <f>IF(O155="zákl. přenesená",K155,0)</f>
        <v>0</v>
      </c>
      <c r="BH155" s="234">
        <f>IF(O155="sníž. přenesená",K155,0)</f>
        <v>0</v>
      </c>
      <c r="BI155" s="234">
        <f>IF(O155="nulová",K155,0)</f>
        <v>0</v>
      </c>
      <c r="BJ155" s="19" t="s">
        <v>84</v>
      </c>
      <c r="BK155" s="234">
        <f>ROUND(P155*H155,2)</f>
        <v>0</v>
      </c>
      <c r="BL155" s="19" t="s">
        <v>175</v>
      </c>
      <c r="BM155" s="233" t="s">
        <v>3350</v>
      </c>
    </row>
    <row r="156" s="2" customFormat="1" ht="16.5" customHeight="1">
      <c r="A156" s="40"/>
      <c r="B156" s="41"/>
      <c r="C156" s="235" t="s">
        <v>377</v>
      </c>
      <c r="D156" s="235" t="s">
        <v>163</v>
      </c>
      <c r="E156" s="236" t="s">
        <v>3351</v>
      </c>
      <c r="F156" s="237" t="s">
        <v>3352</v>
      </c>
      <c r="G156" s="238" t="s">
        <v>174</v>
      </c>
      <c r="H156" s="239">
        <v>30</v>
      </c>
      <c r="I156" s="240"/>
      <c r="J156" s="241"/>
      <c r="K156" s="242">
        <f>ROUND(P156*H156,2)</f>
        <v>0</v>
      </c>
      <c r="L156" s="241"/>
      <c r="M156" s="243"/>
      <c r="N156" s="244" t="s">
        <v>20</v>
      </c>
      <c r="O156" s="229" t="s">
        <v>45</v>
      </c>
      <c r="P156" s="230">
        <f>I156+J156</f>
        <v>0</v>
      </c>
      <c r="Q156" s="230">
        <f>ROUND(I156*H156,2)</f>
        <v>0</v>
      </c>
      <c r="R156" s="230">
        <f>ROUND(J156*H156,2)</f>
        <v>0</v>
      </c>
      <c r="S156" s="86"/>
      <c r="T156" s="231">
        <f>S156*H156</f>
        <v>0</v>
      </c>
      <c r="U156" s="231">
        <v>0</v>
      </c>
      <c r="V156" s="231">
        <f>U156*H156</f>
        <v>0</v>
      </c>
      <c r="W156" s="231">
        <v>0</v>
      </c>
      <c r="X156" s="232">
        <f>W156*H156</f>
        <v>0</v>
      </c>
      <c r="Y156" s="40"/>
      <c r="Z156" s="40"/>
      <c r="AA156" s="40"/>
      <c r="AB156" s="40"/>
      <c r="AC156" s="40"/>
      <c r="AD156" s="40"/>
      <c r="AE156" s="40"/>
      <c r="AR156" s="233" t="s">
        <v>194</v>
      </c>
      <c r="AT156" s="233" t="s">
        <v>163</v>
      </c>
      <c r="AU156" s="233" t="s">
        <v>165</v>
      </c>
      <c r="AY156" s="19" t="s">
        <v>166</v>
      </c>
      <c r="BE156" s="234">
        <f>IF(O156="základní",K156,0)</f>
        <v>0</v>
      </c>
      <c r="BF156" s="234">
        <f>IF(O156="snížená",K156,0)</f>
        <v>0</v>
      </c>
      <c r="BG156" s="234">
        <f>IF(O156="zákl. přenesená",K156,0)</f>
        <v>0</v>
      </c>
      <c r="BH156" s="234">
        <f>IF(O156="sníž. přenesená",K156,0)</f>
        <v>0</v>
      </c>
      <c r="BI156" s="234">
        <f>IF(O156="nulová",K156,0)</f>
        <v>0</v>
      </c>
      <c r="BJ156" s="19" t="s">
        <v>84</v>
      </c>
      <c r="BK156" s="234">
        <f>ROUND(P156*H156,2)</f>
        <v>0</v>
      </c>
      <c r="BL156" s="19" t="s">
        <v>175</v>
      </c>
      <c r="BM156" s="233" t="s">
        <v>3353</v>
      </c>
    </row>
    <row r="157" s="2" customFormat="1" ht="16.5" customHeight="1">
      <c r="A157" s="40"/>
      <c r="B157" s="41"/>
      <c r="C157" s="235" t="s">
        <v>380</v>
      </c>
      <c r="D157" s="235" t="s">
        <v>163</v>
      </c>
      <c r="E157" s="236" t="s">
        <v>3354</v>
      </c>
      <c r="F157" s="237" t="s">
        <v>3355</v>
      </c>
      <c r="G157" s="238" t="s">
        <v>174</v>
      </c>
      <c r="H157" s="239">
        <v>10</v>
      </c>
      <c r="I157" s="240"/>
      <c r="J157" s="241"/>
      <c r="K157" s="242">
        <f>ROUND(P157*H157,2)</f>
        <v>0</v>
      </c>
      <c r="L157" s="241"/>
      <c r="M157" s="243"/>
      <c r="N157" s="244" t="s">
        <v>20</v>
      </c>
      <c r="O157" s="229" t="s">
        <v>45</v>
      </c>
      <c r="P157" s="230">
        <f>I157+J157</f>
        <v>0</v>
      </c>
      <c r="Q157" s="230">
        <f>ROUND(I157*H157,2)</f>
        <v>0</v>
      </c>
      <c r="R157" s="230">
        <f>ROUND(J157*H157,2)</f>
        <v>0</v>
      </c>
      <c r="S157" s="86"/>
      <c r="T157" s="231">
        <f>S157*H157</f>
        <v>0</v>
      </c>
      <c r="U157" s="231">
        <v>0</v>
      </c>
      <c r="V157" s="231">
        <f>U157*H157</f>
        <v>0</v>
      </c>
      <c r="W157" s="231">
        <v>0</v>
      </c>
      <c r="X157" s="232">
        <f>W157*H157</f>
        <v>0</v>
      </c>
      <c r="Y157" s="40"/>
      <c r="Z157" s="40"/>
      <c r="AA157" s="40"/>
      <c r="AB157" s="40"/>
      <c r="AC157" s="40"/>
      <c r="AD157" s="40"/>
      <c r="AE157" s="40"/>
      <c r="AR157" s="233" t="s">
        <v>194</v>
      </c>
      <c r="AT157" s="233" t="s">
        <v>163</v>
      </c>
      <c r="AU157" s="233" t="s">
        <v>165</v>
      </c>
      <c r="AY157" s="19" t="s">
        <v>166</v>
      </c>
      <c r="BE157" s="234">
        <f>IF(O157="základní",K157,0)</f>
        <v>0</v>
      </c>
      <c r="BF157" s="234">
        <f>IF(O157="snížená",K157,0)</f>
        <v>0</v>
      </c>
      <c r="BG157" s="234">
        <f>IF(O157="zákl. přenesená",K157,0)</f>
        <v>0</v>
      </c>
      <c r="BH157" s="234">
        <f>IF(O157="sníž. přenesená",K157,0)</f>
        <v>0</v>
      </c>
      <c r="BI157" s="234">
        <f>IF(O157="nulová",K157,0)</f>
        <v>0</v>
      </c>
      <c r="BJ157" s="19" t="s">
        <v>84</v>
      </c>
      <c r="BK157" s="234">
        <f>ROUND(P157*H157,2)</f>
        <v>0</v>
      </c>
      <c r="BL157" s="19" t="s">
        <v>175</v>
      </c>
      <c r="BM157" s="233" t="s">
        <v>3356</v>
      </c>
    </row>
    <row r="158" s="2" customFormat="1" ht="16.5" customHeight="1">
      <c r="A158" s="40"/>
      <c r="B158" s="41"/>
      <c r="C158" s="235" t="s">
        <v>383</v>
      </c>
      <c r="D158" s="235" t="s">
        <v>163</v>
      </c>
      <c r="E158" s="236" t="s">
        <v>3357</v>
      </c>
      <c r="F158" s="237" t="s">
        <v>3358</v>
      </c>
      <c r="G158" s="238" t="s">
        <v>174</v>
      </c>
      <c r="H158" s="239">
        <v>54</v>
      </c>
      <c r="I158" s="240"/>
      <c r="J158" s="241"/>
      <c r="K158" s="242">
        <f>ROUND(P158*H158,2)</f>
        <v>0</v>
      </c>
      <c r="L158" s="241"/>
      <c r="M158" s="243"/>
      <c r="N158" s="244" t="s">
        <v>20</v>
      </c>
      <c r="O158" s="229" t="s">
        <v>45</v>
      </c>
      <c r="P158" s="230">
        <f>I158+J158</f>
        <v>0</v>
      </c>
      <c r="Q158" s="230">
        <f>ROUND(I158*H158,2)</f>
        <v>0</v>
      </c>
      <c r="R158" s="230">
        <f>ROUND(J158*H158,2)</f>
        <v>0</v>
      </c>
      <c r="S158" s="86"/>
      <c r="T158" s="231">
        <f>S158*H158</f>
        <v>0</v>
      </c>
      <c r="U158" s="231">
        <v>0</v>
      </c>
      <c r="V158" s="231">
        <f>U158*H158</f>
        <v>0</v>
      </c>
      <c r="W158" s="231">
        <v>0</v>
      </c>
      <c r="X158" s="232">
        <f>W158*H158</f>
        <v>0</v>
      </c>
      <c r="Y158" s="40"/>
      <c r="Z158" s="40"/>
      <c r="AA158" s="40"/>
      <c r="AB158" s="40"/>
      <c r="AC158" s="40"/>
      <c r="AD158" s="40"/>
      <c r="AE158" s="40"/>
      <c r="AR158" s="233" t="s">
        <v>194</v>
      </c>
      <c r="AT158" s="233" t="s">
        <v>163</v>
      </c>
      <c r="AU158" s="233" t="s">
        <v>165</v>
      </c>
      <c r="AY158" s="19" t="s">
        <v>166</v>
      </c>
      <c r="BE158" s="234">
        <f>IF(O158="základní",K158,0)</f>
        <v>0</v>
      </c>
      <c r="BF158" s="234">
        <f>IF(O158="snížená",K158,0)</f>
        <v>0</v>
      </c>
      <c r="BG158" s="234">
        <f>IF(O158="zákl. přenesená",K158,0)</f>
        <v>0</v>
      </c>
      <c r="BH158" s="234">
        <f>IF(O158="sníž. přenesená",K158,0)</f>
        <v>0</v>
      </c>
      <c r="BI158" s="234">
        <f>IF(O158="nulová",K158,0)</f>
        <v>0</v>
      </c>
      <c r="BJ158" s="19" t="s">
        <v>84</v>
      </c>
      <c r="BK158" s="234">
        <f>ROUND(P158*H158,2)</f>
        <v>0</v>
      </c>
      <c r="BL158" s="19" t="s">
        <v>175</v>
      </c>
      <c r="BM158" s="233" t="s">
        <v>3359</v>
      </c>
    </row>
    <row r="159" s="2" customFormat="1" ht="16.5" customHeight="1">
      <c r="A159" s="40"/>
      <c r="B159" s="41"/>
      <c r="C159" s="235" t="s">
        <v>386</v>
      </c>
      <c r="D159" s="235" t="s">
        <v>163</v>
      </c>
      <c r="E159" s="236" t="s">
        <v>3360</v>
      </c>
      <c r="F159" s="237" t="s">
        <v>3361</v>
      </c>
      <c r="G159" s="238" t="s">
        <v>179</v>
      </c>
      <c r="H159" s="239">
        <v>1</v>
      </c>
      <c r="I159" s="240"/>
      <c r="J159" s="241"/>
      <c r="K159" s="242">
        <f>ROUND(P159*H159,2)</f>
        <v>0</v>
      </c>
      <c r="L159" s="241"/>
      <c r="M159" s="243"/>
      <c r="N159" s="244" t="s">
        <v>20</v>
      </c>
      <c r="O159" s="229" t="s">
        <v>45</v>
      </c>
      <c r="P159" s="230">
        <f>I159+J159</f>
        <v>0</v>
      </c>
      <c r="Q159" s="230">
        <f>ROUND(I159*H159,2)</f>
        <v>0</v>
      </c>
      <c r="R159" s="230">
        <f>ROUND(J159*H159,2)</f>
        <v>0</v>
      </c>
      <c r="S159" s="86"/>
      <c r="T159" s="231">
        <f>S159*H159</f>
        <v>0</v>
      </c>
      <c r="U159" s="231">
        <v>0</v>
      </c>
      <c r="V159" s="231">
        <f>U159*H159</f>
        <v>0</v>
      </c>
      <c r="W159" s="231">
        <v>0</v>
      </c>
      <c r="X159" s="232">
        <f>W159*H159</f>
        <v>0</v>
      </c>
      <c r="Y159" s="40"/>
      <c r="Z159" s="40"/>
      <c r="AA159" s="40"/>
      <c r="AB159" s="40"/>
      <c r="AC159" s="40"/>
      <c r="AD159" s="40"/>
      <c r="AE159" s="40"/>
      <c r="AR159" s="233" t="s">
        <v>194</v>
      </c>
      <c r="AT159" s="233" t="s">
        <v>163</v>
      </c>
      <c r="AU159" s="233" t="s">
        <v>165</v>
      </c>
      <c r="AY159" s="19" t="s">
        <v>166</v>
      </c>
      <c r="BE159" s="234">
        <f>IF(O159="základní",K159,0)</f>
        <v>0</v>
      </c>
      <c r="BF159" s="234">
        <f>IF(O159="snížená",K159,0)</f>
        <v>0</v>
      </c>
      <c r="BG159" s="234">
        <f>IF(O159="zákl. přenesená",K159,0)</f>
        <v>0</v>
      </c>
      <c r="BH159" s="234">
        <f>IF(O159="sníž. přenesená",K159,0)</f>
        <v>0</v>
      </c>
      <c r="BI159" s="234">
        <f>IF(O159="nulová",K159,0)</f>
        <v>0</v>
      </c>
      <c r="BJ159" s="19" t="s">
        <v>84</v>
      </c>
      <c r="BK159" s="234">
        <f>ROUND(P159*H159,2)</f>
        <v>0</v>
      </c>
      <c r="BL159" s="19" t="s">
        <v>175</v>
      </c>
      <c r="BM159" s="233" t="s">
        <v>3362</v>
      </c>
    </row>
    <row r="160" s="2" customFormat="1" ht="16.5" customHeight="1">
      <c r="A160" s="40"/>
      <c r="B160" s="41"/>
      <c r="C160" s="235" t="s">
        <v>389</v>
      </c>
      <c r="D160" s="235" t="s">
        <v>163</v>
      </c>
      <c r="E160" s="236" t="s">
        <v>3363</v>
      </c>
      <c r="F160" s="237" t="s">
        <v>3364</v>
      </c>
      <c r="G160" s="238" t="s">
        <v>179</v>
      </c>
      <c r="H160" s="239">
        <v>5</v>
      </c>
      <c r="I160" s="240"/>
      <c r="J160" s="241"/>
      <c r="K160" s="242">
        <f>ROUND(P160*H160,2)</f>
        <v>0</v>
      </c>
      <c r="L160" s="241"/>
      <c r="M160" s="243"/>
      <c r="N160" s="244" t="s">
        <v>20</v>
      </c>
      <c r="O160" s="229" t="s">
        <v>45</v>
      </c>
      <c r="P160" s="230">
        <f>I160+J160</f>
        <v>0</v>
      </c>
      <c r="Q160" s="230">
        <f>ROUND(I160*H160,2)</f>
        <v>0</v>
      </c>
      <c r="R160" s="230">
        <f>ROUND(J160*H160,2)</f>
        <v>0</v>
      </c>
      <c r="S160" s="86"/>
      <c r="T160" s="231">
        <f>S160*H160</f>
        <v>0</v>
      </c>
      <c r="U160" s="231">
        <v>0</v>
      </c>
      <c r="V160" s="231">
        <f>U160*H160</f>
        <v>0</v>
      </c>
      <c r="W160" s="231">
        <v>0</v>
      </c>
      <c r="X160" s="232">
        <f>W160*H160</f>
        <v>0</v>
      </c>
      <c r="Y160" s="40"/>
      <c r="Z160" s="40"/>
      <c r="AA160" s="40"/>
      <c r="AB160" s="40"/>
      <c r="AC160" s="40"/>
      <c r="AD160" s="40"/>
      <c r="AE160" s="40"/>
      <c r="AR160" s="233" t="s">
        <v>194</v>
      </c>
      <c r="AT160" s="233" t="s">
        <v>163</v>
      </c>
      <c r="AU160" s="233" t="s">
        <v>165</v>
      </c>
      <c r="AY160" s="19" t="s">
        <v>166</v>
      </c>
      <c r="BE160" s="234">
        <f>IF(O160="základní",K160,0)</f>
        <v>0</v>
      </c>
      <c r="BF160" s="234">
        <f>IF(O160="snížená",K160,0)</f>
        <v>0</v>
      </c>
      <c r="BG160" s="234">
        <f>IF(O160="zákl. přenesená",K160,0)</f>
        <v>0</v>
      </c>
      <c r="BH160" s="234">
        <f>IF(O160="sníž. přenesená",K160,0)</f>
        <v>0</v>
      </c>
      <c r="BI160" s="234">
        <f>IF(O160="nulová",K160,0)</f>
        <v>0</v>
      </c>
      <c r="BJ160" s="19" t="s">
        <v>84</v>
      </c>
      <c r="BK160" s="234">
        <f>ROUND(P160*H160,2)</f>
        <v>0</v>
      </c>
      <c r="BL160" s="19" t="s">
        <v>175</v>
      </c>
      <c r="BM160" s="233" t="s">
        <v>3365</v>
      </c>
    </row>
    <row r="161" s="2" customFormat="1" ht="16.5" customHeight="1">
      <c r="A161" s="40"/>
      <c r="B161" s="41"/>
      <c r="C161" s="235" t="s">
        <v>392</v>
      </c>
      <c r="D161" s="235" t="s">
        <v>163</v>
      </c>
      <c r="E161" s="236" t="s">
        <v>3366</v>
      </c>
      <c r="F161" s="237" t="s">
        <v>3367</v>
      </c>
      <c r="G161" s="238" t="s">
        <v>179</v>
      </c>
      <c r="H161" s="239">
        <v>3</v>
      </c>
      <c r="I161" s="240"/>
      <c r="J161" s="241"/>
      <c r="K161" s="242">
        <f>ROUND(P161*H161,2)</f>
        <v>0</v>
      </c>
      <c r="L161" s="241"/>
      <c r="M161" s="243"/>
      <c r="N161" s="244" t="s">
        <v>20</v>
      </c>
      <c r="O161" s="229" t="s">
        <v>45</v>
      </c>
      <c r="P161" s="230">
        <f>I161+J161</f>
        <v>0</v>
      </c>
      <c r="Q161" s="230">
        <f>ROUND(I161*H161,2)</f>
        <v>0</v>
      </c>
      <c r="R161" s="230">
        <f>ROUND(J161*H161,2)</f>
        <v>0</v>
      </c>
      <c r="S161" s="86"/>
      <c r="T161" s="231">
        <f>S161*H161</f>
        <v>0</v>
      </c>
      <c r="U161" s="231">
        <v>0</v>
      </c>
      <c r="V161" s="231">
        <f>U161*H161</f>
        <v>0</v>
      </c>
      <c r="W161" s="231">
        <v>0</v>
      </c>
      <c r="X161" s="232">
        <f>W161*H161</f>
        <v>0</v>
      </c>
      <c r="Y161" s="40"/>
      <c r="Z161" s="40"/>
      <c r="AA161" s="40"/>
      <c r="AB161" s="40"/>
      <c r="AC161" s="40"/>
      <c r="AD161" s="40"/>
      <c r="AE161" s="40"/>
      <c r="AR161" s="233" t="s">
        <v>194</v>
      </c>
      <c r="AT161" s="233" t="s">
        <v>163</v>
      </c>
      <c r="AU161" s="233" t="s">
        <v>165</v>
      </c>
      <c r="AY161" s="19" t="s">
        <v>166</v>
      </c>
      <c r="BE161" s="234">
        <f>IF(O161="základní",K161,0)</f>
        <v>0</v>
      </c>
      <c r="BF161" s="234">
        <f>IF(O161="snížená",K161,0)</f>
        <v>0</v>
      </c>
      <c r="BG161" s="234">
        <f>IF(O161="zákl. přenesená",K161,0)</f>
        <v>0</v>
      </c>
      <c r="BH161" s="234">
        <f>IF(O161="sníž. přenesená",K161,0)</f>
        <v>0</v>
      </c>
      <c r="BI161" s="234">
        <f>IF(O161="nulová",K161,0)</f>
        <v>0</v>
      </c>
      <c r="BJ161" s="19" t="s">
        <v>84</v>
      </c>
      <c r="BK161" s="234">
        <f>ROUND(P161*H161,2)</f>
        <v>0</v>
      </c>
      <c r="BL161" s="19" t="s">
        <v>175</v>
      </c>
      <c r="BM161" s="233" t="s">
        <v>3368</v>
      </c>
    </row>
    <row r="162" s="2" customFormat="1" ht="16.5" customHeight="1">
      <c r="A162" s="40"/>
      <c r="B162" s="41"/>
      <c r="C162" s="235" t="s">
        <v>396</v>
      </c>
      <c r="D162" s="235" t="s">
        <v>163</v>
      </c>
      <c r="E162" s="236" t="s">
        <v>3369</v>
      </c>
      <c r="F162" s="237" t="s">
        <v>3370</v>
      </c>
      <c r="G162" s="238" t="s">
        <v>179</v>
      </c>
      <c r="H162" s="239">
        <v>1</v>
      </c>
      <c r="I162" s="240"/>
      <c r="J162" s="241"/>
      <c r="K162" s="242">
        <f>ROUND(P162*H162,2)</f>
        <v>0</v>
      </c>
      <c r="L162" s="241"/>
      <c r="M162" s="243"/>
      <c r="N162" s="244" t="s">
        <v>20</v>
      </c>
      <c r="O162" s="229" t="s">
        <v>45</v>
      </c>
      <c r="P162" s="230">
        <f>I162+J162</f>
        <v>0</v>
      </c>
      <c r="Q162" s="230">
        <f>ROUND(I162*H162,2)</f>
        <v>0</v>
      </c>
      <c r="R162" s="230">
        <f>ROUND(J162*H162,2)</f>
        <v>0</v>
      </c>
      <c r="S162" s="86"/>
      <c r="T162" s="231">
        <f>S162*H162</f>
        <v>0</v>
      </c>
      <c r="U162" s="231">
        <v>0</v>
      </c>
      <c r="V162" s="231">
        <f>U162*H162</f>
        <v>0</v>
      </c>
      <c r="W162" s="231">
        <v>0</v>
      </c>
      <c r="X162" s="232">
        <f>W162*H162</f>
        <v>0</v>
      </c>
      <c r="Y162" s="40"/>
      <c r="Z162" s="40"/>
      <c r="AA162" s="40"/>
      <c r="AB162" s="40"/>
      <c r="AC162" s="40"/>
      <c r="AD162" s="40"/>
      <c r="AE162" s="40"/>
      <c r="AR162" s="233" t="s">
        <v>194</v>
      </c>
      <c r="AT162" s="233" t="s">
        <v>163</v>
      </c>
      <c r="AU162" s="233" t="s">
        <v>165</v>
      </c>
      <c r="AY162" s="19" t="s">
        <v>166</v>
      </c>
      <c r="BE162" s="234">
        <f>IF(O162="základní",K162,0)</f>
        <v>0</v>
      </c>
      <c r="BF162" s="234">
        <f>IF(O162="snížená",K162,0)</f>
        <v>0</v>
      </c>
      <c r="BG162" s="234">
        <f>IF(O162="zákl. přenesená",K162,0)</f>
        <v>0</v>
      </c>
      <c r="BH162" s="234">
        <f>IF(O162="sníž. přenesená",K162,0)</f>
        <v>0</v>
      </c>
      <c r="BI162" s="234">
        <f>IF(O162="nulová",K162,0)</f>
        <v>0</v>
      </c>
      <c r="BJ162" s="19" t="s">
        <v>84</v>
      </c>
      <c r="BK162" s="234">
        <f>ROUND(P162*H162,2)</f>
        <v>0</v>
      </c>
      <c r="BL162" s="19" t="s">
        <v>175</v>
      </c>
      <c r="BM162" s="233" t="s">
        <v>3371</v>
      </c>
    </row>
    <row r="163" s="2" customFormat="1" ht="16.5" customHeight="1">
      <c r="A163" s="40"/>
      <c r="B163" s="41"/>
      <c r="C163" s="235" t="s">
        <v>400</v>
      </c>
      <c r="D163" s="235" t="s">
        <v>163</v>
      </c>
      <c r="E163" s="236" t="s">
        <v>3372</v>
      </c>
      <c r="F163" s="237" t="s">
        <v>3373</v>
      </c>
      <c r="G163" s="238" t="s">
        <v>179</v>
      </c>
      <c r="H163" s="239">
        <v>1</v>
      </c>
      <c r="I163" s="240"/>
      <c r="J163" s="241"/>
      <c r="K163" s="242">
        <f>ROUND(P163*H163,2)</f>
        <v>0</v>
      </c>
      <c r="L163" s="241"/>
      <c r="M163" s="243"/>
      <c r="N163" s="244" t="s">
        <v>20</v>
      </c>
      <c r="O163" s="229" t="s">
        <v>45</v>
      </c>
      <c r="P163" s="230">
        <f>I163+J163</f>
        <v>0</v>
      </c>
      <c r="Q163" s="230">
        <f>ROUND(I163*H163,2)</f>
        <v>0</v>
      </c>
      <c r="R163" s="230">
        <f>ROUND(J163*H163,2)</f>
        <v>0</v>
      </c>
      <c r="S163" s="86"/>
      <c r="T163" s="231">
        <f>S163*H163</f>
        <v>0</v>
      </c>
      <c r="U163" s="231">
        <v>0</v>
      </c>
      <c r="V163" s="231">
        <f>U163*H163</f>
        <v>0</v>
      </c>
      <c r="W163" s="231">
        <v>0</v>
      </c>
      <c r="X163" s="232">
        <f>W163*H163</f>
        <v>0</v>
      </c>
      <c r="Y163" s="40"/>
      <c r="Z163" s="40"/>
      <c r="AA163" s="40"/>
      <c r="AB163" s="40"/>
      <c r="AC163" s="40"/>
      <c r="AD163" s="40"/>
      <c r="AE163" s="40"/>
      <c r="AR163" s="233" t="s">
        <v>194</v>
      </c>
      <c r="AT163" s="233" t="s">
        <v>163</v>
      </c>
      <c r="AU163" s="233" t="s">
        <v>165</v>
      </c>
      <c r="AY163" s="19" t="s">
        <v>166</v>
      </c>
      <c r="BE163" s="234">
        <f>IF(O163="základní",K163,0)</f>
        <v>0</v>
      </c>
      <c r="BF163" s="234">
        <f>IF(O163="snížená",K163,0)</f>
        <v>0</v>
      </c>
      <c r="BG163" s="234">
        <f>IF(O163="zákl. přenesená",K163,0)</f>
        <v>0</v>
      </c>
      <c r="BH163" s="234">
        <f>IF(O163="sníž. přenesená",K163,0)</f>
        <v>0</v>
      </c>
      <c r="BI163" s="234">
        <f>IF(O163="nulová",K163,0)</f>
        <v>0</v>
      </c>
      <c r="BJ163" s="19" t="s">
        <v>84</v>
      </c>
      <c r="BK163" s="234">
        <f>ROUND(P163*H163,2)</f>
        <v>0</v>
      </c>
      <c r="BL163" s="19" t="s">
        <v>175</v>
      </c>
      <c r="BM163" s="233" t="s">
        <v>3374</v>
      </c>
    </row>
    <row r="164" s="2" customFormat="1" ht="16.5" customHeight="1">
      <c r="A164" s="40"/>
      <c r="B164" s="41"/>
      <c r="C164" s="235" t="s">
        <v>404</v>
      </c>
      <c r="D164" s="235" t="s">
        <v>163</v>
      </c>
      <c r="E164" s="236" t="s">
        <v>3375</v>
      </c>
      <c r="F164" s="237" t="s">
        <v>3376</v>
      </c>
      <c r="G164" s="238" t="s">
        <v>179</v>
      </c>
      <c r="H164" s="239">
        <v>1</v>
      </c>
      <c r="I164" s="240"/>
      <c r="J164" s="241"/>
      <c r="K164" s="242">
        <f>ROUND(P164*H164,2)</f>
        <v>0</v>
      </c>
      <c r="L164" s="241"/>
      <c r="M164" s="243"/>
      <c r="N164" s="244" t="s">
        <v>20</v>
      </c>
      <c r="O164" s="229" t="s">
        <v>45</v>
      </c>
      <c r="P164" s="230">
        <f>I164+J164</f>
        <v>0</v>
      </c>
      <c r="Q164" s="230">
        <f>ROUND(I164*H164,2)</f>
        <v>0</v>
      </c>
      <c r="R164" s="230">
        <f>ROUND(J164*H164,2)</f>
        <v>0</v>
      </c>
      <c r="S164" s="86"/>
      <c r="T164" s="231">
        <f>S164*H164</f>
        <v>0</v>
      </c>
      <c r="U164" s="231">
        <v>0</v>
      </c>
      <c r="V164" s="231">
        <f>U164*H164</f>
        <v>0</v>
      </c>
      <c r="W164" s="231">
        <v>0</v>
      </c>
      <c r="X164" s="232">
        <f>W164*H164</f>
        <v>0</v>
      </c>
      <c r="Y164" s="40"/>
      <c r="Z164" s="40"/>
      <c r="AA164" s="40"/>
      <c r="AB164" s="40"/>
      <c r="AC164" s="40"/>
      <c r="AD164" s="40"/>
      <c r="AE164" s="40"/>
      <c r="AR164" s="233" t="s">
        <v>194</v>
      </c>
      <c r="AT164" s="233" t="s">
        <v>163</v>
      </c>
      <c r="AU164" s="233" t="s">
        <v>165</v>
      </c>
      <c r="AY164" s="19" t="s">
        <v>166</v>
      </c>
      <c r="BE164" s="234">
        <f>IF(O164="základní",K164,0)</f>
        <v>0</v>
      </c>
      <c r="BF164" s="234">
        <f>IF(O164="snížená",K164,0)</f>
        <v>0</v>
      </c>
      <c r="BG164" s="234">
        <f>IF(O164="zákl. přenesená",K164,0)</f>
        <v>0</v>
      </c>
      <c r="BH164" s="234">
        <f>IF(O164="sníž. přenesená",K164,0)</f>
        <v>0</v>
      </c>
      <c r="BI164" s="234">
        <f>IF(O164="nulová",K164,0)</f>
        <v>0</v>
      </c>
      <c r="BJ164" s="19" t="s">
        <v>84</v>
      </c>
      <c r="BK164" s="234">
        <f>ROUND(P164*H164,2)</f>
        <v>0</v>
      </c>
      <c r="BL164" s="19" t="s">
        <v>175</v>
      </c>
      <c r="BM164" s="233" t="s">
        <v>3377</v>
      </c>
    </row>
    <row r="165" s="2" customFormat="1" ht="16.5" customHeight="1">
      <c r="A165" s="40"/>
      <c r="B165" s="41"/>
      <c r="C165" s="235" t="s">
        <v>408</v>
      </c>
      <c r="D165" s="235" t="s">
        <v>163</v>
      </c>
      <c r="E165" s="236" t="s">
        <v>3378</v>
      </c>
      <c r="F165" s="237" t="s">
        <v>3379</v>
      </c>
      <c r="G165" s="238" t="s">
        <v>846</v>
      </c>
      <c r="H165" s="239">
        <v>20</v>
      </c>
      <c r="I165" s="240"/>
      <c r="J165" s="241"/>
      <c r="K165" s="242">
        <f>ROUND(P165*H165,2)</f>
        <v>0</v>
      </c>
      <c r="L165" s="241"/>
      <c r="M165" s="243"/>
      <c r="N165" s="244" t="s">
        <v>20</v>
      </c>
      <c r="O165" s="229" t="s">
        <v>45</v>
      </c>
      <c r="P165" s="230">
        <f>I165+J165</f>
        <v>0</v>
      </c>
      <c r="Q165" s="230">
        <f>ROUND(I165*H165,2)</f>
        <v>0</v>
      </c>
      <c r="R165" s="230">
        <f>ROUND(J165*H165,2)</f>
        <v>0</v>
      </c>
      <c r="S165" s="86"/>
      <c r="T165" s="231">
        <f>S165*H165</f>
        <v>0</v>
      </c>
      <c r="U165" s="231">
        <v>0</v>
      </c>
      <c r="V165" s="231">
        <f>U165*H165</f>
        <v>0</v>
      </c>
      <c r="W165" s="231">
        <v>0</v>
      </c>
      <c r="X165" s="232">
        <f>W165*H165</f>
        <v>0</v>
      </c>
      <c r="Y165" s="40"/>
      <c r="Z165" s="40"/>
      <c r="AA165" s="40"/>
      <c r="AB165" s="40"/>
      <c r="AC165" s="40"/>
      <c r="AD165" s="40"/>
      <c r="AE165" s="40"/>
      <c r="AR165" s="233" t="s">
        <v>194</v>
      </c>
      <c r="AT165" s="233" t="s">
        <v>163</v>
      </c>
      <c r="AU165" s="233" t="s">
        <v>165</v>
      </c>
      <c r="AY165" s="19" t="s">
        <v>166</v>
      </c>
      <c r="BE165" s="234">
        <f>IF(O165="základní",K165,0)</f>
        <v>0</v>
      </c>
      <c r="BF165" s="234">
        <f>IF(O165="snížená",K165,0)</f>
        <v>0</v>
      </c>
      <c r="BG165" s="234">
        <f>IF(O165="zákl. přenesená",K165,0)</f>
        <v>0</v>
      </c>
      <c r="BH165" s="234">
        <f>IF(O165="sníž. přenesená",K165,0)</f>
        <v>0</v>
      </c>
      <c r="BI165" s="234">
        <f>IF(O165="nulová",K165,0)</f>
        <v>0</v>
      </c>
      <c r="BJ165" s="19" t="s">
        <v>84</v>
      </c>
      <c r="BK165" s="234">
        <f>ROUND(P165*H165,2)</f>
        <v>0</v>
      </c>
      <c r="BL165" s="19" t="s">
        <v>175</v>
      </c>
      <c r="BM165" s="233" t="s">
        <v>3380</v>
      </c>
    </row>
    <row r="166" s="2" customFormat="1" ht="16.5" customHeight="1">
      <c r="A166" s="40"/>
      <c r="B166" s="41"/>
      <c r="C166" s="235" t="s">
        <v>410</v>
      </c>
      <c r="D166" s="235" t="s">
        <v>163</v>
      </c>
      <c r="E166" s="236" t="s">
        <v>3381</v>
      </c>
      <c r="F166" s="237" t="s">
        <v>3382</v>
      </c>
      <c r="G166" s="238" t="s">
        <v>179</v>
      </c>
      <c r="H166" s="239">
        <v>2</v>
      </c>
      <c r="I166" s="240"/>
      <c r="J166" s="241"/>
      <c r="K166" s="242">
        <f>ROUND(P166*H166,2)</f>
        <v>0</v>
      </c>
      <c r="L166" s="241"/>
      <c r="M166" s="243"/>
      <c r="N166" s="244" t="s">
        <v>20</v>
      </c>
      <c r="O166" s="229" t="s">
        <v>45</v>
      </c>
      <c r="P166" s="230">
        <f>I166+J166</f>
        <v>0</v>
      </c>
      <c r="Q166" s="230">
        <f>ROUND(I166*H166,2)</f>
        <v>0</v>
      </c>
      <c r="R166" s="230">
        <f>ROUND(J166*H166,2)</f>
        <v>0</v>
      </c>
      <c r="S166" s="86"/>
      <c r="T166" s="231">
        <f>S166*H166</f>
        <v>0</v>
      </c>
      <c r="U166" s="231">
        <v>0</v>
      </c>
      <c r="V166" s="231">
        <f>U166*H166</f>
        <v>0</v>
      </c>
      <c r="W166" s="231">
        <v>0</v>
      </c>
      <c r="X166" s="232">
        <f>W166*H166</f>
        <v>0</v>
      </c>
      <c r="Y166" s="40"/>
      <c r="Z166" s="40"/>
      <c r="AA166" s="40"/>
      <c r="AB166" s="40"/>
      <c r="AC166" s="40"/>
      <c r="AD166" s="40"/>
      <c r="AE166" s="40"/>
      <c r="AR166" s="233" t="s">
        <v>194</v>
      </c>
      <c r="AT166" s="233" t="s">
        <v>163</v>
      </c>
      <c r="AU166" s="233" t="s">
        <v>165</v>
      </c>
      <c r="AY166" s="19" t="s">
        <v>166</v>
      </c>
      <c r="BE166" s="234">
        <f>IF(O166="základní",K166,0)</f>
        <v>0</v>
      </c>
      <c r="BF166" s="234">
        <f>IF(O166="snížená",K166,0)</f>
        <v>0</v>
      </c>
      <c r="BG166" s="234">
        <f>IF(O166="zákl. přenesená",K166,0)</f>
        <v>0</v>
      </c>
      <c r="BH166" s="234">
        <f>IF(O166="sníž. přenesená",K166,0)</f>
        <v>0</v>
      </c>
      <c r="BI166" s="234">
        <f>IF(O166="nulová",K166,0)</f>
        <v>0</v>
      </c>
      <c r="BJ166" s="19" t="s">
        <v>84</v>
      </c>
      <c r="BK166" s="234">
        <f>ROUND(P166*H166,2)</f>
        <v>0</v>
      </c>
      <c r="BL166" s="19" t="s">
        <v>175</v>
      </c>
      <c r="BM166" s="233" t="s">
        <v>3383</v>
      </c>
    </row>
    <row r="167" s="2" customFormat="1" ht="16.5" customHeight="1">
      <c r="A167" s="40"/>
      <c r="B167" s="41"/>
      <c r="C167" s="235" t="s">
        <v>412</v>
      </c>
      <c r="D167" s="235" t="s">
        <v>163</v>
      </c>
      <c r="E167" s="236" t="s">
        <v>3384</v>
      </c>
      <c r="F167" s="237" t="s">
        <v>3385</v>
      </c>
      <c r="G167" s="238" t="s">
        <v>179</v>
      </c>
      <c r="H167" s="239">
        <v>1</v>
      </c>
      <c r="I167" s="240"/>
      <c r="J167" s="241"/>
      <c r="K167" s="242">
        <f>ROUND(P167*H167,2)</f>
        <v>0</v>
      </c>
      <c r="L167" s="241"/>
      <c r="M167" s="243"/>
      <c r="N167" s="244" t="s">
        <v>20</v>
      </c>
      <c r="O167" s="229" t="s">
        <v>45</v>
      </c>
      <c r="P167" s="230">
        <f>I167+J167</f>
        <v>0</v>
      </c>
      <c r="Q167" s="230">
        <f>ROUND(I167*H167,2)</f>
        <v>0</v>
      </c>
      <c r="R167" s="230">
        <f>ROUND(J167*H167,2)</f>
        <v>0</v>
      </c>
      <c r="S167" s="86"/>
      <c r="T167" s="231">
        <f>S167*H167</f>
        <v>0</v>
      </c>
      <c r="U167" s="231">
        <v>0</v>
      </c>
      <c r="V167" s="231">
        <f>U167*H167</f>
        <v>0</v>
      </c>
      <c r="W167" s="231">
        <v>0</v>
      </c>
      <c r="X167" s="232">
        <f>W167*H167</f>
        <v>0</v>
      </c>
      <c r="Y167" s="40"/>
      <c r="Z167" s="40"/>
      <c r="AA167" s="40"/>
      <c r="AB167" s="40"/>
      <c r="AC167" s="40"/>
      <c r="AD167" s="40"/>
      <c r="AE167" s="40"/>
      <c r="AR167" s="233" t="s">
        <v>194</v>
      </c>
      <c r="AT167" s="233" t="s">
        <v>163</v>
      </c>
      <c r="AU167" s="233" t="s">
        <v>165</v>
      </c>
      <c r="AY167" s="19" t="s">
        <v>166</v>
      </c>
      <c r="BE167" s="234">
        <f>IF(O167="základní",K167,0)</f>
        <v>0</v>
      </c>
      <c r="BF167" s="234">
        <f>IF(O167="snížená",K167,0)</f>
        <v>0</v>
      </c>
      <c r="BG167" s="234">
        <f>IF(O167="zákl. přenesená",K167,0)</f>
        <v>0</v>
      </c>
      <c r="BH167" s="234">
        <f>IF(O167="sníž. přenesená",K167,0)</f>
        <v>0</v>
      </c>
      <c r="BI167" s="234">
        <f>IF(O167="nulová",K167,0)</f>
        <v>0</v>
      </c>
      <c r="BJ167" s="19" t="s">
        <v>84</v>
      </c>
      <c r="BK167" s="234">
        <f>ROUND(P167*H167,2)</f>
        <v>0</v>
      </c>
      <c r="BL167" s="19" t="s">
        <v>175</v>
      </c>
      <c r="BM167" s="233" t="s">
        <v>3386</v>
      </c>
    </row>
    <row r="168" s="2" customFormat="1" ht="16.5" customHeight="1">
      <c r="A168" s="40"/>
      <c r="B168" s="41"/>
      <c r="C168" s="235" t="s">
        <v>414</v>
      </c>
      <c r="D168" s="235" t="s">
        <v>163</v>
      </c>
      <c r="E168" s="236" t="s">
        <v>3387</v>
      </c>
      <c r="F168" s="237" t="s">
        <v>3388</v>
      </c>
      <c r="G168" s="238" t="s">
        <v>179</v>
      </c>
      <c r="H168" s="239">
        <v>1</v>
      </c>
      <c r="I168" s="240"/>
      <c r="J168" s="241"/>
      <c r="K168" s="242">
        <f>ROUND(P168*H168,2)</f>
        <v>0</v>
      </c>
      <c r="L168" s="241"/>
      <c r="M168" s="243"/>
      <c r="N168" s="244" t="s">
        <v>20</v>
      </c>
      <c r="O168" s="229" t="s">
        <v>45</v>
      </c>
      <c r="P168" s="230">
        <f>I168+J168</f>
        <v>0</v>
      </c>
      <c r="Q168" s="230">
        <f>ROUND(I168*H168,2)</f>
        <v>0</v>
      </c>
      <c r="R168" s="230">
        <f>ROUND(J168*H168,2)</f>
        <v>0</v>
      </c>
      <c r="S168" s="86"/>
      <c r="T168" s="231">
        <f>S168*H168</f>
        <v>0</v>
      </c>
      <c r="U168" s="231">
        <v>0</v>
      </c>
      <c r="V168" s="231">
        <f>U168*H168</f>
        <v>0</v>
      </c>
      <c r="W168" s="231">
        <v>0</v>
      </c>
      <c r="X168" s="232">
        <f>W168*H168</f>
        <v>0</v>
      </c>
      <c r="Y168" s="40"/>
      <c r="Z168" s="40"/>
      <c r="AA168" s="40"/>
      <c r="AB168" s="40"/>
      <c r="AC168" s="40"/>
      <c r="AD168" s="40"/>
      <c r="AE168" s="40"/>
      <c r="AR168" s="233" t="s">
        <v>194</v>
      </c>
      <c r="AT168" s="233" t="s">
        <v>163</v>
      </c>
      <c r="AU168" s="233" t="s">
        <v>165</v>
      </c>
      <c r="AY168" s="19" t="s">
        <v>166</v>
      </c>
      <c r="BE168" s="234">
        <f>IF(O168="základní",K168,0)</f>
        <v>0</v>
      </c>
      <c r="BF168" s="234">
        <f>IF(O168="snížená",K168,0)</f>
        <v>0</v>
      </c>
      <c r="BG168" s="234">
        <f>IF(O168="zákl. přenesená",K168,0)</f>
        <v>0</v>
      </c>
      <c r="BH168" s="234">
        <f>IF(O168="sníž. přenesená",K168,0)</f>
        <v>0</v>
      </c>
      <c r="BI168" s="234">
        <f>IF(O168="nulová",K168,0)</f>
        <v>0</v>
      </c>
      <c r="BJ168" s="19" t="s">
        <v>84</v>
      </c>
      <c r="BK168" s="234">
        <f>ROUND(P168*H168,2)</f>
        <v>0</v>
      </c>
      <c r="BL168" s="19" t="s">
        <v>175</v>
      </c>
      <c r="BM168" s="233" t="s">
        <v>3389</v>
      </c>
    </row>
    <row r="169" s="2" customFormat="1" ht="16.5" customHeight="1">
      <c r="A169" s="40"/>
      <c r="B169" s="41"/>
      <c r="C169" s="235" t="s">
        <v>313</v>
      </c>
      <c r="D169" s="235" t="s">
        <v>163</v>
      </c>
      <c r="E169" s="236" t="s">
        <v>3390</v>
      </c>
      <c r="F169" s="237" t="s">
        <v>3391</v>
      </c>
      <c r="G169" s="238" t="s">
        <v>179</v>
      </c>
      <c r="H169" s="239">
        <v>2</v>
      </c>
      <c r="I169" s="240"/>
      <c r="J169" s="241"/>
      <c r="K169" s="242">
        <f>ROUND(P169*H169,2)</f>
        <v>0</v>
      </c>
      <c r="L169" s="241"/>
      <c r="M169" s="243"/>
      <c r="N169" s="244" t="s">
        <v>20</v>
      </c>
      <c r="O169" s="229" t="s">
        <v>45</v>
      </c>
      <c r="P169" s="230">
        <f>I169+J169</f>
        <v>0</v>
      </c>
      <c r="Q169" s="230">
        <f>ROUND(I169*H169,2)</f>
        <v>0</v>
      </c>
      <c r="R169" s="230">
        <f>ROUND(J169*H169,2)</f>
        <v>0</v>
      </c>
      <c r="S169" s="86"/>
      <c r="T169" s="231">
        <f>S169*H169</f>
        <v>0</v>
      </c>
      <c r="U169" s="231">
        <v>0</v>
      </c>
      <c r="V169" s="231">
        <f>U169*H169</f>
        <v>0</v>
      </c>
      <c r="W169" s="231">
        <v>0</v>
      </c>
      <c r="X169" s="232">
        <f>W169*H169</f>
        <v>0</v>
      </c>
      <c r="Y169" s="40"/>
      <c r="Z169" s="40"/>
      <c r="AA169" s="40"/>
      <c r="AB169" s="40"/>
      <c r="AC169" s="40"/>
      <c r="AD169" s="40"/>
      <c r="AE169" s="40"/>
      <c r="AR169" s="233" t="s">
        <v>194</v>
      </c>
      <c r="AT169" s="233" t="s">
        <v>163</v>
      </c>
      <c r="AU169" s="233" t="s">
        <v>165</v>
      </c>
      <c r="AY169" s="19" t="s">
        <v>166</v>
      </c>
      <c r="BE169" s="234">
        <f>IF(O169="základní",K169,0)</f>
        <v>0</v>
      </c>
      <c r="BF169" s="234">
        <f>IF(O169="snížená",K169,0)</f>
        <v>0</v>
      </c>
      <c r="BG169" s="234">
        <f>IF(O169="zákl. přenesená",K169,0)</f>
        <v>0</v>
      </c>
      <c r="BH169" s="234">
        <f>IF(O169="sníž. přenesená",K169,0)</f>
        <v>0</v>
      </c>
      <c r="BI169" s="234">
        <f>IF(O169="nulová",K169,0)</f>
        <v>0</v>
      </c>
      <c r="BJ169" s="19" t="s">
        <v>84</v>
      </c>
      <c r="BK169" s="234">
        <f>ROUND(P169*H169,2)</f>
        <v>0</v>
      </c>
      <c r="BL169" s="19" t="s">
        <v>175</v>
      </c>
      <c r="BM169" s="233" t="s">
        <v>3392</v>
      </c>
    </row>
    <row r="170" s="2" customFormat="1" ht="16.5" customHeight="1">
      <c r="A170" s="40"/>
      <c r="B170" s="41"/>
      <c r="C170" s="235" t="s">
        <v>419</v>
      </c>
      <c r="D170" s="235" t="s">
        <v>163</v>
      </c>
      <c r="E170" s="236" t="s">
        <v>3393</v>
      </c>
      <c r="F170" s="237" t="s">
        <v>3394</v>
      </c>
      <c r="G170" s="238" t="s">
        <v>179</v>
      </c>
      <c r="H170" s="239">
        <v>2</v>
      </c>
      <c r="I170" s="240"/>
      <c r="J170" s="241"/>
      <c r="K170" s="242">
        <f>ROUND(P170*H170,2)</f>
        <v>0</v>
      </c>
      <c r="L170" s="241"/>
      <c r="M170" s="243"/>
      <c r="N170" s="244" t="s">
        <v>20</v>
      </c>
      <c r="O170" s="229" t="s">
        <v>45</v>
      </c>
      <c r="P170" s="230">
        <f>I170+J170</f>
        <v>0</v>
      </c>
      <c r="Q170" s="230">
        <f>ROUND(I170*H170,2)</f>
        <v>0</v>
      </c>
      <c r="R170" s="230">
        <f>ROUND(J170*H170,2)</f>
        <v>0</v>
      </c>
      <c r="S170" s="86"/>
      <c r="T170" s="231">
        <f>S170*H170</f>
        <v>0</v>
      </c>
      <c r="U170" s="231">
        <v>0</v>
      </c>
      <c r="V170" s="231">
        <f>U170*H170</f>
        <v>0</v>
      </c>
      <c r="W170" s="231">
        <v>0</v>
      </c>
      <c r="X170" s="232">
        <f>W170*H170</f>
        <v>0</v>
      </c>
      <c r="Y170" s="40"/>
      <c r="Z170" s="40"/>
      <c r="AA170" s="40"/>
      <c r="AB170" s="40"/>
      <c r="AC170" s="40"/>
      <c r="AD170" s="40"/>
      <c r="AE170" s="40"/>
      <c r="AR170" s="233" t="s">
        <v>194</v>
      </c>
      <c r="AT170" s="233" t="s">
        <v>163</v>
      </c>
      <c r="AU170" s="233" t="s">
        <v>165</v>
      </c>
      <c r="AY170" s="19" t="s">
        <v>166</v>
      </c>
      <c r="BE170" s="234">
        <f>IF(O170="základní",K170,0)</f>
        <v>0</v>
      </c>
      <c r="BF170" s="234">
        <f>IF(O170="snížená",K170,0)</f>
        <v>0</v>
      </c>
      <c r="BG170" s="234">
        <f>IF(O170="zákl. přenesená",K170,0)</f>
        <v>0</v>
      </c>
      <c r="BH170" s="234">
        <f>IF(O170="sníž. přenesená",K170,0)</f>
        <v>0</v>
      </c>
      <c r="BI170" s="234">
        <f>IF(O170="nulová",K170,0)</f>
        <v>0</v>
      </c>
      <c r="BJ170" s="19" t="s">
        <v>84</v>
      </c>
      <c r="BK170" s="234">
        <f>ROUND(P170*H170,2)</f>
        <v>0</v>
      </c>
      <c r="BL170" s="19" t="s">
        <v>175</v>
      </c>
      <c r="BM170" s="233" t="s">
        <v>3395</v>
      </c>
    </row>
    <row r="171" s="2" customFormat="1" ht="16.5" customHeight="1">
      <c r="A171" s="40"/>
      <c r="B171" s="41"/>
      <c r="C171" s="235" t="s">
        <v>423</v>
      </c>
      <c r="D171" s="235" t="s">
        <v>163</v>
      </c>
      <c r="E171" s="236" t="s">
        <v>3396</v>
      </c>
      <c r="F171" s="237" t="s">
        <v>3397</v>
      </c>
      <c r="G171" s="238" t="s">
        <v>179</v>
      </c>
      <c r="H171" s="239">
        <v>1</v>
      </c>
      <c r="I171" s="240"/>
      <c r="J171" s="241"/>
      <c r="K171" s="242">
        <f>ROUND(P171*H171,2)</f>
        <v>0</v>
      </c>
      <c r="L171" s="241"/>
      <c r="M171" s="243"/>
      <c r="N171" s="244" t="s">
        <v>20</v>
      </c>
      <c r="O171" s="229" t="s">
        <v>45</v>
      </c>
      <c r="P171" s="230">
        <f>I171+J171</f>
        <v>0</v>
      </c>
      <c r="Q171" s="230">
        <f>ROUND(I171*H171,2)</f>
        <v>0</v>
      </c>
      <c r="R171" s="230">
        <f>ROUND(J171*H171,2)</f>
        <v>0</v>
      </c>
      <c r="S171" s="86"/>
      <c r="T171" s="231">
        <f>S171*H171</f>
        <v>0</v>
      </c>
      <c r="U171" s="231">
        <v>0</v>
      </c>
      <c r="V171" s="231">
        <f>U171*H171</f>
        <v>0</v>
      </c>
      <c r="W171" s="231">
        <v>0</v>
      </c>
      <c r="X171" s="232">
        <f>W171*H171</f>
        <v>0</v>
      </c>
      <c r="Y171" s="40"/>
      <c r="Z171" s="40"/>
      <c r="AA171" s="40"/>
      <c r="AB171" s="40"/>
      <c r="AC171" s="40"/>
      <c r="AD171" s="40"/>
      <c r="AE171" s="40"/>
      <c r="AR171" s="233" t="s">
        <v>194</v>
      </c>
      <c r="AT171" s="233" t="s">
        <v>163</v>
      </c>
      <c r="AU171" s="233" t="s">
        <v>165</v>
      </c>
      <c r="AY171" s="19" t="s">
        <v>166</v>
      </c>
      <c r="BE171" s="234">
        <f>IF(O171="základní",K171,0)</f>
        <v>0</v>
      </c>
      <c r="BF171" s="234">
        <f>IF(O171="snížená",K171,0)</f>
        <v>0</v>
      </c>
      <c r="BG171" s="234">
        <f>IF(O171="zákl. přenesená",K171,0)</f>
        <v>0</v>
      </c>
      <c r="BH171" s="234">
        <f>IF(O171="sníž. přenesená",K171,0)</f>
        <v>0</v>
      </c>
      <c r="BI171" s="234">
        <f>IF(O171="nulová",K171,0)</f>
        <v>0</v>
      </c>
      <c r="BJ171" s="19" t="s">
        <v>84</v>
      </c>
      <c r="BK171" s="234">
        <f>ROUND(P171*H171,2)</f>
        <v>0</v>
      </c>
      <c r="BL171" s="19" t="s">
        <v>175</v>
      </c>
      <c r="BM171" s="233" t="s">
        <v>3398</v>
      </c>
    </row>
    <row r="172" s="2" customFormat="1" ht="16.5" customHeight="1">
      <c r="A172" s="40"/>
      <c r="B172" s="41"/>
      <c r="C172" s="235" t="s">
        <v>427</v>
      </c>
      <c r="D172" s="235" t="s">
        <v>163</v>
      </c>
      <c r="E172" s="236" t="s">
        <v>3399</v>
      </c>
      <c r="F172" s="237" t="s">
        <v>3400</v>
      </c>
      <c r="G172" s="238" t="s">
        <v>179</v>
      </c>
      <c r="H172" s="239">
        <v>114</v>
      </c>
      <c r="I172" s="240"/>
      <c r="J172" s="241"/>
      <c r="K172" s="242">
        <f>ROUND(P172*H172,2)</f>
        <v>0</v>
      </c>
      <c r="L172" s="241"/>
      <c r="M172" s="243"/>
      <c r="N172" s="244" t="s">
        <v>20</v>
      </c>
      <c r="O172" s="229" t="s">
        <v>45</v>
      </c>
      <c r="P172" s="230">
        <f>I172+J172</f>
        <v>0</v>
      </c>
      <c r="Q172" s="230">
        <f>ROUND(I172*H172,2)</f>
        <v>0</v>
      </c>
      <c r="R172" s="230">
        <f>ROUND(J172*H172,2)</f>
        <v>0</v>
      </c>
      <c r="S172" s="86"/>
      <c r="T172" s="231">
        <f>S172*H172</f>
        <v>0</v>
      </c>
      <c r="U172" s="231">
        <v>0</v>
      </c>
      <c r="V172" s="231">
        <f>U172*H172</f>
        <v>0</v>
      </c>
      <c r="W172" s="231">
        <v>0</v>
      </c>
      <c r="X172" s="232">
        <f>W172*H172</f>
        <v>0</v>
      </c>
      <c r="Y172" s="40"/>
      <c r="Z172" s="40"/>
      <c r="AA172" s="40"/>
      <c r="AB172" s="40"/>
      <c r="AC172" s="40"/>
      <c r="AD172" s="40"/>
      <c r="AE172" s="40"/>
      <c r="AR172" s="233" t="s">
        <v>194</v>
      </c>
      <c r="AT172" s="233" t="s">
        <v>163</v>
      </c>
      <c r="AU172" s="233" t="s">
        <v>165</v>
      </c>
      <c r="AY172" s="19" t="s">
        <v>166</v>
      </c>
      <c r="BE172" s="234">
        <f>IF(O172="základní",K172,0)</f>
        <v>0</v>
      </c>
      <c r="BF172" s="234">
        <f>IF(O172="snížená",K172,0)</f>
        <v>0</v>
      </c>
      <c r="BG172" s="234">
        <f>IF(O172="zákl. přenesená",K172,0)</f>
        <v>0</v>
      </c>
      <c r="BH172" s="234">
        <f>IF(O172="sníž. přenesená",K172,0)</f>
        <v>0</v>
      </c>
      <c r="BI172" s="234">
        <f>IF(O172="nulová",K172,0)</f>
        <v>0</v>
      </c>
      <c r="BJ172" s="19" t="s">
        <v>84</v>
      </c>
      <c r="BK172" s="234">
        <f>ROUND(P172*H172,2)</f>
        <v>0</v>
      </c>
      <c r="BL172" s="19" t="s">
        <v>175</v>
      </c>
      <c r="BM172" s="233" t="s">
        <v>3401</v>
      </c>
    </row>
    <row r="173" s="2" customFormat="1" ht="16.5" customHeight="1">
      <c r="A173" s="40"/>
      <c r="B173" s="41"/>
      <c r="C173" s="235" t="s">
        <v>429</v>
      </c>
      <c r="D173" s="235" t="s">
        <v>163</v>
      </c>
      <c r="E173" s="236" t="s">
        <v>3402</v>
      </c>
      <c r="F173" s="237" t="s">
        <v>3403</v>
      </c>
      <c r="G173" s="238" t="s">
        <v>179</v>
      </c>
      <c r="H173" s="239">
        <v>2</v>
      </c>
      <c r="I173" s="240"/>
      <c r="J173" s="241"/>
      <c r="K173" s="242">
        <f>ROUND(P173*H173,2)</f>
        <v>0</v>
      </c>
      <c r="L173" s="241"/>
      <c r="M173" s="243"/>
      <c r="N173" s="244" t="s">
        <v>20</v>
      </c>
      <c r="O173" s="229" t="s">
        <v>45</v>
      </c>
      <c r="P173" s="230">
        <f>I173+J173</f>
        <v>0</v>
      </c>
      <c r="Q173" s="230">
        <f>ROUND(I173*H173,2)</f>
        <v>0</v>
      </c>
      <c r="R173" s="230">
        <f>ROUND(J173*H173,2)</f>
        <v>0</v>
      </c>
      <c r="S173" s="86"/>
      <c r="T173" s="231">
        <f>S173*H173</f>
        <v>0</v>
      </c>
      <c r="U173" s="231">
        <v>0</v>
      </c>
      <c r="V173" s="231">
        <f>U173*H173</f>
        <v>0</v>
      </c>
      <c r="W173" s="231">
        <v>0</v>
      </c>
      <c r="X173" s="232">
        <f>W173*H173</f>
        <v>0</v>
      </c>
      <c r="Y173" s="40"/>
      <c r="Z173" s="40"/>
      <c r="AA173" s="40"/>
      <c r="AB173" s="40"/>
      <c r="AC173" s="40"/>
      <c r="AD173" s="40"/>
      <c r="AE173" s="40"/>
      <c r="AR173" s="233" t="s">
        <v>194</v>
      </c>
      <c r="AT173" s="233" t="s">
        <v>163</v>
      </c>
      <c r="AU173" s="233" t="s">
        <v>165</v>
      </c>
      <c r="AY173" s="19" t="s">
        <v>166</v>
      </c>
      <c r="BE173" s="234">
        <f>IF(O173="základní",K173,0)</f>
        <v>0</v>
      </c>
      <c r="BF173" s="234">
        <f>IF(O173="snížená",K173,0)</f>
        <v>0</v>
      </c>
      <c r="BG173" s="234">
        <f>IF(O173="zákl. přenesená",K173,0)</f>
        <v>0</v>
      </c>
      <c r="BH173" s="234">
        <f>IF(O173="sníž. přenesená",K173,0)</f>
        <v>0</v>
      </c>
      <c r="BI173" s="234">
        <f>IF(O173="nulová",K173,0)</f>
        <v>0</v>
      </c>
      <c r="BJ173" s="19" t="s">
        <v>84</v>
      </c>
      <c r="BK173" s="234">
        <f>ROUND(P173*H173,2)</f>
        <v>0</v>
      </c>
      <c r="BL173" s="19" t="s">
        <v>175</v>
      </c>
      <c r="BM173" s="233" t="s">
        <v>3404</v>
      </c>
    </row>
    <row r="174" s="2" customFormat="1" ht="16.5" customHeight="1">
      <c r="A174" s="40"/>
      <c r="B174" s="41"/>
      <c r="C174" s="235" t="s">
        <v>433</v>
      </c>
      <c r="D174" s="235" t="s">
        <v>163</v>
      </c>
      <c r="E174" s="236" t="s">
        <v>3405</v>
      </c>
      <c r="F174" s="237" t="s">
        <v>3406</v>
      </c>
      <c r="G174" s="238" t="s">
        <v>179</v>
      </c>
      <c r="H174" s="239">
        <v>1</v>
      </c>
      <c r="I174" s="240"/>
      <c r="J174" s="241"/>
      <c r="K174" s="242">
        <f>ROUND(P174*H174,2)</f>
        <v>0</v>
      </c>
      <c r="L174" s="241"/>
      <c r="M174" s="243"/>
      <c r="N174" s="244" t="s">
        <v>20</v>
      </c>
      <c r="O174" s="229" t="s">
        <v>45</v>
      </c>
      <c r="P174" s="230">
        <f>I174+J174</f>
        <v>0</v>
      </c>
      <c r="Q174" s="230">
        <f>ROUND(I174*H174,2)</f>
        <v>0</v>
      </c>
      <c r="R174" s="230">
        <f>ROUND(J174*H174,2)</f>
        <v>0</v>
      </c>
      <c r="S174" s="86"/>
      <c r="T174" s="231">
        <f>S174*H174</f>
        <v>0</v>
      </c>
      <c r="U174" s="231">
        <v>0</v>
      </c>
      <c r="V174" s="231">
        <f>U174*H174</f>
        <v>0</v>
      </c>
      <c r="W174" s="231">
        <v>0</v>
      </c>
      <c r="X174" s="232">
        <f>W174*H174</f>
        <v>0</v>
      </c>
      <c r="Y174" s="40"/>
      <c r="Z174" s="40"/>
      <c r="AA174" s="40"/>
      <c r="AB174" s="40"/>
      <c r="AC174" s="40"/>
      <c r="AD174" s="40"/>
      <c r="AE174" s="40"/>
      <c r="AR174" s="233" t="s">
        <v>194</v>
      </c>
      <c r="AT174" s="233" t="s">
        <v>163</v>
      </c>
      <c r="AU174" s="233" t="s">
        <v>165</v>
      </c>
      <c r="AY174" s="19" t="s">
        <v>166</v>
      </c>
      <c r="BE174" s="234">
        <f>IF(O174="základní",K174,0)</f>
        <v>0</v>
      </c>
      <c r="BF174" s="234">
        <f>IF(O174="snížená",K174,0)</f>
        <v>0</v>
      </c>
      <c r="BG174" s="234">
        <f>IF(O174="zákl. přenesená",K174,0)</f>
        <v>0</v>
      </c>
      <c r="BH174" s="234">
        <f>IF(O174="sníž. přenesená",K174,0)</f>
        <v>0</v>
      </c>
      <c r="BI174" s="234">
        <f>IF(O174="nulová",K174,0)</f>
        <v>0</v>
      </c>
      <c r="BJ174" s="19" t="s">
        <v>84</v>
      </c>
      <c r="BK174" s="234">
        <f>ROUND(P174*H174,2)</f>
        <v>0</v>
      </c>
      <c r="BL174" s="19" t="s">
        <v>175</v>
      </c>
      <c r="BM174" s="233" t="s">
        <v>3407</v>
      </c>
    </row>
    <row r="175" s="2" customFormat="1" ht="16.5" customHeight="1">
      <c r="A175" s="40"/>
      <c r="B175" s="41"/>
      <c r="C175" s="235" t="s">
        <v>437</v>
      </c>
      <c r="D175" s="235" t="s">
        <v>163</v>
      </c>
      <c r="E175" s="236" t="s">
        <v>3408</v>
      </c>
      <c r="F175" s="237" t="s">
        <v>3409</v>
      </c>
      <c r="G175" s="238" t="s">
        <v>179</v>
      </c>
      <c r="H175" s="239">
        <v>9</v>
      </c>
      <c r="I175" s="240"/>
      <c r="J175" s="241"/>
      <c r="K175" s="242">
        <f>ROUND(P175*H175,2)</f>
        <v>0</v>
      </c>
      <c r="L175" s="241"/>
      <c r="M175" s="243"/>
      <c r="N175" s="244" t="s">
        <v>20</v>
      </c>
      <c r="O175" s="229" t="s">
        <v>45</v>
      </c>
      <c r="P175" s="230">
        <f>I175+J175</f>
        <v>0</v>
      </c>
      <c r="Q175" s="230">
        <f>ROUND(I175*H175,2)</f>
        <v>0</v>
      </c>
      <c r="R175" s="230">
        <f>ROUND(J175*H175,2)</f>
        <v>0</v>
      </c>
      <c r="S175" s="86"/>
      <c r="T175" s="231">
        <f>S175*H175</f>
        <v>0</v>
      </c>
      <c r="U175" s="231">
        <v>0</v>
      </c>
      <c r="V175" s="231">
        <f>U175*H175</f>
        <v>0</v>
      </c>
      <c r="W175" s="231">
        <v>0</v>
      </c>
      <c r="X175" s="232">
        <f>W175*H175</f>
        <v>0</v>
      </c>
      <c r="Y175" s="40"/>
      <c r="Z175" s="40"/>
      <c r="AA175" s="40"/>
      <c r="AB175" s="40"/>
      <c r="AC175" s="40"/>
      <c r="AD175" s="40"/>
      <c r="AE175" s="40"/>
      <c r="AR175" s="233" t="s">
        <v>194</v>
      </c>
      <c r="AT175" s="233" t="s">
        <v>163</v>
      </c>
      <c r="AU175" s="233" t="s">
        <v>165</v>
      </c>
      <c r="AY175" s="19" t="s">
        <v>166</v>
      </c>
      <c r="BE175" s="234">
        <f>IF(O175="základní",K175,0)</f>
        <v>0</v>
      </c>
      <c r="BF175" s="234">
        <f>IF(O175="snížená",K175,0)</f>
        <v>0</v>
      </c>
      <c r="BG175" s="234">
        <f>IF(O175="zákl. přenesená",K175,0)</f>
        <v>0</v>
      </c>
      <c r="BH175" s="234">
        <f>IF(O175="sníž. přenesená",K175,0)</f>
        <v>0</v>
      </c>
      <c r="BI175" s="234">
        <f>IF(O175="nulová",K175,0)</f>
        <v>0</v>
      </c>
      <c r="BJ175" s="19" t="s">
        <v>84</v>
      </c>
      <c r="BK175" s="234">
        <f>ROUND(P175*H175,2)</f>
        <v>0</v>
      </c>
      <c r="BL175" s="19" t="s">
        <v>175</v>
      </c>
      <c r="BM175" s="233" t="s">
        <v>3410</v>
      </c>
    </row>
    <row r="176" s="2" customFormat="1" ht="16.5" customHeight="1">
      <c r="A176" s="40"/>
      <c r="B176" s="41"/>
      <c r="C176" s="235" t="s">
        <v>441</v>
      </c>
      <c r="D176" s="235" t="s">
        <v>163</v>
      </c>
      <c r="E176" s="236" t="s">
        <v>3411</v>
      </c>
      <c r="F176" s="237" t="s">
        <v>3412</v>
      </c>
      <c r="G176" s="238" t="s">
        <v>179</v>
      </c>
      <c r="H176" s="239">
        <v>2</v>
      </c>
      <c r="I176" s="240"/>
      <c r="J176" s="241"/>
      <c r="K176" s="242">
        <f>ROUND(P176*H176,2)</f>
        <v>0</v>
      </c>
      <c r="L176" s="241"/>
      <c r="M176" s="243"/>
      <c r="N176" s="244" t="s">
        <v>20</v>
      </c>
      <c r="O176" s="229" t="s">
        <v>45</v>
      </c>
      <c r="P176" s="230">
        <f>I176+J176</f>
        <v>0</v>
      </c>
      <c r="Q176" s="230">
        <f>ROUND(I176*H176,2)</f>
        <v>0</v>
      </c>
      <c r="R176" s="230">
        <f>ROUND(J176*H176,2)</f>
        <v>0</v>
      </c>
      <c r="S176" s="86"/>
      <c r="T176" s="231">
        <f>S176*H176</f>
        <v>0</v>
      </c>
      <c r="U176" s="231">
        <v>0</v>
      </c>
      <c r="V176" s="231">
        <f>U176*H176</f>
        <v>0</v>
      </c>
      <c r="W176" s="231">
        <v>0</v>
      </c>
      <c r="X176" s="232">
        <f>W176*H176</f>
        <v>0</v>
      </c>
      <c r="Y176" s="40"/>
      <c r="Z176" s="40"/>
      <c r="AA176" s="40"/>
      <c r="AB176" s="40"/>
      <c r="AC176" s="40"/>
      <c r="AD176" s="40"/>
      <c r="AE176" s="40"/>
      <c r="AR176" s="233" t="s">
        <v>194</v>
      </c>
      <c r="AT176" s="233" t="s">
        <v>163</v>
      </c>
      <c r="AU176" s="233" t="s">
        <v>165</v>
      </c>
      <c r="AY176" s="19" t="s">
        <v>166</v>
      </c>
      <c r="BE176" s="234">
        <f>IF(O176="základní",K176,0)</f>
        <v>0</v>
      </c>
      <c r="BF176" s="234">
        <f>IF(O176="snížená",K176,0)</f>
        <v>0</v>
      </c>
      <c r="BG176" s="234">
        <f>IF(O176="zákl. přenesená",K176,0)</f>
        <v>0</v>
      </c>
      <c r="BH176" s="234">
        <f>IF(O176="sníž. přenesená",K176,0)</f>
        <v>0</v>
      </c>
      <c r="BI176" s="234">
        <f>IF(O176="nulová",K176,0)</f>
        <v>0</v>
      </c>
      <c r="BJ176" s="19" t="s">
        <v>84</v>
      </c>
      <c r="BK176" s="234">
        <f>ROUND(P176*H176,2)</f>
        <v>0</v>
      </c>
      <c r="BL176" s="19" t="s">
        <v>175</v>
      </c>
      <c r="BM176" s="233" t="s">
        <v>3413</v>
      </c>
    </row>
    <row r="177" s="2" customFormat="1" ht="16.5" customHeight="1">
      <c r="A177" s="40"/>
      <c r="B177" s="41"/>
      <c r="C177" s="235" t="s">
        <v>445</v>
      </c>
      <c r="D177" s="235" t="s">
        <v>163</v>
      </c>
      <c r="E177" s="236" t="s">
        <v>3414</v>
      </c>
      <c r="F177" s="237" t="s">
        <v>3415</v>
      </c>
      <c r="G177" s="238" t="s">
        <v>179</v>
      </c>
      <c r="H177" s="239">
        <v>7</v>
      </c>
      <c r="I177" s="240"/>
      <c r="J177" s="241"/>
      <c r="K177" s="242">
        <f>ROUND(P177*H177,2)</f>
        <v>0</v>
      </c>
      <c r="L177" s="241"/>
      <c r="M177" s="243"/>
      <c r="N177" s="244" t="s">
        <v>20</v>
      </c>
      <c r="O177" s="229" t="s">
        <v>45</v>
      </c>
      <c r="P177" s="230">
        <f>I177+J177</f>
        <v>0</v>
      </c>
      <c r="Q177" s="230">
        <f>ROUND(I177*H177,2)</f>
        <v>0</v>
      </c>
      <c r="R177" s="230">
        <f>ROUND(J177*H177,2)</f>
        <v>0</v>
      </c>
      <c r="S177" s="86"/>
      <c r="T177" s="231">
        <f>S177*H177</f>
        <v>0</v>
      </c>
      <c r="U177" s="231">
        <v>0</v>
      </c>
      <c r="V177" s="231">
        <f>U177*H177</f>
        <v>0</v>
      </c>
      <c r="W177" s="231">
        <v>0</v>
      </c>
      <c r="X177" s="232">
        <f>W177*H177</f>
        <v>0</v>
      </c>
      <c r="Y177" s="40"/>
      <c r="Z177" s="40"/>
      <c r="AA177" s="40"/>
      <c r="AB177" s="40"/>
      <c r="AC177" s="40"/>
      <c r="AD177" s="40"/>
      <c r="AE177" s="40"/>
      <c r="AR177" s="233" t="s">
        <v>194</v>
      </c>
      <c r="AT177" s="233" t="s">
        <v>163</v>
      </c>
      <c r="AU177" s="233" t="s">
        <v>165</v>
      </c>
      <c r="AY177" s="19" t="s">
        <v>166</v>
      </c>
      <c r="BE177" s="234">
        <f>IF(O177="základní",K177,0)</f>
        <v>0</v>
      </c>
      <c r="BF177" s="234">
        <f>IF(O177="snížená",K177,0)</f>
        <v>0</v>
      </c>
      <c r="BG177" s="234">
        <f>IF(O177="zákl. přenesená",K177,0)</f>
        <v>0</v>
      </c>
      <c r="BH177" s="234">
        <f>IF(O177="sníž. přenesená",K177,0)</f>
        <v>0</v>
      </c>
      <c r="BI177" s="234">
        <f>IF(O177="nulová",K177,0)</f>
        <v>0</v>
      </c>
      <c r="BJ177" s="19" t="s">
        <v>84</v>
      </c>
      <c r="BK177" s="234">
        <f>ROUND(P177*H177,2)</f>
        <v>0</v>
      </c>
      <c r="BL177" s="19" t="s">
        <v>175</v>
      </c>
      <c r="BM177" s="233" t="s">
        <v>3416</v>
      </c>
    </row>
    <row r="178" s="2" customFormat="1" ht="16.5" customHeight="1">
      <c r="A178" s="40"/>
      <c r="B178" s="41"/>
      <c r="C178" s="235" t="s">
        <v>447</v>
      </c>
      <c r="D178" s="235" t="s">
        <v>163</v>
      </c>
      <c r="E178" s="236" t="s">
        <v>3417</v>
      </c>
      <c r="F178" s="237" t="s">
        <v>3418</v>
      </c>
      <c r="G178" s="238" t="s">
        <v>174</v>
      </c>
      <c r="H178" s="239">
        <v>19</v>
      </c>
      <c r="I178" s="240"/>
      <c r="J178" s="241"/>
      <c r="K178" s="242">
        <f>ROUND(P178*H178,2)</f>
        <v>0</v>
      </c>
      <c r="L178" s="241"/>
      <c r="M178" s="243"/>
      <c r="N178" s="244" t="s">
        <v>20</v>
      </c>
      <c r="O178" s="229" t="s">
        <v>45</v>
      </c>
      <c r="P178" s="230">
        <f>I178+J178</f>
        <v>0</v>
      </c>
      <c r="Q178" s="230">
        <f>ROUND(I178*H178,2)</f>
        <v>0</v>
      </c>
      <c r="R178" s="230">
        <f>ROUND(J178*H178,2)</f>
        <v>0</v>
      </c>
      <c r="S178" s="86"/>
      <c r="T178" s="231">
        <f>S178*H178</f>
        <v>0</v>
      </c>
      <c r="U178" s="231">
        <v>0</v>
      </c>
      <c r="V178" s="231">
        <f>U178*H178</f>
        <v>0</v>
      </c>
      <c r="W178" s="231">
        <v>0</v>
      </c>
      <c r="X178" s="232">
        <f>W178*H178</f>
        <v>0</v>
      </c>
      <c r="Y178" s="40"/>
      <c r="Z178" s="40"/>
      <c r="AA178" s="40"/>
      <c r="AB178" s="40"/>
      <c r="AC178" s="40"/>
      <c r="AD178" s="40"/>
      <c r="AE178" s="40"/>
      <c r="AR178" s="233" t="s">
        <v>194</v>
      </c>
      <c r="AT178" s="233" t="s">
        <v>163</v>
      </c>
      <c r="AU178" s="233" t="s">
        <v>165</v>
      </c>
      <c r="AY178" s="19" t="s">
        <v>166</v>
      </c>
      <c r="BE178" s="234">
        <f>IF(O178="základní",K178,0)</f>
        <v>0</v>
      </c>
      <c r="BF178" s="234">
        <f>IF(O178="snížená",K178,0)</f>
        <v>0</v>
      </c>
      <c r="BG178" s="234">
        <f>IF(O178="zákl. přenesená",K178,0)</f>
        <v>0</v>
      </c>
      <c r="BH178" s="234">
        <f>IF(O178="sníž. přenesená",K178,0)</f>
        <v>0</v>
      </c>
      <c r="BI178" s="234">
        <f>IF(O178="nulová",K178,0)</f>
        <v>0</v>
      </c>
      <c r="BJ178" s="19" t="s">
        <v>84</v>
      </c>
      <c r="BK178" s="234">
        <f>ROUND(P178*H178,2)</f>
        <v>0</v>
      </c>
      <c r="BL178" s="19" t="s">
        <v>175</v>
      </c>
      <c r="BM178" s="233" t="s">
        <v>3419</v>
      </c>
    </row>
    <row r="179" s="2" customFormat="1" ht="16.5" customHeight="1">
      <c r="A179" s="40"/>
      <c r="B179" s="41"/>
      <c r="C179" s="235" t="s">
        <v>451</v>
      </c>
      <c r="D179" s="235" t="s">
        <v>163</v>
      </c>
      <c r="E179" s="236" t="s">
        <v>3420</v>
      </c>
      <c r="F179" s="237" t="s">
        <v>3421</v>
      </c>
      <c r="G179" s="238" t="s">
        <v>179</v>
      </c>
      <c r="H179" s="239">
        <v>4</v>
      </c>
      <c r="I179" s="240"/>
      <c r="J179" s="241"/>
      <c r="K179" s="242">
        <f>ROUND(P179*H179,2)</f>
        <v>0</v>
      </c>
      <c r="L179" s="241"/>
      <c r="M179" s="243"/>
      <c r="N179" s="244" t="s">
        <v>20</v>
      </c>
      <c r="O179" s="229" t="s">
        <v>45</v>
      </c>
      <c r="P179" s="230">
        <f>I179+J179</f>
        <v>0</v>
      </c>
      <c r="Q179" s="230">
        <f>ROUND(I179*H179,2)</f>
        <v>0</v>
      </c>
      <c r="R179" s="230">
        <f>ROUND(J179*H179,2)</f>
        <v>0</v>
      </c>
      <c r="S179" s="86"/>
      <c r="T179" s="231">
        <f>S179*H179</f>
        <v>0</v>
      </c>
      <c r="U179" s="231">
        <v>0</v>
      </c>
      <c r="V179" s="231">
        <f>U179*H179</f>
        <v>0</v>
      </c>
      <c r="W179" s="231">
        <v>0</v>
      </c>
      <c r="X179" s="232">
        <f>W179*H179</f>
        <v>0</v>
      </c>
      <c r="Y179" s="40"/>
      <c r="Z179" s="40"/>
      <c r="AA179" s="40"/>
      <c r="AB179" s="40"/>
      <c r="AC179" s="40"/>
      <c r="AD179" s="40"/>
      <c r="AE179" s="40"/>
      <c r="AR179" s="233" t="s">
        <v>194</v>
      </c>
      <c r="AT179" s="233" t="s">
        <v>163</v>
      </c>
      <c r="AU179" s="233" t="s">
        <v>165</v>
      </c>
      <c r="AY179" s="19" t="s">
        <v>166</v>
      </c>
      <c r="BE179" s="234">
        <f>IF(O179="základní",K179,0)</f>
        <v>0</v>
      </c>
      <c r="BF179" s="234">
        <f>IF(O179="snížená",K179,0)</f>
        <v>0</v>
      </c>
      <c r="BG179" s="234">
        <f>IF(O179="zákl. přenesená",K179,0)</f>
        <v>0</v>
      </c>
      <c r="BH179" s="234">
        <f>IF(O179="sníž. přenesená",K179,0)</f>
        <v>0</v>
      </c>
      <c r="BI179" s="234">
        <f>IF(O179="nulová",K179,0)</f>
        <v>0</v>
      </c>
      <c r="BJ179" s="19" t="s">
        <v>84</v>
      </c>
      <c r="BK179" s="234">
        <f>ROUND(P179*H179,2)</f>
        <v>0</v>
      </c>
      <c r="BL179" s="19" t="s">
        <v>175</v>
      </c>
      <c r="BM179" s="233" t="s">
        <v>3422</v>
      </c>
    </row>
    <row r="180" s="2" customFormat="1" ht="16.5" customHeight="1">
      <c r="A180" s="40"/>
      <c r="B180" s="41"/>
      <c r="C180" s="235" t="s">
        <v>453</v>
      </c>
      <c r="D180" s="235" t="s">
        <v>163</v>
      </c>
      <c r="E180" s="236" t="s">
        <v>3423</v>
      </c>
      <c r="F180" s="237" t="s">
        <v>3424</v>
      </c>
      <c r="G180" s="238" t="s">
        <v>174</v>
      </c>
      <c r="H180" s="239">
        <v>22</v>
      </c>
      <c r="I180" s="240"/>
      <c r="J180" s="241"/>
      <c r="K180" s="242">
        <f>ROUND(P180*H180,2)</f>
        <v>0</v>
      </c>
      <c r="L180" s="241"/>
      <c r="M180" s="243"/>
      <c r="N180" s="244" t="s">
        <v>20</v>
      </c>
      <c r="O180" s="229" t="s">
        <v>45</v>
      </c>
      <c r="P180" s="230">
        <f>I180+J180</f>
        <v>0</v>
      </c>
      <c r="Q180" s="230">
        <f>ROUND(I180*H180,2)</f>
        <v>0</v>
      </c>
      <c r="R180" s="230">
        <f>ROUND(J180*H180,2)</f>
        <v>0</v>
      </c>
      <c r="S180" s="86"/>
      <c r="T180" s="231">
        <f>S180*H180</f>
        <v>0</v>
      </c>
      <c r="U180" s="231">
        <v>0</v>
      </c>
      <c r="V180" s="231">
        <f>U180*H180</f>
        <v>0</v>
      </c>
      <c r="W180" s="231">
        <v>0</v>
      </c>
      <c r="X180" s="232">
        <f>W180*H180</f>
        <v>0</v>
      </c>
      <c r="Y180" s="40"/>
      <c r="Z180" s="40"/>
      <c r="AA180" s="40"/>
      <c r="AB180" s="40"/>
      <c r="AC180" s="40"/>
      <c r="AD180" s="40"/>
      <c r="AE180" s="40"/>
      <c r="AR180" s="233" t="s">
        <v>194</v>
      </c>
      <c r="AT180" s="233" t="s">
        <v>163</v>
      </c>
      <c r="AU180" s="233" t="s">
        <v>165</v>
      </c>
      <c r="AY180" s="19" t="s">
        <v>166</v>
      </c>
      <c r="BE180" s="234">
        <f>IF(O180="základní",K180,0)</f>
        <v>0</v>
      </c>
      <c r="BF180" s="234">
        <f>IF(O180="snížená",K180,0)</f>
        <v>0</v>
      </c>
      <c r="BG180" s="234">
        <f>IF(O180="zákl. přenesená",K180,0)</f>
        <v>0</v>
      </c>
      <c r="BH180" s="234">
        <f>IF(O180="sníž. přenesená",K180,0)</f>
        <v>0</v>
      </c>
      <c r="BI180" s="234">
        <f>IF(O180="nulová",K180,0)</f>
        <v>0</v>
      </c>
      <c r="BJ180" s="19" t="s">
        <v>84</v>
      </c>
      <c r="BK180" s="234">
        <f>ROUND(P180*H180,2)</f>
        <v>0</v>
      </c>
      <c r="BL180" s="19" t="s">
        <v>175</v>
      </c>
      <c r="BM180" s="233" t="s">
        <v>3425</v>
      </c>
    </row>
    <row r="181" s="2" customFormat="1" ht="16.5" customHeight="1">
      <c r="A181" s="40"/>
      <c r="B181" s="41"/>
      <c r="C181" s="235" t="s">
        <v>457</v>
      </c>
      <c r="D181" s="235" t="s">
        <v>163</v>
      </c>
      <c r="E181" s="236" t="s">
        <v>3426</v>
      </c>
      <c r="F181" s="237" t="s">
        <v>3427</v>
      </c>
      <c r="G181" s="238" t="s">
        <v>179</v>
      </c>
      <c r="H181" s="239">
        <v>1</v>
      </c>
      <c r="I181" s="240"/>
      <c r="J181" s="241"/>
      <c r="K181" s="242">
        <f>ROUND(P181*H181,2)</f>
        <v>0</v>
      </c>
      <c r="L181" s="241"/>
      <c r="M181" s="243"/>
      <c r="N181" s="244" t="s">
        <v>20</v>
      </c>
      <c r="O181" s="229" t="s">
        <v>45</v>
      </c>
      <c r="P181" s="230">
        <f>I181+J181</f>
        <v>0</v>
      </c>
      <c r="Q181" s="230">
        <f>ROUND(I181*H181,2)</f>
        <v>0</v>
      </c>
      <c r="R181" s="230">
        <f>ROUND(J181*H181,2)</f>
        <v>0</v>
      </c>
      <c r="S181" s="86"/>
      <c r="T181" s="231">
        <f>S181*H181</f>
        <v>0</v>
      </c>
      <c r="U181" s="231">
        <v>0</v>
      </c>
      <c r="V181" s="231">
        <f>U181*H181</f>
        <v>0</v>
      </c>
      <c r="W181" s="231">
        <v>0</v>
      </c>
      <c r="X181" s="232">
        <f>W181*H181</f>
        <v>0</v>
      </c>
      <c r="Y181" s="40"/>
      <c r="Z181" s="40"/>
      <c r="AA181" s="40"/>
      <c r="AB181" s="40"/>
      <c r="AC181" s="40"/>
      <c r="AD181" s="40"/>
      <c r="AE181" s="40"/>
      <c r="AR181" s="233" t="s">
        <v>194</v>
      </c>
      <c r="AT181" s="233" t="s">
        <v>163</v>
      </c>
      <c r="AU181" s="233" t="s">
        <v>165</v>
      </c>
      <c r="AY181" s="19" t="s">
        <v>166</v>
      </c>
      <c r="BE181" s="234">
        <f>IF(O181="základní",K181,0)</f>
        <v>0</v>
      </c>
      <c r="BF181" s="234">
        <f>IF(O181="snížená",K181,0)</f>
        <v>0</v>
      </c>
      <c r="BG181" s="234">
        <f>IF(O181="zákl. přenesená",K181,0)</f>
        <v>0</v>
      </c>
      <c r="BH181" s="234">
        <f>IF(O181="sníž. přenesená",K181,0)</f>
        <v>0</v>
      </c>
      <c r="BI181" s="234">
        <f>IF(O181="nulová",K181,0)</f>
        <v>0</v>
      </c>
      <c r="BJ181" s="19" t="s">
        <v>84</v>
      </c>
      <c r="BK181" s="234">
        <f>ROUND(P181*H181,2)</f>
        <v>0</v>
      </c>
      <c r="BL181" s="19" t="s">
        <v>175</v>
      </c>
      <c r="BM181" s="233" t="s">
        <v>3428</v>
      </c>
    </row>
    <row r="182" s="2" customFormat="1" ht="16.5" customHeight="1">
      <c r="A182" s="40"/>
      <c r="B182" s="41"/>
      <c r="C182" s="235" t="s">
        <v>461</v>
      </c>
      <c r="D182" s="235" t="s">
        <v>163</v>
      </c>
      <c r="E182" s="236" t="s">
        <v>3429</v>
      </c>
      <c r="F182" s="237" t="s">
        <v>3430</v>
      </c>
      <c r="G182" s="238" t="s">
        <v>179</v>
      </c>
      <c r="H182" s="239">
        <v>1</v>
      </c>
      <c r="I182" s="240"/>
      <c r="J182" s="241"/>
      <c r="K182" s="242">
        <f>ROUND(P182*H182,2)</f>
        <v>0</v>
      </c>
      <c r="L182" s="241"/>
      <c r="M182" s="243"/>
      <c r="N182" s="244" t="s">
        <v>20</v>
      </c>
      <c r="O182" s="229" t="s">
        <v>45</v>
      </c>
      <c r="P182" s="230">
        <f>I182+J182</f>
        <v>0</v>
      </c>
      <c r="Q182" s="230">
        <f>ROUND(I182*H182,2)</f>
        <v>0</v>
      </c>
      <c r="R182" s="230">
        <f>ROUND(J182*H182,2)</f>
        <v>0</v>
      </c>
      <c r="S182" s="86"/>
      <c r="T182" s="231">
        <f>S182*H182</f>
        <v>0</v>
      </c>
      <c r="U182" s="231">
        <v>0</v>
      </c>
      <c r="V182" s="231">
        <f>U182*H182</f>
        <v>0</v>
      </c>
      <c r="W182" s="231">
        <v>0</v>
      </c>
      <c r="X182" s="232">
        <f>W182*H182</f>
        <v>0</v>
      </c>
      <c r="Y182" s="40"/>
      <c r="Z182" s="40"/>
      <c r="AA182" s="40"/>
      <c r="AB182" s="40"/>
      <c r="AC182" s="40"/>
      <c r="AD182" s="40"/>
      <c r="AE182" s="40"/>
      <c r="AR182" s="233" t="s">
        <v>194</v>
      </c>
      <c r="AT182" s="233" t="s">
        <v>163</v>
      </c>
      <c r="AU182" s="233" t="s">
        <v>165</v>
      </c>
      <c r="AY182" s="19" t="s">
        <v>166</v>
      </c>
      <c r="BE182" s="234">
        <f>IF(O182="základní",K182,0)</f>
        <v>0</v>
      </c>
      <c r="BF182" s="234">
        <f>IF(O182="snížená",K182,0)</f>
        <v>0</v>
      </c>
      <c r="BG182" s="234">
        <f>IF(O182="zákl. přenesená",K182,0)</f>
        <v>0</v>
      </c>
      <c r="BH182" s="234">
        <f>IF(O182="sníž. přenesená",K182,0)</f>
        <v>0</v>
      </c>
      <c r="BI182" s="234">
        <f>IF(O182="nulová",K182,0)</f>
        <v>0</v>
      </c>
      <c r="BJ182" s="19" t="s">
        <v>84</v>
      </c>
      <c r="BK182" s="234">
        <f>ROUND(P182*H182,2)</f>
        <v>0</v>
      </c>
      <c r="BL182" s="19" t="s">
        <v>175</v>
      </c>
      <c r="BM182" s="233" t="s">
        <v>3431</v>
      </c>
    </row>
    <row r="183" s="2" customFormat="1" ht="16.5" customHeight="1">
      <c r="A183" s="40"/>
      <c r="B183" s="41"/>
      <c r="C183" s="235" t="s">
        <v>465</v>
      </c>
      <c r="D183" s="235" t="s">
        <v>163</v>
      </c>
      <c r="E183" s="236" t="s">
        <v>3432</v>
      </c>
      <c r="F183" s="237" t="s">
        <v>3433</v>
      </c>
      <c r="G183" s="238" t="s">
        <v>179</v>
      </c>
      <c r="H183" s="239">
        <v>3</v>
      </c>
      <c r="I183" s="240"/>
      <c r="J183" s="241"/>
      <c r="K183" s="242">
        <f>ROUND(P183*H183,2)</f>
        <v>0</v>
      </c>
      <c r="L183" s="241"/>
      <c r="M183" s="243"/>
      <c r="N183" s="298" t="s">
        <v>20</v>
      </c>
      <c r="O183" s="269" t="s">
        <v>45</v>
      </c>
      <c r="P183" s="270">
        <f>I183+J183</f>
        <v>0</v>
      </c>
      <c r="Q183" s="270">
        <f>ROUND(I183*H183,2)</f>
        <v>0</v>
      </c>
      <c r="R183" s="270">
        <f>ROUND(J183*H183,2)</f>
        <v>0</v>
      </c>
      <c r="S183" s="271"/>
      <c r="T183" s="272">
        <f>S183*H183</f>
        <v>0</v>
      </c>
      <c r="U183" s="272">
        <v>0</v>
      </c>
      <c r="V183" s="272">
        <f>U183*H183</f>
        <v>0</v>
      </c>
      <c r="W183" s="272">
        <v>0</v>
      </c>
      <c r="X183" s="273">
        <f>W183*H183</f>
        <v>0</v>
      </c>
      <c r="Y183" s="40"/>
      <c r="Z183" s="40"/>
      <c r="AA183" s="40"/>
      <c r="AB183" s="40"/>
      <c r="AC183" s="40"/>
      <c r="AD183" s="40"/>
      <c r="AE183" s="40"/>
      <c r="AR183" s="233" t="s">
        <v>194</v>
      </c>
      <c r="AT183" s="233" t="s">
        <v>163</v>
      </c>
      <c r="AU183" s="233" t="s">
        <v>165</v>
      </c>
      <c r="AY183" s="19" t="s">
        <v>166</v>
      </c>
      <c r="BE183" s="234">
        <f>IF(O183="základní",K183,0)</f>
        <v>0</v>
      </c>
      <c r="BF183" s="234">
        <f>IF(O183="snížená",K183,0)</f>
        <v>0</v>
      </c>
      <c r="BG183" s="234">
        <f>IF(O183="zákl. přenesená",K183,0)</f>
        <v>0</v>
      </c>
      <c r="BH183" s="234">
        <f>IF(O183="sníž. přenesená",K183,0)</f>
        <v>0</v>
      </c>
      <c r="BI183" s="234">
        <f>IF(O183="nulová",K183,0)</f>
        <v>0</v>
      </c>
      <c r="BJ183" s="19" t="s">
        <v>84</v>
      </c>
      <c r="BK183" s="234">
        <f>ROUND(P183*H183,2)</f>
        <v>0</v>
      </c>
      <c r="BL183" s="19" t="s">
        <v>175</v>
      </c>
      <c r="BM183" s="233" t="s">
        <v>3434</v>
      </c>
    </row>
    <row r="184" s="2" customFormat="1" ht="6.96" customHeight="1">
      <c r="A184" s="40"/>
      <c r="B184" s="61"/>
      <c r="C184" s="62"/>
      <c r="D184" s="62"/>
      <c r="E184" s="62"/>
      <c r="F184" s="62"/>
      <c r="G184" s="62"/>
      <c r="H184" s="62"/>
      <c r="I184" s="62"/>
      <c r="J184" s="62"/>
      <c r="K184" s="62"/>
      <c r="L184" s="62"/>
      <c r="M184" s="46"/>
      <c r="N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</row>
  </sheetData>
  <sheetProtection sheet="1" autoFilter="0" formatColumns="0" formatRows="0" objects="1" scenarios="1" spinCount="100000" saltValue="LlrT7B5n8IjTfLK3wvxTMDrsj4SkF/aVzhIWuaqzVG8LwOn5/A3l31gEoHgzaAfUESF/nTftKoBx1K9iFVOGvg==" hashValue="v5pcGXnxzOROSDGBlppFfZS7BybECPYTxla6/2cXBI9sZM6uq+MPxSN7URvp7+JhpXsR6GXw7Iu8/p1ZjdcCEQ==" algorithmName="SHA-512" password="CC35"/>
  <autoFilter ref="C92:L183"/>
  <mergeCells count="9">
    <mergeCell ref="E7:H7"/>
    <mergeCell ref="E9:H9"/>
    <mergeCell ref="E18:H18"/>
    <mergeCell ref="E27:H27"/>
    <mergeCell ref="E50:H50"/>
    <mergeCell ref="E52:H52"/>
    <mergeCell ref="E83:H83"/>
    <mergeCell ref="E85:H85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9" t="s">
        <v>118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22"/>
      <c r="AT3" s="19" t="s">
        <v>86</v>
      </c>
    </row>
    <row r="4" s="1" customFormat="1" ht="24.96" customHeight="1">
      <c r="B4" s="22"/>
      <c r="D4" s="145" t="s">
        <v>121</v>
      </c>
      <c r="M4" s="22"/>
      <c r="N4" s="146" t="s">
        <v>11</v>
      </c>
      <c r="AT4" s="19" t="s">
        <v>4</v>
      </c>
    </row>
    <row r="5" s="1" customFormat="1" ht="6.96" customHeight="1">
      <c r="B5" s="22"/>
      <c r="M5" s="22"/>
    </row>
    <row r="6" s="1" customFormat="1" ht="12" customHeight="1">
      <c r="B6" s="22"/>
      <c r="D6" s="147" t="s">
        <v>17</v>
      </c>
      <c r="M6" s="22"/>
    </row>
    <row r="7" s="1" customFormat="1" ht="16.5" customHeight="1">
      <c r="B7" s="22"/>
      <c r="E7" s="148" t="str">
        <f>'Rekapitulace stavby'!K6</f>
        <v>Rozvoj vodíkové mobility v Ostravě 1.etapa - 1.a2. fáze</v>
      </c>
      <c r="F7" s="147"/>
      <c r="G7" s="147"/>
      <c r="H7" s="147"/>
      <c r="M7" s="22"/>
    </row>
    <row r="8" s="2" customFormat="1" ht="12" customHeight="1">
      <c r="A8" s="40"/>
      <c r="B8" s="46"/>
      <c r="C8" s="40"/>
      <c r="D8" s="147" t="s">
        <v>122</v>
      </c>
      <c r="E8" s="40"/>
      <c r="F8" s="40"/>
      <c r="G8" s="40"/>
      <c r="H8" s="40"/>
      <c r="I8" s="40"/>
      <c r="J8" s="40"/>
      <c r="K8" s="40"/>
      <c r="L8" s="40"/>
      <c r="M8" s="149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50" t="s">
        <v>3435</v>
      </c>
      <c r="F9" s="40"/>
      <c r="G9" s="40"/>
      <c r="H9" s="40"/>
      <c r="I9" s="40"/>
      <c r="J9" s="40"/>
      <c r="K9" s="40"/>
      <c r="L9" s="40"/>
      <c r="M9" s="149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149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7" t="s">
        <v>19</v>
      </c>
      <c r="E11" s="40"/>
      <c r="F11" s="138" t="s">
        <v>20</v>
      </c>
      <c r="G11" s="40"/>
      <c r="H11" s="40"/>
      <c r="I11" s="147" t="s">
        <v>21</v>
      </c>
      <c r="J11" s="138" t="s">
        <v>20</v>
      </c>
      <c r="K11" s="40"/>
      <c r="L11" s="40"/>
      <c r="M11" s="149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7" t="s">
        <v>22</v>
      </c>
      <c r="E12" s="40"/>
      <c r="F12" s="138" t="s">
        <v>23</v>
      </c>
      <c r="G12" s="40"/>
      <c r="H12" s="40"/>
      <c r="I12" s="147" t="s">
        <v>24</v>
      </c>
      <c r="J12" s="151" t="str">
        <f>'Rekapitulace stavby'!AN8</f>
        <v>21. 3. 2022</v>
      </c>
      <c r="K12" s="40"/>
      <c r="L12" s="40"/>
      <c r="M12" s="149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149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7" t="s">
        <v>26</v>
      </c>
      <c r="E14" s="40"/>
      <c r="F14" s="40"/>
      <c r="G14" s="40"/>
      <c r="H14" s="40"/>
      <c r="I14" s="147" t="s">
        <v>27</v>
      </c>
      <c r="J14" s="138" t="s">
        <v>28</v>
      </c>
      <c r="K14" s="40"/>
      <c r="L14" s="40"/>
      <c r="M14" s="149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29</v>
      </c>
      <c r="F15" s="40"/>
      <c r="G15" s="40"/>
      <c r="H15" s="40"/>
      <c r="I15" s="147" t="s">
        <v>30</v>
      </c>
      <c r="J15" s="138" t="s">
        <v>20</v>
      </c>
      <c r="K15" s="40"/>
      <c r="L15" s="40"/>
      <c r="M15" s="149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149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7" t="s">
        <v>31</v>
      </c>
      <c r="E17" s="40"/>
      <c r="F17" s="40"/>
      <c r="G17" s="40"/>
      <c r="H17" s="40"/>
      <c r="I17" s="147" t="s">
        <v>27</v>
      </c>
      <c r="J17" s="35" t="str">
        <f>'Rekapitulace stavby'!AN13</f>
        <v>Vyplň údaj</v>
      </c>
      <c r="K17" s="40"/>
      <c r="L17" s="40"/>
      <c r="M17" s="149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47" t="s">
        <v>30</v>
      </c>
      <c r="J18" s="35" t="str">
        <f>'Rekapitulace stavby'!AN14</f>
        <v>Vyplň údaj</v>
      </c>
      <c r="K18" s="40"/>
      <c r="L18" s="40"/>
      <c r="M18" s="149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149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7" t="s">
        <v>33</v>
      </c>
      <c r="E20" s="40"/>
      <c r="F20" s="40"/>
      <c r="G20" s="40"/>
      <c r="H20" s="40"/>
      <c r="I20" s="147" t="s">
        <v>27</v>
      </c>
      <c r="J20" s="138" t="s">
        <v>34</v>
      </c>
      <c r="K20" s="40"/>
      <c r="L20" s="40"/>
      <c r="M20" s="149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35</v>
      </c>
      <c r="F21" s="40"/>
      <c r="G21" s="40"/>
      <c r="H21" s="40"/>
      <c r="I21" s="147" t="s">
        <v>30</v>
      </c>
      <c r="J21" s="138" t="s">
        <v>20</v>
      </c>
      <c r="K21" s="40"/>
      <c r="L21" s="40"/>
      <c r="M21" s="149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149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7" t="s">
        <v>36</v>
      </c>
      <c r="E23" s="40"/>
      <c r="F23" s="40"/>
      <c r="G23" s="40"/>
      <c r="H23" s="40"/>
      <c r="I23" s="147" t="s">
        <v>27</v>
      </c>
      <c r="J23" s="138" t="s">
        <v>20</v>
      </c>
      <c r="K23" s="40"/>
      <c r="L23" s="40"/>
      <c r="M23" s="149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37</v>
      </c>
      <c r="F24" s="40"/>
      <c r="G24" s="40"/>
      <c r="H24" s="40"/>
      <c r="I24" s="147" t="s">
        <v>30</v>
      </c>
      <c r="J24" s="138" t="s">
        <v>20</v>
      </c>
      <c r="K24" s="40"/>
      <c r="L24" s="40"/>
      <c r="M24" s="14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14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7" t="s">
        <v>38</v>
      </c>
      <c r="E26" s="40"/>
      <c r="F26" s="40"/>
      <c r="G26" s="40"/>
      <c r="H26" s="40"/>
      <c r="I26" s="40"/>
      <c r="J26" s="40"/>
      <c r="K26" s="40"/>
      <c r="L26" s="40"/>
      <c r="M26" s="14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52"/>
      <c r="B27" s="153"/>
      <c r="C27" s="152"/>
      <c r="D27" s="152"/>
      <c r="E27" s="154" t="s">
        <v>20</v>
      </c>
      <c r="F27" s="154"/>
      <c r="G27" s="154"/>
      <c r="H27" s="154"/>
      <c r="I27" s="152"/>
      <c r="J27" s="152"/>
      <c r="K27" s="152"/>
      <c r="L27" s="152"/>
      <c r="M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14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6"/>
      <c r="E29" s="156"/>
      <c r="F29" s="156"/>
      <c r="G29" s="156"/>
      <c r="H29" s="156"/>
      <c r="I29" s="156"/>
      <c r="J29" s="156"/>
      <c r="K29" s="156"/>
      <c r="L29" s="156"/>
      <c r="M29" s="149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>
      <c r="A30" s="40"/>
      <c r="B30" s="46"/>
      <c r="C30" s="40"/>
      <c r="D30" s="40"/>
      <c r="E30" s="147" t="s">
        <v>124</v>
      </c>
      <c r="F30" s="40"/>
      <c r="G30" s="40"/>
      <c r="H30" s="40"/>
      <c r="I30" s="40"/>
      <c r="J30" s="40"/>
      <c r="K30" s="157">
        <f>I61</f>
        <v>0</v>
      </c>
      <c r="L30" s="40"/>
      <c r="M30" s="149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>
      <c r="A31" s="40"/>
      <c r="B31" s="46"/>
      <c r="C31" s="40"/>
      <c r="D31" s="40"/>
      <c r="E31" s="147" t="s">
        <v>125</v>
      </c>
      <c r="F31" s="40"/>
      <c r="G31" s="40"/>
      <c r="H31" s="40"/>
      <c r="I31" s="40"/>
      <c r="J31" s="40"/>
      <c r="K31" s="157">
        <f>J61</f>
        <v>0</v>
      </c>
      <c r="L31" s="40"/>
      <c r="M31" s="149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8" t="s">
        <v>40</v>
      </c>
      <c r="E32" s="40"/>
      <c r="F32" s="40"/>
      <c r="G32" s="40"/>
      <c r="H32" s="40"/>
      <c r="I32" s="40"/>
      <c r="J32" s="40"/>
      <c r="K32" s="159">
        <f>ROUND(K86, 2)</f>
        <v>0</v>
      </c>
      <c r="L32" s="40"/>
      <c r="M32" s="149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6"/>
      <c r="E33" s="156"/>
      <c r="F33" s="156"/>
      <c r="G33" s="156"/>
      <c r="H33" s="156"/>
      <c r="I33" s="156"/>
      <c r="J33" s="156"/>
      <c r="K33" s="156"/>
      <c r="L33" s="156"/>
      <c r="M33" s="149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60" t="s">
        <v>42</v>
      </c>
      <c r="G34" s="40"/>
      <c r="H34" s="40"/>
      <c r="I34" s="160" t="s">
        <v>41</v>
      </c>
      <c r="J34" s="40"/>
      <c r="K34" s="160" t="s">
        <v>43</v>
      </c>
      <c r="L34" s="40"/>
      <c r="M34" s="149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61" t="s">
        <v>44</v>
      </c>
      <c r="E35" s="147" t="s">
        <v>45</v>
      </c>
      <c r="F35" s="157">
        <f>ROUND((SUM(BE86:BE113)),  2)</f>
        <v>0</v>
      </c>
      <c r="G35" s="40"/>
      <c r="H35" s="40"/>
      <c r="I35" s="162">
        <v>0.20999999999999999</v>
      </c>
      <c r="J35" s="40"/>
      <c r="K35" s="157">
        <f>ROUND(((SUM(BE86:BE113))*I35),  2)</f>
        <v>0</v>
      </c>
      <c r="L35" s="40"/>
      <c r="M35" s="149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7" t="s">
        <v>46</v>
      </c>
      <c r="F36" s="157">
        <f>ROUND((SUM(BF86:BF113)),  2)</f>
        <v>0</v>
      </c>
      <c r="G36" s="40"/>
      <c r="H36" s="40"/>
      <c r="I36" s="162">
        <v>0.14999999999999999</v>
      </c>
      <c r="J36" s="40"/>
      <c r="K36" s="157">
        <f>ROUND(((SUM(BF86:BF113))*I36),  2)</f>
        <v>0</v>
      </c>
      <c r="L36" s="40"/>
      <c r="M36" s="149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7" t="s">
        <v>47</v>
      </c>
      <c r="F37" s="157">
        <f>ROUND((SUM(BG86:BG113)),  2)</f>
        <v>0</v>
      </c>
      <c r="G37" s="40"/>
      <c r="H37" s="40"/>
      <c r="I37" s="162">
        <v>0.20999999999999999</v>
      </c>
      <c r="J37" s="40"/>
      <c r="K37" s="157">
        <f>0</f>
        <v>0</v>
      </c>
      <c r="L37" s="40"/>
      <c r="M37" s="149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7" t="s">
        <v>48</v>
      </c>
      <c r="F38" s="157">
        <f>ROUND((SUM(BH86:BH113)),  2)</f>
        <v>0</v>
      </c>
      <c r="G38" s="40"/>
      <c r="H38" s="40"/>
      <c r="I38" s="162">
        <v>0.14999999999999999</v>
      </c>
      <c r="J38" s="40"/>
      <c r="K38" s="157">
        <f>0</f>
        <v>0</v>
      </c>
      <c r="L38" s="40"/>
      <c r="M38" s="149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7" t="s">
        <v>49</v>
      </c>
      <c r="F39" s="157">
        <f>ROUND((SUM(BI86:BI113)),  2)</f>
        <v>0</v>
      </c>
      <c r="G39" s="40"/>
      <c r="H39" s="40"/>
      <c r="I39" s="162">
        <v>0</v>
      </c>
      <c r="J39" s="40"/>
      <c r="K39" s="157">
        <f>0</f>
        <v>0</v>
      </c>
      <c r="L39" s="40"/>
      <c r="M39" s="149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149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3"/>
      <c r="D41" s="164" t="s">
        <v>50</v>
      </c>
      <c r="E41" s="165"/>
      <c r="F41" s="165"/>
      <c r="G41" s="166" t="s">
        <v>51</v>
      </c>
      <c r="H41" s="167" t="s">
        <v>52</v>
      </c>
      <c r="I41" s="165"/>
      <c r="J41" s="165"/>
      <c r="K41" s="168">
        <f>SUM(K32:K39)</f>
        <v>0</v>
      </c>
      <c r="L41" s="169"/>
      <c r="M41" s="149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70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49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72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49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126</v>
      </c>
      <c r="D47" s="42"/>
      <c r="E47" s="42"/>
      <c r="F47" s="42"/>
      <c r="G47" s="42"/>
      <c r="H47" s="42"/>
      <c r="I47" s="42"/>
      <c r="J47" s="42"/>
      <c r="K47" s="42"/>
      <c r="L47" s="42"/>
      <c r="M47" s="149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149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17</v>
      </c>
      <c r="D49" s="42"/>
      <c r="E49" s="42"/>
      <c r="F49" s="42"/>
      <c r="G49" s="42"/>
      <c r="H49" s="42"/>
      <c r="I49" s="42"/>
      <c r="J49" s="42"/>
      <c r="K49" s="42"/>
      <c r="L49" s="42"/>
      <c r="M49" s="149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4" t="str">
        <f>E7</f>
        <v>Rozvoj vodíkové mobility v Ostravě 1.etapa - 1.a2. fáze</v>
      </c>
      <c r="F50" s="34"/>
      <c r="G50" s="34"/>
      <c r="H50" s="34"/>
      <c r="I50" s="42"/>
      <c r="J50" s="42"/>
      <c r="K50" s="42"/>
      <c r="L50" s="42"/>
      <c r="M50" s="149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2" customHeight="1">
      <c r="A51" s="40"/>
      <c r="B51" s="41"/>
      <c r="C51" s="34" t="s">
        <v>122</v>
      </c>
      <c r="D51" s="42"/>
      <c r="E51" s="42"/>
      <c r="F51" s="42"/>
      <c r="G51" s="42"/>
      <c r="H51" s="42"/>
      <c r="I51" s="42"/>
      <c r="J51" s="42"/>
      <c r="K51" s="42"/>
      <c r="L51" s="42"/>
      <c r="M51" s="149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6.5" customHeight="1">
      <c r="A52" s="40"/>
      <c r="B52" s="41"/>
      <c r="C52" s="42"/>
      <c r="D52" s="42"/>
      <c r="E52" s="71" t="str">
        <f>E9</f>
        <v>SO 08 - Přeložka SEK - OVANET a.s.</v>
      </c>
      <c r="F52" s="42"/>
      <c r="G52" s="42"/>
      <c r="H52" s="42"/>
      <c r="I52" s="42"/>
      <c r="J52" s="42"/>
      <c r="K52" s="42"/>
      <c r="L52" s="42"/>
      <c r="M52" s="149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149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2" customHeight="1">
      <c r="A54" s="40"/>
      <c r="B54" s="41"/>
      <c r="C54" s="34" t="s">
        <v>22</v>
      </c>
      <c r="D54" s="42"/>
      <c r="E54" s="42"/>
      <c r="F54" s="29" t="str">
        <f>F12</f>
        <v>Ostrava</v>
      </c>
      <c r="G54" s="42"/>
      <c r="H54" s="42"/>
      <c r="I54" s="34" t="s">
        <v>24</v>
      </c>
      <c r="J54" s="74" t="str">
        <f>IF(J12="","",J12)</f>
        <v>21. 3. 2022</v>
      </c>
      <c r="K54" s="42"/>
      <c r="L54" s="42"/>
      <c r="M54" s="149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149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5.15" customHeight="1">
      <c r="A56" s="40"/>
      <c r="B56" s="41"/>
      <c r="C56" s="34" t="s">
        <v>26</v>
      </c>
      <c r="D56" s="42"/>
      <c r="E56" s="42"/>
      <c r="F56" s="29" t="str">
        <f>E15</f>
        <v>Dopravní podnik Ostrava a.s.</v>
      </c>
      <c r="G56" s="42"/>
      <c r="H56" s="42"/>
      <c r="I56" s="34" t="s">
        <v>33</v>
      </c>
      <c r="J56" s="38" t="str">
        <f>E21</f>
        <v>IGEA s.r.o.</v>
      </c>
      <c r="K56" s="42"/>
      <c r="L56" s="42"/>
      <c r="M56" s="149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15.15" customHeight="1">
      <c r="A57" s="40"/>
      <c r="B57" s="41"/>
      <c r="C57" s="34" t="s">
        <v>31</v>
      </c>
      <c r="D57" s="42"/>
      <c r="E57" s="42"/>
      <c r="F57" s="29" t="str">
        <f>IF(E18="","",E18)</f>
        <v>Vyplň údaj</v>
      </c>
      <c r="G57" s="42"/>
      <c r="H57" s="42"/>
      <c r="I57" s="34" t="s">
        <v>36</v>
      </c>
      <c r="J57" s="38" t="str">
        <f>E24</f>
        <v>R.Vojtěchová</v>
      </c>
      <c r="K57" s="42"/>
      <c r="L57" s="42"/>
      <c r="M57" s="149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149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9.28" customHeight="1">
      <c r="A59" s="40"/>
      <c r="B59" s="41"/>
      <c r="C59" s="175" t="s">
        <v>127</v>
      </c>
      <c r="D59" s="176"/>
      <c r="E59" s="176"/>
      <c r="F59" s="176"/>
      <c r="G59" s="176"/>
      <c r="H59" s="176"/>
      <c r="I59" s="177" t="s">
        <v>128</v>
      </c>
      <c r="J59" s="177" t="s">
        <v>129</v>
      </c>
      <c r="K59" s="177" t="s">
        <v>130</v>
      </c>
      <c r="L59" s="176"/>
      <c r="M59" s="149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149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2.8" customHeight="1">
      <c r="A61" s="40"/>
      <c r="B61" s="41"/>
      <c r="C61" s="178" t="s">
        <v>74</v>
      </c>
      <c r="D61" s="42"/>
      <c r="E61" s="42"/>
      <c r="F61" s="42"/>
      <c r="G61" s="42"/>
      <c r="H61" s="42"/>
      <c r="I61" s="104">
        <f>Q86</f>
        <v>0</v>
      </c>
      <c r="J61" s="104">
        <f>R86</f>
        <v>0</v>
      </c>
      <c r="K61" s="104">
        <f>K86</f>
        <v>0</v>
      </c>
      <c r="L61" s="42"/>
      <c r="M61" s="149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U61" s="19" t="s">
        <v>131</v>
      </c>
    </row>
    <row r="62" s="9" customFormat="1" ht="24.96" customHeight="1">
      <c r="A62" s="9"/>
      <c r="B62" s="179"/>
      <c r="C62" s="180"/>
      <c r="D62" s="181" t="s">
        <v>1249</v>
      </c>
      <c r="E62" s="182"/>
      <c r="F62" s="182"/>
      <c r="G62" s="182"/>
      <c r="H62" s="182"/>
      <c r="I62" s="183">
        <f>Q87</f>
        <v>0</v>
      </c>
      <c r="J62" s="183">
        <f>R87</f>
        <v>0</v>
      </c>
      <c r="K62" s="183">
        <f>K87</f>
        <v>0</v>
      </c>
      <c r="L62" s="180"/>
      <c r="M62" s="184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85"/>
      <c r="C63" s="130"/>
      <c r="D63" s="186" t="s">
        <v>1250</v>
      </c>
      <c r="E63" s="187"/>
      <c r="F63" s="187"/>
      <c r="G63" s="187"/>
      <c r="H63" s="187"/>
      <c r="I63" s="188">
        <f>Q88</f>
        <v>0</v>
      </c>
      <c r="J63" s="188">
        <f>R88</f>
        <v>0</v>
      </c>
      <c r="K63" s="188">
        <f>K88</f>
        <v>0</v>
      </c>
      <c r="L63" s="130"/>
      <c r="M63" s="18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9" customFormat="1" ht="24.96" customHeight="1">
      <c r="A64" s="9"/>
      <c r="B64" s="179"/>
      <c r="C64" s="180"/>
      <c r="D64" s="181" t="s">
        <v>132</v>
      </c>
      <c r="E64" s="182"/>
      <c r="F64" s="182"/>
      <c r="G64" s="182"/>
      <c r="H64" s="182"/>
      <c r="I64" s="183">
        <f>Q93</f>
        <v>0</v>
      </c>
      <c r="J64" s="183">
        <f>R93</f>
        <v>0</v>
      </c>
      <c r="K64" s="183">
        <f>K93</f>
        <v>0</v>
      </c>
      <c r="L64" s="180"/>
      <c r="M64" s="184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5"/>
      <c r="C65" s="130"/>
      <c r="D65" s="186" t="s">
        <v>3436</v>
      </c>
      <c r="E65" s="187"/>
      <c r="F65" s="187"/>
      <c r="G65" s="187"/>
      <c r="H65" s="187"/>
      <c r="I65" s="188">
        <f>Q94</f>
        <v>0</v>
      </c>
      <c r="J65" s="188">
        <f>R94</f>
        <v>0</v>
      </c>
      <c r="K65" s="188">
        <f>K94</f>
        <v>0</v>
      </c>
      <c r="L65" s="130"/>
      <c r="M65" s="18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5"/>
      <c r="C66" s="130"/>
      <c r="D66" s="186" t="s">
        <v>3169</v>
      </c>
      <c r="E66" s="187"/>
      <c r="F66" s="187"/>
      <c r="G66" s="187"/>
      <c r="H66" s="187"/>
      <c r="I66" s="188">
        <f>Q107</f>
        <v>0</v>
      </c>
      <c r="J66" s="188">
        <f>R107</f>
        <v>0</v>
      </c>
      <c r="K66" s="188">
        <f>K107</f>
        <v>0</v>
      </c>
      <c r="L66" s="130"/>
      <c r="M66" s="18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40"/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149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6.96" customHeight="1">
      <c r="A68" s="40"/>
      <c r="B68" s="61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149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72" s="2" customFormat="1" ht="6.96" customHeight="1">
      <c r="A72" s="40"/>
      <c r="B72" s="63"/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149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24.96" customHeight="1">
      <c r="A73" s="40"/>
      <c r="B73" s="41"/>
      <c r="C73" s="25" t="s">
        <v>146</v>
      </c>
      <c r="D73" s="42"/>
      <c r="E73" s="42"/>
      <c r="F73" s="42"/>
      <c r="G73" s="42"/>
      <c r="H73" s="42"/>
      <c r="I73" s="42"/>
      <c r="J73" s="42"/>
      <c r="K73" s="42"/>
      <c r="L73" s="42"/>
      <c r="M73" s="149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149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17</v>
      </c>
      <c r="D75" s="42"/>
      <c r="E75" s="42"/>
      <c r="F75" s="42"/>
      <c r="G75" s="42"/>
      <c r="H75" s="42"/>
      <c r="I75" s="42"/>
      <c r="J75" s="42"/>
      <c r="K75" s="42"/>
      <c r="L75" s="42"/>
      <c r="M75" s="149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174" t="str">
        <f>E7</f>
        <v>Rozvoj vodíkové mobility v Ostravě 1.etapa - 1.a2. fáze</v>
      </c>
      <c r="F76" s="34"/>
      <c r="G76" s="34"/>
      <c r="H76" s="34"/>
      <c r="I76" s="42"/>
      <c r="J76" s="42"/>
      <c r="K76" s="42"/>
      <c r="L76" s="42"/>
      <c r="M76" s="149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122</v>
      </c>
      <c r="D77" s="42"/>
      <c r="E77" s="42"/>
      <c r="F77" s="42"/>
      <c r="G77" s="42"/>
      <c r="H77" s="42"/>
      <c r="I77" s="42"/>
      <c r="J77" s="42"/>
      <c r="K77" s="42"/>
      <c r="L77" s="42"/>
      <c r="M77" s="149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2"/>
      <c r="D78" s="42"/>
      <c r="E78" s="71" t="str">
        <f>E9</f>
        <v>SO 08 - Přeložka SEK - OVANET a.s.</v>
      </c>
      <c r="F78" s="42"/>
      <c r="G78" s="42"/>
      <c r="H78" s="42"/>
      <c r="I78" s="42"/>
      <c r="J78" s="42"/>
      <c r="K78" s="42"/>
      <c r="L78" s="42"/>
      <c r="M78" s="149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149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22</v>
      </c>
      <c r="D80" s="42"/>
      <c r="E80" s="42"/>
      <c r="F80" s="29" t="str">
        <f>F12</f>
        <v>Ostrava</v>
      </c>
      <c r="G80" s="42"/>
      <c r="H80" s="42"/>
      <c r="I80" s="34" t="s">
        <v>24</v>
      </c>
      <c r="J80" s="74" t="str">
        <f>IF(J12="","",J12)</f>
        <v>21. 3. 2022</v>
      </c>
      <c r="K80" s="42"/>
      <c r="L80" s="42"/>
      <c r="M80" s="149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149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26</v>
      </c>
      <c r="D82" s="42"/>
      <c r="E82" s="42"/>
      <c r="F82" s="29" t="str">
        <f>E15</f>
        <v>Dopravní podnik Ostrava a.s.</v>
      </c>
      <c r="G82" s="42"/>
      <c r="H82" s="42"/>
      <c r="I82" s="34" t="s">
        <v>33</v>
      </c>
      <c r="J82" s="38" t="str">
        <f>E21</f>
        <v>IGEA s.r.o.</v>
      </c>
      <c r="K82" s="42"/>
      <c r="L82" s="42"/>
      <c r="M82" s="149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31</v>
      </c>
      <c r="D83" s="42"/>
      <c r="E83" s="42"/>
      <c r="F83" s="29" t="str">
        <f>IF(E18="","",E18)</f>
        <v>Vyplň údaj</v>
      </c>
      <c r="G83" s="42"/>
      <c r="H83" s="42"/>
      <c r="I83" s="34" t="s">
        <v>36</v>
      </c>
      <c r="J83" s="38" t="str">
        <f>E24</f>
        <v>R.Vojtěchová</v>
      </c>
      <c r="K83" s="42"/>
      <c r="L83" s="42"/>
      <c r="M83" s="149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0.32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149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11" customFormat="1" ht="29.28" customHeight="1">
      <c r="A85" s="190"/>
      <c r="B85" s="191"/>
      <c r="C85" s="192" t="s">
        <v>147</v>
      </c>
      <c r="D85" s="193" t="s">
        <v>59</v>
      </c>
      <c r="E85" s="193" t="s">
        <v>55</v>
      </c>
      <c r="F85" s="193" t="s">
        <v>56</v>
      </c>
      <c r="G85" s="193" t="s">
        <v>148</v>
      </c>
      <c r="H85" s="193" t="s">
        <v>149</v>
      </c>
      <c r="I85" s="193" t="s">
        <v>150</v>
      </c>
      <c r="J85" s="193" t="s">
        <v>151</v>
      </c>
      <c r="K85" s="194" t="s">
        <v>130</v>
      </c>
      <c r="L85" s="195" t="s">
        <v>152</v>
      </c>
      <c r="M85" s="196"/>
      <c r="N85" s="94" t="s">
        <v>20</v>
      </c>
      <c r="O85" s="95" t="s">
        <v>44</v>
      </c>
      <c r="P85" s="95" t="s">
        <v>153</v>
      </c>
      <c r="Q85" s="95" t="s">
        <v>154</v>
      </c>
      <c r="R85" s="95" t="s">
        <v>155</v>
      </c>
      <c r="S85" s="95" t="s">
        <v>156</v>
      </c>
      <c r="T85" s="95" t="s">
        <v>157</v>
      </c>
      <c r="U85" s="95" t="s">
        <v>158</v>
      </c>
      <c r="V85" s="95" t="s">
        <v>159</v>
      </c>
      <c r="W85" s="95" t="s">
        <v>160</v>
      </c>
      <c r="X85" s="96" t="s">
        <v>161</v>
      </c>
      <c r="Y85" s="190"/>
      <c r="Z85" s="190"/>
      <c r="AA85" s="190"/>
      <c r="AB85" s="190"/>
      <c r="AC85" s="190"/>
      <c r="AD85" s="190"/>
      <c r="AE85" s="190"/>
    </row>
    <row r="86" s="2" customFormat="1" ht="22.8" customHeight="1">
      <c r="A86" s="40"/>
      <c r="B86" s="41"/>
      <c r="C86" s="101" t="s">
        <v>162</v>
      </c>
      <c r="D86" s="42"/>
      <c r="E86" s="42"/>
      <c r="F86" s="42"/>
      <c r="G86" s="42"/>
      <c r="H86" s="42"/>
      <c r="I86" s="42"/>
      <c r="J86" s="42"/>
      <c r="K86" s="197">
        <f>BK86</f>
        <v>0</v>
      </c>
      <c r="L86" s="42"/>
      <c r="M86" s="46"/>
      <c r="N86" s="97"/>
      <c r="O86" s="198"/>
      <c r="P86" s="98"/>
      <c r="Q86" s="199">
        <f>Q87+Q93</f>
        <v>0</v>
      </c>
      <c r="R86" s="199">
        <f>R87+R93</f>
        <v>0</v>
      </c>
      <c r="S86" s="98"/>
      <c r="T86" s="200">
        <f>T87+T93</f>
        <v>0</v>
      </c>
      <c r="U86" s="98"/>
      <c r="V86" s="200">
        <f>V87+V93</f>
        <v>12.196200000000003</v>
      </c>
      <c r="W86" s="98"/>
      <c r="X86" s="201">
        <f>X87+X93</f>
        <v>0</v>
      </c>
      <c r="Y86" s="40"/>
      <c r="Z86" s="40"/>
      <c r="AA86" s="40"/>
      <c r="AB86" s="40"/>
      <c r="AC86" s="40"/>
      <c r="AD86" s="40"/>
      <c r="AE86" s="40"/>
      <c r="AT86" s="19" t="s">
        <v>75</v>
      </c>
      <c r="AU86" s="19" t="s">
        <v>131</v>
      </c>
      <c r="BK86" s="202">
        <f>BK87+BK93</f>
        <v>0</v>
      </c>
    </row>
    <row r="87" s="12" customFormat="1" ht="25.92" customHeight="1">
      <c r="A87" s="12"/>
      <c r="B87" s="203"/>
      <c r="C87" s="204"/>
      <c r="D87" s="205" t="s">
        <v>75</v>
      </c>
      <c r="E87" s="206" t="s">
        <v>1257</v>
      </c>
      <c r="F87" s="206" t="s">
        <v>1258</v>
      </c>
      <c r="G87" s="204"/>
      <c r="H87" s="204"/>
      <c r="I87" s="207"/>
      <c r="J87" s="207"/>
      <c r="K87" s="208">
        <f>BK87</f>
        <v>0</v>
      </c>
      <c r="L87" s="204"/>
      <c r="M87" s="209"/>
      <c r="N87" s="210"/>
      <c r="O87" s="211"/>
      <c r="P87" s="211"/>
      <c r="Q87" s="212">
        <f>Q88</f>
        <v>0</v>
      </c>
      <c r="R87" s="212">
        <f>R88</f>
        <v>0</v>
      </c>
      <c r="S87" s="211"/>
      <c r="T87" s="213">
        <f>T88</f>
        <v>0</v>
      </c>
      <c r="U87" s="211"/>
      <c r="V87" s="213">
        <f>V88</f>
        <v>0.012</v>
      </c>
      <c r="W87" s="211"/>
      <c r="X87" s="214">
        <f>X88</f>
        <v>0</v>
      </c>
      <c r="Y87" s="12"/>
      <c r="Z87" s="12"/>
      <c r="AA87" s="12"/>
      <c r="AB87" s="12"/>
      <c r="AC87" s="12"/>
      <c r="AD87" s="12"/>
      <c r="AE87" s="12"/>
      <c r="AR87" s="215" t="s">
        <v>84</v>
      </c>
      <c r="AT87" s="216" t="s">
        <v>75</v>
      </c>
      <c r="AU87" s="216" t="s">
        <v>76</v>
      </c>
      <c r="AY87" s="215" t="s">
        <v>166</v>
      </c>
      <c r="BK87" s="217">
        <f>BK88</f>
        <v>0</v>
      </c>
    </row>
    <row r="88" s="12" customFormat="1" ht="22.8" customHeight="1">
      <c r="A88" s="12"/>
      <c r="B88" s="203"/>
      <c r="C88" s="204"/>
      <c r="D88" s="205" t="s">
        <v>75</v>
      </c>
      <c r="E88" s="218" t="s">
        <v>84</v>
      </c>
      <c r="F88" s="218" t="s">
        <v>590</v>
      </c>
      <c r="G88" s="204"/>
      <c r="H88" s="204"/>
      <c r="I88" s="207"/>
      <c r="J88" s="207"/>
      <c r="K88" s="219">
        <f>BK88</f>
        <v>0</v>
      </c>
      <c r="L88" s="204"/>
      <c r="M88" s="209"/>
      <c r="N88" s="210"/>
      <c r="O88" s="211"/>
      <c r="P88" s="211"/>
      <c r="Q88" s="212">
        <f>SUM(Q89:Q92)</f>
        <v>0</v>
      </c>
      <c r="R88" s="212">
        <f>SUM(R89:R92)</f>
        <v>0</v>
      </c>
      <c r="S88" s="211"/>
      <c r="T88" s="213">
        <f>SUM(T89:T92)</f>
        <v>0</v>
      </c>
      <c r="U88" s="211"/>
      <c r="V88" s="213">
        <f>SUM(V89:V92)</f>
        <v>0.012</v>
      </c>
      <c r="W88" s="211"/>
      <c r="X88" s="214">
        <f>SUM(X89:X92)</f>
        <v>0</v>
      </c>
      <c r="Y88" s="12"/>
      <c r="Z88" s="12"/>
      <c r="AA88" s="12"/>
      <c r="AB88" s="12"/>
      <c r="AC88" s="12"/>
      <c r="AD88" s="12"/>
      <c r="AE88" s="12"/>
      <c r="AR88" s="215" t="s">
        <v>84</v>
      </c>
      <c r="AT88" s="216" t="s">
        <v>75</v>
      </c>
      <c r="AU88" s="216" t="s">
        <v>84</v>
      </c>
      <c r="AY88" s="215" t="s">
        <v>166</v>
      </c>
      <c r="BK88" s="217">
        <f>SUM(BK89:BK92)</f>
        <v>0</v>
      </c>
    </row>
    <row r="89" s="2" customFormat="1" ht="37.8" customHeight="1">
      <c r="A89" s="40"/>
      <c r="B89" s="41"/>
      <c r="C89" s="220" t="s">
        <v>84</v>
      </c>
      <c r="D89" s="220" t="s">
        <v>171</v>
      </c>
      <c r="E89" s="221" t="s">
        <v>2196</v>
      </c>
      <c r="F89" s="222" t="s">
        <v>2197</v>
      </c>
      <c r="G89" s="223" t="s">
        <v>174</v>
      </c>
      <c r="H89" s="224">
        <v>120</v>
      </c>
      <c r="I89" s="225"/>
      <c r="J89" s="225"/>
      <c r="K89" s="226">
        <f>ROUND(P89*H89,2)</f>
        <v>0</v>
      </c>
      <c r="L89" s="227"/>
      <c r="M89" s="46"/>
      <c r="N89" s="228" t="s">
        <v>20</v>
      </c>
      <c r="O89" s="229" t="s">
        <v>45</v>
      </c>
      <c r="P89" s="230">
        <f>I89+J89</f>
        <v>0</v>
      </c>
      <c r="Q89" s="230">
        <f>ROUND(I89*H89,2)</f>
        <v>0</v>
      </c>
      <c r="R89" s="230">
        <f>ROUND(J89*H89,2)</f>
        <v>0</v>
      </c>
      <c r="S89" s="86"/>
      <c r="T89" s="231">
        <f>S89*H89</f>
        <v>0</v>
      </c>
      <c r="U89" s="231">
        <v>0.00010000000000000001</v>
      </c>
      <c r="V89" s="231">
        <f>U89*H89</f>
        <v>0.012</v>
      </c>
      <c r="W89" s="231">
        <v>0</v>
      </c>
      <c r="X89" s="232">
        <f>W89*H89</f>
        <v>0</v>
      </c>
      <c r="Y89" s="40"/>
      <c r="Z89" s="40"/>
      <c r="AA89" s="40"/>
      <c r="AB89" s="40"/>
      <c r="AC89" s="40"/>
      <c r="AD89" s="40"/>
      <c r="AE89" s="40"/>
      <c r="AR89" s="233" t="s">
        <v>175</v>
      </c>
      <c r="AT89" s="233" t="s">
        <v>171</v>
      </c>
      <c r="AU89" s="233" t="s">
        <v>86</v>
      </c>
      <c r="AY89" s="19" t="s">
        <v>166</v>
      </c>
      <c r="BE89" s="234">
        <f>IF(O89="základní",K89,0)</f>
        <v>0</v>
      </c>
      <c r="BF89" s="234">
        <f>IF(O89="snížená",K89,0)</f>
        <v>0</v>
      </c>
      <c r="BG89" s="234">
        <f>IF(O89="zákl. přenesená",K89,0)</f>
        <v>0</v>
      </c>
      <c r="BH89" s="234">
        <f>IF(O89="sníž. přenesená",K89,0)</f>
        <v>0</v>
      </c>
      <c r="BI89" s="234">
        <f>IF(O89="nulová",K89,0)</f>
        <v>0</v>
      </c>
      <c r="BJ89" s="19" t="s">
        <v>84</v>
      </c>
      <c r="BK89" s="234">
        <f>ROUND(P89*H89,2)</f>
        <v>0</v>
      </c>
      <c r="BL89" s="19" t="s">
        <v>175</v>
      </c>
      <c r="BM89" s="233" t="s">
        <v>3437</v>
      </c>
    </row>
    <row r="90" s="13" customFormat="1">
      <c r="A90" s="13"/>
      <c r="B90" s="245"/>
      <c r="C90" s="246"/>
      <c r="D90" s="247" t="s">
        <v>605</v>
      </c>
      <c r="E90" s="246"/>
      <c r="F90" s="249" t="s">
        <v>3438</v>
      </c>
      <c r="G90" s="246"/>
      <c r="H90" s="250">
        <v>120</v>
      </c>
      <c r="I90" s="251"/>
      <c r="J90" s="251"/>
      <c r="K90" s="246"/>
      <c r="L90" s="246"/>
      <c r="M90" s="252"/>
      <c r="N90" s="253"/>
      <c r="O90" s="254"/>
      <c r="P90" s="254"/>
      <c r="Q90" s="254"/>
      <c r="R90" s="254"/>
      <c r="S90" s="254"/>
      <c r="T90" s="254"/>
      <c r="U90" s="254"/>
      <c r="V90" s="254"/>
      <c r="W90" s="254"/>
      <c r="X90" s="255"/>
      <c r="Y90" s="13"/>
      <c r="Z90" s="13"/>
      <c r="AA90" s="13"/>
      <c r="AB90" s="13"/>
      <c r="AC90" s="13"/>
      <c r="AD90" s="13"/>
      <c r="AE90" s="13"/>
      <c r="AT90" s="256" t="s">
        <v>605</v>
      </c>
      <c r="AU90" s="256" t="s">
        <v>86</v>
      </c>
      <c r="AV90" s="13" t="s">
        <v>86</v>
      </c>
      <c r="AW90" s="13" t="s">
        <v>4</v>
      </c>
      <c r="AX90" s="13" t="s">
        <v>84</v>
      </c>
      <c r="AY90" s="256" t="s">
        <v>166</v>
      </c>
    </row>
    <row r="91" s="2" customFormat="1" ht="37.8" customHeight="1">
      <c r="A91" s="40"/>
      <c r="B91" s="41"/>
      <c r="C91" s="220" t="s">
        <v>86</v>
      </c>
      <c r="D91" s="220" t="s">
        <v>171</v>
      </c>
      <c r="E91" s="221" t="s">
        <v>2200</v>
      </c>
      <c r="F91" s="222" t="s">
        <v>2201</v>
      </c>
      <c r="G91" s="223" t="s">
        <v>174</v>
      </c>
      <c r="H91" s="224">
        <v>120</v>
      </c>
      <c r="I91" s="225"/>
      <c r="J91" s="225"/>
      <c r="K91" s="226">
        <f>ROUND(P91*H91,2)</f>
        <v>0</v>
      </c>
      <c r="L91" s="227"/>
      <c r="M91" s="46"/>
      <c r="N91" s="228" t="s">
        <v>20</v>
      </c>
      <c r="O91" s="229" t="s">
        <v>45</v>
      </c>
      <c r="P91" s="230">
        <f>I91+J91</f>
        <v>0</v>
      </c>
      <c r="Q91" s="230">
        <f>ROUND(I91*H91,2)</f>
        <v>0</v>
      </c>
      <c r="R91" s="230">
        <f>ROUND(J91*H91,2)</f>
        <v>0</v>
      </c>
      <c r="S91" s="86"/>
      <c r="T91" s="231">
        <f>S91*H91</f>
        <v>0</v>
      </c>
      <c r="U91" s="231">
        <v>0</v>
      </c>
      <c r="V91" s="231">
        <f>U91*H91</f>
        <v>0</v>
      </c>
      <c r="W91" s="231">
        <v>0</v>
      </c>
      <c r="X91" s="232">
        <f>W91*H91</f>
        <v>0</v>
      </c>
      <c r="Y91" s="40"/>
      <c r="Z91" s="40"/>
      <c r="AA91" s="40"/>
      <c r="AB91" s="40"/>
      <c r="AC91" s="40"/>
      <c r="AD91" s="40"/>
      <c r="AE91" s="40"/>
      <c r="AR91" s="233" t="s">
        <v>175</v>
      </c>
      <c r="AT91" s="233" t="s">
        <v>171</v>
      </c>
      <c r="AU91" s="233" t="s">
        <v>86</v>
      </c>
      <c r="AY91" s="19" t="s">
        <v>166</v>
      </c>
      <c r="BE91" s="234">
        <f>IF(O91="základní",K91,0)</f>
        <v>0</v>
      </c>
      <c r="BF91" s="234">
        <f>IF(O91="snížená",K91,0)</f>
        <v>0</v>
      </c>
      <c r="BG91" s="234">
        <f>IF(O91="zákl. přenesená",K91,0)</f>
        <v>0</v>
      </c>
      <c r="BH91" s="234">
        <f>IF(O91="sníž. přenesená",K91,0)</f>
        <v>0</v>
      </c>
      <c r="BI91" s="234">
        <f>IF(O91="nulová",K91,0)</f>
        <v>0</v>
      </c>
      <c r="BJ91" s="19" t="s">
        <v>84</v>
      </c>
      <c r="BK91" s="234">
        <f>ROUND(P91*H91,2)</f>
        <v>0</v>
      </c>
      <c r="BL91" s="19" t="s">
        <v>175</v>
      </c>
      <c r="BM91" s="233" t="s">
        <v>3439</v>
      </c>
    </row>
    <row r="92" s="13" customFormat="1">
      <c r="A92" s="13"/>
      <c r="B92" s="245"/>
      <c r="C92" s="246"/>
      <c r="D92" s="247" t="s">
        <v>605</v>
      </c>
      <c r="E92" s="246"/>
      <c r="F92" s="249" t="s">
        <v>3438</v>
      </c>
      <c r="G92" s="246"/>
      <c r="H92" s="250">
        <v>120</v>
      </c>
      <c r="I92" s="251"/>
      <c r="J92" s="251"/>
      <c r="K92" s="246"/>
      <c r="L92" s="246"/>
      <c r="M92" s="252"/>
      <c r="N92" s="253"/>
      <c r="O92" s="254"/>
      <c r="P92" s="254"/>
      <c r="Q92" s="254"/>
      <c r="R92" s="254"/>
      <c r="S92" s="254"/>
      <c r="T92" s="254"/>
      <c r="U92" s="254"/>
      <c r="V92" s="254"/>
      <c r="W92" s="254"/>
      <c r="X92" s="255"/>
      <c r="Y92" s="13"/>
      <c r="Z92" s="13"/>
      <c r="AA92" s="13"/>
      <c r="AB92" s="13"/>
      <c r="AC92" s="13"/>
      <c r="AD92" s="13"/>
      <c r="AE92" s="13"/>
      <c r="AT92" s="256" t="s">
        <v>605</v>
      </c>
      <c r="AU92" s="256" t="s">
        <v>86</v>
      </c>
      <c r="AV92" s="13" t="s">
        <v>86</v>
      </c>
      <c r="AW92" s="13" t="s">
        <v>4</v>
      </c>
      <c r="AX92" s="13" t="s">
        <v>84</v>
      </c>
      <c r="AY92" s="256" t="s">
        <v>166</v>
      </c>
    </row>
    <row r="93" s="12" customFormat="1" ht="25.92" customHeight="1">
      <c r="A93" s="12"/>
      <c r="B93" s="203"/>
      <c r="C93" s="204"/>
      <c r="D93" s="205" t="s">
        <v>75</v>
      </c>
      <c r="E93" s="206" t="s">
        <v>163</v>
      </c>
      <c r="F93" s="206" t="s">
        <v>164</v>
      </c>
      <c r="G93" s="204"/>
      <c r="H93" s="204"/>
      <c r="I93" s="207"/>
      <c r="J93" s="207"/>
      <c r="K93" s="208">
        <f>BK93</f>
        <v>0</v>
      </c>
      <c r="L93" s="204"/>
      <c r="M93" s="209"/>
      <c r="N93" s="210"/>
      <c r="O93" s="211"/>
      <c r="P93" s="211"/>
      <c r="Q93" s="212">
        <f>Q94+Q107</f>
        <v>0</v>
      </c>
      <c r="R93" s="212">
        <f>R94+R107</f>
        <v>0</v>
      </c>
      <c r="S93" s="211"/>
      <c r="T93" s="213">
        <f>T94+T107</f>
        <v>0</v>
      </c>
      <c r="U93" s="211"/>
      <c r="V93" s="213">
        <f>V94+V107</f>
        <v>12.184200000000002</v>
      </c>
      <c r="W93" s="211"/>
      <c r="X93" s="214">
        <f>X94+X107</f>
        <v>0</v>
      </c>
      <c r="Y93" s="12"/>
      <c r="Z93" s="12"/>
      <c r="AA93" s="12"/>
      <c r="AB93" s="12"/>
      <c r="AC93" s="12"/>
      <c r="AD93" s="12"/>
      <c r="AE93" s="12"/>
      <c r="AR93" s="215" t="s">
        <v>165</v>
      </c>
      <c r="AT93" s="216" t="s">
        <v>75</v>
      </c>
      <c r="AU93" s="216" t="s">
        <v>76</v>
      </c>
      <c r="AY93" s="215" t="s">
        <v>166</v>
      </c>
      <c r="BK93" s="217">
        <f>BK94+BK107</f>
        <v>0</v>
      </c>
    </row>
    <row r="94" s="12" customFormat="1" ht="22.8" customHeight="1">
      <c r="A94" s="12"/>
      <c r="B94" s="203"/>
      <c r="C94" s="204"/>
      <c r="D94" s="205" t="s">
        <v>75</v>
      </c>
      <c r="E94" s="218" t="s">
        <v>3440</v>
      </c>
      <c r="F94" s="218" t="s">
        <v>3441</v>
      </c>
      <c r="G94" s="204"/>
      <c r="H94" s="204"/>
      <c r="I94" s="207"/>
      <c r="J94" s="207"/>
      <c r="K94" s="219">
        <f>BK94</f>
        <v>0</v>
      </c>
      <c r="L94" s="204"/>
      <c r="M94" s="209"/>
      <c r="N94" s="210"/>
      <c r="O94" s="211"/>
      <c r="P94" s="211"/>
      <c r="Q94" s="212">
        <f>SUM(Q95:Q106)</f>
        <v>0</v>
      </c>
      <c r="R94" s="212">
        <f>SUM(R95:R106)</f>
        <v>0</v>
      </c>
      <c r="S94" s="211"/>
      <c r="T94" s="213">
        <f>SUM(T95:T106)</f>
        <v>0</v>
      </c>
      <c r="U94" s="211"/>
      <c r="V94" s="213">
        <f>SUM(V95:V106)</f>
        <v>0</v>
      </c>
      <c r="W94" s="211"/>
      <c r="X94" s="214">
        <f>SUM(X95:X106)</f>
        <v>0</v>
      </c>
      <c r="Y94" s="12"/>
      <c r="Z94" s="12"/>
      <c r="AA94" s="12"/>
      <c r="AB94" s="12"/>
      <c r="AC94" s="12"/>
      <c r="AD94" s="12"/>
      <c r="AE94" s="12"/>
      <c r="AR94" s="215" t="s">
        <v>165</v>
      </c>
      <c r="AT94" s="216" t="s">
        <v>75</v>
      </c>
      <c r="AU94" s="216" t="s">
        <v>84</v>
      </c>
      <c r="AY94" s="215" t="s">
        <v>166</v>
      </c>
      <c r="BK94" s="217">
        <f>SUM(BK95:BK106)</f>
        <v>0</v>
      </c>
    </row>
    <row r="95" s="2" customFormat="1" ht="24.15" customHeight="1">
      <c r="A95" s="40"/>
      <c r="B95" s="41"/>
      <c r="C95" s="220" t="s">
        <v>165</v>
      </c>
      <c r="D95" s="220" t="s">
        <v>171</v>
      </c>
      <c r="E95" s="221" t="s">
        <v>3442</v>
      </c>
      <c r="F95" s="222" t="s">
        <v>3443</v>
      </c>
      <c r="G95" s="223" t="s">
        <v>174</v>
      </c>
      <c r="H95" s="224">
        <v>189</v>
      </c>
      <c r="I95" s="225"/>
      <c r="J95" s="225"/>
      <c r="K95" s="226">
        <f>ROUND(P95*H95,2)</f>
        <v>0</v>
      </c>
      <c r="L95" s="227"/>
      <c r="M95" s="46"/>
      <c r="N95" s="228" t="s">
        <v>20</v>
      </c>
      <c r="O95" s="229" t="s">
        <v>45</v>
      </c>
      <c r="P95" s="230">
        <f>I95+J95</f>
        <v>0</v>
      </c>
      <c r="Q95" s="230">
        <f>ROUND(I95*H95,2)</f>
        <v>0</v>
      </c>
      <c r="R95" s="230">
        <f>ROUND(J95*H95,2)</f>
        <v>0</v>
      </c>
      <c r="S95" s="86"/>
      <c r="T95" s="231">
        <f>S95*H95</f>
        <v>0</v>
      </c>
      <c r="U95" s="231">
        <v>0</v>
      </c>
      <c r="V95" s="231">
        <f>U95*H95</f>
        <v>0</v>
      </c>
      <c r="W95" s="231">
        <v>0</v>
      </c>
      <c r="X95" s="232">
        <f>W95*H95</f>
        <v>0</v>
      </c>
      <c r="Y95" s="40"/>
      <c r="Z95" s="40"/>
      <c r="AA95" s="40"/>
      <c r="AB95" s="40"/>
      <c r="AC95" s="40"/>
      <c r="AD95" s="40"/>
      <c r="AE95" s="40"/>
      <c r="AR95" s="233" t="s">
        <v>313</v>
      </c>
      <c r="AT95" s="233" t="s">
        <v>171</v>
      </c>
      <c r="AU95" s="233" t="s">
        <v>86</v>
      </c>
      <c r="AY95" s="19" t="s">
        <v>166</v>
      </c>
      <c r="BE95" s="234">
        <f>IF(O95="základní",K95,0)</f>
        <v>0</v>
      </c>
      <c r="BF95" s="234">
        <f>IF(O95="snížená",K95,0)</f>
        <v>0</v>
      </c>
      <c r="BG95" s="234">
        <f>IF(O95="zákl. přenesená",K95,0)</f>
        <v>0</v>
      </c>
      <c r="BH95" s="234">
        <f>IF(O95="sníž. přenesená",K95,0)</f>
        <v>0</v>
      </c>
      <c r="BI95" s="234">
        <f>IF(O95="nulová",K95,0)</f>
        <v>0</v>
      </c>
      <c r="BJ95" s="19" t="s">
        <v>84</v>
      </c>
      <c r="BK95" s="234">
        <f>ROUND(P95*H95,2)</f>
        <v>0</v>
      </c>
      <c r="BL95" s="19" t="s">
        <v>313</v>
      </c>
      <c r="BM95" s="233" t="s">
        <v>3444</v>
      </c>
    </row>
    <row r="96" s="2" customFormat="1" ht="24.15" customHeight="1">
      <c r="A96" s="40"/>
      <c r="B96" s="41"/>
      <c r="C96" s="220" t="s">
        <v>175</v>
      </c>
      <c r="D96" s="220" t="s">
        <v>171</v>
      </c>
      <c r="E96" s="221" t="s">
        <v>3445</v>
      </c>
      <c r="F96" s="222" t="s">
        <v>3446</v>
      </c>
      <c r="G96" s="223" t="s">
        <v>174</v>
      </c>
      <c r="H96" s="224">
        <v>249</v>
      </c>
      <c r="I96" s="225"/>
      <c r="J96" s="225"/>
      <c r="K96" s="226">
        <f>ROUND(P96*H96,2)</f>
        <v>0</v>
      </c>
      <c r="L96" s="227"/>
      <c r="M96" s="46"/>
      <c r="N96" s="228" t="s">
        <v>20</v>
      </c>
      <c r="O96" s="229" t="s">
        <v>45</v>
      </c>
      <c r="P96" s="230">
        <f>I96+J96</f>
        <v>0</v>
      </c>
      <c r="Q96" s="230">
        <f>ROUND(I96*H96,2)</f>
        <v>0</v>
      </c>
      <c r="R96" s="230">
        <f>ROUND(J96*H96,2)</f>
        <v>0</v>
      </c>
      <c r="S96" s="86"/>
      <c r="T96" s="231">
        <f>S96*H96</f>
        <v>0</v>
      </c>
      <c r="U96" s="231">
        <v>0</v>
      </c>
      <c r="V96" s="231">
        <f>U96*H96</f>
        <v>0</v>
      </c>
      <c r="W96" s="231">
        <v>0</v>
      </c>
      <c r="X96" s="232">
        <f>W96*H96</f>
        <v>0</v>
      </c>
      <c r="Y96" s="40"/>
      <c r="Z96" s="40"/>
      <c r="AA96" s="40"/>
      <c r="AB96" s="40"/>
      <c r="AC96" s="40"/>
      <c r="AD96" s="40"/>
      <c r="AE96" s="40"/>
      <c r="AR96" s="233" t="s">
        <v>313</v>
      </c>
      <c r="AT96" s="233" t="s">
        <v>171</v>
      </c>
      <c r="AU96" s="233" t="s">
        <v>86</v>
      </c>
      <c r="AY96" s="19" t="s">
        <v>166</v>
      </c>
      <c r="BE96" s="234">
        <f>IF(O96="základní",K96,0)</f>
        <v>0</v>
      </c>
      <c r="BF96" s="234">
        <f>IF(O96="snížená",K96,0)</f>
        <v>0</v>
      </c>
      <c r="BG96" s="234">
        <f>IF(O96="zákl. přenesená",K96,0)</f>
        <v>0</v>
      </c>
      <c r="BH96" s="234">
        <f>IF(O96="sníž. přenesená",K96,0)</f>
        <v>0</v>
      </c>
      <c r="BI96" s="234">
        <f>IF(O96="nulová",K96,0)</f>
        <v>0</v>
      </c>
      <c r="BJ96" s="19" t="s">
        <v>84</v>
      </c>
      <c r="BK96" s="234">
        <f>ROUND(P96*H96,2)</f>
        <v>0</v>
      </c>
      <c r="BL96" s="19" t="s">
        <v>313</v>
      </c>
      <c r="BM96" s="233" t="s">
        <v>3447</v>
      </c>
    </row>
    <row r="97" s="13" customFormat="1">
      <c r="A97" s="13"/>
      <c r="B97" s="245"/>
      <c r="C97" s="246"/>
      <c r="D97" s="247" t="s">
        <v>605</v>
      </c>
      <c r="E97" s="248" t="s">
        <v>20</v>
      </c>
      <c r="F97" s="249" t="s">
        <v>3448</v>
      </c>
      <c r="G97" s="246"/>
      <c r="H97" s="250">
        <v>249</v>
      </c>
      <c r="I97" s="251"/>
      <c r="J97" s="251"/>
      <c r="K97" s="246"/>
      <c r="L97" s="246"/>
      <c r="M97" s="252"/>
      <c r="N97" s="253"/>
      <c r="O97" s="254"/>
      <c r="P97" s="254"/>
      <c r="Q97" s="254"/>
      <c r="R97" s="254"/>
      <c r="S97" s="254"/>
      <c r="T97" s="254"/>
      <c r="U97" s="254"/>
      <c r="V97" s="254"/>
      <c r="W97" s="254"/>
      <c r="X97" s="255"/>
      <c r="Y97" s="13"/>
      <c r="Z97" s="13"/>
      <c r="AA97" s="13"/>
      <c r="AB97" s="13"/>
      <c r="AC97" s="13"/>
      <c r="AD97" s="13"/>
      <c r="AE97" s="13"/>
      <c r="AT97" s="256" t="s">
        <v>605</v>
      </c>
      <c r="AU97" s="256" t="s">
        <v>86</v>
      </c>
      <c r="AV97" s="13" t="s">
        <v>86</v>
      </c>
      <c r="AW97" s="13" t="s">
        <v>5</v>
      </c>
      <c r="AX97" s="13" t="s">
        <v>84</v>
      </c>
      <c r="AY97" s="256" t="s">
        <v>166</v>
      </c>
    </row>
    <row r="98" s="2" customFormat="1" ht="16.5" customHeight="1">
      <c r="A98" s="40"/>
      <c r="B98" s="41"/>
      <c r="C98" s="235" t="s">
        <v>187</v>
      </c>
      <c r="D98" s="235" t="s">
        <v>163</v>
      </c>
      <c r="E98" s="236" t="s">
        <v>3449</v>
      </c>
      <c r="F98" s="237" t="s">
        <v>3450</v>
      </c>
      <c r="G98" s="238" t="s">
        <v>174</v>
      </c>
      <c r="H98" s="239">
        <v>60</v>
      </c>
      <c r="I98" s="240"/>
      <c r="J98" s="241"/>
      <c r="K98" s="242">
        <f>ROUND(P98*H98,2)</f>
        <v>0</v>
      </c>
      <c r="L98" s="241"/>
      <c r="M98" s="243"/>
      <c r="N98" s="244" t="s">
        <v>20</v>
      </c>
      <c r="O98" s="229" t="s">
        <v>45</v>
      </c>
      <c r="P98" s="230">
        <f>I98+J98</f>
        <v>0</v>
      </c>
      <c r="Q98" s="230">
        <f>ROUND(I98*H98,2)</f>
        <v>0</v>
      </c>
      <c r="R98" s="230">
        <f>ROUND(J98*H98,2)</f>
        <v>0</v>
      </c>
      <c r="S98" s="86"/>
      <c r="T98" s="231">
        <f>S98*H98</f>
        <v>0</v>
      </c>
      <c r="U98" s="231">
        <v>0</v>
      </c>
      <c r="V98" s="231">
        <f>U98*H98</f>
        <v>0</v>
      </c>
      <c r="W98" s="231">
        <v>0</v>
      </c>
      <c r="X98" s="232">
        <f>W98*H98</f>
        <v>0</v>
      </c>
      <c r="Y98" s="40"/>
      <c r="Z98" s="40"/>
      <c r="AA98" s="40"/>
      <c r="AB98" s="40"/>
      <c r="AC98" s="40"/>
      <c r="AD98" s="40"/>
      <c r="AE98" s="40"/>
      <c r="AR98" s="233" t="s">
        <v>735</v>
      </c>
      <c r="AT98" s="233" t="s">
        <v>163</v>
      </c>
      <c r="AU98" s="233" t="s">
        <v>86</v>
      </c>
      <c r="AY98" s="19" t="s">
        <v>166</v>
      </c>
      <c r="BE98" s="234">
        <f>IF(O98="základní",K98,0)</f>
        <v>0</v>
      </c>
      <c r="BF98" s="234">
        <f>IF(O98="snížená",K98,0)</f>
        <v>0</v>
      </c>
      <c r="BG98" s="234">
        <f>IF(O98="zákl. přenesená",K98,0)</f>
        <v>0</v>
      </c>
      <c r="BH98" s="234">
        <f>IF(O98="sníž. přenesená",K98,0)</f>
        <v>0</v>
      </c>
      <c r="BI98" s="234">
        <f>IF(O98="nulová",K98,0)</f>
        <v>0</v>
      </c>
      <c r="BJ98" s="19" t="s">
        <v>84</v>
      </c>
      <c r="BK98" s="234">
        <f>ROUND(P98*H98,2)</f>
        <v>0</v>
      </c>
      <c r="BL98" s="19" t="s">
        <v>313</v>
      </c>
      <c r="BM98" s="233" t="s">
        <v>3451</v>
      </c>
    </row>
    <row r="99" s="2" customFormat="1" ht="16.5" customHeight="1">
      <c r="A99" s="40"/>
      <c r="B99" s="41"/>
      <c r="C99" s="235" t="s">
        <v>191</v>
      </c>
      <c r="D99" s="235" t="s">
        <v>163</v>
      </c>
      <c r="E99" s="236" t="s">
        <v>3452</v>
      </c>
      <c r="F99" s="237" t="s">
        <v>3453</v>
      </c>
      <c r="G99" s="238" t="s">
        <v>174</v>
      </c>
      <c r="H99" s="239">
        <v>189</v>
      </c>
      <c r="I99" s="240"/>
      <c r="J99" s="241"/>
      <c r="K99" s="242">
        <f>ROUND(P99*H99,2)</f>
        <v>0</v>
      </c>
      <c r="L99" s="241"/>
      <c r="M99" s="243"/>
      <c r="N99" s="244" t="s">
        <v>20</v>
      </c>
      <c r="O99" s="229" t="s">
        <v>45</v>
      </c>
      <c r="P99" s="230">
        <f>I99+J99</f>
        <v>0</v>
      </c>
      <c r="Q99" s="230">
        <f>ROUND(I99*H99,2)</f>
        <v>0</v>
      </c>
      <c r="R99" s="230">
        <f>ROUND(J99*H99,2)</f>
        <v>0</v>
      </c>
      <c r="S99" s="86"/>
      <c r="T99" s="231">
        <f>S99*H99</f>
        <v>0</v>
      </c>
      <c r="U99" s="231">
        <v>0</v>
      </c>
      <c r="V99" s="231">
        <f>U99*H99</f>
        <v>0</v>
      </c>
      <c r="W99" s="231">
        <v>0</v>
      </c>
      <c r="X99" s="232">
        <f>W99*H99</f>
        <v>0</v>
      </c>
      <c r="Y99" s="40"/>
      <c r="Z99" s="40"/>
      <c r="AA99" s="40"/>
      <c r="AB99" s="40"/>
      <c r="AC99" s="40"/>
      <c r="AD99" s="40"/>
      <c r="AE99" s="40"/>
      <c r="AR99" s="233" t="s">
        <v>735</v>
      </c>
      <c r="AT99" s="233" t="s">
        <v>163</v>
      </c>
      <c r="AU99" s="233" t="s">
        <v>86</v>
      </c>
      <c r="AY99" s="19" t="s">
        <v>166</v>
      </c>
      <c r="BE99" s="234">
        <f>IF(O99="základní",K99,0)</f>
        <v>0</v>
      </c>
      <c r="BF99" s="234">
        <f>IF(O99="snížená",K99,0)</f>
        <v>0</v>
      </c>
      <c r="BG99" s="234">
        <f>IF(O99="zákl. přenesená",K99,0)</f>
        <v>0</v>
      </c>
      <c r="BH99" s="234">
        <f>IF(O99="sníž. přenesená",K99,0)</f>
        <v>0</v>
      </c>
      <c r="BI99" s="234">
        <f>IF(O99="nulová",K99,0)</f>
        <v>0</v>
      </c>
      <c r="BJ99" s="19" t="s">
        <v>84</v>
      </c>
      <c r="BK99" s="234">
        <f>ROUND(P99*H99,2)</f>
        <v>0</v>
      </c>
      <c r="BL99" s="19" t="s">
        <v>313</v>
      </c>
      <c r="BM99" s="233" t="s">
        <v>3454</v>
      </c>
    </row>
    <row r="100" s="2" customFormat="1" ht="21.75" customHeight="1">
      <c r="A100" s="40"/>
      <c r="B100" s="41"/>
      <c r="C100" s="220" t="s">
        <v>196</v>
      </c>
      <c r="D100" s="220" t="s">
        <v>171</v>
      </c>
      <c r="E100" s="221" t="s">
        <v>3455</v>
      </c>
      <c r="F100" s="222" t="s">
        <v>3456</v>
      </c>
      <c r="G100" s="223" t="s">
        <v>594</v>
      </c>
      <c r="H100" s="224">
        <v>0.22500000000000001</v>
      </c>
      <c r="I100" s="225"/>
      <c r="J100" s="225"/>
      <c r="K100" s="226">
        <f>ROUND(P100*H100,2)</f>
        <v>0</v>
      </c>
      <c r="L100" s="227"/>
      <c r="M100" s="46"/>
      <c r="N100" s="228" t="s">
        <v>20</v>
      </c>
      <c r="O100" s="229" t="s">
        <v>45</v>
      </c>
      <c r="P100" s="230">
        <f>I100+J100</f>
        <v>0</v>
      </c>
      <c r="Q100" s="230">
        <f>ROUND(I100*H100,2)</f>
        <v>0</v>
      </c>
      <c r="R100" s="230">
        <f>ROUND(J100*H100,2)</f>
        <v>0</v>
      </c>
      <c r="S100" s="86"/>
      <c r="T100" s="231">
        <f>S100*H100</f>
        <v>0</v>
      </c>
      <c r="U100" s="231">
        <v>0</v>
      </c>
      <c r="V100" s="231">
        <f>U100*H100</f>
        <v>0</v>
      </c>
      <c r="W100" s="231">
        <v>0</v>
      </c>
      <c r="X100" s="232">
        <f>W100*H100</f>
        <v>0</v>
      </c>
      <c r="Y100" s="40"/>
      <c r="Z100" s="40"/>
      <c r="AA100" s="40"/>
      <c r="AB100" s="40"/>
      <c r="AC100" s="40"/>
      <c r="AD100" s="40"/>
      <c r="AE100" s="40"/>
      <c r="AR100" s="233" t="s">
        <v>313</v>
      </c>
      <c r="AT100" s="233" t="s">
        <v>171</v>
      </c>
      <c r="AU100" s="233" t="s">
        <v>86</v>
      </c>
      <c r="AY100" s="19" t="s">
        <v>166</v>
      </c>
      <c r="BE100" s="234">
        <f>IF(O100="základní",K100,0)</f>
        <v>0</v>
      </c>
      <c r="BF100" s="234">
        <f>IF(O100="snížená",K100,0)</f>
        <v>0</v>
      </c>
      <c r="BG100" s="234">
        <f>IF(O100="zákl. přenesená",K100,0)</f>
        <v>0</v>
      </c>
      <c r="BH100" s="234">
        <f>IF(O100="sníž. přenesená",K100,0)</f>
        <v>0</v>
      </c>
      <c r="BI100" s="234">
        <f>IF(O100="nulová",K100,0)</f>
        <v>0</v>
      </c>
      <c r="BJ100" s="19" t="s">
        <v>84</v>
      </c>
      <c r="BK100" s="234">
        <f>ROUND(P100*H100,2)</f>
        <v>0</v>
      </c>
      <c r="BL100" s="19" t="s">
        <v>313</v>
      </c>
      <c r="BM100" s="233" t="s">
        <v>3457</v>
      </c>
    </row>
    <row r="101" s="13" customFormat="1">
      <c r="A101" s="13"/>
      <c r="B101" s="245"/>
      <c r="C101" s="246"/>
      <c r="D101" s="247" t="s">
        <v>605</v>
      </c>
      <c r="E101" s="248" t="s">
        <v>20</v>
      </c>
      <c r="F101" s="249" t="s">
        <v>3458</v>
      </c>
      <c r="G101" s="246"/>
      <c r="H101" s="250">
        <v>0.22500000000000001</v>
      </c>
      <c r="I101" s="251"/>
      <c r="J101" s="251"/>
      <c r="K101" s="246"/>
      <c r="L101" s="246"/>
      <c r="M101" s="252"/>
      <c r="N101" s="253"/>
      <c r="O101" s="254"/>
      <c r="P101" s="254"/>
      <c r="Q101" s="254"/>
      <c r="R101" s="254"/>
      <c r="S101" s="254"/>
      <c r="T101" s="254"/>
      <c r="U101" s="254"/>
      <c r="V101" s="254"/>
      <c r="W101" s="254"/>
      <c r="X101" s="255"/>
      <c r="Y101" s="13"/>
      <c r="Z101" s="13"/>
      <c r="AA101" s="13"/>
      <c r="AB101" s="13"/>
      <c r="AC101" s="13"/>
      <c r="AD101" s="13"/>
      <c r="AE101" s="13"/>
      <c r="AT101" s="256" t="s">
        <v>605</v>
      </c>
      <c r="AU101" s="256" t="s">
        <v>86</v>
      </c>
      <c r="AV101" s="13" t="s">
        <v>86</v>
      </c>
      <c r="AW101" s="13" t="s">
        <v>5</v>
      </c>
      <c r="AX101" s="13" t="s">
        <v>84</v>
      </c>
      <c r="AY101" s="256" t="s">
        <v>166</v>
      </c>
    </row>
    <row r="102" s="2" customFormat="1" ht="16.5" customHeight="1">
      <c r="A102" s="40"/>
      <c r="B102" s="41"/>
      <c r="C102" s="220" t="s">
        <v>194</v>
      </c>
      <c r="D102" s="220" t="s">
        <v>171</v>
      </c>
      <c r="E102" s="221" t="s">
        <v>3459</v>
      </c>
      <c r="F102" s="222" t="s">
        <v>3460</v>
      </c>
      <c r="G102" s="223" t="s">
        <v>174</v>
      </c>
      <c r="H102" s="224">
        <v>225</v>
      </c>
      <c r="I102" s="225"/>
      <c r="J102" s="225"/>
      <c r="K102" s="226">
        <f>ROUND(P102*H102,2)</f>
        <v>0</v>
      </c>
      <c r="L102" s="227"/>
      <c r="M102" s="46"/>
      <c r="N102" s="228" t="s">
        <v>20</v>
      </c>
      <c r="O102" s="229" t="s">
        <v>45</v>
      </c>
      <c r="P102" s="230">
        <f>I102+J102</f>
        <v>0</v>
      </c>
      <c r="Q102" s="230">
        <f>ROUND(I102*H102,2)</f>
        <v>0</v>
      </c>
      <c r="R102" s="230">
        <f>ROUND(J102*H102,2)</f>
        <v>0</v>
      </c>
      <c r="S102" s="86"/>
      <c r="T102" s="231">
        <f>S102*H102</f>
        <v>0</v>
      </c>
      <c r="U102" s="231">
        <v>0</v>
      </c>
      <c r="V102" s="231">
        <f>U102*H102</f>
        <v>0</v>
      </c>
      <c r="W102" s="231">
        <v>0</v>
      </c>
      <c r="X102" s="232">
        <f>W102*H102</f>
        <v>0</v>
      </c>
      <c r="Y102" s="40"/>
      <c r="Z102" s="40"/>
      <c r="AA102" s="40"/>
      <c r="AB102" s="40"/>
      <c r="AC102" s="40"/>
      <c r="AD102" s="40"/>
      <c r="AE102" s="40"/>
      <c r="AR102" s="233" t="s">
        <v>313</v>
      </c>
      <c r="AT102" s="233" t="s">
        <v>171</v>
      </c>
      <c r="AU102" s="233" t="s">
        <v>86</v>
      </c>
      <c r="AY102" s="19" t="s">
        <v>166</v>
      </c>
      <c r="BE102" s="234">
        <f>IF(O102="základní",K102,0)</f>
        <v>0</v>
      </c>
      <c r="BF102" s="234">
        <f>IF(O102="snížená",K102,0)</f>
        <v>0</v>
      </c>
      <c r="BG102" s="234">
        <f>IF(O102="zákl. přenesená",K102,0)</f>
        <v>0</v>
      </c>
      <c r="BH102" s="234">
        <f>IF(O102="sníž. přenesená",K102,0)</f>
        <v>0</v>
      </c>
      <c r="BI102" s="234">
        <f>IF(O102="nulová",K102,0)</f>
        <v>0</v>
      </c>
      <c r="BJ102" s="19" t="s">
        <v>84</v>
      </c>
      <c r="BK102" s="234">
        <f>ROUND(P102*H102,2)</f>
        <v>0</v>
      </c>
      <c r="BL102" s="19" t="s">
        <v>313</v>
      </c>
      <c r="BM102" s="233" t="s">
        <v>3461</v>
      </c>
    </row>
    <row r="103" s="2" customFormat="1" ht="16.5" customHeight="1">
      <c r="A103" s="40"/>
      <c r="B103" s="41"/>
      <c r="C103" s="235" t="s">
        <v>203</v>
      </c>
      <c r="D103" s="235" t="s">
        <v>163</v>
      </c>
      <c r="E103" s="236" t="s">
        <v>3462</v>
      </c>
      <c r="F103" s="237" t="s">
        <v>3463</v>
      </c>
      <c r="G103" s="238" t="s">
        <v>174</v>
      </c>
      <c r="H103" s="239">
        <v>225</v>
      </c>
      <c r="I103" s="240"/>
      <c r="J103" s="241"/>
      <c r="K103" s="242">
        <f>ROUND(P103*H103,2)</f>
        <v>0</v>
      </c>
      <c r="L103" s="241"/>
      <c r="M103" s="243"/>
      <c r="N103" s="244" t="s">
        <v>20</v>
      </c>
      <c r="O103" s="229" t="s">
        <v>45</v>
      </c>
      <c r="P103" s="230">
        <f>I103+J103</f>
        <v>0</v>
      </c>
      <c r="Q103" s="230">
        <f>ROUND(I103*H103,2)</f>
        <v>0</v>
      </c>
      <c r="R103" s="230">
        <f>ROUND(J103*H103,2)</f>
        <v>0</v>
      </c>
      <c r="S103" s="86"/>
      <c r="T103" s="231">
        <f>S103*H103</f>
        <v>0</v>
      </c>
      <c r="U103" s="231">
        <v>0</v>
      </c>
      <c r="V103" s="231">
        <f>U103*H103</f>
        <v>0</v>
      </c>
      <c r="W103" s="231">
        <v>0</v>
      </c>
      <c r="X103" s="232">
        <f>W103*H103</f>
        <v>0</v>
      </c>
      <c r="Y103" s="40"/>
      <c r="Z103" s="40"/>
      <c r="AA103" s="40"/>
      <c r="AB103" s="40"/>
      <c r="AC103" s="40"/>
      <c r="AD103" s="40"/>
      <c r="AE103" s="40"/>
      <c r="AR103" s="233" t="s">
        <v>735</v>
      </c>
      <c r="AT103" s="233" t="s">
        <v>163</v>
      </c>
      <c r="AU103" s="233" t="s">
        <v>86</v>
      </c>
      <c r="AY103" s="19" t="s">
        <v>166</v>
      </c>
      <c r="BE103" s="234">
        <f>IF(O103="základní",K103,0)</f>
        <v>0</v>
      </c>
      <c r="BF103" s="234">
        <f>IF(O103="snížená",K103,0)</f>
        <v>0</v>
      </c>
      <c r="BG103" s="234">
        <f>IF(O103="zákl. přenesená",K103,0)</f>
        <v>0</v>
      </c>
      <c r="BH103" s="234">
        <f>IF(O103="sníž. přenesená",K103,0)</f>
        <v>0</v>
      </c>
      <c r="BI103" s="234">
        <f>IF(O103="nulová",K103,0)</f>
        <v>0</v>
      </c>
      <c r="BJ103" s="19" t="s">
        <v>84</v>
      </c>
      <c r="BK103" s="234">
        <f>ROUND(P103*H103,2)</f>
        <v>0</v>
      </c>
      <c r="BL103" s="19" t="s">
        <v>313</v>
      </c>
      <c r="BM103" s="233" t="s">
        <v>3464</v>
      </c>
    </row>
    <row r="104" s="2" customFormat="1" ht="16.5" customHeight="1">
      <c r="A104" s="40"/>
      <c r="B104" s="41"/>
      <c r="C104" s="220" t="s">
        <v>207</v>
      </c>
      <c r="D104" s="220" t="s">
        <v>171</v>
      </c>
      <c r="E104" s="221" t="s">
        <v>3465</v>
      </c>
      <c r="F104" s="222" t="s">
        <v>3466</v>
      </c>
      <c r="G104" s="223" t="s">
        <v>791</v>
      </c>
      <c r="H104" s="224">
        <v>1</v>
      </c>
      <c r="I104" s="225"/>
      <c r="J104" s="225"/>
      <c r="K104" s="226">
        <f>ROUND(P104*H104,2)</f>
        <v>0</v>
      </c>
      <c r="L104" s="227"/>
      <c r="M104" s="46"/>
      <c r="N104" s="228" t="s">
        <v>20</v>
      </c>
      <c r="O104" s="229" t="s">
        <v>45</v>
      </c>
      <c r="P104" s="230">
        <f>I104+J104</f>
        <v>0</v>
      </c>
      <c r="Q104" s="230">
        <f>ROUND(I104*H104,2)</f>
        <v>0</v>
      </c>
      <c r="R104" s="230">
        <f>ROUND(J104*H104,2)</f>
        <v>0</v>
      </c>
      <c r="S104" s="86"/>
      <c r="T104" s="231">
        <f>S104*H104</f>
        <v>0</v>
      </c>
      <c r="U104" s="231">
        <v>0</v>
      </c>
      <c r="V104" s="231">
        <f>U104*H104</f>
        <v>0</v>
      </c>
      <c r="W104" s="231">
        <v>0</v>
      </c>
      <c r="X104" s="232">
        <f>W104*H104</f>
        <v>0</v>
      </c>
      <c r="Y104" s="40"/>
      <c r="Z104" s="40"/>
      <c r="AA104" s="40"/>
      <c r="AB104" s="40"/>
      <c r="AC104" s="40"/>
      <c r="AD104" s="40"/>
      <c r="AE104" s="40"/>
      <c r="AR104" s="233" t="s">
        <v>313</v>
      </c>
      <c r="AT104" s="233" t="s">
        <v>171</v>
      </c>
      <c r="AU104" s="233" t="s">
        <v>86</v>
      </c>
      <c r="AY104" s="19" t="s">
        <v>166</v>
      </c>
      <c r="BE104" s="234">
        <f>IF(O104="základní",K104,0)</f>
        <v>0</v>
      </c>
      <c r="BF104" s="234">
        <f>IF(O104="snížená",K104,0)</f>
        <v>0</v>
      </c>
      <c r="BG104" s="234">
        <f>IF(O104="zákl. přenesená",K104,0)</f>
        <v>0</v>
      </c>
      <c r="BH104" s="234">
        <f>IF(O104="sníž. přenesená",K104,0)</f>
        <v>0</v>
      </c>
      <c r="BI104" s="234">
        <f>IF(O104="nulová",K104,0)</f>
        <v>0</v>
      </c>
      <c r="BJ104" s="19" t="s">
        <v>84</v>
      </c>
      <c r="BK104" s="234">
        <f>ROUND(P104*H104,2)</f>
        <v>0</v>
      </c>
      <c r="BL104" s="19" t="s">
        <v>313</v>
      </c>
      <c r="BM104" s="233" t="s">
        <v>3467</v>
      </c>
    </row>
    <row r="105" s="2" customFormat="1" ht="16.5" customHeight="1">
      <c r="A105" s="40"/>
      <c r="B105" s="41"/>
      <c r="C105" s="220" t="s">
        <v>212</v>
      </c>
      <c r="D105" s="220" t="s">
        <v>171</v>
      </c>
      <c r="E105" s="221" t="s">
        <v>3468</v>
      </c>
      <c r="F105" s="222" t="s">
        <v>3469</v>
      </c>
      <c r="G105" s="223" t="s">
        <v>791</v>
      </c>
      <c r="H105" s="224">
        <v>1</v>
      </c>
      <c r="I105" s="225"/>
      <c r="J105" s="225"/>
      <c r="K105" s="226">
        <f>ROUND(P105*H105,2)</f>
        <v>0</v>
      </c>
      <c r="L105" s="227"/>
      <c r="M105" s="46"/>
      <c r="N105" s="228" t="s">
        <v>20</v>
      </c>
      <c r="O105" s="229" t="s">
        <v>45</v>
      </c>
      <c r="P105" s="230">
        <f>I105+J105</f>
        <v>0</v>
      </c>
      <c r="Q105" s="230">
        <f>ROUND(I105*H105,2)</f>
        <v>0</v>
      </c>
      <c r="R105" s="230">
        <f>ROUND(J105*H105,2)</f>
        <v>0</v>
      </c>
      <c r="S105" s="86"/>
      <c r="T105" s="231">
        <f>S105*H105</f>
        <v>0</v>
      </c>
      <c r="U105" s="231">
        <v>0</v>
      </c>
      <c r="V105" s="231">
        <f>U105*H105</f>
        <v>0</v>
      </c>
      <c r="W105" s="231">
        <v>0</v>
      </c>
      <c r="X105" s="232">
        <f>W105*H105</f>
        <v>0</v>
      </c>
      <c r="Y105" s="40"/>
      <c r="Z105" s="40"/>
      <c r="AA105" s="40"/>
      <c r="AB105" s="40"/>
      <c r="AC105" s="40"/>
      <c r="AD105" s="40"/>
      <c r="AE105" s="40"/>
      <c r="AR105" s="233" t="s">
        <v>313</v>
      </c>
      <c r="AT105" s="233" t="s">
        <v>171</v>
      </c>
      <c r="AU105" s="233" t="s">
        <v>86</v>
      </c>
      <c r="AY105" s="19" t="s">
        <v>166</v>
      </c>
      <c r="BE105" s="234">
        <f>IF(O105="základní",K105,0)</f>
        <v>0</v>
      </c>
      <c r="BF105" s="234">
        <f>IF(O105="snížená",K105,0)</f>
        <v>0</v>
      </c>
      <c r="BG105" s="234">
        <f>IF(O105="zákl. přenesená",K105,0)</f>
        <v>0</v>
      </c>
      <c r="BH105" s="234">
        <f>IF(O105="sníž. přenesená",K105,0)</f>
        <v>0</v>
      </c>
      <c r="BI105" s="234">
        <f>IF(O105="nulová",K105,0)</f>
        <v>0</v>
      </c>
      <c r="BJ105" s="19" t="s">
        <v>84</v>
      </c>
      <c r="BK105" s="234">
        <f>ROUND(P105*H105,2)</f>
        <v>0</v>
      </c>
      <c r="BL105" s="19" t="s">
        <v>313</v>
      </c>
      <c r="BM105" s="233" t="s">
        <v>3470</v>
      </c>
    </row>
    <row r="106" s="2" customFormat="1" ht="16.5" customHeight="1">
      <c r="A106" s="40"/>
      <c r="B106" s="41"/>
      <c r="C106" s="220" t="s">
        <v>218</v>
      </c>
      <c r="D106" s="220" t="s">
        <v>171</v>
      </c>
      <c r="E106" s="221" t="s">
        <v>3471</v>
      </c>
      <c r="F106" s="222" t="s">
        <v>3472</v>
      </c>
      <c r="G106" s="223" t="s">
        <v>791</v>
      </c>
      <c r="H106" s="224">
        <v>1</v>
      </c>
      <c r="I106" s="225"/>
      <c r="J106" s="225"/>
      <c r="K106" s="226">
        <f>ROUND(P106*H106,2)</f>
        <v>0</v>
      </c>
      <c r="L106" s="227"/>
      <c r="M106" s="46"/>
      <c r="N106" s="228" t="s">
        <v>20</v>
      </c>
      <c r="O106" s="229" t="s">
        <v>45</v>
      </c>
      <c r="P106" s="230">
        <f>I106+J106</f>
        <v>0</v>
      </c>
      <c r="Q106" s="230">
        <f>ROUND(I106*H106,2)</f>
        <v>0</v>
      </c>
      <c r="R106" s="230">
        <f>ROUND(J106*H106,2)</f>
        <v>0</v>
      </c>
      <c r="S106" s="86"/>
      <c r="T106" s="231">
        <f>S106*H106</f>
        <v>0</v>
      </c>
      <c r="U106" s="231">
        <v>0</v>
      </c>
      <c r="V106" s="231">
        <f>U106*H106</f>
        <v>0</v>
      </c>
      <c r="W106" s="231">
        <v>0</v>
      </c>
      <c r="X106" s="232">
        <f>W106*H106</f>
        <v>0</v>
      </c>
      <c r="Y106" s="40"/>
      <c r="Z106" s="40"/>
      <c r="AA106" s="40"/>
      <c r="AB106" s="40"/>
      <c r="AC106" s="40"/>
      <c r="AD106" s="40"/>
      <c r="AE106" s="40"/>
      <c r="AR106" s="233" t="s">
        <v>313</v>
      </c>
      <c r="AT106" s="233" t="s">
        <v>171</v>
      </c>
      <c r="AU106" s="233" t="s">
        <v>86</v>
      </c>
      <c r="AY106" s="19" t="s">
        <v>166</v>
      </c>
      <c r="BE106" s="234">
        <f>IF(O106="základní",K106,0)</f>
        <v>0</v>
      </c>
      <c r="BF106" s="234">
        <f>IF(O106="snížená",K106,0)</f>
        <v>0</v>
      </c>
      <c r="BG106" s="234">
        <f>IF(O106="zákl. přenesená",K106,0)</f>
        <v>0</v>
      </c>
      <c r="BH106" s="234">
        <f>IF(O106="sníž. přenesená",K106,0)</f>
        <v>0</v>
      </c>
      <c r="BI106" s="234">
        <f>IF(O106="nulová",K106,0)</f>
        <v>0</v>
      </c>
      <c r="BJ106" s="19" t="s">
        <v>84</v>
      </c>
      <c r="BK106" s="234">
        <f>ROUND(P106*H106,2)</f>
        <v>0</v>
      </c>
      <c r="BL106" s="19" t="s">
        <v>313</v>
      </c>
      <c r="BM106" s="233" t="s">
        <v>3473</v>
      </c>
    </row>
    <row r="107" s="12" customFormat="1" ht="22.8" customHeight="1">
      <c r="A107" s="12"/>
      <c r="B107" s="203"/>
      <c r="C107" s="204"/>
      <c r="D107" s="205" t="s">
        <v>75</v>
      </c>
      <c r="E107" s="218" t="s">
        <v>3180</v>
      </c>
      <c r="F107" s="218" t="s">
        <v>3181</v>
      </c>
      <c r="G107" s="204"/>
      <c r="H107" s="204"/>
      <c r="I107" s="207"/>
      <c r="J107" s="207"/>
      <c r="K107" s="219">
        <f>BK107</f>
        <v>0</v>
      </c>
      <c r="L107" s="204"/>
      <c r="M107" s="209"/>
      <c r="N107" s="210"/>
      <c r="O107" s="211"/>
      <c r="P107" s="211"/>
      <c r="Q107" s="212">
        <f>SUM(Q108:Q113)</f>
        <v>0</v>
      </c>
      <c r="R107" s="212">
        <f>SUM(R108:R113)</f>
        <v>0</v>
      </c>
      <c r="S107" s="211"/>
      <c r="T107" s="213">
        <f>SUM(T108:T113)</f>
        <v>0</v>
      </c>
      <c r="U107" s="211"/>
      <c r="V107" s="213">
        <f>SUM(V108:V113)</f>
        <v>12.184200000000002</v>
      </c>
      <c r="W107" s="211"/>
      <c r="X107" s="214">
        <f>SUM(X108:X113)</f>
        <v>0</v>
      </c>
      <c r="Y107" s="12"/>
      <c r="Z107" s="12"/>
      <c r="AA107" s="12"/>
      <c r="AB107" s="12"/>
      <c r="AC107" s="12"/>
      <c r="AD107" s="12"/>
      <c r="AE107" s="12"/>
      <c r="AR107" s="215" t="s">
        <v>165</v>
      </c>
      <c r="AT107" s="216" t="s">
        <v>75</v>
      </c>
      <c r="AU107" s="216" t="s">
        <v>84</v>
      </c>
      <c r="AY107" s="215" t="s">
        <v>166</v>
      </c>
      <c r="BK107" s="217">
        <f>SUM(BK108:BK113)</f>
        <v>0</v>
      </c>
    </row>
    <row r="108" s="2" customFormat="1" ht="62.7" customHeight="1">
      <c r="A108" s="40"/>
      <c r="B108" s="41"/>
      <c r="C108" s="220" t="s">
        <v>222</v>
      </c>
      <c r="D108" s="220" t="s">
        <v>171</v>
      </c>
      <c r="E108" s="221" t="s">
        <v>3474</v>
      </c>
      <c r="F108" s="222" t="s">
        <v>3475</v>
      </c>
      <c r="G108" s="223" t="s">
        <v>174</v>
      </c>
      <c r="H108" s="224">
        <v>60</v>
      </c>
      <c r="I108" s="225"/>
      <c r="J108" s="225"/>
      <c r="K108" s="226">
        <f>ROUND(P108*H108,2)</f>
        <v>0</v>
      </c>
      <c r="L108" s="227"/>
      <c r="M108" s="46"/>
      <c r="N108" s="228" t="s">
        <v>20</v>
      </c>
      <c r="O108" s="229" t="s">
        <v>45</v>
      </c>
      <c r="P108" s="230">
        <f>I108+J108</f>
        <v>0</v>
      </c>
      <c r="Q108" s="230">
        <f>ROUND(I108*H108,2)</f>
        <v>0</v>
      </c>
      <c r="R108" s="230">
        <f>ROUND(J108*H108,2)</f>
        <v>0</v>
      </c>
      <c r="S108" s="86"/>
      <c r="T108" s="231">
        <f>S108*H108</f>
        <v>0</v>
      </c>
      <c r="U108" s="231">
        <v>0</v>
      </c>
      <c r="V108" s="231">
        <f>U108*H108</f>
        <v>0</v>
      </c>
      <c r="W108" s="231">
        <v>0</v>
      </c>
      <c r="X108" s="232">
        <f>W108*H108</f>
        <v>0</v>
      </c>
      <c r="Y108" s="40"/>
      <c r="Z108" s="40"/>
      <c r="AA108" s="40"/>
      <c r="AB108" s="40"/>
      <c r="AC108" s="40"/>
      <c r="AD108" s="40"/>
      <c r="AE108" s="40"/>
      <c r="AR108" s="233" t="s">
        <v>313</v>
      </c>
      <c r="AT108" s="233" t="s">
        <v>171</v>
      </c>
      <c r="AU108" s="233" t="s">
        <v>86</v>
      </c>
      <c r="AY108" s="19" t="s">
        <v>166</v>
      </c>
      <c r="BE108" s="234">
        <f>IF(O108="základní",K108,0)</f>
        <v>0</v>
      </c>
      <c r="BF108" s="234">
        <f>IF(O108="snížená",K108,0)</f>
        <v>0</v>
      </c>
      <c r="BG108" s="234">
        <f>IF(O108="zákl. přenesená",K108,0)</f>
        <v>0</v>
      </c>
      <c r="BH108" s="234">
        <f>IF(O108="sníž. přenesená",K108,0)</f>
        <v>0</v>
      </c>
      <c r="BI108" s="234">
        <f>IF(O108="nulová",K108,0)</f>
        <v>0</v>
      </c>
      <c r="BJ108" s="19" t="s">
        <v>84</v>
      </c>
      <c r="BK108" s="234">
        <f>ROUND(P108*H108,2)</f>
        <v>0</v>
      </c>
      <c r="BL108" s="19" t="s">
        <v>313</v>
      </c>
      <c r="BM108" s="233" t="s">
        <v>3476</v>
      </c>
    </row>
    <row r="109" s="2" customFormat="1" ht="44.25" customHeight="1">
      <c r="A109" s="40"/>
      <c r="B109" s="41"/>
      <c r="C109" s="220" t="s">
        <v>226</v>
      </c>
      <c r="D109" s="220" t="s">
        <v>171</v>
      </c>
      <c r="E109" s="221" t="s">
        <v>3477</v>
      </c>
      <c r="F109" s="222" t="s">
        <v>3478</v>
      </c>
      <c r="G109" s="223" t="s">
        <v>174</v>
      </c>
      <c r="H109" s="224">
        <v>60</v>
      </c>
      <c r="I109" s="225"/>
      <c r="J109" s="225"/>
      <c r="K109" s="226">
        <f>ROUND(P109*H109,2)</f>
        <v>0</v>
      </c>
      <c r="L109" s="227"/>
      <c r="M109" s="46"/>
      <c r="N109" s="228" t="s">
        <v>20</v>
      </c>
      <c r="O109" s="229" t="s">
        <v>45</v>
      </c>
      <c r="P109" s="230">
        <f>I109+J109</f>
        <v>0</v>
      </c>
      <c r="Q109" s="230">
        <f>ROUND(I109*H109,2)</f>
        <v>0</v>
      </c>
      <c r="R109" s="230">
        <f>ROUND(J109*H109,2)</f>
        <v>0</v>
      </c>
      <c r="S109" s="86"/>
      <c r="T109" s="231">
        <f>S109*H109</f>
        <v>0</v>
      </c>
      <c r="U109" s="231">
        <v>0.20300000000000001</v>
      </c>
      <c r="V109" s="231">
        <f>U109*H109</f>
        <v>12.180000000000002</v>
      </c>
      <c r="W109" s="231">
        <v>0</v>
      </c>
      <c r="X109" s="232">
        <f>W109*H109</f>
        <v>0</v>
      </c>
      <c r="Y109" s="40"/>
      <c r="Z109" s="40"/>
      <c r="AA109" s="40"/>
      <c r="AB109" s="40"/>
      <c r="AC109" s="40"/>
      <c r="AD109" s="40"/>
      <c r="AE109" s="40"/>
      <c r="AR109" s="233" t="s">
        <v>313</v>
      </c>
      <c r="AT109" s="233" t="s">
        <v>171</v>
      </c>
      <c r="AU109" s="233" t="s">
        <v>86</v>
      </c>
      <c r="AY109" s="19" t="s">
        <v>166</v>
      </c>
      <c r="BE109" s="234">
        <f>IF(O109="základní",K109,0)</f>
        <v>0</v>
      </c>
      <c r="BF109" s="234">
        <f>IF(O109="snížená",K109,0)</f>
        <v>0</v>
      </c>
      <c r="BG109" s="234">
        <f>IF(O109="zákl. přenesená",K109,0)</f>
        <v>0</v>
      </c>
      <c r="BH109" s="234">
        <f>IF(O109="sníž. přenesená",K109,0)</f>
        <v>0</v>
      </c>
      <c r="BI109" s="234">
        <f>IF(O109="nulová",K109,0)</f>
        <v>0</v>
      </c>
      <c r="BJ109" s="19" t="s">
        <v>84</v>
      </c>
      <c r="BK109" s="234">
        <f>ROUND(P109*H109,2)</f>
        <v>0</v>
      </c>
      <c r="BL109" s="19" t="s">
        <v>313</v>
      </c>
      <c r="BM109" s="233" t="s">
        <v>3479</v>
      </c>
    </row>
    <row r="110" s="2" customFormat="1" ht="44.25" customHeight="1">
      <c r="A110" s="40"/>
      <c r="B110" s="41"/>
      <c r="C110" s="220" t="s">
        <v>9</v>
      </c>
      <c r="D110" s="220" t="s">
        <v>171</v>
      </c>
      <c r="E110" s="221" t="s">
        <v>621</v>
      </c>
      <c r="F110" s="222" t="s">
        <v>3480</v>
      </c>
      <c r="G110" s="223" t="s">
        <v>174</v>
      </c>
      <c r="H110" s="224">
        <v>60</v>
      </c>
      <c r="I110" s="225"/>
      <c r="J110" s="225"/>
      <c r="K110" s="226">
        <f>ROUND(P110*H110,2)</f>
        <v>0</v>
      </c>
      <c r="L110" s="227"/>
      <c r="M110" s="46"/>
      <c r="N110" s="228" t="s">
        <v>20</v>
      </c>
      <c r="O110" s="229" t="s">
        <v>45</v>
      </c>
      <c r="P110" s="230">
        <f>I110+J110</f>
        <v>0</v>
      </c>
      <c r="Q110" s="230">
        <f>ROUND(I110*H110,2)</f>
        <v>0</v>
      </c>
      <c r="R110" s="230">
        <f>ROUND(J110*H110,2)</f>
        <v>0</v>
      </c>
      <c r="S110" s="86"/>
      <c r="T110" s="231">
        <f>S110*H110</f>
        <v>0</v>
      </c>
      <c r="U110" s="231">
        <v>6.9999999999999994E-05</v>
      </c>
      <c r="V110" s="231">
        <f>U110*H110</f>
        <v>0.0041999999999999997</v>
      </c>
      <c r="W110" s="231">
        <v>0</v>
      </c>
      <c r="X110" s="232">
        <f>W110*H110</f>
        <v>0</v>
      </c>
      <c r="Y110" s="40"/>
      <c r="Z110" s="40"/>
      <c r="AA110" s="40"/>
      <c r="AB110" s="40"/>
      <c r="AC110" s="40"/>
      <c r="AD110" s="40"/>
      <c r="AE110" s="40"/>
      <c r="AR110" s="233" t="s">
        <v>313</v>
      </c>
      <c r="AT110" s="233" t="s">
        <v>171</v>
      </c>
      <c r="AU110" s="233" t="s">
        <v>86</v>
      </c>
      <c r="AY110" s="19" t="s">
        <v>166</v>
      </c>
      <c r="BE110" s="234">
        <f>IF(O110="základní",K110,0)</f>
        <v>0</v>
      </c>
      <c r="BF110" s="234">
        <f>IF(O110="snížená",K110,0)</f>
        <v>0</v>
      </c>
      <c r="BG110" s="234">
        <f>IF(O110="zákl. přenesená",K110,0)</f>
        <v>0</v>
      </c>
      <c r="BH110" s="234">
        <f>IF(O110="sníž. přenesená",K110,0)</f>
        <v>0</v>
      </c>
      <c r="BI110" s="234">
        <f>IF(O110="nulová",K110,0)</f>
        <v>0</v>
      </c>
      <c r="BJ110" s="19" t="s">
        <v>84</v>
      </c>
      <c r="BK110" s="234">
        <f>ROUND(P110*H110,2)</f>
        <v>0</v>
      </c>
      <c r="BL110" s="19" t="s">
        <v>313</v>
      </c>
      <c r="BM110" s="233" t="s">
        <v>3481</v>
      </c>
    </row>
    <row r="111" s="2" customFormat="1" ht="37.8" customHeight="1">
      <c r="A111" s="40"/>
      <c r="B111" s="41"/>
      <c r="C111" s="220" t="s">
        <v>233</v>
      </c>
      <c r="D111" s="220" t="s">
        <v>171</v>
      </c>
      <c r="E111" s="221" t="s">
        <v>3482</v>
      </c>
      <c r="F111" s="222" t="s">
        <v>3483</v>
      </c>
      <c r="G111" s="223" t="s">
        <v>174</v>
      </c>
      <c r="H111" s="224">
        <v>60</v>
      </c>
      <c r="I111" s="225"/>
      <c r="J111" s="225"/>
      <c r="K111" s="226">
        <f>ROUND(P111*H111,2)</f>
        <v>0</v>
      </c>
      <c r="L111" s="227"/>
      <c r="M111" s="46"/>
      <c r="N111" s="228" t="s">
        <v>20</v>
      </c>
      <c r="O111" s="229" t="s">
        <v>45</v>
      </c>
      <c r="P111" s="230">
        <f>I111+J111</f>
        <v>0</v>
      </c>
      <c r="Q111" s="230">
        <f>ROUND(I111*H111,2)</f>
        <v>0</v>
      </c>
      <c r="R111" s="230">
        <f>ROUND(J111*H111,2)</f>
        <v>0</v>
      </c>
      <c r="S111" s="86"/>
      <c r="T111" s="231">
        <f>S111*H111</f>
        <v>0</v>
      </c>
      <c r="U111" s="231">
        <v>0</v>
      </c>
      <c r="V111" s="231">
        <f>U111*H111</f>
        <v>0</v>
      </c>
      <c r="W111" s="231">
        <v>0</v>
      </c>
      <c r="X111" s="232">
        <f>W111*H111</f>
        <v>0</v>
      </c>
      <c r="Y111" s="40"/>
      <c r="Z111" s="40"/>
      <c r="AA111" s="40"/>
      <c r="AB111" s="40"/>
      <c r="AC111" s="40"/>
      <c r="AD111" s="40"/>
      <c r="AE111" s="40"/>
      <c r="AR111" s="233" t="s">
        <v>313</v>
      </c>
      <c r="AT111" s="233" t="s">
        <v>171</v>
      </c>
      <c r="AU111" s="233" t="s">
        <v>86</v>
      </c>
      <c r="AY111" s="19" t="s">
        <v>166</v>
      </c>
      <c r="BE111" s="234">
        <f>IF(O111="základní",K111,0)</f>
        <v>0</v>
      </c>
      <c r="BF111" s="234">
        <f>IF(O111="snížená",K111,0)</f>
        <v>0</v>
      </c>
      <c r="BG111" s="234">
        <f>IF(O111="zákl. přenesená",K111,0)</f>
        <v>0</v>
      </c>
      <c r="BH111" s="234">
        <f>IF(O111="sníž. přenesená",K111,0)</f>
        <v>0</v>
      </c>
      <c r="BI111" s="234">
        <f>IF(O111="nulová",K111,0)</f>
        <v>0</v>
      </c>
      <c r="BJ111" s="19" t="s">
        <v>84</v>
      </c>
      <c r="BK111" s="234">
        <f>ROUND(P111*H111,2)</f>
        <v>0</v>
      </c>
      <c r="BL111" s="19" t="s">
        <v>313</v>
      </c>
      <c r="BM111" s="233" t="s">
        <v>3484</v>
      </c>
    </row>
    <row r="112" s="2" customFormat="1" ht="16.5" customHeight="1">
      <c r="A112" s="40"/>
      <c r="B112" s="41"/>
      <c r="C112" s="220" t="s">
        <v>237</v>
      </c>
      <c r="D112" s="220" t="s">
        <v>171</v>
      </c>
      <c r="E112" s="221" t="s">
        <v>3485</v>
      </c>
      <c r="F112" s="222" t="s">
        <v>3486</v>
      </c>
      <c r="G112" s="223" t="s">
        <v>179</v>
      </c>
      <c r="H112" s="224">
        <v>3</v>
      </c>
      <c r="I112" s="225"/>
      <c r="J112" s="225"/>
      <c r="K112" s="226">
        <f>ROUND(P112*H112,2)</f>
        <v>0</v>
      </c>
      <c r="L112" s="227"/>
      <c r="M112" s="46"/>
      <c r="N112" s="228" t="s">
        <v>20</v>
      </c>
      <c r="O112" s="229" t="s">
        <v>45</v>
      </c>
      <c r="P112" s="230">
        <f>I112+J112</f>
        <v>0</v>
      </c>
      <c r="Q112" s="230">
        <f>ROUND(I112*H112,2)</f>
        <v>0</v>
      </c>
      <c r="R112" s="230">
        <f>ROUND(J112*H112,2)</f>
        <v>0</v>
      </c>
      <c r="S112" s="86"/>
      <c r="T112" s="231">
        <f>S112*H112</f>
        <v>0</v>
      </c>
      <c r="U112" s="231">
        <v>0</v>
      </c>
      <c r="V112" s="231">
        <f>U112*H112</f>
        <v>0</v>
      </c>
      <c r="W112" s="231">
        <v>0</v>
      </c>
      <c r="X112" s="232">
        <f>W112*H112</f>
        <v>0</v>
      </c>
      <c r="Y112" s="40"/>
      <c r="Z112" s="40"/>
      <c r="AA112" s="40"/>
      <c r="AB112" s="40"/>
      <c r="AC112" s="40"/>
      <c r="AD112" s="40"/>
      <c r="AE112" s="40"/>
      <c r="AR112" s="233" t="s">
        <v>313</v>
      </c>
      <c r="AT112" s="233" t="s">
        <v>171</v>
      </c>
      <c r="AU112" s="233" t="s">
        <v>86</v>
      </c>
      <c r="AY112" s="19" t="s">
        <v>166</v>
      </c>
      <c r="BE112" s="234">
        <f>IF(O112="základní",K112,0)</f>
        <v>0</v>
      </c>
      <c r="BF112" s="234">
        <f>IF(O112="snížená",K112,0)</f>
        <v>0</v>
      </c>
      <c r="BG112" s="234">
        <f>IF(O112="zákl. přenesená",K112,0)</f>
        <v>0</v>
      </c>
      <c r="BH112" s="234">
        <f>IF(O112="sníž. přenesená",K112,0)</f>
        <v>0</v>
      </c>
      <c r="BI112" s="234">
        <f>IF(O112="nulová",K112,0)</f>
        <v>0</v>
      </c>
      <c r="BJ112" s="19" t="s">
        <v>84</v>
      </c>
      <c r="BK112" s="234">
        <f>ROUND(P112*H112,2)</f>
        <v>0</v>
      </c>
      <c r="BL112" s="19" t="s">
        <v>313</v>
      </c>
      <c r="BM112" s="233" t="s">
        <v>3487</v>
      </c>
    </row>
    <row r="113" s="2" customFormat="1" ht="16.5" customHeight="1">
      <c r="A113" s="40"/>
      <c r="B113" s="41"/>
      <c r="C113" s="220" t="s">
        <v>241</v>
      </c>
      <c r="D113" s="220" t="s">
        <v>171</v>
      </c>
      <c r="E113" s="221" t="s">
        <v>3488</v>
      </c>
      <c r="F113" s="222" t="s">
        <v>3489</v>
      </c>
      <c r="G113" s="223" t="s">
        <v>174</v>
      </c>
      <c r="H113" s="224">
        <v>145</v>
      </c>
      <c r="I113" s="225"/>
      <c r="J113" s="225"/>
      <c r="K113" s="226">
        <f>ROUND(P113*H113,2)</f>
        <v>0</v>
      </c>
      <c r="L113" s="227"/>
      <c r="M113" s="46"/>
      <c r="N113" s="268" t="s">
        <v>20</v>
      </c>
      <c r="O113" s="269" t="s">
        <v>45</v>
      </c>
      <c r="P113" s="270">
        <f>I113+J113</f>
        <v>0</v>
      </c>
      <c r="Q113" s="270">
        <f>ROUND(I113*H113,2)</f>
        <v>0</v>
      </c>
      <c r="R113" s="270">
        <f>ROUND(J113*H113,2)</f>
        <v>0</v>
      </c>
      <c r="S113" s="271"/>
      <c r="T113" s="272">
        <f>S113*H113</f>
        <v>0</v>
      </c>
      <c r="U113" s="272">
        <v>0</v>
      </c>
      <c r="V113" s="272">
        <f>U113*H113</f>
        <v>0</v>
      </c>
      <c r="W113" s="272">
        <v>0</v>
      </c>
      <c r="X113" s="273">
        <f>W113*H113</f>
        <v>0</v>
      </c>
      <c r="Y113" s="40"/>
      <c r="Z113" s="40"/>
      <c r="AA113" s="40"/>
      <c r="AB113" s="40"/>
      <c r="AC113" s="40"/>
      <c r="AD113" s="40"/>
      <c r="AE113" s="40"/>
      <c r="AR113" s="233" t="s">
        <v>313</v>
      </c>
      <c r="AT113" s="233" t="s">
        <v>171</v>
      </c>
      <c r="AU113" s="233" t="s">
        <v>86</v>
      </c>
      <c r="AY113" s="19" t="s">
        <v>166</v>
      </c>
      <c r="BE113" s="234">
        <f>IF(O113="základní",K113,0)</f>
        <v>0</v>
      </c>
      <c r="BF113" s="234">
        <f>IF(O113="snížená",K113,0)</f>
        <v>0</v>
      </c>
      <c r="BG113" s="234">
        <f>IF(O113="zákl. přenesená",K113,0)</f>
        <v>0</v>
      </c>
      <c r="BH113" s="234">
        <f>IF(O113="sníž. přenesená",K113,0)</f>
        <v>0</v>
      </c>
      <c r="BI113" s="234">
        <f>IF(O113="nulová",K113,0)</f>
        <v>0</v>
      </c>
      <c r="BJ113" s="19" t="s">
        <v>84</v>
      </c>
      <c r="BK113" s="234">
        <f>ROUND(P113*H113,2)</f>
        <v>0</v>
      </c>
      <c r="BL113" s="19" t="s">
        <v>313</v>
      </c>
      <c r="BM113" s="233" t="s">
        <v>3490</v>
      </c>
    </row>
    <row r="114" s="2" customFormat="1" ht="6.96" customHeight="1">
      <c r="A114" s="40"/>
      <c r="B114" s="61"/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46"/>
      <c r="N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</row>
  </sheetData>
  <sheetProtection sheet="1" autoFilter="0" formatColumns="0" formatRows="0" objects="1" scenarios="1" spinCount="100000" saltValue="Wju94gkHL4j6yAIfoQN/hQvOU8KEwFSCzsVvS7f2n1etRftDEBOtk7LuircHFlFRfsVJt2KDu/nE6j+fE570CQ==" hashValue="6kih2Clg3GMau9YEmHt5RNRdsWpabdYGvPKemNRUzC8jBGfrHRgz8qTyLVXPS+E9RAlofvO9MHVZdqb28LPwAQ==" algorithmName="SHA-512" password="CC35"/>
  <autoFilter ref="C85:L113"/>
  <mergeCells count="9">
    <mergeCell ref="E7:H7"/>
    <mergeCell ref="E9:H9"/>
    <mergeCell ref="E18:H18"/>
    <mergeCell ref="E27:H27"/>
    <mergeCell ref="E50:H50"/>
    <mergeCell ref="E52:H52"/>
    <mergeCell ref="E76:H76"/>
    <mergeCell ref="E78:H78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9" t="s">
        <v>120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22"/>
      <c r="AT3" s="19" t="s">
        <v>86</v>
      </c>
    </row>
    <row r="4" s="1" customFormat="1" ht="24.96" customHeight="1">
      <c r="B4" s="22"/>
      <c r="D4" s="145" t="s">
        <v>121</v>
      </c>
      <c r="M4" s="22"/>
      <c r="N4" s="146" t="s">
        <v>11</v>
      </c>
      <c r="AT4" s="19" t="s">
        <v>4</v>
      </c>
    </row>
    <row r="5" s="1" customFormat="1" ht="6.96" customHeight="1">
      <c r="B5" s="22"/>
      <c r="M5" s="22"/>
    </row>
    <row r="6" s="1" customFormat="1" ht="12" customHeight="1">
      <c r="B6" s="22"/>
      <c r="D6" s="147" t="s">
        <v>17</v>
      </c>
      <c r="M6" s="22"/>
    </row>
    <row r="7" s="1" customFormat="1" ht="16.5" customHeight="1">
      <c r="B7" s="22"/>
      <c r="E7" s="148" t="str">
        <f>'Rekapitulace stavby'!K6</f>
        <v>Rozvoj vodíkové mobility v Ostravě 1.etapa - 1.a2. fáze</v>
      </c>
      <c r="F7" s="147"/>
      <c r="G7" s="147"/>
      <c r="H7" s="147"/>
      <c r="M7" s="22"/>
    </row>
    <row r="8" s="2" customFormat="1" ht="12" customHeight="1">
      <c r="A8" s="40"/>
      <c r="B8" s="46"/>
      <c r="C8" s="40"/>
      <c r="D8" s="147" t="s">
        <v>122</v>
      </c>
      <c r="E8" s="40"/>
      <c r="F8" s="40"/>
      <c r="G8" s="40"/>
      <c r="H8" s="40"/>
      <c r="I8" s="40"/>
      <c r="J8" s="40"/>
      <c r="K8" s="40"/>
      <c r="L8" s="40"/>
      <c r="M8" s="149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50" t="s">
        <v>3491</v>
      </c>
      <c r="F9" s="40"/>
      <c r="G9" s="40"/>
      <c r="H9" s="40"/>
      <c r="I9" s="40"/>
      <c r="J9" s="40"/>
      <c r="K9" s="40"/>
      <c r="L9" s="40"/>
      <c r="M9" s="149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149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7" t="s">
        <v>19</v>
      </c>
      <c r="E11" s="40"/>
      <c r="F11" s="138" t="s">
        <v>20</v>
      </c>
      <c r="G11" s="40"/>
      <c r="H11" s="40"/>
      <c r="I11" s="147" t="s">
        <v>21</v>
      </c>
      <c r="J11" s="138" t="s">
        <v>20</v>
      </c>
      <c r="K11" s="40"/>
      <c r="L11" s="40"/>
      <c r="M11" s="149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7" t="s">
        <v>22</v>
      </c>
      <c r="E12" s="40"/>
      <c r="F12" s="138" t="s">
        <v>23</v>
      </c>
      <c r="G12" s="40"/>
      <c r="H12" s="40"/>
      <c r="I12" s="147" t="s">
        <v>24</v>
      </c>
      <c r="J12" s="151" t="str">
        <f>'Rekapitulace stavby'!AN8</f>
        <v>21. 3. 2022</v>
      </c>
      <c r="K12" s="40"/>
      <c r="L12" s="40"/>
      <c r="M12" s="149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149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7" t="s">
        <v>26</v>
      </c>
      <c r="E14" s="40"/>
      <c r="F14" s="40"/>
      <c r="G14" s="40"/>
      <c r="H14" s="40"/>
      <c r="I14" s="147" t="s">
        <v>27</v>
      </c>
      <c r="J14" s="138" t="s">
        <v>28</v>
      </c>
      <c r="K14" s="40"/>
      <c r="L14" s="40"/>
      <c r="M14" s="149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29</v>
      </c>
      <c r="F15" s="40"/>
      <c r="G15" s="40"/>
      <c r="H15" s="40"/>
      <c r="I15" s="147" t="s">
        <v>30</v>
      </c>
      <c r="J15" s="138" t="s">
        <v>20</v>
      </c>
      <c r="K15" s="40"/>
      <c r="L15" s="40"/>
      <c r="M15" s="149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149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7" t="s">
        <v>31</v>
      </c>
      <c r="E17" s="40"/>
      <c r="F17" s="40"/>
      <c r="G17" s="40"/>
      <c r="H17" s="40"/>
      <c r="I17" s="147" t="s">
        <v>27</v>
      </c>
      <c r="J17" s="35" t="str">
        <f>'Rekapitulace stavby'!AN13</f>
        <v>Vyplň údaj</v>
      </c>
      <c r="K17" s="40"/>
      <c r="L17" s="40"/>
      <c r="M17" s="149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47" t="s">
        <v>30</v>
      </c>
      <c r="J18" s="35" t="str">
        <f>'Rekapitulace stavby'!AN14</f>
        <v>Vyplň údaj</v>
      </c>
      <c r="K18" s="40"/>
      <c r="L18" s="40"/>
      <c r="M18" s="149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149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7" t="s">
        <v>33</v>
      </c>
      <c r="E20" s="40"/>
      <c r="F20" s="40"/>
      <c r="G20" s="40"/>
      <c r="H20" s="40"/>
      <c r="I20" s="147" t="s">
        <v>27</v>
      </c>
      <c r="J20" s="138" t="s">
        <v>34</v>
      </c>
      <c r="K20" s="40"/>
      <c r="L20" s="40"/>
      <c r="M20" s="149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35</v>
      </c>
      <c r="F21" s="40"/>
      <c r="G21" s="40"/>
      <c r="H21" s="40"/>
      <c r="I21" s="147" t="s">
        <v>30</v>
      </c>
      <c r="J21" s="138" t="s">
        <v>20</v>
      </c>
      <c r="K21" s="40"/>
      <c r="L21" s="40"/>
      <c r="M21" s="149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149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7" t="s">
        <v>36</v>
      </c>
      <c r="E23" s="40"/>
      <c r="F23" s="40"/>
      <c r="G23" s="40"/>
      <c r="H23" s="40"/>
      <c r="I23" s="147" t="s">
        <v>27</v>
      </c>
      <c r="J23" s="138" t="s">
        <v>20</v>
      </c>
      <c r="K23" s="40"/>
      <c r="L23" s="40"/>
      <c r="M23" s="149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37</v>
      </c>
      <c r="F24" s="40"/>
      <c r="G24" s="40"/>
      <c r="H24" s="40"/>
      <c r="I24" s="147" t="s">
        <v>30</v>
      </c>
      <c r="J24" s="138" t="s">
        <v>20</v>
      </c>
      <c r="K24" s="40"/>
      <c r="L24" s="40"/>
      <c r="M24" s="14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14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7" t="s">
        <v>38</v>
      </c>
      <c r="E26" s="40"/>
      <c r="F26" s="40"/>
      <c r="G26" s="40"/>
      <c r="H26" s="40"/>
      <c r="I26" s="40"/>
      <c r="J26" s="40"/>
      <c r="K26" s="40"/>
      <c r="L26" s="40"/>
      <c r="M26" s="14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52"/>
      <c r="B27" s="153"/>
      <c r="C27" s="152"/>
      <c r="D27" s="152"/>
      <c r="E27" s="154" t="s">
        <v>20</v>
      </c>
      <c r="F27" s="154"/>
      <c r="G27" s="154"/>
      <c r="H27" s="154"/>
      <c r="I27" s="152"/>
      <c r="J27" s="152"/>
      <c r="K27" s="152"/>
      <c r="L27" s="152"/>
      <c r="M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14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6"/>
      <c r="E29" s="156"/>
      <c r="F29" s="156"/>
      <c r="G29" s="156"/>
      <c r="H29" s="156"/>
      <c r="I29" s="156"/>
      <c r="J29" s="156"/>
      <c r="K29" s="156"/>
      <c r="L29" s="156"/>
      <c r="M29" s="149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>
      <c r="A30" s="40"/>
      <c r="B30" s="46"/>
      <c r="C30" s="40"/>
      <c r="D30" s="40"/>
      <c r="E30" s="147" t="s">
        <v>124</v>
      </c>
      <c r="F30" s="40"/>
      <c r="G30" s="40"/>
      <c r="H30" s="40"/>
      <c r="I30" s="40"/>
      <c r="J30" s="40"/>
      <c r="K30" s="157">
        <f>I61</f>
        <v>0</v>
      </c>
      <c r="L30" s="40"/>
      <c r="M30" s="149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>
      <c r="A31" s="40"/>
      <c r="B31" s="46"/>
      <c r="C31" s="40"/>
      <c r="D31" s="40"/>
      <c r="E31" s="147" t="s">
        <v>125</v>
      </c>
      <c r="F31" s="40"/>
      <c r="G31" s="40"/>
      <c r="H31" s="40"/>
      <c r="I31" s="40"/>
      <c r="J31" s="40"/>
      <c r="K31" s="157">
        <f>J61</f>
        <v>0</v>
      </c>
      <c r="L31" s="40"/>
      <c r="M31" s="149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8" t="s">
        <v>40</v>
      </c>
      <c r="E32" s="40"/>
      <c r="F32" s="40"/>
      <c r="G32" s="40"/>
      <c r="H32" s="40"/>
      <c r="I32" s="40"/>
      <c r="J32" s="40"/>
      <c r="K32" s="159">
        <f>ROUND(K85, 2)</f>
        <v>0</v>
      </c>
      <c r="L32" s="40"/>
      <c r="M32" s="149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6"/>
      <c r="E33" s="156"/>
      <c r="F33" s="156"/>
      <c r="G33" s="156"/>
      <c r="H33" s="156"/>
      <c r="I33" s="156"/>
      <c r="J33" s="156"/>
      <c r="K33" s="156"/>
      <c r="L33" s="156"/>
      <c r="M33" s="149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60" t="s">
        <v>42</v>
      </c>
      <c r="G34" s="40"/>
      <c r="H34" s="40"/>
      <c r="I34" s="160" t="s">
        <v>41</v>
      </c>
      <c r="J34" s="40"/>
      <c r="K34" s="160" t="s">
        <v>43</v>
      </c>
      <c r="L34" s="40"/>
      <c r="M34" s="149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61" t="s">
        <v>44</v>
      </c>
      <c r="E35" s="147" t="s">
        <v>45</v>
      </c>
      <c r="F35" s="157">
        <f>ROUND((SUM(BE85:BE121)),  2)</f>
        <v>0</v>
      </c>
      <c r="G35" s="40"/>
      <c r="H35" s="40"/>
      <c r="I35" s="162">
        <v>0.20999999999999999</v>
      </c>
      <c r="J35" s="40"/>
      <c r="K35" s="157">
        <f>ROUND(((SUM(BE85:BE121))*I35),  2)</f>
        <v>0</v>
      </c>
      <c r="L35" s="40"/>
      <c r="M35" s="149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7" t="s">
        <v>46</v>
      </c>
      <c r="F36" s="157">
        <f>ROUND((SUM(BF85:BF121)),  2)</f>
        <v>0</v>
      </c>
      <c r="G36" s="40"/>
      <c r="H36" s="40"/>
      <c r="I36" s="162">
        <v>0.14999999999999999</v>
      </c>
      <c r="J36" s="40"/>
      <c r="K36" s="157">
        <f>ROUND(((SUM(BF85:BF121))*I36),  2)</f>
        <v>0</v>
      </c>
      <c r="L36" s="40"/>
      <c r="M36" s="149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7" t="s">
        <v>47</v>
      </c>
      <c r="F37" s="157">
        <f>ROUND((SUM(BG85:BG121)),  2)</f>
        <v>0</v>
      </c>
      <c r="G37" s="40"/>
      <c r="H37" s="40"/>
      <c r="I37" s="162">
        <v>0.20999999999999999</v>
      </c>
      <c r="J37" s="40"/>
      <c r="K37" s="157">
        <f>0</f>
        <v>0</v>
      </c>
      <c r="L37" s="40"/>
      <c r="M37" s="149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7" t="s">
        <v>48</v>
      </c>
      <c r="F38" s="157">
        <f>ROUND((SUM(BH85:BH121)),  2)</f>
        <v>0</v>
      </c>
      <c r="G38" s="40"/>
      <c r="H38" s="40"/>
      <c r="I38" s="162">
        <v>0.14999999999999999</v>
      </c>
      <c r="J38" s="40"/>
      <c r="K38" s="157">
        <f>0</f>
        <v>0</v>
      </c>
      <c r="L38" s="40"/>
      <c r="M38" s="149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7" t="s">
        <v>49</v>
      </c>
      <c r="F39" s="157">
        <f>ROUND((SUM(BI85:BI121)),  2)</f>
        <v>0</v>
      </c>
      <c r="G39" s="40"/>
      <c r="H39" s="40"/>
      <c r="I39" s="162">
        <v>0</v>
      </c>
      <c r="J39" s="40"/>
      <c r="K39" s="157">
        <f>0</f>
        <v>0</v>
      </c>
      <c r="L39" s="40"/>
      <c r="M39" s="149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149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3"/>
      <c r="D41" s="164" t="s">
        <v>50</v>
      </c>
      <c r="E41" s="165"/>
      <c r="F41" s="165"/>
      <c r="G41" s="166" t="s">
        <v>51</v>
      </c>
      <c r="H41" s="167" t="s">
        <v>52</v>
      </c>
      <c r="I41" s="165"/>
      <c r="J41" s="165"/>
      <c r="K41" s="168">
        <f>SUM(K32:K39)</f>
        <v>0</v>
      </c>
      <c r="L41" s="169"/>
      <c r="M41" s="149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70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49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72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49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126</v>
      </c>
      <c r="D47" s="42"/>
      <c r="E47" s="42"/>
      <c r="F47" s="42"/>
      <c r="G47" s="42"/>
      <c r="H47" s="42"/>
      <c r="I47" s="42"/>
      <c r="J47" s="42"/>
      <c r="K47" s="42"/>
      <c r="L47" s="42"/>
      <c r="M47" s="149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149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17</v>
      </c>
      <c r="D49" s="42"/>
      <c r="E49" s="42"/>
      <c r="F49" s="42"/>
      <c r="G49" s="42"/>
      <c r="H49" s="42"/>
      <c r="I49" s="42"/>
      <c r="J49" s="42"/>
      <c r="K49" s="42"/>
      <c r="L49" s="42"/>
      <c r="M49" s="149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4" t="str">
        <f>E7</f>
        <v>Rozvoj vodíkové mobility v Ostravě 1.etapa - 1.a2. fáze</v>
      </c>
      <c r="F50" s="34"/>
      <c r="G50" s="34"/>
      <c r="H50" s="34"/>
      <c r="I50" s="42"/>
      <c r="J50" s="42"/>
      <c r="K50" s="42"/>
      <c r="L50" s="42"/>
      <c r="M50" s="149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2" customHeight="1">
      <c r="A51" s="40"/>
      <c r="B51" s="41"/>
      <c r="C51" s="34" t="s">
        <v>122</v>
      </c>
      <c r="D51" s="42"/>
      <c r="E51" s="42"/>
      <c r="F51" s="42"/>
      <c r="G51" s="42"/>
      <c r="H51" s="42"/>
      <c r="I51" s="42"/>
      <c r="J51" s="42"/>
      <c r="K51" s="42"/>
      <c r="L51" s="42"/>
      <c r="M51" s="149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6.5" customHeight="1">
      <c r="A52" s="40"/>
      <c r="B52" s="41"/>
      <c r="C52" s="42"/>
      <c r="D52" s="42"/>
      <c r="E52" s="71" t="str">
        <f>E9</f>
        <v>VRN - VRN</v>
      </c>
      <c r="F52" s="42"/>
      <c r="G52" s="42"/>
      <c r="H52" s="42"/>
      <c r="I52" s="42"/>
      <c r="J52" s="42"/>
      <c r="K52" s="42"/>
      <c r="L52" s="42"/>
      <c r="M52" s="149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149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2" customHeight="1">
      <c r="A54" s="40"/>
      <c r="B54" s="41"/>
      <c r="C54" s="34" t="s">
        <v>22</v>
      </c>
      <c r="D54" s="42"/>
      <c r="E54" s="42"/>
      <c r="F54" s="29" t="str">
        <f>F12</f>
        <v>Ostrava</v>
      </c>
      <c r="G54" s="42"/>
      <c r="H54" s="42"/>
      <c r="I54" s="34" t="s">
        <v>24</v>
      </c>
      <c r="J54" s="74" t="str">
        <f>IF(J12="","",J12)</f>
        <v>21. 3. 2022</v>
      </c>
      <c r="K54" s="42"/>
      <c r="L54" s="42"/>
      <c r="M54" s="149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149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5.15" customHeight="1">
      <c r="A56" s="40"/>
      <c r="B56" s="41"/>
      <c r="C56" s="34" t="s">
        <v>26</v>
      </c>
      <c r="D56" s="42"/>
      <c r="E56" s="42"/>
      <c r="F56" s="29" t="str">
        <f>E15</f>
        <v>Dopravní podnik Ostrava a.s.</v>
      </c>
      <c r="G56" s="42"/>
      <c r="H56" s="42"/>
      <c r="I56" s="34" t="s">
        <v>33</v>
      </c>
      <c r="J56" s="38" t="str">
        <f>E21</f>
        <v>IGEA s.r.o.</v>
      </c>
      <c r="K56" s="42"/>
      <c r="L56" s="42"/>
      <c r="M56" s="149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15.15" customHeight="1">
      <c r="A57" s="40"/>
      <c r="B57" s="41"/>
      <c r="C57" s="34" t="s">
        <v>31</v>
      </c>
      <c r="D57" s="42"/>
      <c r="E57" s="42"/>
      <c r="F57" s="29" t="str">
        <f>IF(E18="","",E18)</f>
        <v>Vyplň údaj</v>
      </c>
      <c r="G57" s="42"/>
      <c r="H57" s="42"/>
      <c r="I57" s="34" t="s">
        <v>36</v>
      </c>
      <c r="J57" s="38" t="str">
        <f>E24</f>
        <v>R.Vojtěchová</v>
      </c>
      <c r="K57" s="42"/>
      <c r="L57" s="42"/>
      <c r="M57" s="149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149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9.28" customHeight="1">
      <c r="A59" s="40"/>
      <c r="B59" s="41"/>
      <c r="C59" s="175" t="s">
        <v>127</v>
      </c>
      <c r="D59" s="176"/>
      <c r="E59" s="176"/>
      <c r="F59" s="176"/>
      <c r="G59" s="176"/>
      <c r="H59" s="176"/>
      <c r="I59" s="177" t="s">
        <v>128</v>
      </c>
      <c r="J59" s="177" t="s">
        <v>129</v>
      </c>
      <c r="K59" s="177" t="s">
        <v>130</v>
      </c>
      <c r="L59" s="176"/>
      <c r="M59" s="149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149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2.8" customHeight="1">
      <c r="A61" s="40"/>
      <c r="B61" s="41"/>
      <c r="C61" s="178" t="s">
        <v>74</v>
      </c>
      <c r="D61" s="42"/>
      <c r="E61" s="42"/>
      <c r="F61" s="42"/>
      <c r="G61" s="42"/>
      <c r="H61" s="42"/>
      <c r="I61" s="104">
        <f>Q85</f>
        <v>0</v>
      </c>
      <c r="J61" s="104">
        <f>R85</f>
        <v>0</v>
      </c>
      <c r="K61" s="104">
        <f>K85</f>
        <v>0</v>
      </c>
      <c r="L61" s="42"/>
      <c r="M61" s="149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U61" s="19" t="s">
        <v>131</v>
      </c>
    </row>
    <row r="62" s="9" customFormat="1" ht="24.96" customHeight="1">
      <c r="A62" s="9"/>
      <c r="B62" s="179"/>
      <c r="C62" s="180"/>
      <c r="D62" s="181" t="s">
        <v>3492</v>
      </c>
      <c r="E62" s="182"/>
      <c r="F62" s="182"/>
      <c r="G62" s="182"/>
      <c r="H62" s="182"/>
      <c r="I62" s="183">
        <f>Q86</f>
        <v>0</v>
      </c>
      <c r="J62" s="183">
        <f>R86</f>
        <v>0</v>
      </c>
      <c r="K62" s="183">
        <f>K86</f>
        <v>0</v>
      </c>
      <c r="L62" s="180"/>
      <c r="M62" s="184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85"/>
      <c r="C63" s="130"/>
      <c r="D63" s="186" t="s">
        <v>3493</v>
      </c>
      <c r="E63" s="187"/>
      <c r="F63" s="187"/>
      <c r="G63" s="187"/>
      <c r="H63" s="187"/>
      <c r="I63" s="188">
        <f>Q87</f>
        <v>0</v>
      </c>
      <c r="J63" s="188">
        <f>R87</f>
        <v>0</v>
      </c>
      <c r="K63" s="188">
        <f>K87</f>
        <v>0</v>
      </c>
      <c r="L63" s="130"/>
      <c r="M63" s="18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5"/>
      <c r="C64" s="130"/>
      <c r="D64" s="186" t="s">
        <v>3494</v>
      </c>
      <c r="E64" s="187"/>
      <c r="F64" s="187"/>
      <c r="G64" s="187"/>
      <c r="H64" s="187"/>
      <c r="I64" s="188">
        <f>Q93</f>
        <v>0</v>
      </c>
      <c r="J64" s="188">
        <f>R93</f>
        <v>0</v>
      </c>
      <c r="K64" s="188">
        <f>K93</f>
        <v>0</v>
      </c>
      <c r="L64" s="130"/>
      <c r="M64" s="18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5"/>
      <c r="C65" s="130"/>
      <c r="D65" s="186" t="s">
        <v>3495</v>
      </c>
      <c r="E65" s="187"/>
      <c r="F65" s="187"/>
      <c r="G65" s="187"/>
      <c r="H65" s="187"/>
      <c r="I65" s="188">
        <f>Q106</f>
        <v>0</v>
      </c>
      <c r="J65" s="188">
        <f>R106</f>
        <v>0</v>
      </c>
      <c r="K65" s="188">
        <f>K106</f>
        <v>0</v>
      </c>
      <c r="L65" s="130"/>
      <c r="M65" s="18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149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6.96" customHeight="1">
      <c r="A67" s="40"/>
      <c r="B67" s="61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149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71" s="2" customFormat="1" ht="6.96" customHeight="1">
      <c r="A71" s="40"/>
      <c r="B71" s="63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149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24.96" customHeight="1">
      <c r="A72" s="40"/>
      <c r="B72" s="41"/>
      <c r="C72" s="25" t="s">
        <v>146</v>
      </c>
      <c r="D72" s="42"/>
      <c r="E72" s="42"/>
      <c r="F72" s="42"/>
      <c r="G72" s="42"/>
      <c r="H72" s="42"/>
      <c r="I72" s="42"/>
      <c r="J72" s="42"/>
      <c r="K72" s="42"/>
      <c r="L72" s="42"/>
      <c r="M72" s="149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149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17</v>
      </c>
      <c r="D74" s="42"/>
      <c r="E74" s="42"/>
      <c r="F74" s="42"/>
      <c r="G74" s="42"/>
      <c r="H74" s="42"/>
      <c r="I74" s="42"/>
      <c r="J74" s="42"/>
      <c r="K74" s="42"/>
      <c r="L74" s="42"/>
      <c r="M74" s="149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174" t="str">
        <f>E7</f>
        <v>Rozvoj vodíkové mobility v Ostravě 1.etapa - 1.a2. fáze</v>
      </c>
      <c r="F75" s="34"/>
      <c r="G75" s="34"/>
      <c r="H75" s="34"/>
      <c r="I75" s="42"/>
      <c r="J75" s="42"/>
      <c r="K75" s="42"/>
      <c r="L75" s="42"/>
      <c r="M75" s="149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122</v>
      </c>
      <c r="D76" s="42"/>
      <c r="E76" s="42"/>
      <c r="F76" s="42"/>
      <c r="G76" s="42"/>
      <c r="H76" s="42"/>
      <c r="I76" s="42"/>
      <c r="J76" s="42"/>
      <c r="K76" s="42"/>
      <c r="L76" s="42"/>
      <c r="M76" s="149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71" t="str">
        <f>E9</f>
        <v>VRN - VRN</v>
      </c>
      <c r="F77" s="42"/>
      <c r="G77" s="42"/>
      <c r="H77" s="42"/>
      <c r="I77" s="42"/>
      <c r="J77" s="42"/>
      <c r="K77" s="42"/>
      <c r="L77" s="42"/>
      <c r="M77" s="149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149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22</v>
      </c>
      <c r="D79" s="42"/>
      <c r="E79" s="42"/>
      <c r="F79" s="29" t="str">
        <f>F12</f>
        <v>Ostrava</v>
      </c>
      <c r="G79" s="42"/>
      <c r="H79" s="42"/>
      <c r="I79" s="34" t="s">
        <v>24</v>
      </c>
      <c r="J79" s="74" t="str">
        <f>IF(J12="","",J12)</f>
        <v>21. 3. 2022</v>
      </c>
      <c r="K79" s="42"/>
      <c r="L79" s="42"/>
      <c r="M79" s="149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149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26</v>
      </c>
      <c r="D81" s="42"/>
      <c r="E81" s="42"/>
      <c r="F81" s="29" t="str">
        <f>E15</f>
        <v>Dopravní podnik Ostrava a.s.</v>
      </c>
      <c r="G81" s="42"/>
      <c r="H81" s="42"/>
      <c r="I81" s="34" t="s">
        <v>33</v>
      </c>
      <c r="J81" s="38" t="str">
        <f>E21</f>
        <v>IGEA s.r.o.</v>
      </c>
      <c r="K81" s="42"/>
      <c r="L81" s="42"/>
      <c r="M81" s="149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31</v>
      </c>
      <c r="D82" s="42"/>
      <c r="E82" s="42"/>
      <c r="F82" s="29" t="str">
        <f>IF(E18="","",E18)</f>
        <v>Vyplň údaj</v>
      </c>
      <c r="G82" s="42"/>
      <c r="H82" s="42"/>
      <c r="I82" s="34" t="s">
        <v>36</v>
      </c>
      <c r="J82" s="38" t="str">
        <f>E24</f>
        <v>R.Vojtěchová</v>
      </c>
      <c r="K82" s="42"/>
      <c r="L82" s="42"/>
      <c r="M82" s="149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0.32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149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11" customFormat="1" ht="29.28" customHeight="1">
      <c r="A84" s="190"/>
      <c r="B84" s="191"/>
      <c r="C84" s="192" t="s">
        <v>147</v>
      </c>
      <c r="D84" s="193" t="s">
        <v>59</v>
      </c>
      <c r="E84" s="193" t="s">
        <v>55</v>
      </c>
      <c r="F84" s="193" t="s">
        <v>56</v>
      </c>
      <c r="G84" s="193" t="s">
        <v>148</v>
      </c>
      <c r="H84" s="193" t="s">
        <v>149</v>
      </c>
      <c r="I84" s="193" t="s">
        <v>150</v>
      </c>
      <c r="J84" s="193" t="s">
        <v>151</v>
      </c>
      <c r="K84" s="194" t="s">
        <v>130</v>
      </c>
      <c r="L84" s="195" t="s">
        <v>152</v>
      </c>
      <c r="M84" s="196"/>
      <c r="N84" s="94" t="s">
        <v>20</v>
      </c>
      <c r="O84" s="95" t="s">
        <v>44</v>
      </c>
      <c r="P84" s="95" t="s">
        <v>153</v>
      </c>
      <c r="Q84" s="95" t="s">
        <v>154</v>
      </c>
      <c r="R84" s="95" t="s">
        <v>155</v>
      </c>
      <c r="S84" s="95" t="s">
        <v>156</v>
      </c>
      <c r="T84" s="95" t="s">
        <v>157</v>
      </c>
      <c r="U84" s="95" t="s">
        <v>158</v>
      </c>
      <c r="V84" s="95" t="s">
        <v>159</v>
      </c>
      <c r="W84" s="95" t="s">
        <v>160</v>
      </c>
      <c r="X84" s="96" t="s">
        <v>161</v>
      </c>
      <c r="Y84" s="190"/>
      <c r="Z84" s="190"/>
      <c r="AA84" s="190"/>
      <c r="AB84" s="190"/>
      <c r="AC84" s="190"/>
      <c r="AD84" s="190"/>
      <c r="AE84" s="190"/>
    </row>
    <row r="85" s="2" customFormat="1" ht="22.8" customHeight="1">
      <c r="A85" s="40"/>
      <c r="B85" s="41"/>
      <c r="C85" s="101" t="s">
        <v>162</v>
      </c>
      <c r="D85" s="42"/>
      <c r="E85" s="42"/>
      <c r="F85" s="42"/>
      <c r="G85" s="42"/>
      <c r="H85" s="42"/>
      <c r="I85" s="42"/>
      <c r="J85" s="42"/>
      <c r="K85" s="197">
        <f>BK85</f>
        <v>0</v>
      </c>
      <c r="L85" s="42"/>
      <c r="M85" s="46"/>
      <c r="N85" s="97"/>
      <c r="O85" s="198"/>
      <c r="P85" s="98"/>
      <c r="Q85" s="199">
        <f>Q86</f>
        <v>0</v>
      </c>
      <c r="R85" s="199">
        <f>R86</f>
        <v>0</v>
      </c>
      <c r="S85" s="98"/>
      <c r="T85" s="200">
        <f>T86</f>
        <v>0</v>
      </c>
      <c r="U85" s="98"/>
      <c r="V85" s="200">
        <f>V86</f>
        <v>0</v>
      </c>
      <c r="W85" s="98"/>
      <c r="X85" s="201">
        <f>X86</f>
        <v>0</v>
      </c>
      <c r="Y85" s="40"/>
      <c r="Z85" s="40"/>
      <c r="AA85" s="40"/>
      <c r="AB85" s="40"/>
      <c r="AC85" s="40"/>
      <c r="AD85" s="40"/>
      <c r="AE85" s="40"/>
      <c r="AT85" s="19" t="s">
        <v>75</v>
      </c>
      <c r="AU85" s="19" t="s">
        <v>131</v>
      </c>
      <c r="BK85" s="202">
        <f>BK86</f>
        <v>0</v>
      </c>
    </row>
    <row r="86" s="12" customFormat="1" ht="25.92" customHeight="1">
      <c r="A86" s="12"/>
      <c r="B86" s="203"/>
      <c r="C86" s="204"/>
      <c r="D86" s="205" t="s">
        <v>75</v>
      </c>
      <c r="E86" s="206" t="s">
        <v>119</v>
      </c>
      <c r="F86" s="206" t="s">
        <v>3496</v>
      </c>
      <c r="G86" s="204"/>
      <c r="H86" s="204"/>
      <c r="I86" s="207"/>
      <c r="J86" s="207"/>
      <c r="K86" s="208">
        <f>BK86</f>
        <v>0</v>
      </c>
      <c r="L86" s="204"/>
      <c r="M86" s="209"/>
      <c r="N86" s="210"/>
      <c r="O86" s="211"/>
      <c r="P86" s="211"/>
      <c r="Q86" s="212">
        <f>Q87+Q93+Q106</f>
        <v>0</v>
      </c>
      <c r="R86" s="212">
        <f>R87+R93+R106</f>
        <v>0</v>
      </c>
      <c r="S86" s="211"/>
      <c r="T86" s="213">
        <f>T87+T93+T106</f>
        <v>0</v>
      </c>
      <c r="U86" s="211"/>
      <c r="V86" s="213">
        <f>V87+V93+V106</f>
        <v>0</v>
      </c>
      <c r="W86" s="211"/>
      <c r="X86" s="214">
        <f>X87+X93+X106</f>
        <v>0</v>
      </c>
      <c r="Y86" s="12"/>
      <c r="Z86" s="12"/>
      <c r="AA86" s="12"/>
      <c r="AB86" s="12"/>
      <c r="AC86" s="12"/>
      <c r="AD86" s="12"/>
      <c r="AE86" s="12"/>
      <c r="AR86" s="215" t="s">
        <v>187</v>
      </c>
      <c r="AT86" s="216" t="s">
        <v>75</v>
      </c>
      <c r="AU86" s="216" t="s">
        <v>76</v>
      </c>
      <c r="AY86" s="215" t="s">
        <v>166</v>
      </c>
      <c r="BK86" s="217">
        <f>BK87+BK93+BK106</f>
        <v>0</v>
      </c>
    </row>
    <row r="87" s="12" customFormat="1" ht="22.8" customHeight="1">
      <c r="A87" s="12"/>
      <c r="B87" s="203"/>
      <c r="C87" s="204"/>
      <c r="D87" s="205" t="s">
        <v>75</v>
      </c>
      <c r="E87" s="218" t="s">
        <v>3497</v>
      </c>
      <c r="F87" s="218" t="s">
        <v>3498</v>
      </c>
      <c r="G87" s="204"/>
      <c r="H87" s="204"/>
      <c r="I87" s="207"/>
      <c r="J87" s="207"/>
      <c r="K87" s="219">
        <f>BK87</f>
        <v>0</v>
      </c>
      <c r="L87" s="204"/>
      <c r="M87" s="209"/>
      <c r="N87" s="210"/>
      <c r="O87" s="211"/>
      <c r="P87" s="211"/>
      <c r="Q87" s="212">
        <f>SUM(Q88:Q92)</f>
        <v>0</v>
      </c>
      <c r="R87" s="212">
        <f>SUM(R88:R92)</f>
        <v>0</v>
      </c>
      <c r="S87" s="211"/>
      <c r="T87" s="213">
        <f>SUM(T88:T92)</f>
        <v>0</v>
      </c>
      <c r="U87" s="211"/>
      <c r="V87" s="213">
        <f>SUM(V88:V92)</f>
        <v>0</v>
      </c>
      <c r="W87" s="211"/>
      <c r="X87" s="214">
        <f>SUM(X88:X92)</f>
        <v>0</v>
      </c>
      <c r="Y87" s="12"/>
      <c r="Z87" s="12"/>
      <c r="AA87" s="12"/>
      <c r="AB87" s="12"/>
      <c r="AC87" s="12"/>
      <c r="AD87" s="12"/>
      <c r="AE87" s="12"/>
      <c r="AR87" s="215" t="s">
        <v>187</v>
      </c>
      <c r="AT87" s="216" t="s">
        <v>75</v>
      </c>
      <c r="AU87" s="216" t="s">
        <v>84</v>
      </c>
      <c r="AY87" s="215" t="s">
        <v>166</v>
      </c>
      <c r="BK87" s="217">
        <f>SUM(BK88:BK92)</f>
        <v>0</v>
      </c>
    </row>
    <row r="88" s="2" customFormat="1" ht="16.5" customHeight="1">
      <c r="A88" s="40"/>
      <c r="B88" s="41"/>
      <c r="C88" s="220" t="s">
        <v>84</v>
      </c>
      <c r="D88" s="220" t="s">
        <v>171</v>
      </c>
      <c r="E88" s="221" t="s">
        <v>3499</v>
      </c>
      <c r="F88" s="222" t="s">
        <v>3500</v>
      </c>
      <c r="G88" s="223" t="s">
        <v>791</v>
      </c>
      <c r="H88" s="224">
        <v>1</v>
      </c>
      <c r="I88" s="225"/>
      <c r="J88" s="225"/>
      <c r="K88" s="226">
        <f>ROUND(P88*H88,2)</f>
        <v>0</v>
      </c>
      <c r="L88" s="227"/>
      <c r="M88" s="46"/>
      <c r="N88" s="228" t="s">
        <v>20</v>
      </c>
      <c r="O88" s="229" t="s">
        <v>45</v>
      </c>
      <c r="P88" s="230">
        <f>I88+J88</f>
        <v>0</v>
      </c>
      <c r="Q88" s="230">
        <f>ROUND(I88*H88,2)</f>
        <v>0</v>
      </c>
      <c r="R88" s="230">
        <f>ROUND(J88*H88,2)</f>
        <v>0</v>
      </c>
      <c r="S88" s="86"/>
      <c r="T88" s="231">
        <f>S88*H88</f>
        <v>0</v>
      </c>
      <c r="U88" s="231">
        <v>0</v>
      </c>
      <c r="V88" s="231">
        <f>U88*H88</f>
        <v>0</v>
      </c>
      <c r="W88" s="231">
        <v>0</v>
      </c>
      <c r="X88" s="232">
        <f>W88*H88</f>
        <v>0</v>
      </c>
      <c r="Y88" s="40"/>
      <c r="Z88" s="40"/>
      <c r="AA88" s="40"/>
      <c r="AB88" s="40"/>
      <c r="AC88" s="40"/>
      <c r="AD88" s="40"/>
      <c r="AE88" s="40"/>
      <c r="AR88" s="233" t="s">
        <v>2438</v>
      </c>
      <c r="AT88" s="233" t="s">
        <v>171</v>
      </c>
      <c r="AU88" s="233" t="s">
        <v>86</v>
      </c>
      <c r="AY88" s="19" t="s">
        <v>166</v>
      </c>
      <c r="BE88" s="234">
        <f>IF(O88="základní",K88,0)</f>
        <v>0</v>
      </c>
      <c r="BF88" s="234">
        <f>IF(O88="snížená",K88,0)</f>
        <v>0</v>
      </c>
      <c r="BG88" s="234">
        <f>IF(O88="zákl. přenesená",K88,0)</f>
        <v>0</v>
      </c>
      <c r="BH88" s="234">
        <f>IF(O88="sníž. přenesená",K88,0)</f>
        <v>0</v>
      </c>
      <c r="BI88" s="234">
        <f>IF(O88="nulová",K88,0)</f>
        <v>0</v>
      </c>
      <c r="BJ88" s="19" t="s">
        <v>84</v>
      </c>
      <c r="BK88" s="234">
        <f>ROUND(P88*H88,2)</f>
        <v>0</v>
      </c>
      <c r="BL88" s="19" t="s">
        <v>2438</v>
      </c>
      <c r="BM88" s="233" t="s">
        <v>3501</v>
      </c>
    </row>
    <row r="89" s="2" customFormat="1" ht="24.15" customHeight="1">
      <c r="A89" s="40"/>
      <c r="B89" s="41"/>
      <c r="C89" s="220" t="s">
        <v>86</v>
      </c>
      <c r="D89" s="220" t="s">
        <v>171</v>
      </c>
      <c r="E89" s="221" t="s">
        <v>3502</v>
      </c>
      <c r="F89" s="222" t="s">
        <v>3503</v>
      </c>
      <c r="G89" s="223" t="s">
        <v>791</v>
      </c>
      <c r="H89" s="224">
        <v>1</v>
      </c>
      <c r="I89" s="225"/>
      <c r="J89" s="225"/>
      <c r="K89" s="226">
        <f>ROUND(P89*H89,2)</f>
        <v>0</v>
      </c>
      <c r="L89" s="227"/>
      <c r="M89" s="46"/>
      <c r="N89" s="228" t="s">
        <v>20</v>
      </c>
      <c r="O89" s="229" t="s">
        <v>45</v>
      </c>
      <c r="P89" s="230">
        <f>I89+J89</f>
        <v>0</v>
      </c>
      <c r="Q89" s="230">
        <f>ROUND(I89*H89,2)</f>
        <v>0</v>
      </c>
      <c r="R89" s="230">
        <f>ROUND(J89*H89,2)</f>
        <v>0</v>
      </c>
      <c r="S89" s="86"/>
      <c r="T89" s="231">
        <f>S89*H89</f>
        <v>0</v>
      </c>
      <c r="U89" s="231">
        <v>0</v>
      </c>
      <c r="V89" s="231">
        <f>U89*H89</f>
        <v>0</v>
      </c>
      <c r="W89" s="231">
        <v>0</v>
      </c>
      <c r="X89" s="232">
        <f>W89*H89</f>
        <v>0</v>
      </c>
      <c r="Y89" s="40"/>
      <c r="Z89" s="40"/>
      <c r="AA89" s="40"/>
      <c r="AB89" s="40"/>
      <c r="AC89" s="40"/>
      <c r="AD89" s="40"/>
      <c r="AE89" s="40"/>
      <c r="AR89" s="233" t="s">
        <v>2438</v>
      </c>
      <c r="AT89" s="233" t="s">
        <v>171</v>
      </c>
      <c r="AU89" s="233" t="s">
        <v>86</v>
      </c>
      <c r="AY89" s="19" t="s">
        <v>166</v>
      </c>
      <c r="BE89" s="234">
        <f>IF(O89="základní",K89,0)</f>
        <v>0</v>
      </c>
      <c r="BF89" s="234">
        <f>IF(O89="snížená",K89,0)</f>
        <v>0</v>
      </c>
      <c r="BG89" s="234">
        <f>IF(O89="zákl. přenesená",K89,0)</f>
        <v>0</v>
      </c>
      <c r="BH89" s="234">
        <f>IF(O89="sníž. přenesená",K89,0)</f>
        <v>0</v>
      </c>
      <c r="BI89" s="234">
        <f>IF(O89="nulová",K89,0)</f>
        <v>0</v>
      </c>
      <c r="BJ89" s="19" t="s">
        <v>84</v>
      </c>
      <c r="BK89" s="234">
        <f>ROUND(P89*H89,2)</f>
        <v>0</v>
      </c>
      <c r="BL89" s="19" t="s">
        <v>2438</v>
      </c>
      <c r="BM89" s="233" t="s">
        <v>3504</v>
      </c>
    </row>
    <row r="90" s="2" customFormat="1" ht="24.15" customHeight="1">
      <c r="A90" s="40"/>
      <c r="B90" s="41"/>
      <c r="C90" s="220" t="s">
        <v>165</v>
      </c>
      <c r="D90" s="220" t="s">
        <v>171</v>
      </c>
      <c r="E90" s="221" t="s">
        <v>3505</v>
      </c>
      <c r="F90" s="222" t="s">
        <v>3506</v>
      </c>
      <c r="G90" s="223" t="s">
        <v>791</v>
      </c>
      <c r="H90" s="224">
        <v>1</v>
      </c>
      <c r="I90" s="225"/>
      <c r="J90" s="225"/>
      <c r="K90" s="226">
        <f>ROUND(P90*H90,2)</f>
        <v>0</v>
      </c>
      <c r="L90" s="227"/>
      <c r="M90" s="46"/>
      <c r="N90" s="228" t="s">
        <v>20</v>
      </c>
      <c r="O90" s="229" t="s">
        <v>45</v>
      </c>
      <c r="P90" s="230">
        <f>I90+J90</f>
        <v>0</v>
      </c>
      <c r="Q90" s="230">
        <f>ROUND(I90*H90,2)</f>
        <v>0</v>
      </c>
      <c r="R90" s="230">
        <f>ROUND(J90*H90,2)</f>
        <v>0</v>
      </c>
      <c r="S90" s="86"/>
      <c r="T90" s="231">
        <f>S90*H90</f>
        <v>0</v>
      </c>
      <c r="U90" s="231">
        <v>0</v>
      </c>
      <c r="V90" s="231">
        <f>U90*H90</f>
        <v>0</v>
      </c>
      <c r="W90" s="231">
        <v>0</v>
      </c>
      <c r="X90" s="232">
        <f>W90*H90</f>
        <v>0</v>
      </c>
      <c r="Y90" s="40"/>
      <c r="Z90" s="40"/>
      <c r="AA90" s="40"/>
      <c r="AB90" s="40"/>
      <c r="AC90" s="40"/>
      <c r="AD90" s="40"/>
      <c r="AE90" s="40"/>
      <c r="AR90" s="233" t="s">
        <v>2438</v>
      </c>
      <c r="AT90" s="233" t="s">
        <v>171</v>
      </c>
      <c r="AU90" s="233" t="s">
        <v>86</v>
      </c>
      <c r="AY90" s="19" t="s">
        <v>166</v>
      </c>
      <c r="BE90" s="234">
        <f>IF(O90="základní",K90,0)</f>
        <v>0</v>
      </c>
      <c r="BF90" s="234">
        <f>IF(O90="snížená",K90,0)</f>
        <v>0</v>
      </c>
      <c r="BG90" s="234">
        <f>IF(O90="zákl. přenesená",K90,0)</f>
        <v>0</v>
      </c>
      <c r="BH90" s="234">
        <f>IF(O90="sníž. přenesená",K90,0)</f>
        <v>0</v>
      </c>
      <c r="BI90" s="234">
        <f>IF(O90="nulová",K90,0)</f>
        <v>0</v>
      </c>
      <c r="BJ90" s="19" t="s">
        <v>84</v>
      </c>
      <c r="BK90" s="234">
        <f>ROUND(P90*H90,2)</f>
        <v>0</v>
      </c>
      <c r="BL90" s="19" t="s">
        <v>2438</v>
      </c>
      <c r="BM90" s="233" t="s">
        <v>3507</v>
      </c>
    </row>
    <row r="91" s="2" customFormat="1" ht="16.5" customHeight="1">
      <c r="A91" s="40"/>
      <c r="B91" s="41"/>
      <c r="C91" s="220" t="s">
        <v>175</v>
      </c>
      <c r="D91" s="220" t="s">
        <v>171</v>
      </c>
      <c r="E91" s="221" t="s">
        <v>3508</v>
      </c>
      <c r="F91" s="222" t="s">
        <v>3509</v>
      </c>
      <c r="G91" s="223" t="s">
        <v>791</v>
      </c>
      <c r="H91" s="224">
        <v>1</v>
      </c>
      <c r="I91" s="225"/>
      <c r="J91" s="225"/>
      <c r="K91" s="226">
        <f>ROUND(P91*H91,2)</f>
        <v>0</v>
      </c>
      <c r="L91" s="227"/>
      <c r="M91" s="46"/>
      <c r="N91" s="228" t="s">
        <v>20</v>
      </c>
      <c r="O91" s="229" t="s">
        <v>45</v>
      </c>
      <c r="P91" s="230">
        <f>I91+J91</f>
        <v>0</v>
      </c>
      <c r="Q91" s="230">
        <f>ROUND(I91*H91,2)</f>
        <v>0</v>
      </c>
      <c r="R91" s="230">
        <f>ROUND(J91*H91,2)</f>
        <v>0</v>
      </c>
      <c r="S91" s="86"/>
      <c r="T91" s="231">
        <f>S91*H91</f>
        <v>0</v>
      </c>
      <c r="U91" s="231">
        <v>0</v>
      </c>
      <c r="V91" s="231">
        <f>U91*H91</f>
        <v>0</v>
      </c>
      <c r="W91" s="231">
        <v>0</v>
      </c>
      <c r="X91" s="232">
        <f>W91*H91</f>
        <v>0</v>
      </c>
      <c r="Y91" s="40"/>
      <c r="Z91" s="40"/>
      <c r="AA91" s="40"/>
      <c r="AB91" s="40"/>
      <c r="AC91" s="40"/>
      <c r="AD91" s="40"/>
      <c r="AE91" s="40"/>
      <c r="AR91" s="233" t="s">
        <v>2438</v>
      </c>
      <c r="AT91" s="233" t="s">
        <v>171</v>
      </c>
      <c r="AU91" s="233" t="s">
        <v>86</v>
      </c>
      <c r="AY91" s="19" t="s">
        <v>166</v>
      </c>
      <c r="BE91" s="234">
        <f>IF(O91="základní",K91,0)</f>
        <v>0</v>
      </c>
      <c r="BF91" s="234">
        <f>IF(O91="snížená",K91,0)</f>
        <v>0</v>
      </c>
      <c r="BG91" s="234">
        <f>IF(O91="zákl. přenesená",K91,0)</f>
        <v>0</v>
      </c>
      <c r="BH91" s="234">
        <f>IF(O91="sníž. přenesená",K91,0)</f>
        <v>0</v>
      </c>
      <c r="BI91" s="234">
        <f>IF(O91="nulová",K91,0)</f>
        <v>0</v>
      </c>
      <c r="BJ91" s="19" t="s">
        <v>84</v>
      </c>
      <c r="BK91" s="234">
        <f>ROUND(P91*H91,2)</f>
        <v>0</v>
      </c>
      <c r="BL91" s="19" t="s">
        <v>2438</v>
      </c>
      <c r="BM91" s="233" t="s">
        <v>3510</v>
      </c>
    </row>
    <row r="92" s="2" customFormat="1" ht="16.5" customHeight="1">
      <c r="A92" s="40"/>
      <c r="B92" s="41"/>
      <c r="C92" s="220" t="s">
        <v>187</v>
      </c>
      <c r="D92" s="220" t="s">
        <v>171</v>
      </c>
      <c r="E92" s="221" t="s">
        <v>3511</v>
      </c>
      <c r="F92" s="222" t="s">
        <v>3512</v>
      </c>
      <c r="G92" s="223" t="s">
        <v>791</v>
      </c>
      <c r="H92" s="224">
        <v>2</v>
      </c>
      <c r="I92" s="225"/>
      <c r="J92" s="225"/>
      <c r="K92" s="226">
        <f>ROUND(P92*H92,2)</f>
        <v>0</v>
      </c>
      <c r="L92" s="227"/>
      <c r="M92" s="46"/>
      <c r="N92" s="228" t="s">
        <v>20</v>
      </c>
      <c r="O92" s="229" t="s">
        <v>45</v>
      </c>
      <c r="P92" s="230">
        <f>I92+J92</f>
        <v>0</v>
      </c>
      <c r="Q92" s="230">
        <f>ROUND(I92*H92,2)</f>
        <v>0</v>
      </c>
      <c r="R92" s="230">
        <f>ROUND(J92*H92,2)</f>
        <v>0</v>
      </c>
      <c r="S92" s="86"/>
      <c r="T92" s="231">
        <f>S92*H92</f>
        <v>0</v>
      </c>
      <c r="U92" s="231">
        <v>0</v>
      </c>
      <c r="V92" s="231">
        <f>U92*H92</f>
        <v>0</v>
      </c>
      <c r="W92" s="231">
        <v>0</v>
      </c>
      <c r="X92" s="232">
        <f>W92*H92</f>
        <v>0</v>
      </c>
      <c r="Y92" s="40"/>
      <c r="Z92" s="40"/>
      <c r="AA92" s="40"/>
      <c r="AB92" s="40"/>
      <c r="AC92" s="40"/>
      <c r="AD92" s="40"/>
      <c r="AE92" s="40"/>
      <c r="AR92" s="233" t="s">
        <v>2438</v>
      </c>
      <c r="AT92" s="233" t="s">
        <v>171</v>
      </c>
      <c r="AU92" s="233" t="s">
        <v>86</v>
      </c>
      <c r="AY92" s="19" t="s">
        <v>166</v>
      </c>
      <c r="BE92" s="234">
        <f>IF(O92="základní",K92,0)</f>
        <v>0</v>
      </c>
      <c r="BF92" s="234">
        <f>IF(O92="snížená",K92,0)</f>
        <v>0</v>
      </c>
      <c r="BG92" s="234">
        <f>IF(O92="zákl. přenesená",K92,0)</f>
        <v>0</v>
      </c>
      <c r="BH92" s="234">
        <f>IF(O92="sníž. přenesená",K92,0)</f>
        <v>0</v>
      </c>
      <c r="BI92" s="234">
        <f>IF(O92="nulová",K92,0)</f>
        <v>0</v>
      </c>
      <c r="BJ92" s="19" t="s">
        <v>84</v>
      </c>
      <c r="BK92" s="234">
        <f>ROUND(P92*H92,2)</f>
        <v>0</v>
      </c>
      <c r="BL92" s="19" t="s">
        <v>2438</v>
      </c>
      <c r="BM92" s="233" t="s">
        <v>3513</v>
      </c>
    </row>
    <row r="93" s="12" customFormat="1" ht="22.8" customHeight="1">
      <c r="A93" s="12"/>
      <c r="B93" s="203"/>
      <c r="C93" s="204"/>
      <c r="D93" s="205" t="s">
        <v>75</v>
      </c>
      <c r="E93" s="218" t="s">
        <v>3514</v>
      </c>
      <c r="F93" s="218" t="s">
        <v>3515</v>
      </c>
      <c r="G93" s="204"/>
      <c r="H93" s="204"/>
      <c r="I93" s="207"/>
      <c r="J93" s="207"/>
      <c r="K93" s="219">
        <f>BK93</f>
        <v>0</v>
      </c>
      <c r="L93" s="204"/>
      <c r="M93" s="209"/>
      <c r="N93" s="210"/>
      <c r="O93" s="211"/>
      <c r="P93" s="211"/>
      <c r="Q93" s="212">
        <f>SUM(Q94:Q105)</f>
        <v>0</v>
      </c>
      <c r="R93" s="212">
        <f>SUM(R94:R105)</f>
        <v>0</v>
      </c>
      <c r="S93" s="211"/>
      <c r="T93" s="213">
        <f>SUM(T94:T105)</f>
        <v>0</v>
      </c>
      <c r="U93" s="211"/>
      <c r="V93" s="213">
        <f>SUM(V94:V105)</f>
        <v>0</v>
      </c>
      <c r="W93" s="211"/>
      <c r="X93" s="214">
        <f>SUM(X94:X105)</f>
        <v>0</v>
      </c>
      <c r="Y93" s="12"/>
      <c r="Z93" s="12"/>
      <c r="AA93" s="12"/>
      <c r="AB93" s="12"/>
      <c r="AC93" s="12"/>
      <c r="AD93" s="12"/>
      <c r="AE93" s="12"/>
      <c r="AR93" s="215" t="s">
        <v>187</v>
      </c>
      <c r="AT93" s="216" t="s">
        <v>75</v>
      </c>
      <c r="AU93" s="216" t="s">
        <v>84</v>
      </c>
      <c r="AY93" s="215" t="s">
        <v>166</v>
      </c>
      <c r="BK93" s="217">
        <f>SUM(BK94:BK105)</f>
        <v>0</v>
      </c>
    </row>
    <row r="94" s="2" customFormat="1" ht="24.15" customHeight="1">
      <c r="A94" s="40"/>
      <c r="B94" s="41"/>
      <c r="C94" s="220" t="s">
        <v>191</v>
      </c>
      <c r="D94" s="220" t="s">
        <v>171</v>
      </c>
      <c r="E94" s="221" t="s">
        <v>3516</v>
      </c>
      <c r="F94" s="222" t="s">
        <v>3517</v>
      </c>
      <c r="G94" s="223" t="s">
        <v>791</v>
      </c>
      <c r="H94" s="224">
        <v>1</v>
      </c>
      <c r="I94" s="225"/>
      <c r="J94" s="225"/>
      <c r="K94" s="226">
        <f>ROUND(P94*H94,2)</f>
        <v>0</v>
      </c>
      <c r="L94" s="227"/>
      <c r="M94" s="46"/>
      <c r="N94" s="228" t="s">
        <v>20</v>
      </c>
      <c r="O94" s="229" t="s">
        <v>45</v>
      </c>
      <c r="P94" s="230">
        <f>I94+J94</f>
        <v>0</v>
      </c>
      <c r="Q94" s="230">
        <f>ROUND(I94*H94,2)</f>
        <v>0</v>
      </c>
      <c r="R94" s="230">
        <f>ROUND(J94*H94,2)</f>
        <v>0</v>
      </c>
      <c r="S94" s="86"/>
      <c r="T94" s="231">
        <f>S94*H94</f>
        <v>0</v>
      </c>
      <c r="U94" s="231">
        <v>0</v>
      </c>
      <c r="V94" s="231">
        <f>U94*H94</f>
        <v>0</v>
      </c>
      <c r="W94" s="231">
        <v>0</v>
      </c>
      <c r="X94" s="232">
        <f>W94*H94</f>
        <v>0</v>
      </c>
      <c r="Y94" s="40"/>
      <c r="Z94" s="40"/>
      <c r="AA94" s="40"/>
      <c r="AB94" s="40"/>
      <c r="AC94" s="40"/>
      <c r="AD94" s="40"/>
      <c r="AE94" s="40"/>
      <c r="AR94" s="233" t="s">
        <v>2438</v>
      </c>
      <c r="AT94" s="233" t="s">
        <v>171</v>
      </c>
      <c r="AU94" s="233" t="s">
        <v>86</v>
      </c>
      <c r="AY94" s="19" t="s">
        <v>166</v>
      </c>
      <c r="BE94" s="234">
        <f>IF(O94="základní",K94,0)</f>
        <v>0</v>
      </c>
      <c r="BF94" s="234">
        <f>IF(O94="snížená",K94,0)</f>
        <v>0</v>
      </c>
      <c r="BG94" s="234">
        <f>IF(O94="zákl. přenesená",K94,0)</f>
        <v>0</v>
      </c>
      <c r="BH94" s="234">
        <f>IF(O94="sníž. přenesená",K94,0)</f>
        <v>0</v>
      </c>
      <c r="BI94" s="234">
        <f>IF(O94="nulová",K94,0)</f>
        <v>0</v>
      </c>
      <c r="BJ94" s="19" t="s">
        <v>84</v>
      </c>
      <c r="BK94" s="234">
        <f>ROUND(P94*H94,2)</f>
        <v>0</v>
      </c>
      <c r="BL94" s="19" t="s">
        <v>2438</v>
      </c>
      <c r="BM94" s="233" t="s">
        <v>3518</v>
      </c>
    </row>
    <row r="95" s="2" customFormat="1" ht="16.5" customHeight="1">
      <c r="A95" s="40"/>
      <c r="B95" s="41"/>
      <c r="C95" s="220" t="s">
        <v>196</v>
      </c>
      <c r="D95" s="220" t="s">
        <v>171</v>
      </c>
      <c r="E95" s="221" t="s">
        <v>3519</v>
      </c>
      <c r="F95" s="222" t="s">
        <v>3520</v>
      </c>
      <c r="G95" s="223" t="s">
        <v>791</v>
      </c>
      <c r="H95" s="224">
        <v>1</v>
      </c>
      <c r="I95" s="225"/>
      <c r="J95" s="225"/>
      <c r="K95" s="226">
        <f>ROUND(P95*H95,2)</f>
        <v>0</v>
      </c>
      <c r="L95" s="227"/>
      <c r="M95" s="46"/>
      <c r="N95" s="228" t="s">
        <v>20</v>
      </c>
      <c r="O95" s="229" t="s">
        <v>45</v>
      </c>
      <c r="P95" s="230">
        <f>I95+J95</f>
        <v>0</v>
      </c>
      <c r="Q95" s="230">
        <f>ROUND(I95*H95,2)</f>
        <v>0</v>
      </c>
      <c r="R95" s="230">
        <f>ROUND(J95*H95,2)</f>
        <v>0</v>
      </c>
      <c r="S95" s="86"/>
      <c r="T95" s="231">
        <f>S95*H95</f>
        <v>0</v>
      </c>
      <c r="U95" s="231">
        <v>0</v>
      </c>
      <c r="V95" s="231">
        <f>U95*H95</f>
        <v>0</v>
      </c>
      <c r="W95" s="231">
        <v>0</v>
      </c>
      <c r="X95" s="232">
        <f>W95*H95</f>
        <v>0</v>
      </c>
      <c r="Y95" s="40"/>
      <c r="Z95" s="40"/>
      <c r="AA95" s="40"/>
      <c r="AB95" s="40"/>
      <c r="AC95" s="40"/>
      <c r="AD95" s="40"/>
      <c r="AE95" s="40"/>
      <c r="AR95" s="233" t="s">
        <v>2438</v>
      </c>
      <c r="AT95" s="233" t="s">
        <v>171</v>
      </c>
      <c r="AU95" s="233" t="s">
        <v>86</v>
      </c>
      <c r="AY95" s="19" t="s">
        <v>166</v>
      </c>
      <c r="BE95" s="234">
        <f>IF(O95="základní",K95,0)</f>
        <v>0</v>
      </c>
      <c r="BF95" s="234">
        <f>IF(O95="snížená",K95,0)</f>
        <v>0</v>
      </c>
      <c r="BG95" s="234">
        <f>IF(O95="zákl. přenesená",K95,0)</f>
        <v>0</v>
      </c>
      <c r="BH95" s="234">
        <f>IF(O95="sníž. přenesená",K95,0)</f>
        <v>0</v>
      </c>
      <c r="BI95" s="234">
        <f>IF(O95="nulová",K95,0)</f>
        <v>0</v>
      </c>
      <c r="BJ95" s="19" t="s">
        <v>84</v>
      </c>
      <c r="BK95" s="234">
        <f>ROUND(P95*H95,2)</f>
        <v>0</v>
      </c>
      <c r="BL95" s="19" t="s">
        <v>2438</v>
      </c>
      <c r="BM95" s="233" t="s">
        <v>3521</v>
      </c>
    </row>
    <row r="96" s="13" customFormat="1">
      <c r="A96" s="13"/>
      <c r="B96" s="245"/>
      <c r="C96" s="246"/>
      <c r="D96" s="247" t="s">
        <v>605</v>
      </c>
      <c r="E96" s="248" t="s">
        <v>20</v>
      </c>
      <c r="F96" s="249" t="s">
        <v>3522</v>
      </c>
      <c r="G96" s="246"/>
      <c r="H96" s="250">
        <v>1</v>
      </c>
      <c r="I96" s="251"/>
      <c r="J96" s="251"/>
      <c r="K96" s="246"/>
      <c r="L96" s="246"/>
      <c r="M96" s="252"/>
      <c r="N96" s="253"/>
      <c r="O96" s="254"/>
      <c r="P96" s="254"/>
      <c r="Q96" s="254"/>
      <c r="R96" s="254"/>
      <c r="S96" s="254"/>
      <c r="T96" s="254"/>
      <c r="U96" s="254"/>
      <c r="V96" s="254"/>
      <c r="W96" s="254"/>
      <c r="X96" s="255"/>
      <c r="Y96" s="13"/>
      <c r="Z96" s="13"/>
      <c r="AA96" s="13"/>
      <c r="AB96" s="13"/>
      <c r="AC96" s="13"/>
      <c r="AD96" s="13"/>
      <c r="AE96" s="13"/>
      <c r="AT96" s="256" t="s">
        <v>605</v>
      </c>
      <c r="AU96" s="256" t="s">
        <v>86</v>
      </c>
      <c r="AV96" s="13" t="s">
        <v>86</v>
      </c>
      <c r="AW96" s="13" t="s">
        <v>5</v>
      </c>
      <c r="AX96" s="13" t="s">
        <v>84</v>
      </c>
      <c r="AY96" s="256" t="s">
        <v>166</v>
      </c>
    </row>
    <row r="97" s="15" customFormat="1">
      <c r="A97" s="15"/>
      <c r="B97" s="277"/>
      <c r="C97" s="278"/>
      <c r="D97" s="247" t="s">
        <v>605</v>
      </c>
      <c r="E97" s="279" t="s">
        <v>20</v>
      </c>
      <c r="F97" s="280" t="s">
        <v>3523</v>
      </c>
      <c r="G97" s="278"/>
      <c r="H97" s="279" t="s">
        <v>20</v>
      </c>
      <c r="I97" s="281"/>
      <c r="J97" s="281"/>
      <c r="K97" s="278"/>
      <c r="L97" s="278"/>
      <c r="M97" s="282"/>
      <c r="N97" s="283"/>
      <c r="O97" s="284"/>
      <c r="P97" s="284"/>
      <c r="Q97" s="284"/>
      <c r="R97" s="284"/>
      <c r="S97" s="284"/>
      <c r="T97" s="284"/>
      <c r="U97" s="284"/>
      <c r="V97" s="284"/>
      <c r="W97" s="284"/>
      <c r="X97" s="285"/>
      <c r="Y97" s="15"/>
      <c r="Z97" s="15"/>
      <c r="AA97" s="15"/>
      <c r="AB97" s="15"/>
      <c r="AC97" s="15"/>
      <c r="AD97" s="15"/>
      <c r="AE97" s="15"/>
      <c r="AT97" s="286" t="s">
        <v>605</v>
      </c>
      <c r="AU97" s="286" t="s">
        <v>86</v>
      </c>
      <c r="AV97" s="15" t="s">
        <v>84</v>
      </c>
      <c r="AW97" s="15" t="s">
        <v>5</v>
      </c>
      <c r="AX97" s="15" t="s">
        <v>76</v>
      </c>
      <c r="AY97" s="286" t="s">
        <v>166</v>
      </c>
    </row>
    <row r="98" s="15" customFormat="1">
      <c r="A98" s="15"/>
      <c r="B98" s="277"/>
      <c r="C98" s="278"/>
      <c r="D98" s="247" t="s">
        <v>605</v>
      </c>
      <c r="E98" s="279" t="s">
        <v>20</v>
      </c>
      <c r="F98" s="280" t="s">
        <v>3524</v>
      </c>
      <c r="G98" s="278"/>
      <c r="H98" s="279" t="s">
        <v>20</v>
      </c>
      <c r="I98" s="281"/>
      <c r="J98" s="281"/>
      <c r="K98" s="278"/>
      <c r="L98" s="278"/>
      <c r="M98" s="282"/>
      <c r="N98" s="283"/>
      <c r="O98" s="284"/>
      <c r="P98" s="284"/>
      <c r="Q98" s="284"/>
      <c r="R98" s="284"/>
      <c r="S98" s="284"/>
      <c r="T98" s="284"/>
      <c r="U98" s="284"/>
      <c r="V98" s="284"/>
      <c r="W98" s="284"/>
      <c r="X98" s="285"/>
      <c r="Y98" s="15"/>
      <c r="Z98" s="15"/>
      <c r="AA98" s="15"/>
      <c r="AB98" s="15"/>
      <c r="AC98" s="15"/>
      <c r="AD98" s="15"/>
      <c r="AE98" s="15"/>
      <c r="AT98" s="286" t="s">
        <v>605</v>
      </c>
      <c r="AU98" s="286" t="s">
        <v>86</v>
      </c>
      <c r="AV98" s="15" t="s">
        <v>84</v>
      </c>
      <c r="AW98" s="15" t="s">
        <v>5</v>
      </c>
      <c r="AX98" s="15" t="s">
        <v>76</v>
      </c>
      <c r="AY98" s="286" t="s">
        <v>166</v>
      </c>
    </row>
    <row r="99" s="15" customFormat="1">
      <c r="A99" s="15"/>
      <c r="B99" s="277"/>
      <c r="C99" s="278"/>
      <c r="D99" s="247" t="s">
        <v>605</v>
      </c>
      <c r="E99" s="279" t="s">
        <v>20</v>
      </c>
      <c r="F99" s="280" t="s">
        <v>3525</v>
      </c>
      <c r="G99" s="278"/>
      <c r="H99" s="279" t="s">
        <v>20</v>
      </c>
      <c r="I99" s="281"/>
      <c r="J99" s="281"/>
      <c r="K99" s="278"/>
      <c r="L99" s="278"/>
      <c r="M99" s="282"/>
      <c r="N99" s="283"/>
      <c r="O99" s="284"/>
      <c r="P99" s="284"/>
      <c r="Q99" s="284"/>
      <c r="R99" s="284"/>
      <c r="S99" s="284"/>
      <c r="T99" s="284"/>
      <c r="U99" s="284"/>
      <c r="V99" s="284"/>
      <c r="W99" s="284"/>
      <c r="X99" s="285"/>
      <c r="Y99" s="15"/>
      <c r="Z99" s="15"/>
      <c r="AA99" s="15"/>
      <c r="AB99" s="15"/>
      <c r="AC99" s="15"/>
      <c r="AD99" s="15"/>
      <c r="AE99" s="15"/>
      <c r="AT99" s="286" t="s">
        <v>605</v>
      </c>
      <c r="AU99" s="286" t="s">
        <v>86</v>
      </c>
      <c r="AV99" s="15" t="s">
        <v>84</v>
      </c>
      <c r="AW99" s="15" t="s">
        <v>5</v>
      </c>
      <c r="AX99" s="15" t="s">
        <v>76</v>
      </c>
      <c r="AY99" s="286" t="s">
        <v>166</v>
      </c>
    </row>
    <row r="100" s="15" customFormat="1">
      <c r="A100" s="15"/>
      <c r="B100" s="277"/>
      <c r="C100" s="278"/>
      <c r="D100" s="247" t="s">
        <v>605</v>
      </c>
      <c r="E100" s="279" t="s">
        <v>20</v>
      </c>
      <c r="F100" s="280" t="s">
        <v>3526</v>
      </c>
      <c r="G100" s="278"/>
      <c r="H100" s="279" t="s">
        <v>20</v>
      </c>
      <c r="I100" s="281"/>
      <c r="J100" s="281"/>
      <c r="K100" s="278"/>
      <c r="L100" s="278"/>
      <c r="M100" s="282"/>
      <c r="N100" s="283"/>
      <c r="O100" s="284"/>
      <c r="P100" s="284"/>
      <c r="Q100" s="284"/>
      <c r="R100" s="284"/>
      <c r="S100" s="284"/>
      <c r="T100" s="284"/>
      <c r="U100" s="284"/>
      <c r="V100" s="284"/>
      <c r="W100" s="284"/>
      <c r="X100" s="285"/>
      <c r="Y100" s="15"/>
      <c r="Z100" s="15"/>
      <c r="AA100" s="15"/>
      <c r="AB100" s="15"/>
      <c r="AC100" s="15"/>
      <c r="AD100" s="15"/>
      <c r="AE100" s="15"/>
      <c r="AT100" s="286" t="s">
        <v>605</v>
      </c>
      <c r="AU100" s="286" t="s">
        <v>86</v>
      </c>
      <c r="AV100" s="15" t="s">
        <v>84</v>
      </c>
      <c r="AW100" s="15" t="s">
        <v>5</v>
      </c>
      <c r="AX100" s="15" t="s">
        <v>76</v>
      </c>
      <c r="AY100" s="286" t="s">
        <v>166</v>
      </c>
    </row>
    <row r="101" s="15" customFormat="1">
      <c r="A101" s="15"/>
      <c r="B101" s="277"/>
      <c r="C101" s="278"/>
      <c r="D101" s="247" t="s">
        <v>605</v>
      </c>
      <c r="E101" s="279" t="s">
        <v>20</v>
      </c>
      <c r="F101" s="280" t="s">
        <v>3527</v>
      </c>
      <c r="G101" s="278"/>
      <c r="H101" s="279" t="s">
        <v>20</v>
      </c>
      <c r="I101" s="281"/>
      <c r="J101" s="281"/>
      <c r="K101" s="278"/>
      <c r="L101" s="278"/>
      <c r="M101" s="282"/>
      <c r="N101" s="283"/>
      <c r="O101" s="284"/>
      <c r="P101" s="284"/>
      <c r="Q101" s="284"/>
      <c r="R101" s="284"/>
      <c r="S101" s="284"/>
      <c r="T101" s="284"/>
      <c r="U101" s="284"/>
      <c r="V101" s="284"/>
      <c r="W101" s="284"/>
      <c r="X101" s="285"/>
      <c r="Y101" s="15"/>
      <c r="Z101" s="15"/>
      <c r="AA101" s="15"/>
      <c r="AB101" s="15"/>
      <c r="AC101" s="15"/>
      <c r="AD101" s="15"/>
      <c r="AE101" s="15"/>
      <c r="AT101" s="286" t="s">
        <v>605</v>
      </c>
      <c r="AU101" s="286" t="s">
        <v>86</v>
      </c>
      <c r="AV101" s="15" t="s">
        <v>84</v>
      </c>
      <c r="AW101" s="15" t="s">
        <v>5</v>
      </c>
      <c r="AX101" s="15" t="s">
        <v>76</v>
      </c>
      <c r="AY101" s="286" t="s">
        <v>166</v>
      </c>
    </row>
    <row r="102" s="2" customFormat="1" ht="16.5" customHeight="1">
      <c r="A102" s="40"/>
      <c r="B102" s="41"/>
      <c r="C102" s="220" t="s">
        <v>203</v>
      </c>
      <c r="D102" s="220" t="s">
        <v>171</v>
      </c>
      <c r="E102" s="221" t="s">
        <v>3528</v>
      </c>
      <c r="F102" s="222" t="s">
        <v>3529</v>
      </c>
      <c r="G102" s="223" t="s">
        <v>791</v>
      </c>
      <c r="H102" s="224">
        <v>1</v>
      </c>
      <c r="I102" s="225"/>
      <c r="J102" s="225"/>
      <c r="K102" s="226">
        <f>ROUND(P102*H102,2)</f>
        <v>0</v>
      </c>
      <c r="L102" s="227"/>
      <c r="M102" s="46"/>
      <c r="N102" s="228" t="s">
        <v>20</v>
      </c>
      <c r="O102" s="229" t="s">
        <v>45</v>
      </c>
      <c r="P102" s="230">
        <f>I102+J102</f>
        <v>0</v>
      </c>
      <c r="Q102" s="230">
        <f>ROUND(I102*H102,2)</f>
        <v>0</v>
      </c>
      <c r="R102" s="230">
        <f>ROUND(J102*H102,2)</f>
        <v>0</v>
      </c>
      <c r="S102" s="86"/>
      <c r="T102" s="231">
        <f>S102*H102</f>
        <v>0</v>
      </c>
      <c r="U102" s="231">
        <v>0</v>
      </c>
      <c r="V102" s="231">
        <f>U102*H102</f>
        <v>0</v>
      </c>
      <c r="W102" s="231">
        <v>0</v>
      </c>
      <c r="X102" s="232">
        <f>W102*H102</f>
        <v>0</v>
      </c>
      <c r="Y102" s="40"/>
      <c r="Z102" s="40"/>
      <c r="AA102" s="40"/>
      <c r="AB102" s="40"/>
      <c r="AC102" s="40"/>
      <c r="AD102" s="40"/>
      <c r="AE102" s="40"/>
      <c r="AR102" s="233" t="s">
        <v>2438</v>
      </c>
      <c r="AT102" s="233" t="s">
        <v>171</v>
      </c>
      <c r="AU102" s="233" t="s">
        <v>86</v>
      </c>
      <c r="AY102" s="19" t="s">
        <v>166</v>
      </c>
      <c r="BE102" s="234">
        <f>IF(O102="základní",K102,0)</f>
        <v>0</v>
      </c>
      <c r="BF102" s="234">
        <f>IF(O102="snížená",K102,0)</f>
        <v>0</v>
      </c>
      <c r="BG102" s="234">
        <f>IF(O102="zákl. přenesená",K102,0)</f>
        <v>0</v>
      </c>
      <c r="BH102" s="234">
        <f>IF(O102="sníž. přenesená",K102,0)</f>
        <v>0</v>
      </c>
      <c r="BI102" s="234">
        <f>IF(O102="nulová",K102,0)</f>
        <v>0</v>
      </c>
      <c r="BJ102" s="19" t="s">
        <v>84</v>
      </c>
      <c r="BK102" s="234">
        <f>ROUND(P102*H102,2)</f>
        <v>0</v>
      </c>
      <c r="BL102" s="19" t="s">
        <v>2438</v>
      </c>
      <c r="BM102" s="233" t="s">
        <v>3530</v>
      </c>
    </row>
    <row r="103" s="13" customFormat="1">
      <c r="A103" s="13"/>
      <c r="B103" s="245"/>
      <c r="C103" s="246"/>
      <c r="D103" s="247" t="s">
        <v>605</v>
      </c>
      <c r="E103" s="248" t="s">
        <v>20</v>
      </c>
      <c r="F103" s="249" t="s">
        <v>3531</v>
      </c>
      <c r="G103" s="246"/>
      <c r="H103" s="250">
        <v>1</v>
      </c>
      <c r="I103" s="251"/>
      <c r="J103" s="251"/>
      <c r="K103" s="246"/>
      <c r="L103" s="246"/>
      <c r="M103" s="252"/>
      <c r="N103" s="253"/>
      <c r="O103" s="254"/>
      <c r="P103" s="254"/>
      <c r="Q103" s="254"/>
      <c r="R103" s="254"/>
      <c r="S103" s="254"/>
      <c r="T103" s="254"/>
      <c r="U103" s="254"/>
      <c r="V103" s="254"/>
      <c r="W103" s="254"/>
      <c r="X103" s="255"/>
      <c r="Y103" s="13"/>
      <c r="Z103" s="13"/>
      <c r="AA103" s="13"/>
      <c r="AB103" s="13"/>
      <c r="AC103" s="13"/>
      <c r="AD103" s="13"/>
      <c r="AE103" s="13"/>
      <c r="AT103" s="256" t="s">
        <v>605</v>
      </c>
      <c r="AU103" s="256" t="s">
        <v>86</v>
      </c>
      <c r="AV103" s="13" t="s">
        <v>86</v>
      </c>
      <c r="AW103" s="13" t="s">
        <v>5</v>
      </c>
      <c r="AX103" s="13" t="s">
        <v>84</v>
      </c>
      <c r="AY103" s="256" t="s">
        <v>166</v>
      </c>
    </row>
    <row r="104" s="15" customFormat="1">
      <c r="A104" s="15"/>
      <c r="B104" s="277"/>
      <c r="C104" s="278"/>
      <c r="D104" s="247" t="s">
        <v>605</v>
      </c>
      <c r="E104" s="279" t="s">
        <v>20</v>
      </c>
      <c r="F104" s="280" t="s">
        <v>3532</v>
      </c>
      <c r="G104" s="278"/>
      <c r="H104" s="279" t="s">
        <v>20</v>
      </c>
      <c r="I104" s="281"/>
      <c r="J104" s="281"/>
      <c r="K104" s="278"/>
      <c r="L104" s="278"/>
      <c r="M104" s="282"/>
      <c r="N104" s="283"/>
      <c r="O104" s="284"/>
      <c r="P104" s="284"/>
      <c r="Q104" s="284"/>
      <c r="R104" s="284"/>
      <c r="S104" s="284"/>
      <c r="T104" s="284"/>
      <c r="U104" s="284"/>
      <c r="V104" s="284"/>
      <c r="W104" s="284"/>
      <c r="X104" s="285"/>
      <c r="Y104" s="15"/>
      <c r="Z104" s="15"/>
      <c r="AA104" s="15"/>
      <c r="AB104" s="15"/>
      <c r="AC104" s="15"/>
      <c r="AD104" s="15"/>
      <c r="AE104" s="15"/>
      <c r="AT104" s="286" t="s">
        <v>605</v>
      </c>
      <c r="AU104" s="286" t="s">
        <v>86</v>
      </c>
      <c r="AV104" s="15" t="s">
        <v>84</v>
      </c>
      <c r="AW104" s="15" t="s">
        <v>5</v>
      </c>
      <c r="AX104" s="15" t="s">
        <v>76</v>
      </c>
      <c r="AY104" s="286" t="s">
        <v>166</v>
      </c>
    </row>
    <row r="105" s="15" customFormat="1">
      <c r="A105" s="15"/>
      <c r="B105" s="277"/>
      <c r="C105" s="278"/>
      <c r="D105" s="247" t="s">
        <v>605</v>
      </c>
      <c r="E105" s="279" t="s">
        <v>20</v>
      </c>
      <c r="F105" s="280" t="s">
        <v>3533</v>
      </c>
      <c r="G105" s="278"/>
      <c r="H105" s="279" t="s">
        <v>20</v>
      </c>
      <c r="I105" s="281"/>
      <c r="J105" s="281"/>
      <c r="K105" s="278"/>
      <c r="L105" s="278"/>
      <c r="M105" s="282"/>
      <c r="N105" s="283"/>
      <c r="O105" s="284"/>
      <c r="P105" s="284"/>
      <c r="Q105" s="284"/>
      <c r="R105" s="284"/>
      <c r="S105" s="284"/>
      <c r="T105" s="284"/>
      <c r="U105" s="284"/>
      <c r="V105" s="284"/>
      <c r="W105" s="284"/>
      <c r="X105" s="285"/>
      <c r="Y105" s="15"/>
      <c r="Z105" s="15"/>
      <c r="AA105" s="15"/>
      <c r="AB105" s="15"/>
      <c r="AC105" s="15"/>
      <c r="AD105" s="15"/>
      <c r="AE105" s="15"/>
      <c r="AT105" s="286" t="s">
        <v>605</v>
      </c>
      <c r="AU105" s="286" t="s">
        <v>86</v>
      </c>
      <c r="AV105" s="15" t="s">
        <v>84</v>
      </c>
      <c r="AW105" s="15" t="s">
        <v>5</v>
      </c>
      <c r="AX105" s="15" t="s">
        <v>76</v>
      </c>
      <c r="AY105" s="286" t="s">
        <v>166</v>
      </c>
    </row>
    <row r="106" s="12" customFormat="1" ht="22.8" customHeight="1">
      <c r="A106" s="12"/>
      <c r="B106" s="203"/>
      <c r="C106" s="204"/>
      <c r="D106" s="205" t="s">
        <v>75</v>
      </c>
      <c r="E106" s="218" t="s">
        <v>3534</v>
      </c>
      <c r="F106" s="218" t="s">
        <v>3535</v>
      </c>
      <c r="G106" s="204"/>
      <c r="H106" s="204"/>
      <c r="I106" s="207"/>
      <c r="J106" s="207"/>
      <c r="K106" s="219">
        <f>BK106</f>
        <v>0</v>
      </c>
      <c r="L106" s="204"/>
      <c r="M106" s="209"/>
      <c r="N106" s="210"/>
      <c r="O106" s="211"/>
      <c r="P106" s="211"/>
      <c r="Q106" s="212">
        <f>SUM(Q107:Q121)</f>
        <v>0</v>
      </c>
      <c r="R106" s="212">
        <f>SUM(R107:R121)</f>
        <v>0</v>
      </c>
      <c r="S106" s="211"/>
      <c r="T106" s="213">
        <f>SUM(T107:T121)</f>
        <v>0</v>
      </c>
      <c r="U106" s="211"/>
      <c r="V106" s="213">
        <f>SUM(V107:V121)</f>
        <v>0</v>
      </c>
      <c r="W106" s="211"/>
      <c r="X106" s="214">
        <f>SUM(X107:X121)</f>
        <v>0</v>
      </c>
      <c r="Y106" s="12"/>
      <c r="Z106" s="12"/>
      <c r="AA106" s="12"/>
      <c r="AB106" s="12"/>
      <c r="AC106" s="12"/>
      <c r="AD106" s="12"/>
      <c r="AE106" s="12"/>
      <c r="AR106" s="215" t="s">
        <v>187</v>
      </c>
      <c r="AT106" s="216" t="s">
        <v>75</v>
      </c>
      <c r="AU106" s="216" t="s">
        <v>84</v>
      </c>
      <c r="AY106" s="215" t="s">
        <v>166</v>
      </c>
      <c r="BK106" s="217">
        <f>SUM(BK107:BK121)</f>
        <v>0</v>
      </c>
    </row>
    <row r="107" s="2" customFormat="1" ht="16.5" customHeight="1">
      <c r="A107" s="40"/>
      <c r="B107" s="41"/>
      <c r="C107" s="220" t="s">
        <v>207</v>
      </c>
      <c r="D107" s="220" t="s">
        <v>171</v>
      </c>
      <c r="E107" s="221" t="s">
        <v>3536</v>
      </c>
      <c r="F107" s="222" t="s">
        <v>3537</v>
      </c>
      <c r="G107" s="223" t="s">
        <v>791</v>
      </c>
      <c r="H107" s="224">
        <v>1</v>
      </c>
      <c r="I107" s="225"/>
      <c r="J107" s="225"/>
      <c r="K107" s="226">
        <f>ROUND(P107*H107,2)</f>
        <v>0</v>
      </c>
      <c r="L107" s="227"/>
      <c r="M107" s="46"/>
      <c r="N107" s="228" t="s">
        <v>20</v>
      </c>
      <c r="O107" s="229" t="s">
        <v>45</v>
      </c>
      <c r="P107" s="230">
        <f>I107+J107</f>
        <v>0</v>
      </c>
      <c r="Q107" s="230">
        <f>ROUND(I107*H107,2)</f>
        <v>0</v>
      </c>
      <c r="R107" s="230">
        <f>ROUND(J107*H107,2)</f>
        <v>0</v>
      </c>
      <c r="S107" s="86"/>
      <c r="T107" s="231">
        <f>S107*H107</f>
        <v>0</v>
      </c>
      <c r="U107" s="231">
        <v>0</v>
      </c>
      <c r="V107" s="231">
        <f>U107*H107</f>
        <v>0</v>
      </c>
      <c r="W107" s="231">
        <v>0</v>
      </c>
      <c r="X107" s="232">
        <f>W107*H107</f>
        <v>0</v>
      </c>
      <c r="Y107" s="40"/>
      <c r="Z107" s="40"/>
      <c r="AA107" s="40"/>
      <c r="AB107" s="40"/>
      <c r="AC107" s="40"/>
      <c r="AD107" s="40"/>
      <c r="AE107" s="40"/>
      <c r="AR107" s="233" t="s">
        <v>2438</v>
      </c>
      <c r="AT107" s="233" t="s">
        <v>171</v>
      </c>
      <c r="AU107" s="233" t="s">
        <v>86</v>
      </c>
      <c r="AY107" s="19" t="s">
        <v>166</v>
      </c>
      <c r="BE107" s="234">
        <f>IF(O107="základní",K107,0)</f>
        <v>0</v>
      </c>
      <c r="BF107" s="234">
        <f>IF(O107="snížená",K107,0)</f>
        <v>0</v>
      </c>
      <c r="BG107" s="234">
        <f>IF(O107="zákl. přenesená",K107,0)</f>
        <v>0</v>
      </c>
      <c r="BH107" s="234">
        <f>IF(O107="sníž. přenesená",K107,0)</f>
        <v>0</v>
      </c>
      <c r="BI107" s="234">
        <f>IF(O107="nulová",K107,0)</f>
        <v>0</v>
      </c>
      <c r="BJ107" s="19" t="s">
        <v>84</v>
      </c>
      <c r="BK107" s="234">
        <f>ROUND(P107*H107,2)</f>
        <v>0</v>
      </c>
      <c r="BL107" s="19" t="s">
        <v>2438</v>
      </c>
      <c r="BM107" s="233" t="s">
        <v>3538</v>
      </c>
    </row>
    <row r="108" s="2" customFormat="1" ht="16.5" customHeight="1">
      <c r="A108" s="40"/>
      <c r="B108" s="41"/>
      <c r="C108" s="220" t="s">
        <v>212</v>
      </c>
      <c r="D108" s="220" t="s">
        <v>171</v>
      </c>
      <c r="E108" s="221" t="s">
        <v>3539</v>
      </c>
      <c r="F108" s="222" t="s">
        <v>3540</v>
      </c>
      <c r="G108" s="223" t="s">
        <v>1216</v>
      </c>
      <c r="H108" s="224">
        <v>45</v>
      </c>
      <c r="I108" s="225"/>
      <c r="J108" s="225"/>
      <c r="K108" s="226">
        <f>ROUND(P108*H108,2)</f>
        <v>0</v>
      </c>
      <c r="L108" s="227"/>
      <c r="M108" s="46"/>
      <c r="N108" s="228" t="s">
        <v>20</v>
      </c>
      <c r="O108" s="229" t="s">
        <v>45</v>
      </c>
      <c r="P108" s="230">
        <f>I108+J108</f>
        <v>0</v>
      </c>
      <c r="Q108" s="230">
        <f>ROUND(I108*H108,2)</f>
        <v>0</v>
      </c>
      <c r="R108" s="230">
        <f>ROUND(J108*H108,2)</f>
        <v>0</v>
      </c>
      <c r="S108" s="86"/>
      <c r="T108" s="231">
        <f>S108*H108</f>
        <v>0</v>
      </c>
      <c r="U108" s="231">
        <v>0</v>
      </c>
      <c r="V108" s="231">
        <f>U108*H108</f>
        <v>0</v>
      </c>
      <c r="W108" s="231">
        <v>0</v>
      </c>
      <c r="X108" s="232">
        <f>W108*H108</f>
        <v>0</v>
      </c>
      <c r="Y108" s="40"/>
      <c r="Z108" s="40"/>
      <c r="AA108" s="40"/>
      <c r="AB108" s="40"/>
      <c r="AC108" s="40"/>
      <c r="AD108" s="40"/>
      <c r="AE108" s="40"/>
      <c r="AR108" s="233" t="s">
        <v>2438</v>
      </c>
      <c r="AT108" s="233" t="s">
        <v>171</v>
      </c>
      <c r="AU108" s="233" t="s">
        <v>86</v>
      </c>
      <c r="AY108" s="19" t="s">
        <v>166</v>
      </c>
      <c r="BE108" s="234">
        <f>IF(O108="základní",K108,0)</f>
        <v>0</v>
      </c>
      <c r="BF108" s="234">
        <f>IF(O108="snížená",K108,0)</f>
        <v>0</v>
      </c>
      <c r="BG108" s="234">
        <f>IF(O108="zákl. přenesená",K108,0)</f>
        <v>0</v>
      </c>
      <c r="BH108" s="234">
        <f>IF(O108="sníž. přenesená",K108,0)</f>
        <v>0</v>
      </c>
      <c r="BI108" s="234">
        <f>IF(O108="nulová",K108,0)</f>
        <v>0</v>
      </c>
      <c r="BJ108" s="19" t="s">
        <v>84</v>
      </c>
      <c r="BK108" s="234">
        <f>ROUND(P108*H108,2)</f>
        <v>0</v>
      </c>
      <c r="BL108" s="19" t="s">
        <v>2438</v>
      </c>
      <c r="BM108" s="233" t="s">
        <v>3541</v>
      </c>
    </row>
    <row r="109" s="2" customFormat="1" ht="16.5" customHeight="1">
      <c r="A109" s="40"/>
      <c r="B109" s="41"/>
      <c r="C109" s="220" t="s">
        <v>218</v>
      </c>
      <c r="D109" s="220" t="s">
        <v>171</v>
      </c>
      <c r="E109" s="221" t="s">
        <v>3542</v>
      </c>
      <c r="F109" s="222" t="s">
        <v>3543</v>
      </c>
      <c r="G109" s="223" t="s">
        <v>791</v>
      </c>
      <c r="H109" s="224">
        <v>1</v>
      </c>
      <c r="I109" s="225"/>
      <c r="J109" s="225"/>
      <c r="K109" s="226">
        <f>ROUND(P109*H109,2)</f>
        <v>0</v>
      </c>
      <c r="L109" s="227"/>
      <c r="M109" s="46"/>
      <c r="N109" s="228" t="s">
        <v>20</v>
      </c>
      <c r="O109" s="229" t="s">
        <v>45</v>
      </c>
      <c r="P109" s="230">
        <f>I109+J109</f>
        <v>0</v>
      </c>
      <c r="Q109" s="230">
        <f>ROUND(I109*H109,2)</f>
        <v>0</v>
      </c>
      <c r="R109" s="230">
        <f>ROUND(J109*H109,2)</f>
        <v>0</v>
      </c>
      <c r="S109" s="86"/>
      <c r="T109" s="231">
        <f>S109*H109</f>
        <v>0</v>
      </c>
      <c r="U109" s="231">
        <v>0</v>
      </c>
      <c r="V109" s="231">
        <f>U109*H109</f>
        <v>0</v>
      </c>
      <c r="W109" s="231">
        <v>0</v>
      </c>
      <c r="X109" s="232">
        <f>W109*H109</f>
        <v>0</v>
      </c>
      <c r="Y109" s="40"/>
      <c r="Z109" s="40"/>
      <c r="AA109" s="40"/>
      <c r="AB109" s="40"/>
      <c r="AC109" s="40"/>
      <c r="AD109" s="40"/>
      <c r="AE109" s="40"/>
      <c r="AR109" s="233" t="s">
        <v>2438</v>
      </c>
      <c r="AT109" s="233" t="s">
        <v>171</v>
      </c>
      <c r="AU109" s="233" t="s">
        <v>86</v>
      </c>
      <c r="AY109" s="19" t="s">
        <v>166</v>
      </c>
      <c r="BE109" s="234">
        <f>IF(O109="základní",K109,0)</f>
        <v>0</v>
      </c>
      <c r="BF109" s="234">
        <f>IF(O109="snížená",K109,0)</f>
        <v>0</v>
      </c>
      <c r="BG109" s="234">
        <f>IF(O109="zákl. přenesená",K109,0)</f>
        <v>0</v>
      </c>
      <c r="BH109" s="234">
        <f>IF(O109="sníž. přenesená",K109,0)</f>
        <v>0</v>
      </c>
      <c r="BI109" s="234">
        <f>IF(O109="nulová",K109,0)</f>
        <v>0</v>
      </c>
      <c r="BJ109" s="19" t="s">
        <v>84</v>
      </c>
      <c r="BK109" s="234">
        <f>ROUND(P109*H109,2)</f>
        <v>0</v>
      </c>
      <c r="BL109" s="19" t="s">
        <v>2438</v>
      </c>
      <c r="BM109" s="233" t="s">
        <v>3544</v>
      </c>
    </row>
    <row r="110" s="2" customFormat="1" ht="16.5" customHeight="1">
      <c r="A110" s="40"/>
      <c r="B110" s="41"/>
      <c r="C110" s="220" t="s">
        <v>222</v>
      </c>
      <c r="D110" s="220" t="s">
        <v>171</v>
      </c>
      <c r="E110" s="221" t="s">
        <v>3545</v>
      </c>
      <c r="F110" s="222" t="s">
        <v>3546</v>
      </c>
      <c r="G110" s="223" t="s">
        <v>791</v>
      </c>
      <c r="H110" s="224">
        <v>1</v>
      </c>
      <c r="I110" s="225"/>
      <c r="J110" s="225"/>
      <c r="K110" s="226">
        <f>ROUND(P110*H110,2)</f>
        <v>0</v>
      </c>
      <c r="L110" s="227"/>
      <c r="M110" s="46"/>
      <c r="N110" s="228" t="s">
        <v>20</v>
      </c>
      <c r="O110" s="229" t="s">
        <v>45</v>
      </c>
      <c r="P110" s="230">
        <f>I110+J110</f>
        <v>0</v>
      </c>
      <c r="Q110" s="230">
        <f>ROUND(I110*H110,2)</f>
        <v>0</v>
      </c>
      <c r="R110" s="230">
        <f>ROUND(J110*H110,2)</f>
        <v>0</v>
      </c>
      <c r="S110" s="86"/>
      <c r="T110" s="231">
        <f>S110*H110</f>
        <v>0</v>
      </c>
      <c r="U110" s="231">
        <v>0</v>
      </c>
      <c r="V110" s="231">
        <f>U110*H110</f>
        <v>0</v>
      </c>
      <c r="W110" s="231">
        <v>0</v>
      </c>
      <c r="X110" s="232">
        <f>W110*H110</f>
        <v>0</v>
      </c>
      <c r="Y110" s="40"/>
      <c r="Z110" s="40"/>
      <c r="AA110" s="40"/>
      <c r="AB110" s="40"/>
      <c r="AC110" s="40"/>
      <c r="AD110" s="40"/>
      <c r="AE110" s="40"/>
      <c r="AR110" s="233" t="s">
        <v>2438</v>
      </c>
      <c r="AT110" s="233" t="s">
        <v>171</v>
      </c>
      <c r="AU110" s="233" t="s">
        <v>86</v>
      </c>
      <c r="AY110" s="19" t="s">
        <v>166</v>
      </c>
      <c r="BE110" s="234">
        <f>IF(O110="základní",K110,0)</f>
        <v>0</v>
      </c>
      <c r="BF110" s="234">
        <f>IF(O110="snížená",K110,0)</f>
        <v>0</v>
      </c>
      <c r="BG110" s="234">
        <f>IF(O110="zákl. přenesená",K110,0)</f>
        <v>0</v>
      </c>
      <c r="BH110" s="234">
        <f>IF(O110="sníž. přenesená",K110,0)</f>
        <v>0</v>
      </c>
      <c r="BI110" s="234">
        <f>IF(O110="nulová",K110,0)</f>
        <v>0</v>
      </c>
      <c r="BJ110" s="19" t="s">
        <v>84</v>
      </c>
      <c r="BK110" s="234">
        <f>ROUND(P110*H110,2)</f>
        <v>0</v>
      </c>
      <c r="BL110" s="19" t="s">
        <v>2438</v>
      </c>
      <c r="BM110" s="233" t="s">
        <v>3547</v>
      </c>
    </row>
    <row r="111" s="15" customFormat="1">
      <c r="A111" s="15"/>
      <c r="B111" s="277"/>
      <c r="C111" s="278"/>
      <c r="D111" s="247" t="s">
        <v>605</v>
      </c>
      <c r="E111" s="279" t="s">
        <v>20</v>
      </c>
      <c r="F111" s="280" t="s">
        <v>3548</v>
      </c>
      <c r="G111" s="278"/>
      <c r="H111" s="279" t="s">
        <v>20</v>
      </c>
      <c r="I111" s="281"/>
      <c r="J111" s="281"/>
      <c r="K111" s="278"/>
      <c r="L111" s="278"/>
      <c r="M111" s="282"/>
      <c r="N111" s="283"/>
      <c r="O111" s="284"/>
      <c r="P111" s="284"/>
      <c r="Q111" s="284"/>
      <c r="R111" s="284"/>
      <c r="S111" s="284"/>
      <c r="T111" s="284"/>
      <c r="U111" s="284"/>
      <c r="V111" s="284"/>
      <c r="W111" s="284"/>
      <c r="X111" s="285"/>
      <c r="Y111" s="15"/>
      <c r="Z111" s="15"/>
      <c r="AA111" s="15"/>
      <c r="AB111" s="15"/>
      <c r="AC111" s="15"/>
      <c r="AD111" s="15"/>
      <c r="AE111" s="15"/>
      <c r="AT111" s="286" t="s">
        <v>605</v>
      </c>
      <c r="AU111" s="286" t="s">
        <v>86</v>
      </c>
      <c r="AV111" s="15" t="s">
        <v>84</v>
      </c>
      <c r="AW111" s="15" t="s">
        <v>5</v>
      </c>
      <c r="AX111" s="15" t="s">
        <v>76</v>
      </c>
      <c r="AY111" s="286" t="s">
        <v>166</v>
      </c>
    </row>
    <row r="112" s="15" customFormat="1">
      <c r="A112" s="15"/>
      <c r="B112" s="277"/>
      <c r="C112" s="278"/>
      <c r="D112" s="247" t="s">
        <v>605</v>
      </c>
      <c r="E112" s="279" t="s">
        <v>20</v>
      </c>
      <c r="F112" s="280" t="s">
        <v>3549</v>
      </c>
      <c r="G112" s="278"/>
      <c r="H112" s="279" t="s">
        <v>20</v>
      </c>
      <c r="I112" s="281"/>
      <c r="J112" s="281"/>
      <c r="K112" s="278"/>
      <c r="L112" s="278"/>
      <c r="M112" s="282"/>
      <c r="N112" s="283"/>
      <c r="O112" s="284"/>
      <c r="P112" s="284"/>
      <c r="Q112" s="284"/>
      <c r="R112" s="284"/>
      <c r="S112" s="284"/>
      <c r="T112" s="284"/>
      <c r="U112" s="284"/>
      <c r="V112" s="284"/>
      <c r="W112" s="284"/>
      <c r="X112" s="285"/>
      <c r="Y112" s="15"/>
      <c r="Z112" s="15"/>
      <c r="AA112" s="15"/>
      <c r="AB112" s="15"/>
      <c r="AC112" s="15"/>
      <c r="AD112" s="15"/>
      <c r="AE112" s="15"/>
      <c r="AT112" s="286" t="s">
        <v>605</v>
      </c>
      <c r="AU112" s="286" t="s">
        <v>86</v>
      </c>
      <c r="AV112" s="15" t="s">
        <v>84</v>
      </c>
      <c r="AW112" s="15" t="s">
        <v>5</v>
      </c>
      <c r="AX112" s="15" t="s">
        <v>76</v>
      </c>
      <c r="AY112" s="286" t="s">
        <v>166</v>
      </c>
    </row>
    <row r="113" s="13" customFormat="1">
      <c r="A113" s="13"/>
      <c r="B113" s="245"/>
      <c r="C113" s="246"/>
      <c r="D113" s="247" t="s">
        <v>605</v>
      </c>
      <c r="E113" s="248" t="s">
        <v>20</v>
      </c>
      <c r="F113" s="249" t="s">
        <v>84</v>
      </c>
      <c r="G113" s="246"/>
      <c r="H113" s="250">
        <v>1</v>
      </c>
      <c r="I113" s="251"/>
      <c r="J113" s="251"/>
      <c r="K113" s="246"/>
      <c r="L113" s="246"/>
      <c r="M113" s="252"/>
      <c r="N113" s="253"/>
      <c r="O113" s="254"/>
      <c r="P113" s="254"/>
      <c r="Q113" s="254"/>
      <c r="R113" s="254"/>
      <c r="S113" s="254"/>
      <c r="T113" s="254"/>
      <c r="U113" s="254"/>
      <c r="V113" s="254"/>
      <c r="W113" s="254"/>
      <c r="X113" s="255"/>
      <c r="Y113" s="13"/>
      <c r="Z113" s="13"/>
      <c r="AA113" s="13"/>
      <c r="AB113" s="13"/>
      <c r="AC113" s="13"/>
      <c r="AD113" s="13"/>
      <c r="AE113" s="13"/>
      <c r="AT113" s="256" t="s">
        <v>605</v>
      </c>
      <c r="AU113" s="256" t="s">
        <v>86</v>
      </c>
      <c r="AV113" s="13" t="s">
        <v>86</v>
      </c>
      <c r="AW113" s="13" t="s">
        <v>5</v>
      </c>
      <c r="AX113" s="13" t="s">
        <v>84</v>
      </c>
      <c r="AY113" s="256" t="s">
        <v>166</v>
      </c>
    </row>
    <row r="114" s="2" customFormat="1" ht="16.5" customHeight="1">
      <c r="A114" s="40"/>
      <c r="B114" s="41"/>
      <c r="C114" s="220" t="s">
        <v>226</v>
      </c>
      <c r="D114" s="220" t="s">
        <v>171</v>
      </c>
      <c r="E114" s="221" t="s">
        <v>3550</v>
      </c>
      <c r="F114" s="222" t="s">
        <v>3551</v>
      </c>
      <c r="G114" s="223" t="s">
        <v>791</v>
      </c>
      <c r="H114" s="224">
        <v>1</v>
      </c>
      <c r="I114" s="225"/>
      <c r="J114" s="225"/>
      <c r="K114" s="226">
        <f>ROUND(P114*H114,2)</f>
        <v>0</v>
      </c>
      <c r="L114" s="227"/>
      <c r="M114" s="46"/>
      <c r="N114" s="228" t="s">
        <v>20</v>
      </c>
      <c r="O114" s="229" t="s">
        <v>45</v>
      </c>
      <c r="P114" s="230">
        <f>I114+J114</f>
        <v>0</v>
      </c>
      <c r="Q114" s="230">
        <f>ROUND(I114*H114,2)</f>
        <v>0</v>
      </c>
      <c r="R114" s="230">
        <f>ROUND(J114*H114,2)</f>
        <v>0</v>
      </c>
      <c r="S114" s="86"/>
      <c r="T114" s="231">
        <f>S114*H114</f>
        <v>0</v>
      </c>
      <c r="U114" s="231">
        <v>0</v>
      </c>
      <c r="V114" s="231">
        <f>U114*H114</f>
        <v>0</v>
      </c>
      <c r="W114" s="231">
        <v>0</v>
      </c>
      <c r="X114" s="232">
        <f>W114*H114</f>
        <v>0</v>
      </c>
      <c r="Y114" s="40"/>
      <c r="Z114" s="40"/>
      <c r="AA114" s="40"/>
      <c r="AB114" s="40"/>
      <c r="AC114" s="40"/>
      <c r="AD114" s="40"/>
      <c r="AE114" s="40"/>
      <c r="AR114" s="233" t="s">
        <v>2438</v>
      </c>
      <c r="AT114" s="233" t="s">
        <v>171</v>
      </c>
      <c r="AU114" s="233" t="s">
        <v>86</v>
      </c>
      <c r="AY114" s="19" t="s">
        <v>166</v>
      </c>
      <c r="BE114" s="234">
        <f>IF(O114="základní",K114,0)</f>
        <v>0</v>
      </c>
      <c r="BF114" s="234">
        <f>IF(O114="snížená",K114,0)</f>
        <v>0</v>
      </c>
      <c r="BG114" s="234">
        <f>IF(O114="zákl. přenesená",K114,0)</f>
        <v>0</v>
      </c>
      <c r="BH114" s="234">
        <f>IF(O114="sníž. přenesená",K114,0)</f>
        <v>0</v>
      </c>
      <c r="BI114" s="234">
        <f>IF(O114="nulová",K114,0)</f>
        <v>0</v>
      </c>
      <c r="BJ114" s="19" t="s">
        <v>84</v>
      </c>
      <c r="BK114" s="234">
        <f>ROUND(P114*H114,2)</f>
        <v>0</v>
      </c>
      <c r="BL114" s="19" t="s">
        <v>2438</v>
      </c>
      <c r="BM114" s="233" t="s">
        <v>3552</v>
      </c>
    </row>
    <row r="115" s="2" customFormat="1" ht="24.15" customHeight="1">
      <c r="A115" s="40"/>
      <c r="B115" s="41"/>
      <c r="C115" s="220" t="s">
        <v>9</v>
      </c>
      <c r="D115" s="220" t="s">
        <v>171</v>
      </c>
      <c r="E115" s="221" t="s">
        <v>3553</v>
      </c>
      <c r="F115" s="222" t="s">
        <v>3554</v>
      </c>
      <c r="G115" s="223" t="s">
        <v>179</v>
      </c>
      <c r="H115" s="224">
        <v>19</v>
      </c>
      <c r="I115" s="225"/>
      <c r="J115" s="225"/>
      <c r="K115" s="226">
        <f>ROUND(P115*H115,2)</f>
        <v>0</v>
      </c>
      <c r="L115" s="227"/>
      <c r="M115" s="46"/>
      <c r="N115" s="228" t="s">
        <v>20</v>
      </c>
      <c r="O115" s="229" t="s">
        <v>45</v>
      </c>
      <c r="P115" s="230">
        <f>I115+J115</f>
        <v>0</v>
      </c>
      <c r="Q115" s="230">
        <f>ROUND(I115*H115,2)</f>
        <v>0</v>
      </c>
      <c r="R115" s="230">
        <f>ROUND(J115*H115,2)</f>
        <v>0</v>
      </c>
      <c r="S115" s="86"/>
      <c r="T115" s="231">
        <f>S115*H115</f>
        <v>0</v>
      </c>
      <c r="U115" s="231">
        <v>0</v>
      </c>
      <c r="V115" s="231">
        <f>U115*H115</f>
        <v>0</v>
      </c>
      <c r="W115" s="231">
        <v>0</v>
      </c>
      <c r="X115" s="232">
        <f>W115*H115</f>
        <v>0</v>
      </c>
      <c r="Y115" s="40"/>
      <c r="Z115" s="40"/>
      <c r="AA115" s="40"/>
      <c r="AB115" s="40"/>
      <c r="AC115" s="40"/>
      <c r="AD115" s="40"/>
      <c r="AE115" s="40"/>
      <c r="AR115" s="233" t="s">
        <v>2438</v>
      </c>
      <c r="AT115" s="233" t="s">
        <v>171</v>
      </c>
      <c r="AU115" s="233" t="s">
        <v>86</v>
      </c>
      <c r="AY115" s="19" t="s">
        <v>166</v>
      </c>
      <c r="BE115" s="234">
        <f>IF(O115="základní",K115,0)</f>
        <v>0</v>
      </c>
      <c r="BF115" s="234">
        <f>IF(O115="snížená",K115,0)</f>
        <v>0</v>
      </c>
      <c r="BG115" s="234">
        <f>IF(O115="zákl. přenesená",K115,0)</f>
        <v>0</v>
      </c>
      <c r="BH115" s="234">
        <f>IF(O115="sníž. přenesená",K115,0)</f>
        <v>0</v>
      </c>
      <c r="BI115" s="234">
        <f>IF(O115="nulová",K115,0)</f>
        <v>0</v>
      </c>
      <c r="BJ115" s="19" t="s">
        <v>84</v>
      </c>
      <c r="BK115" s="234">
        <f>ROUND(P115*H115,2)</f>
        <v>0</v>
      </c>
      <c r="BL115" s="19" t="s">
        <v>2438</v>
      </c>
      <c r="BM115" s="233" t="s">
        <v>3555</v>
      </c>
    </row>
    <row r="116" s="2" customFormat="1" ht="33" customHeight="1">
      <c r="A116" s="40"/>
      <c r="B116" s="41"/>
      <c r="C116" s="220" t="s">
        <v>233</v>
      </c>
      <c r="D116" s="220" t="s">
        <v>171</v>
      </c>
      <c r="E116" s="221" t="s">
        <v>3556</v>
      </c>
      <c r="F116" s="222" t="s">
        <v>3557</v>
      </c>
      <c r="G116" s="223" t="s">
        <v>179</v>
      </c>
      <c r="H116" s="224">
        <v>19</v>
      </c>
      <c r="I116" s="225"/>
      <c r="J116" s="225"/>
      <c r="K116" s="226">
        <f>ROUND(P116*H116,2)</f>
        <v>0</v>
      </c>
      <c r="L116" s="227"/>
      <c r="M116" s="46"/>
      <c r="N116" s="228" t="s">
        <v>20</v>
      </c>
      <c r="O116" s="229" t="s">
        <v>45</v>
      </c>
      <c r="P116" s="230">
        <f>I116+J116</f>
        <v>0</v>
      </c>
      <c r="Q116" s="230">
        <f>ROUND(I116*H116,2)</f>
        <v>0</v>
      </c>
      <c r="R116" s="230">
        <f>ROUND(J116*H116,2)</f>
        <v>0</v>
      </c>
      <c r="S116" s="86"/>
      <c r="T116" s="231">
        <f>S116*H116</f>
        <v>0</v>
      </c>
      <c r="U116" s="231">
        <v>0</v>
      </c>
      <c r="V116" s="231">
        <f>U116*H116</f>
        <v>0</v>
      </c>
      <c r="W116" s="231">
        <v>0</v>
      </c>
      <c r="X116" s="232">
        <f>W116*H116</f>
        <v>0</v>
      </c>
      <c r="Y116" s="40"/>
      <c r="Z116" s="40"/>
      <c r="AA116" s="40"/>
      <c r="AB116" s="40"/>
      <c r="AC116" s="40"/>
      <c r="AD116" s="40"/>
      <c r="AE116" s="40"/>
      <c r="AR116" s="233" t="s">
        <v>2438</v>
      </c>
      <c r="AT116" s="233" t="s">
        <v>171</v>
      </c>
      <c r="AU116" s="233" t="s">
        <v>86</v>
      </c>
      <c r="AY116" s="19" t="s">
        <v>166</v>
      </c>
      <c r="BE116" s="234">
        <f>IF(O116="základní",K116,0)</f>
        <v>0</v>
      </c>
      <c r="BF116" s="234">
        <f>IF(O116="snížená",K116,0)</f>
        <v>0</v>
      </c>
      <c r="BG116" s="234">
        <f>IF(O116="zákl. přenesená",K116,0)</f>
        <v>0</v>
      </c>
      <c r="BH116" s="234">
        <f>IF(O116="sníž. přenesená",K116,0)</f>
        <v>0</v>
      </c>
      <c r="BI116" s="234">
        <f>IF(O116="nulová",K116,0)</f>
        <v>0</v>
      </c>
      <c r="BJ116" s="19" t="s">
        <v>84</v>
      </c>
      <c r="BK116" s="234">
        <f>ROUND(P116*H116,2)</f>
        <v>0</v>
      </c>
      <c r="BL116" s="19" t="s">
        <v>2438</v>
      </c>
      <c r="BM116" s="233" t="s">
        <v>3558</v>
      </c>
    </row>
    <row r="117" s="2" customFormat="1" ht="16.5" customHeight="1">
      <c r="A117" s="40"/>
      <c r="B117" s="41"/>
      <c r="C117" s="220" t="s">
        <v>237</v>
      </c>
      <c r="D117" s="220" t="s">
        <v>171</v>
      </c>
      <c r="E117" s="221" t="s">
        <v>3559</v>
      </c>
      <c r="F117" s="222" t="s">
        <v>3560</v>
      </c>
      <c r="G117" s="223" t="s">
        <v>791</v>
      </c>
      <c r="H117" s="224">
        <v>1</v>
      </c>
      <c r="I117" s="225"/>
      <c r="J117" s="225"/>
      <c r="K117" s="226">
        <f>ROUND(P117*H117,2)</f>
        <v>0</v>
      </c>
      <c r="L117" s="227"/>
      <c r="M117" s="46"/>
      <c r="N117" s="228" t="s">
        <v>20</v>
      </c>
      <c r="O117" s="229" t="s">
        <v>45</v>
      </c>
      <c r="P117" s="230">
        <f>I117+J117</f>
        <v>0</v>
      </c>
      <c r="Q117" s="230">
        <f>ROUND(I117*H117,2)</f>
        <v>0</v>
      </c>
      <c r="R117" s="230">
        <f>ROUND(J117*H117,2)</f>
        <v>0</v>
      </c>
      <c r="S117" s="86"/>
      <c r="T117" s="231">
        <f>S117*H117</f>
        <v>0</v>
      </c>
      <c r="U117" s="231">
        <v>0</v>
      </c>
      <c r="V117" s="231">
        <f>U117*H117</f>
        <v>0</v>
      </c>
      <c r="W117" s="231">
        <v>0</v>
      </c>
      <c r="X117" s="232">
        <f>W117*H117</f>
        <v>0</v>
      </c>
      <c r="Y117" s="40"/>
      <c r="Z117" s="40"/>
      <c r="AA117" s="40"/>
      <c r="AB117" s="40"/>
      <c r="AC117" s="40"/>
      <c r="AD117" s="40"/>
      <c r="AE117" s="40"/>
      <c r="AR117" s="233" t="s">
        <v>175</v>
      </c>
      <c r="AT117" s="233" t="s">
        <v>171</v>
      </c>
      <c r="AU117" s="233" t="s">
        <v>86</v>
      </c>
      <c r="AY117" s="19" t="s">
        <v>166</v>
      </c>
      <c r="BE117" s="234">
        <f>IF(O117="základní",K117,0)</f>
        <v>0</v>
      </c>
      <c r="BF117" s="234">
        <f>IF(O117="snížená",K117,0)</f>
        <v>0</v>
      </c>
      <c r="BG117" s="234">
        <f>IF(O117="zákl. přenesená",K117,0)</f>
        <v>0</v>
      </c>
      <c r="BH117" s="234">
        <f>IF(O117="sníž. přenesená",K117,0)</f>
        <v>0</v>
      </c>
      <c r="BI117" s="234">
        <f>IF(O117="nulová",K117,0)</f>
        <v>0</v>
      </c>
      <c r="BJ117" s="19" t="s">
        <v>84</v>
      </c>
      <c r="BK117" s="234">
        <f>ROUND(P117*H117,2)</f>
        <v>0</v>
      </c>
      <c r="BL117" s="19" t="s">
        <v>175</v>
      </c>
      <c r="BM117" s="233" t="s">
        <v>3561</v>
      </c>
    </row>
    <row r="118" s="2" customFormat="1" ht="16.5" customHeight="1">
      <c r="A118" s="40"/>
      <c r="B118" s="41"/>
      <c r="C118" s="220" t="s">
        <v>241</v>
      </c>
      <c r="D118" s="220" t="s">
        <v>171</v>
      </c>
      <c r="E118" s="221" t="s">
        <v>3562</v>
      </c>
      <c r="F118" s="222" t="s">
        <v>3563</v>
      </c>
      <c r="G118" s="223" t="s">
        <v>791</v>
      </c>
      <c r="H118" s="224">
        <v>1</v>
      </c>
      <c r="I118" s="225"/>
      <c r="J118" s="225"/>
      <c r="K118" s="226">
        <f>ROUND(P118*H118,2)</f>
        <v>0</v>
      </c>
      <c r="L118" s="227"/>
      <c r="M118" s="46"/>
      <c r="N118" s="228" t="s">
        <v>20</v>
      </c>
      <c r="O118" s="229" t="s">
        <v>45</v>
      </c>
      <c r="P118" s="230">
        <f>I118+J118</f>
        <v>0</v>
      </c>
      <c r="Q118" s="230">
        <f>ROUND(I118*H118,2)</f>
        <v>0</v>
      </c>
      <c r="R118" s="230">
        <f>ROUND(J118*H118,2)</f>
        <v>0</v>
      </c>
      <c r="S118" s="86"/>
      <c r="T118" s="231">
        <f>S118*H118</f>
        <v>0</v>
      </c>
      <c r="U118" s="231">
        <v>0</v>
      </c>
      <c r="V118" s="231">
        <f>U118*H118</f>
        <v>0</v>
      </c>
      <c r="W118" s="231">
        <v>0</v>
      </c>
      <c r="X118" s="232">
        <f>W118*H118</f>
        <v>0</v>
      </c>
      <c r="Y118" s="40"/>
      <c r="Z118" s="40"/>
      <c r="AA118" s="40"/>
      <c r="AB118" s="40"/>
      <c r="AC118" s="40"/>
      <c r="AD118" s="40"/>
      <c r="AE118" s="40"/>
      <c r="AR118" s="233" t="s">
        <v>175</v>
      </c>
      <c r="AT118" s="233" t="s">
        <v>171</v>
      </c>
      <c r="AU118" s="233" t="s">
        <v>86</v>
      </c>
      <c r="AY118" s="19" t="s">
        <v>166</v>
      </c>
      <c r="BE118" s="234">
        <f>IF(O118="základní",K118,0)</f>
        <v>0</v>
      </c>
      <c r="BF118" s="234">
        <f>IF(O118="snížená",K118,0)</f>
        <v>0</v>
      </c>
      <c r="BG118" s="234">
        <f>IF(O118="zákl. přenesená",K118,0)</f>
        <v>0</v>
      </c>
      <c r="BH118" s="234">
        <f>IF(O118="sníž. přenesená",K118,0)</f>
        <v>0</v>
      </c>
      <c r="BI118" s="234">
        <f>IF(O118="nulová",K118,0)</f>
        <v>0</v>
      </c>
      <c r="BJ118" s="19" t="s">
        <v>84</v>
      </c>
      <c r="BK118" s="234">
        <f>ROUND(P118*H118,2)</f>
        <v>0</v>
      </c>
      <c r="BL118" s="19" t="s">
        <v>175</v>
      </c>
      <c r="BM118" s="233" t="s">
        <v>3564</v>
      </c>
    </row>
    <row r="119" s="2" customFormat="1" ht="16.5" customHeight="1">
      <c r="A119" s="40"/>
      <c r="B119" s="41"/>
      <c r="C119" s="220" t="s">
        <v>245</v>
      </c>
      <c r="D119" s="220" t="s">
        <v>171</v>
      </c>
      <c r="E119" s="221" t="s">
        <v>3565</v>
      </c>
      <c r="F119" s="222" t="s">
        <v>3566</v>
      </c>
      <c r="G119" s="223" t="s">
        <v>791</v>
      </c>
      <c r="H119" s="224">
        <v>1</v>
      </c>
      <c r="I119" s="225"/>
      <c r="J119" s="225"/>
      <c r="K119" s="226">
        <f>ROUND(P119*H119,2)</f>
        <v>0</v>
      </c>
      <c r="L119" s="227"/>
      <c r="M119" s="46"/>
      <c r="N119" s="228" t="s">
        <v>20</v>
      </c>
      <c r="O119" s="229" t="s">
        <v>45</v>
      </c>
      <c r="P119" s="230">
        <f>I119+J119</f>
        <v>0</v>
      </c>
      <c r="Q119" s="230">
        <f>ROUND(I119*H119,2)</f>
        <v>0</v>
      </c>
      <c r="R119" s="230">
        <f>ROUND(J119*H119,2)</f>
        <v>0</v>
      </c>
      <c r="S119" s="86"/>
      <c r="T119" s="231">
        <f>S119*H119</f>
        <v>0</v>
      </c>
      <c r="U119" s="231">
        <v>0</v>
      </c>
      <c r="V119" s="231">
        <f>U119*H119</f>
        <v>0</v>
      </c>
      <c r="W119" s="231">
        <v>0</v>
      </c>
      <c r="X119" s="232">
        <f>W119*H119</f>
        <v>0</v>
      </c>
      <c r="Y119" s="40"/>
      <c r="Z119" s="40"/>
      <c r="AA119" s="40"/>
      <c r="AB119" s="40"/>
      <c r="AC119" s="40"/>
      <c r="AD119" s="40"/>
      <c r="AE119" s="40"/>
      <c r="AR119" s="233" t="s">
        <v>175</v>
      </c>
      <c r="AT119" s="233" t="s">
        <v>171</v>
      </c>
      <c r="AU119" s="233" t="s">
        <v>86</v>
      </c>
      <c r="AY119" s="19" t="s">
        <v>166</v>
      </c>
      <c r="BE119" s="234">
        <f>IF(O119="základní",K119,0)</f>
        <v>0</v>
      </c>
      <c r="BF119" s="234">
        <f>IF(O119="snížená",K119,0)</f>
        <v>0</v>
      </c>
      <c r="BG119" s="234">
        <f>IF(O119="zákl. přenesená",K119,0)</f>
        <v>0</v>
      </c>
      <c r="BH119" s="234">
        <f>IF(O119="sníž. přenesená",K119,0)</f>
        <v>0</v>
      </c>
      <c r="BI119" s="234">
        <f>IF(O119="nulová",K119,0)</f>
        <v>0</v>
      </c>
      <c r="BJ119" s="19" t="s">
        <v>84</v>
      </c>
      <c r="BK119" s="234">
        <f>ROUND(P119*H119,2)</f>
        <v>0</v>
      </c>
      <c r="BL119" s="19" t="s">
        <v>175</v>
      </c>
      <c r="BM119" s="233" t="s">
        <v>3567</v>
      </c>
    </row>
    <row r="120" s="2" customFormat="1" ht="16.5" customHeight="1">
      <c r="A120" s="40"/>
      <c r="B120" s="41"/>
      <c r="C120" s="220" t="s">
        <v>251</v>
      </c>
      <c r="D120" s="220" t="s">
        <v>171</v>
      </c>
      <c r="E120" s="221" t="s">
        <v>3568</v>
      </c>
      <c r="F120" s="222" t="s">
        <v>3569</v>
      </c>
      <c r="G120" s="223" t="s">
        <v>791</v>
      </c>
      <c r="H120" s="224">
        <v>1</v>
      </c>
      <c r="I120" s="225"/>
      <c r="J120" s="225"/>
      <c r="K120" s="226">
        <f>ROUND(P120*H120,2)</f>
        <v>0</v>
      </c>
      <c r="L120" s="227"/>
      <c r="M120" s="46"/>
      <c r="N120" s="228" t="s">
        <v>20</v>
      </c>
      <c r="O120" s="229" t="s">
        <v>45</v>
      </c>
      <c r="P120" s="230">
        <f>I120+J120</f>
        <v>0</v>
      </c>
      <c r="Q120" s="230">
        <f>ROUND(I120*H120,2)</f>
        <v>0</v>
      </c>
      <c r="R120" s="230">
        <f>ROUND(J120*H120,2)</f>
        <v>0</v>
      </c>
      <c r="S120" s="86"/>
      <c r="T120" s="231">
        <f>S120*H120</f>
        <v>0</v>
      </c>
      <c r="U120" s="231">
        <v>0</v>
      </c>
      <c r="V120" s="231">
        <f>U120*H120</f>
        <v>0</v>
      </c>
      <c r="W120" s="231">
        <v>0</v>
      </c>
      <c r="X120" s="232">
        <f>W120*H120</f>
        <v>0</v>
      </c>
      <c r="Y120" s="40"/>
      <c r="Z120" s="40"/>
      <c r="AA120" s="40"/>
      <c r="AB120" s="40"/>
      <c r="AC120" s="40"/>
      <c r="AD120" s="40"/>
      <c r="AE120" s="40"/>
      <c r="AR120" s="233" t="s">
        <v>175</v>
      </c>
      <c r="AT120" s="233" t="s">
        <v>171</v>
      </c>
      <c r="AU120" s="233" t="s">
        <v>86</v>
      </c>
      <c r="AY120" s="19" t="s">
        <v>166</v>
      </c>
      <c r="BE120" s="234">
        <f>IF(O120="základní",K120,0)</f>
        <v>0</v>
      </c>
      <c r="BF120" s="234">
        <f>IF(O120="snížená",K120,0)</f>
        <v>0</v>
      </c>
      <c r="BG120" s="234">
        <f>IF(O120="zákl. přenesená",K120,0)</f>
        <v>0</v>
      </c>
      <c r="BH120" s="234">
        <f>IF(O120="sníž. přenesená",K120,0)</f>
        <v>0</v>
      </c>
      <c r="BI120" s="234">
        <f>IF(O120="nulová",K120,0)</f>
        <v>0</v>
      </c>
      <c r="BJ120" s="19" t="s">
        <v>84</v>
      </c>
      <c r="BK120" s="234">
        <f>ROUND(P120*H120,2)</f>
        <v>0</v>
      </c>
      <c r="BL120" s="19" t="s">
        <v>175</v>
      </c>
      <c r="BM120" s="233" t="s">
        <v>3570</v>
      </c>
    </row>
    <row r="121" s="2" customFormat="1" ht="16.5" customHeight="1">
      <c r="A121" s="40"/>
      <c r="B121" s="41"/>
      <c r="C121" s="220" t="s">
        <v>8</v>
      </c>
      <c r="D121" s="220" t="s">
        <v>171</v>
      </c>
      <c r="E121" s="221" t="s">
        <v>3571</v>
      </c>
      <c r="F121" s="222" t="s">
        <v>3572</v>
      </c>
      <c r="G121" s="223" t="s">
        <v>254</v>
      </c>
      <c r="H121" s="224">
        <v>80</v>
      </c>
      <c r="I121" s="225"/>
      <c r="J121" s="225"/>
      <c r="K121" s="226">
        <f>ROUND(P121*H121,2)</f>
        <v>0</v>
      </c>
      <c r="L121" s="227"/>
      <c r="M121" s="46"/>
      <c r="N121" s="268" t="s">
        <v>20</v>
      </c>
      <c r="O121" s="269" t="s">
        <v>45</v>
      </c>
      <c r="P121" s="270">
        <f>I121+J121</f>
        <v>0</v>
      </c>
      <c r="Q121" s="270">
        <f>ROUND(I121*H121,2)</f>
        <v>0</v>
      </c>
      <c r="R121" s="270">
        <f>ROUND(J121*H121,2)</f>
        <v>0</v>
      </c>
      <c r="S121" s="271"/>
      <c r="T121" s="272">
        <f>S121*H121</f>
        <v>0</v>
      </c>
      <c r="U121" s="272">
        <v>0</v>
      </c>
      <c r="V121" s="272">
        <f>U121*H121</f>
        <v>0</v>
      </c>
      <c r="W121" s="272">
        <v>0</v>
      </c>
      <c r="X121" s="273">
        <f>W121*H121</f>
        <v>0</v>
      </c>
      <c r="Y121" s="40"/>
      <c r="Z121" s="40"/>
      <c r="AA121" s="40"/>
      <c r="AB121" s="40"/>
      <c r="AC121" s="40"/>
      <c r="AD121" s="40"/>
      <c r="AE121" s="40"/>
      <c r="AR121" s="233" t="s">
        <v>175</v>
      </c>
      <c r="AT121" s="233" t="s">
        <v>171</v>
      </c>
      <c r="AU121" s="233" t="s">
        <v>86</v>
      </c>
      <c r="AY121" s="19" t="s">
        <v>166</v>
      </c>
      <c r="BE121" s="234">
        <f>IF(O121="základní",K121,0)</f>
        <v>0</v>
      </c>
      <c r="BF121" s="234">
        <f>IF(O121="snížená",K121,0)</f>
        <v>0</v>
      </c>
      <c r="BG121" s="234">
        <f>IF(O121="zákl. přenesená",K121,0)</f>
        <v>0</v>
      </c>
      <c r="BH121" s="234">
        <f>IF(O121="sníž. přenesená",K121,0)</f>
        <v>0</v>
      </c>
      <c r="BI121" s="234">
        <f>IF(O121="nulová",K121,0)</f>
        <v>0</v>
      </c>
      <c r="BJ121" s="19" t="s">
        <v>84</v>
      </c>
      <c r="BK121" s="234">
        <f>ROUND(P121*H121,2)</f>
        <v>0</v>
      </c>
      <c r="BL121" s="19" t="s">
        <v>175</v>
      </c>
      <c r="BM121" s="233" t="s">
        <v>3573</v>
      </c>
    </row>
    <row r="122" s="2" customFormat="1" ht="6.96" customHeight="1">
      <c r="A122" s="40"/>
      <c r="B122" s="61"/>
      <c r="C122" s="62"/>
      <c r="D122" s="62"/>
      <c r="E122" s="62"/>
      <c r="F122" s="62"/>
      <c r="G122" s="62"/>
      <c r="H122" s="62"/>
      <c r="I122" s="62"/>
      <c r="J122" s="62"/>
      <c r="K122" s="62"/>
      <c r="L122" s="62"/>
      <c r="M122" s="46"/>
      <c r="N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</row>
  </sheetData>
  <sheetProtection sheet="1" autoFilter="0" formatColumns="0" formatRows="0" objects="1" scenarios="1" spinCount="100000" saltValue="ddIeIF5/mnTFBbCw8QggVKOXqq3h2tNMKAqR4LP3UQfZJvVjE1MGhk23Nux8x/mMJ+kHK0shTfAU8Sz24lI+0Q==" hashValue="I/+LNw0D44u2CLXyLTtgmi4b7Y4JVCgYGAFIOevGUrZ37AC7LwX3DF+p8FXMQQUTK7iXLlE/OGEFs5vlovvUTw==" algorithmName="SHA-512" password="CC35"/>
  <autoFilter ref="C84:L121"/>
  <mergeCells count="9">
    <mergeCell ref="E7:H7"/>
    <mergeCell ref="E9:H9"/>
    <mergeCell ref="E18:H18"/>
    <mergeCell ref="E27:H27"/>
    <mergeCell ref="E50:H50"/>
    <mergeCell ref="E52:H52"/>
    <mergeCell ref="E75:H75"/>
    <mergeCell ref="E77:H77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/>
  </sheetViews>
  <cols>
    <col min="1" max="1" width="8.332031" style="299" customWidth="1"/>
    <col min="2" max="2" width="1.667969" style="299" customWidth="1"/>
    <col min="3" max="4" width="5" style="299" customWidth="1"/>
    <col min="5" max="5" width="11.66016" style="299" customWidth="1"/>
    <col min="6" max="6" width="9.160156" style="299" customWidth="1"/>
    <col min="7" max="7" width="5" style="299" customWidth="1"/>
    <col min="8" max="8" width="77.83203" style="299" customWidth="1"/>
    <col min="9" max="10" width="20" style="299" customWidth="1"/>
    <col min="11" max="11" width="1.667969" style="299" customWidth="1"/>
  </cols>
  <sheetData>
    <row r="1" s="1" customFormat="1" ht="37.5" customHeight="1"/>
    <row r="2" s="1" customFormat="1" ht="7.5" customHeight="1">
      <c r="B2" s="300"/>
      <c r="C2" s="301"/>
      <c r="D2" s="301"/>
      <c r="E2" s="301"/>
      <c r="F2" s="301"/>
      <c r="G2" s="301"/>
      <c r="H2" s="301"/>
      <c r="I2" s="301"/>
      <c r="J2" s="301"/>
      <c r="K2" s="302"/>
    </row>
    <row r="3" s="17" customFormat="1" ht="45" customHeight="1">
      <c r="B3" s="303"/>
      <c r="C3" s="304" t="s">
        <v>3574</v>
      </c>
      <c r="D3" s="304"/>
      <c r="E3" s="304"/>
      <c r="F3" s="304"/>
      <c r="G3" s="304"/>
      <c r="H3" s="304"/>
      <c r="I3" s="304"/>
      <c r="J3" s="304"/>
      <c r="K3" s="305"/>
    </row>
    <row r="4" s="1" customFormat="1" ht="25.5" customHeight="1">
      <c r="B4" s="306"/>
      <c r="C4" s="307" t="s">
        <v>3575</v>
      </c>
      <c r="D4" s="307"/>
      <c r="E4" s="307"/>
      <c r="F4" s="307"/>
      <c r="G4" s="307"/>
      <c r="H4" s="307"/>
      <c r="I4" s="307"/>
      <c r="J4" s="307"/>
      <c r="K4" s="308"/>
    </row>
    <row r="5" s="1" customFormat="1" ht="5.25" customHeight="1">
      <c r="B5" s="306"/>
      <c r="C5" s="309"/>
      <c r="D5" s="309"/>
      <c r="E5" s="309"/>
      <c r="F5" s="309"/>
      <c r="G5" s="309"/>
      <c r="H5" s="309"/>
      <c r="I5" s="309"/>
      <c r="J5" s="309"/>
      <c r="K5" s="308"/>
    </row>
    <row r="6" s="1" customFormat="1" ht="15" customHeight="1">
      <c r="B6" s="306"/>
      <c r="C6" s="310" t="s">
        <v>3576</v>
      </c>
      <c r="D6" s="310"/>
      <c r="E6" s="310"/>
      <c r="F6" s="310"/>
      <c r="G6" s="310"/>
      <c r="H6" s="310"/>
      <c r="I6" s="310"/>
      <c r="J6" s="310"/>
      <c r="K6" s="308"/>
    </row>
    <row r="7" s="1" customFormat="1" ht="15" customHeight="1">
      <c r="B7" s="311"/>
      <c r="C7" s="310" t="s">
        <v>3577</v>
      </c>
      <c r="D7" s="310"/>
      <c r="E7" s="310"/>
      <c r="F7" s="310"/>
      <c r="G7" s="310"/>
      <c r="H7" s="310"/>
      <c r="I7" s="310"/>
      <c r="J7" s="310"/>
      <c r="K7" s="308"/>
    </row>
    <row r="8" s="1" customFormat="1" ht="12.75" customHeight="1">
      <c r="B8" s="311"/>
      <c r="C8" s="310"/>
      <c r="D8" s="310"/>
      <c r="E8" s="310"/>
      <c r="F8" s="310"/>
      <c r="G8" s="310"/>
      <c r="H8" s="310"/>
      <c r="I8" s="310"/>
      <c r="J8" s="310"/>
      <c r="K8" s="308"/>
    </row>
    <row r="9" s="1" customFormat="1" ht="15" customHeight="1">
      <c r="B9" s="311"/>
      <c r="C9" s="310" t="s">
        <v>3578</v>
      </c>
      <c r="D9" s="310"/>
      <c r="E9" s="310"/>
      <c r="F9" s="310"/>
      <c r="G9" s="310"/>
      <c r="H9" s="310"/>
      <c r="I9" s="310"/>
      <c r="J9" s="310"/>
      <c r="K9" s="308"/>
    </row>
    <row r="10" s="1" customFormat="1" ht="15" customHeight="1">
      <c r="B10" s="311"/>
      <c r="C10" s="310"/>
      <c r="D10" s="310" t="s">
        <v>3579</v>
      </c>
      <c r="E10" s="310"/>
      <c r="F10" s="310"/>
      <c r="G10" s="310"/>
      <c r="H10" s="310"/>
      <c r="I10" s="310"/>
      <c r="J10" s="310"/>
      <c r="K10" s="308"/>
    </row>
    <row r="11" s="1" customFormat="1" ht="15" customHeight="1">
      <c r="B11" s="311"/>
      <c r="C11" s="312"/>
      <c r="D11" s="310" t="s">
        <v>3580</v>
      </c>
      <c r="E11" s="310"/>
      <c r="F11" s="310"/>
      <c r="G11" s="310"/>
      <c r="H11" s="310"/>
      <c r="I11" s="310"/>
      <c r="J11" s="310"/>
      <c r="K11" s="308"/>
    </row>
    <row r="12" s="1" customFormat="1" ht="15" customHeight="1">
      <c r="B12" s="311"/>
      <c r="C12" s="312"/>
      <c r="D12" s="310"/>
      <c r="E12" s="310"/>
      <c r="F12" s="310"/>
      <c r="G12" s="310"/>
      <c r="H12" s="310"/>
      <c r="I12" s="310"/>
      <c r="J12" s="310"/>
      <c r="K12" s="308"/>
    </row>
    <row r="13" s="1" customFormat="1" ht="15" customHeight="1">
      <c r="B13" s="311"/>
      <c r="C13" s="312"/>
      <c r="D13" s="313" t="s">
        <v>3581</v>
      </c>
      <c r="E13" s="310"/>
      <c r="F13" s="310"/>
      <c r="G13" s="310"/>
      <c r="H13" s="310"/>
      <c r="I13" s="310"/>
      <c r="J13" s="310"/>
      <c r="K13" s="308"/>
    </row>
    <row r="14" s="1" customFormat="1" ht="12.75" customHeight="1">
      <c r="B14" s="311"/>
      <c r="C14" s="312"/>
      <c r="D14" s="312"/>
      <c r="E14" s="312"/>
      <c r="F14" s="312"/>
      <c r="G14" s="312"/>
      <c r="H14" s="312"/>
      <c r="I14" s="312"/>
      <c r="J14" s="312"/>
      <c r="K14" s="308"/>
    </row>
    <row r="15" s="1" customFormat="1" ht="15" customHeight="1">
      <c r="B15" s="311"/>
      <c r="C15" s="312"/>
      <c r="D15" s="310" t="s">
        <v>3582</v>
      </c>
      <c r="E15" s="310"/>
      <c r="F15" s="310"/>
      <c r="G15" s="310"/>
      <c r="H15" s="310"/>
      <c r="I15" s="310"/>
      <c r="J15" s="310"/>
      <c r="K15" s="308"/>
    </row>
    <row r="16" s="1" customFormat="1" ht="15" customHeight="1">
      <c r="B16" s="311"/>
      <c r="C16" s="312"/>
      <c r="D16" s="310" t="s">
        <v>3583</v>
      </c>
      <c r="E16" s="310"/>
      <c r="F16" s="310"/>
      <c r="G16" s="310"/>
      <c r="H16" s="310"/>
      <c r="I16" s="310"/>
      <c r="J16" s="310"/>
      <c r="K16" s="308"/>
    </row>
    <row r="17" s="1" customFormat="1" ht="15" customHeight="1">
      <c r="B17" s="311"/>
      <c r="C17" s="312"/>
      <c r="D17" s="310" t="s">
        <v>3584</v>
      </c>
      <c r="E17" s="310"/>
      <c r="F17" s="310"/>
      <c r="G17" s="310"/>
      <c r="H17" s="310"/>
      <c r="I17" s="310"/>
      <c r="J17" s="310"/>
      <c r="K17" s="308"/>
    </row>
    <row r="18" s="1" customFormat="1" ht="15" customHeight="1">
      <c r="B18" s="311"/>
      <c r="C18" s="312"/>
      <c r="D18" s="312"/>
      <c r="E18" s="314" t="s">
        <v>83</v>
      </c>
      <c r="F18" s="310" t="s">
        <v>3585</v>
      </c>
      <c r="G18" s="310"/>
      <c r="H18" s="310"/>
      <c r="I18" s="310"/>
      <c r="J18" s="310"/>
      <c r="K18" s="308"/>
    </row>
    <row r="19" s="1" customFormat="1" ht="15" customHeight="1">
      <c r="B19" s="311"/>
      <c r="C19" s="312"/>
      <c r="D19" s="312"/>
      <c r="E19" s="314" t="s">
        <v>3586</v>
      </c>
      <c r="F19" s="310" t="s">
        <v>3587</v>
      </c>
      <c r="G19" s="310"/>
      <c r="H19" s="310"/>
      <c r="I19" s="310"/>
      <c r="J19" s="310"/>
      <c r="K19" s="308"/>
    </row>
    <row r="20" s="1" customFormat="1" ht="15" customHeight="1">
      <c r="B20" s="311"/>
      <c r="C20" s="312"/>
      <c r="D20" s="312"/>
      <c r="E20" s="314" t="s">
        <v>3588</v>
      </c>
      <c r="F20" s="310" t="s">
        <v>3589</v>
      </c>
      <c r="G20" s="310"/>
      <c r="H20" s="310"/>
      <c r="I20" s="310"/>
      <c r="J20" s="310"/>
      <c r="K20" s="308"/>
    </row>
    <row r="21" s="1" customFormat="1" ht="15" customHeight="1">
      <c r="B21" s="311"/>
      <c r="C21" s="312"/>
      <c r="D21" s="312"/>
      <c r="E21" s="314" t="s">
        <v>3590</v>
      </c>
      <c r="F21" s="310" t="s">
        <v>3591</v>
      </c>
      <c r="G21" s="310"/>
      <c r="H21" s="310"/>
      <c r="I21" s="310"/>
      <c r="J21" s="310"/>
      <c r="K21" s="308"/>
    </row>
    <row r="22" s="1" customFormat="1" ht="15" customHeight="1">
      <c r="B22" s="311"/>
      <c r="C22" s="312"/>
      <c r="D22" s="312"/>
      <c r="E22" s="314" t="s">
        <v>3592</v>
      </c>
      <c r="F22" s="310" t="s">
        <v>3593</v>
      </c>
      <c r="G22" s="310"/>
      <c r="H22" s="310"/>
      <c r="I22" s="310"/>
      <c r="J22" s="310"/>
      <c r="K22" s="308"/>
    </row>
    <row r="23" s="1" customFormat="1" ht="15" customHeight="1">
      <c r="B23" s="311"/>
      <c r="C23" s="312"/>
      <c r="D23" s="312"/>
      <c r="E23" s="314" t="s">
        <v>105</v>
      </c>
      <c r="F23" s="310" t="s">
        <v>3594</v>
      </c>
      <c r="G23" s="310"/>
      <c r="H23" s="310"/>
      <c r="I23" s="310"/>
      <c r="J23" s="310"/>
      <c r="K23" s="308"/>
    </row>
    <row r="24" s="1" customFormat="1" ht="12.75" customHeight="1">
      <c r="B24" s="311"/>
      <c r="C24" s="312"/>
      <c r="D24" s="312"/>
      <c r="E24" s="312"/>
      <c r="F24" s="312"/>
      <c r="G24" s="312"/>
      <c r="H24" s="312"/>
      <c r="I24" s="312"/>
      <c r="J24" s="312"/>
      <c r="K24" s="308"/>
    </row>
    <row r="25" s="1" customFormat="1" ht="15" customHeight="1">
      <c r="B25" s="311"/>
      <c r="C25" s="310" t="s">
        <v>3595</v>
      </c>
      <c r="D25" s="310"/>
      <c r="E25" s="310"/>
      <c r="F25" s="310"/>
      <c r="G25" s="310"/>
      <c r="H25" s="310"/>
      <c r="I25" s="310"/>
      <c r="J25" s="310"/>
      <c r="K25" s="308"/>
    </row>
    <row r="26" s="1" customFormat="1" ht="15" customHeight="1">
      <c r="B26" s="311"/>
      <c r="C26" s="310" t="s">
        <v>3596</v>
      </c>
      <c r="D26" s="310"/>
      <c r="E26" s="310"/>
      <c r="F26" s="310"/>
      <c r="G26" s="310"/>
      <c r="H26" s="310"/>
      <c r="I26" s="310"/>
      <c r="J26" s="310"/>
      <c r="K26" s="308"/>
    </row>
    <row r="27" s="1" customFormat="1" ht="15" customHeight="1">
      <c r="B27" s="311"/>
      <c r="C27" s="310"/>
      <c r="D27" s="310" t="s">
        <v>3597</v>
      </c>
      <c r="E27" s="310"/>
      <c r="F27" s="310"/>
      <c r="G27" s="310"/>
      <c r="H27" s="310"/>
      <c r="I27" s="310"/>
      <c r="J27" s="310"/>
      <c r="K27" s="308"/>
    </row>
    <row r="28" s="1" customFormat="1" ht="15" customHeight="1">
      <c r="B28" s="311"/>
      <c r="C28" s="312"/>
      <c r="D28" s="310" t="s">
        <v>3598</v>
      </c>
      <c r="E28" s="310"/>
      <c r="F28" s="310"/>
      <c r="G28" s="310"/>
      <c r="H28" s="310"/>
      <c r="I28" s="310"/>
      <c r="J28" s="310"/>
      <c r="K28" s="308"/>
    </row>
    <row r="29" s="1" customFormat="1" ht="12.75" customHeight="1">
      <c r="B29" s="311"/>
      <c r="C29" s="312"/>
      <c r="D29" s="312"/>
      <c r="E29" s="312"/>
      <c r="F29" s="312"/>
      <c r="G29" s="312"/>
      <c r="H29" s="312"/>
      <c r="I29" s="312"/>
      <c r="J29" s="312"/>
      <c r="K29" s="308"/>
    </row>
    <row r="30" s="1" customFormat="1" ht="15" customHeight="1">
      <c r="B30" s="311"/>
      <c r="C30" s="312"/>
      <c r="D30" s="310" t="s">
        <v>3599</v>
      </c>
      <c r="E30" s="310"/>
      <c r="F30" s="310"/>
      <c r="G30" s="310"/>
      <c r="H30" s="310"/>
      <c r="I30" s="310"/>
      <c r="J30" s="310"/>
      <c r="K30" s="308"/>
    </row>
    <row r="31" s="1" customFormat="1" ht="15" customHeight="1">
      <c r="B31" s="311"/>
      <c r="C31" s="312"/>
      <c r="D31" s="310" t="s">
        <v>3600</v>
      </c>
      <c r="E31" s="310"/>
      <c r="F31" s="310"/>
      <c r="G31" s="310"/>
      <c r="H31" s="310"/>
      <c r="I31" s="310"/>
      <c r="J31" s="310"/>
      <c r="K31" s="308"/>
    </row>
    <row r="32" s="1" customFormat="1" ht="12.75" customHeight="1">
      <c r="B32" s="311"/>
      <c r="C32" s="312"/>
      <c r="D32" s="312"/>
      <c r="E32" s="312"/>
      <c r="F32" s="312"/>
      <c r="G32" s="312"/>
      <c r="H32" s="312"/>
      <c r="I32" s="312"/>
      <c r="J32" s="312"/>
      <c r="K32" s="308"/>
    </row>
    <row r="33" s="1" customFormat="1" ht="15" customHeight="1">
      <c r="B33" s="311"/>
      <c r="C33" s="312"/>
      <c r="D33" s="310" t="s">
        <v>3601</v>
      </c>
      <c r="E33" s="310"/>
      <c r="F33" s="310"/>
      <c r="G33" s="310"/>
      <c r="H33" s="310"/>
      <c r="I33" s="310"/>
      <c r="J33" s="310"/>
      <c r="K33" s="308"/>
    </row>
    <row r="34" s="1" customFormat="1" ht="15" customHeight="1">
      <c r="B34" s="311"/>
      <c r="C34" s="312"/>
      <c r="D34" s="310" t="s">
        <v>3602</v>
      </c>
      <c r="E34" s="310"/>
      <c r="F34" s="310"/>
      <c r="G34" s="310"/>
      <c r="H34" s="310"/>
      <c r="I34" s="310"/>
      <c r="J34" s="310"/>
      <c r="K34" s="308"/>
    </row>
    <row r="35" s="1" customFormat="1" ht="15" customHeight="1">
      <c r="B35" s="311"/>
      <c r="C35" s="312"/>
      <c r="D35" s="310" t="s">
        <v>3603</v>
      </c>
      <c r="E35" s="310"/>
      <c r="F35" s="310"/>
      <c r="G35" s="310"/>
      <c r="H35" s="310"/>
      <c r="I35" s="310"/>
      <c r="J35" s="310"/>
      <c r="K35" s="308"/>
    </row>
    <row r="36" s="1" customFormat="1" ht="15" customHeight="1">
      <c r="B36" s="311"/>
      <c r="C36" s="312"/>
      <c r="D36" s="310"/>
      <c r="E36" s="313" t="s">
        <v>147</v>
      </c>
      <c r="F36" s="310"/>
      <c r="G36" s="310" t="s">
        <v>3604</v>
      </c>
      <c r="H36" s="310"/>
      <c r="I36" s="310"/>
      <c r="J36" s="310"/>
      <c r="K36" s="308"/>
    </row>
    <row r="37" s="1" customFormat="1" ht="30.75" customHeight="1">
      <c r="B37" s="311"/>
      <c r="C37" s="312"/>
      <c r="D37" s="310"/>
      <c r="E37" s="313" t="s">
        <v>3605</v>
      </c>
      <c r="F37" s="310"/>
      <c r="G37" s="310" t="s">
        <v>3606</v>
      </c>
      <c r="H37" s="310"/>
      <c r="I37" s="310"/>
      <c r="J37" s="310"/>
      <c r="K37" s="308"/>
    </row>
    <row r="38" s="1" customFormat="1" ht="15" customHeight="1">
      <c r="B38" s="311"/>
      <c r="C38" s="312"/>
      <c r="D38" s="310"/>
      <c r="E38" s="313" t="s">
        <v>55</v>
      </c>
      <c r="F38" s="310"/>
      <c r="G38" s="310" t="s">
        <v>3607</v>
      </c>
      <c r="H38" s="310"/>
      <c r="I38" s="310"/>
      <c r="J38" s="310"/>
      <c r="K38" s="308"/>
    </row>
    <row r="39" s="1" customFormat="1" ht="15" customHeight="1">
      <c r="B39" s="311"/>
      <c r="C39" s="312"/>
      <c r="D39" s="310"/>
      <c r="E39" s="313" t="s">
        <v>56</v>
      </c>
      <c r="F39" s="310"/>
      <c r="G39" s="310" t="s">
        <v>3608</v>
      </c>
      <c r="H39" s="310"/>
      <c r="I39" s="310"/>
      <c r="J39" s="310"/>
      <c r="K39" s="308"/>
    </row>
    <row r="40" s="1" customFormat="1" ht="15" customHeight="1">
      <c r="B40" s="311"/>
      <c r="C40" s="312"/>
      <c r="D40" s="310"/>
      <c r="E40" s="313" t="s">
        <v>148</v>
      </c>
      <c r="F40" s="310"/>
      <c r="G40" s="310" t="s">
        <v>3609</v>
      </c>
      <c r="H40" s="310"/>
      <c r="I40" s="310"/>
      <c r="J40" s="310"/>
      <c r="K40" s="308"/>
    </row>
    <row r="41" s="1" customFormat="1" ht="15" customHeight="1">
      <c r="B41" s="311"/>
      <c r="C41" s="312"/>
      <c r="D41" s="310"/>
      <c r="E41" s="313" t="s">
        <v>149</v>
      </c>
      <c r="F41" s="310"/>
      <c r="G41" s="310" t="s">
        <v>3610</v>
      </c>
      <c r="H41" s="310"/>
      <c r="I41" s="310"/>
      <c r="J41" s="310"/>
      <c r="K41" s="308"/>
    </row>
    <row r="42" s="1" customFormat="1" ht="15" customHeight="1">
      <c r="B42" s="311"/>
      <c r="C42" s="312"/>
      <c r="D42" s="310"/>
      <c r="E42" s="313" t="s">
        <v>3611</v>
      </c>
      <c r="F42" s="310"/>
      <c r="G42" s="310" t="s">
        <v>3612</v>
      </c>
      <c r="H42" s="310"/>
      <c r="I42" s="310"/>
      <c r="J42" s="310"/>
      <c r="K42" s="308"/>
    </row>
    <row r="43" s="1" customFormat="1" ht="15" customHeight="1">
      <c r="B43" s="311"/>
      <c r="C43" s="312"/>
      <c r="D43" s="310"/>
      <c r="E43" s="313"/>
      <c r="F43" s="310"/>
      <c r="G43" s="310" t="s">
        <v>3613</v>
      </c>
      <c r="H43" s="310"/>
      <c r="I43" s="310"/>
      <c r="J43" s="310"/>
      <c r="K43" s="308"/>
    </row>
    <row r="44" s="1" customFormat="1" ht="15" customHeight="1">
      <c r="B44" s="311"/>
      <c r="C44" s="312"/>
      <c r="D44" s="310"/>
      <c r="E44" s="313" t="s">
        <v>3614</v>
      </c>
      <c r="F44" s="310"/>
      <c r="G44" s="310" t="s">
        <v>3615</v>
      </c>
      <c r="H44" s="310"/>
      <c r="I44" s="310"/>
      <c r="J44" s="310"/>
      <c r="K44" s="308"/>
    </row>
    <row r="45" s="1" customFormat="1" ht="15" customHeight="1">
      <c r="B45" s="311"/>
      <c r="C45" s="312"/>
      <c r="D45" s="310"/>
      <c r="E45" s="313" t="s">
        <v>152</v>
      </c>
      <c r="F45" s="310"/>
      <c r="G45" s="310" t="s">
        <v>3616</v>
      </c>
      <c r="H45" s="310"/>
      <c r="I45" s="310"/>
      <c r="J45" s="310"/>
      <c r="K45" s="308"/>
    </row>
    <row r="46" s="1" customFormat="1" ht="12.75" customHeight="1">
      <c r="B46" s="311"/>
      <c r="C46" s="312"/>
      <c r="D46" s="310"/>
      <c r="E46" s="310"/>
      <c r="F46" s="310"/>
      <c r="G46" s="310"/>
      <c r="H46" s="310"/>
      <c r="I46" s="310"/>
      <c r="J46" s="310"/>
      <c r="K46" s="308"/>
    </row>
    <row r="47" s="1" customFormat="1" ht="15" customHeight="1">
      <c r="B47" s="311"/>
      <c r="C47" s="312"/>
      <c r="D47" s="310" t="s">
        <v>3617</v>
      </c>
      <c r="E47" s="310"/>
      <c r="F47" s="310"/>
      <c r="G47" s="310"/>
      <c r="H47" s="310"/>
      <c r="I47" s="310"/>
      <c r="J47" s="310"/>
      <c r="K47" s="308"/>
    </row>
    <row r="48" s="1" customFormat="1" ht="15" customHeight="1">
      <c r="B48" s="311"/>
      <c r="C48" s="312"/>
      <c r="D48" s="312"/>
      <c r="E48" s="310" t="s">
        <v>3618</v>
      </c>
      <c r="F48" s="310"/>
      <c r="G48" s="310"/>
      <c r="H48" s="310"/>
      <c r="I48" s="310"/>
      <c r="J48" s="310"/>
      <c r="K48" s="308"/>
    </row>
    <row r="49" s="1" customFormat="1" ht="15" customHeight="1">
      <c r="B49" s="311"/>
      <c r="C49" s="312"/>
      <c r="D49" s="312"/>
      <c r="E49" s="310" t="s">
        <v>3619</v>
      </c>
      <c r="F49" s="310"/>
      <c r="G49" s="310"/>
      <c r="H49" s="310"/>
      <c r="I49" s="310"/>
      <c r="J49" s="310"/>
      <c r="K49" s="308"/>
    </row>
    <row r="50" s="1" customFormat="1" ht="15" customHeight="1">
      <c r="B50" s="311"/>
      <c r="C50" s="312"/>
      <c r="D50" s="312"/>
      <c r="E50" s="310" t="s">
        <v>3620</v>
      </c>
      <c r="F50" s="310"/>
      <c r="G50" s="310"/>
      <c r="H50" s="310"/>
      <c r="I50" s="310"/>
      <c r="J50" s="310"/>
      <c r="K50" s="308"/>
    </row>
    <row r="51" s="1" customFormat="1" ht="15" customHeight="1">
      <c r="B51" s="311"/>
      <c r="C51" s="312"/>
      <c r="D51" s="310" t="s">
        <v>3621</v>
      </c>
      <c r="E51" s="310"/>
      <c r="F51" s="310"/>
      <c r="G51" s="310"/>
      <c r="H51" s="310"/>
      <c r="I51" s="310"/>
      <c r="J51" s="310"/>
      <c r="K51" s="308"/>
    </row>
    <row r="52" s="1" customFormat="1" ht="25.5" customHeight="1">
      <c r="B52" s="306"/>
      <c r="C52" s="307" t="s">
        <v>3622</v>
      </c>
      <c r="D52" s="307"/>
      <c r="E52" s="307"/>
      <c r="F52" s="307"/>
      <c r="G52" s="307"/>
      <c r="H52" s="307"/>
      <c r="I52" s="307"/>
      <c r="J52" s="307"/>
      <c r="K52" s="308"/>
    </row>
    <row r="53" s="1" customFormat="1" ht="5.25" customHeight="1">
      <c r="B53" s="306"/>
      <c r="C53" s="309"/>
      <c r="D53" s="309"/>
      <c r="E53" s="309"/>
      <c r="F53" s="309"/>
      <c r="G53" s="309"/>
      <c r="H53" s="309"/>
      <c r="I53" s="309"/>
      <c r="J53" s="309"/>
      <c r="K53" s="308"/>
    </row>
    <row r="54" s="1" customFormat="1" ht="15" customHeight="1">
      <c r="B54" s="306"/>
      <c r="C54" s="310" t="s">
        <v>3623</v>
      </c>
      <c r="D54" s="310"/>
      <c r="E54" s="310"/>
      <c r="F54" s="310"/>
      <c r="G54" s="310"/>
      <c r="H54" s="310"/>
      <c r="I54" s="310"/>
      <c r="J54" s="310"/>
      <c r="K54" s="308"/>
    </row>
    <row r="55" s="1" customFormat="1" ht="15" customHeight="1">
      <c r="B55" s="306"/>
      <c r="C55" s="310" t="s">
        <v>3624</v>
      </c>
      <c r="D55" s="310"/>
      <c r="E55" s="310"/>
      <c r="F55" s="310"/>
      <c r="G55" s="310"/>
      <c r="H55" s="310"/>
      <c r="I55" s="310"/>
      <c r="J55" s="310"/>
      <c r="K55" s="308"/>
    </row>
    <row r="56" s="1" customFormat="1" ht="12.75" customHeight="1">
      <c r="B56" s="306"/>
      <c r="C56" s="310"/>
      <c r="D56" s="310"/>
      <c r="E56" s="310"/>
      <c r="F56" s="310"/>
      <c r="G56" s="310"/>
      <c r="H56" s="310"/>
      <c r="I56" s="310"/>
      <c r="J56" s="310"/>
      <c r="K56" s="308"/>
    </row>
    <row r="57" s="1" customFormat="1" ht="15" customHeight="1">
      <c r="B57" s="306"/>
      <c r="C57" s="310" t="s">
        <v>3625</v>
      </c>
      <c r="D57" s="310"/>
      <c r="E57" s="310"/>
      <c r="F57" s="310"/>
      <c r="G57" s="310"/>
      <c r="H57" s="310"/>
      <c r="I57" s="310"/>
      <c r="J57" s="310"/>
      <c r="K57" s="308"/>
    </row>
    <row r="58" s="1" customFormat="1" ht="15" customHeight="1">
      <c r="B58" s="306"/>
      <c r="C58" s="312"/>
      <c r="D58" s="310" t="s">
        <v>3626</v>
      </c>
      <c r="E58" s="310"/>
      <c r="F58" s="310"/>
      <c r="G58" s="310"/>
      <c r="H58" s="310"/>
      <c r="I58" s="310"/>
      <c r="J58" s="310"/>
      <c r="K58" s="308"/>
    </row>
    <row r="59" s="1" customFormat="1" ht="15" customHeight="1">
      <c r="B59" s="306"/>
      <c r="C59" s="312"/>
      <c r="D59" s="310" t="s">
        <v>3627</v>
      </c>
      <c r="E59" s="310"/>
      <c r="F59" s="310"/>
      <c r="G59" s="310"/>
      <c r="H59" s="310"/>
      <c r="I59" s="310"/>
      <c r="J59" s="310"/>
      <c r="K59" s="308"/>
    </row>
    <row r="60" s="1" customFormat="1" ht="15" customHeight="1">
      <c r="B60" s="306"/>
      <c r="C60" s="312"/>
      <c r="D60" s="310" t="s">
        <v>3628</v>
      </c>
      <c r="E60" s="310"/>
      <c r="F60" s="310"/>
      <c r="G60" s="310"/>
      <c r="H60" s="310"/>
      <c r="I60" s="310"/>
      <c r="J60" s="310"/>
      <c r="K60" s="308"/>
    </row>
    <row r="61" s="1" customFormat="1" ht="15" customHeight="1">
      <c r="B61" s="306"/>
      <c r="C61" s="312"/>
      <c r="D61" s="310" t="s">
        <v>3629</v>
      </c>
      <c r="E61" s="310"/>
      <c r="F61" s="310"/>
      <c r="G61" s="310"/>
      <c r="H61" s="310"/>
      <c r="I61" s="310"/>
      <c r="J61" s="310"/>
      <c r="K61" s="308"/>
    </row>
    <row r="62" s="1" customFormat="1" ht="15" customHeight="1">
      <c r="B62" s="306"/>
      <c r="C62" s="312"/>
      <c r="D62" s="315" t="s">
        <v>3630</v>
      </c>
      <c r="E62" s="315"/>
      <c r="F62" s="315"/>
      <c r="G62" s="315"/>
      <c r="H62" s="315"/>
      <c r="I62" s="315"/>
      <c r="J62" s="315"/>
      <c r="K62" s="308"/>
    </row>
    <row r="63" s="1" customFormat="1" ht="15" customHeight="1">
      <c r="B63" s="306"/>
      <c r="C63" s="312"/>
      <c r="D63" s="310" t="s">
        <v>3631</v>
      </c>
      <c r="E63" s="310"/>
      <c r="F63" s="310"/>
      <c r="G63" s="310"/>
      <c r="H63" s="310"/>
      <c r="I63" s="310"/>
      <c r="J63" s="310"/>
      <c r="K63" s="308"/>
    </row>
    <row r="64" s="1" customFormat="1" ht="12.75" customHeight="1">
      <c r="B64" s="306"/>
      <c r="C64" s="312"/>
      <c r="D64" s="312"/>
      <c r="E64" s="316"/>
      <c r="F64" s="312"/>
      <c r="G64" s="312"/>
      <c r="H64" s="312"/>
      <c r="I64" s="312"/>
      <c r="J64" s="312"/>
      <c r="K64" s="308"/>
    </row>
    <row r="65" s="1" customFormat="1" ht="15" customHeight="1">
      <c r="B65" s="306"/>
      <c r="C65" s="312"/>
      <c r="D65" s="310" t="s">
        <v>3632</v>
      </c>
      <c r="E65" s="310"/>
      <c r="F65" s="310"/>
      <c r="G65" s="310"/>
      <c r="H65" s="310"/>
      <c r="I65" s="310"/>
      <c r="J65" s="310"/>
      <c r="K65" s="308"/>
    </row>
    <row r="66" s="1" customFormat="1" ht="15" customHeight="1">
      <c r="B66" s="306"/>
      <c r="C66" s="312"/>
      <c r="D66" s="315" t="s">
        <v>3633</v>
      </c>
      <c r="E66" s="315"/>
      <c r="F66" s="315"/>
      <c r="G66" s="315"/>
      <c r="H66" s="315"/>
      <c r="I66" s="315"/>
      <c r="J66" s="315"/>
      <c r="K66" s="308"/>
    </row>
    <row r="67" s="1" customFormat="1" ht="15" customHeight="1">
      <c r="B67" s="306"/>
      <c r="C67" s="312"/>
      <c r="D67" s="310" t="s">
        <v>3634</v>
      </c>
      <c r="E67" s="310"/>
      <c r="F67" s="310"/>
      <c r="G67" s="310"/>
      <c r="H67" s="310"/>
      <c r="I67" s="310"/>
      <c r="J67" s="310"/>
      <c r="K67" s="308"/>
    </row>
    <row r="68" s="1" customFormat="1" ht="15" customHeight="1">
      <c r="B68" s="306"/>
      <c r="C68" s="312"/>
      <c r="D68" s="310" t="s">
        <v>3635</v>
      </c>
      <c r="E68" s="310"/>
      <c r="F68" s="310"/>
      <c r="G68" s="310"/>
      <c r="H68" s="310"/>
      <c r="I68" s="310"/>
      <c r="J68" s="310"/>
      <c r="K68" s="308"/>
    </row>
    <row r="69" s="1" customFormat="1" ht="15" customHeight="1">
      <c r="B69" s="306"/>
      <c r="C69" s="312"/>
      <c r="D69" s="310" t="s">
        <v>3636</v>
      </c>
      <c r="E69" s="310"/>
      <c r="F69" s="310"/>
      <c r="G69" s="310"/>
      <c r="H69" s="310"/>
      <c r="I69" s="310"/>
      <c r="J69" s="310"/>
      <c r="K69" s="308"/>
    </row>
    <row r="70" s="1" customFormat="1" ht="15" customHeight="1">
      <c r="B70" s="306"/>
      <c r="C70" s="312"/>
      <c r="D70" s="310" t="s">
        <v>3637</v>
      </c>
      <c r="E70" s="310"/>
      <c r="F70" s="310"/>
      <c r="G70" s="310"/>
      <c r="H70" s="310"/>
      <c r="I70" s="310"/>
      <c r="J70" s="310"/>
      <c r="K70" s="308"/>
    </row>
    <row r="71" s="1" customFormat="1" ht="12.75" customHeight="1">
      <c r="B71" s="317"/>
      <c r="C71" s="318"/>
      <c r="D71" s="318"/>
      <c r="E71" s="318"/>
      <c r="F71" s="318"/>
      <c r="G71" s="318"/>
      <c r="H71" s="318"/>
      <c r="I71" s="318"/>
      <c r="J71" s="318"/>
      <c r="K71" s="319"/>
    </row>
    <row r="72" s="1" customFormat="1" ht="18.75" customHeight="1">
      <c r="B72" s="320"/>
      <c r="C72" s="320"/>
      <c r="D72" s="320"/>
      <c r="E72" s="320"/>
      <c r="F72" s="320"/>
      <c r="G72" s="320"/>
      <c r="H72" s="320"/>
      <c r="I72" s="320"/>
      <c r="J72" s="320"/>
      <c r="K72" s="321"/>
    </row>
    <row r="73" s="1" customFormat="1" ht="18.75" customHeight="1">
      <c r="B73" s="321"/>
      <c r="C73" s="321"/>
      <c r="D73" s="321"/>
      <c r="E73" s="321"/>
      <c r="F73" s="321"/>
      <c r="G73" s="321"/>
      <c r="H73" s="321"/>
      <c r="I73" s="321"/>
      <c r="J73" s="321"/>
      <c r="K73" s="321"/>
    </row>
    <row r="74" s="1" customFormat="1" ht="7.5" customHeight="1">
      <c r="B74" s="322"/>
      <c r="C74" s="323"/>
      <c r="D74" s="323"/>
      <c r="E74" s="323"/>
      <c r="F74" s="323"/>
      <c r="G74" s="323"/>
      <c r="H74" s="323"/>
      <c r="I74" s="323"/>
      <c r="J74" s="323"/>
      <c r="K74" s="324"/>
    </row>
    <row r="75" s="1" customFormat="1" ht="45" customHeight="1">
      <c r="B75" s="325"/>
      <c r="C75" s="326" t="s">
        <v>3638</v>
      </c>
      <c r="D75" s="326"/>
      <c r="E75" s="326"/>
      <c r="F75" s="326"/>
      <c r="G75" s="326"/>
      <c r="H75" s="326"/>
      <c r="I75" s="326"/>
      <c r="J75" s="326"/>
      <c r="K75" s="327"/>
    </row>
    <row r="76" s="1" customFormat="1" ht="17.25" customHeight="1">
      <c r="B76" s="325"/>
      <c r="C76" s="328" t="s">
        <v>3639</v>
      </c>
      <c r="D76" s="328"/>
      <c r="E76" s="328"/>
      <c r="F76" s="328" t="s">
        <v>3640</v>
      </c>
      <c r="G76" s="329"/>
      <c r="H76" s="328" t="s">
        <v>56</v>
      </c>
      <c r="I76" s="328" t="s">
        <v>59</v>
      </c>
      <c r="J76" s="328" t="s">
        <v>3641</v>
      </c>
      <c r="K76" s="327"/>
    </row>
    <row r="77" s="1" customFormat="1" ht="17.25" customHeight="1">
      <c r="B77" s="325"/>
      <c r="C77" s="330" t="s">
        <v>3642</v>
      </c>
      <c r="D77" s="330"/>
      <c r="E77" s="330"/>
      <c r="F77" s="331" t="s">
        <v>3643</v>
      </c>
      <c r="G77" s="332"/>
      <c r="H77" s="330"/>
      <c r="I77" s="330"/>
      <c r="J77" s="330" t="s">
        <v>3644</v>
      </c>
      <c r="K77" s="327"/>
    </row>
    <row r="78" s="1" customFormat="1" ht="5.25" customHeight="1">
      <c r="B78" s="325"/>
      <c r="C78" s="333"/>
      <c r="D78" s="333"/>
      <c r="E78" s="333"/>
      <c r="F78" s="333"/>
      <c r="G78" s="334"/>
      <c r="H78" s="333"/>
      <c r="I78" s="333"/>
      <c r="J78" s="333"/>
      <c r="K78" s="327"/>
    </row>
    <row r="79" s="1" customFormat="1" ht="15" customHeight="1">
      <c r="B79" s="325"/>
      <c r="C79" s="313" t="s">
        <v>55</v>
      </c>
      <c r="D79" s="335"/>
      <c r="E79" s="335"/>
      <c r="F79" s="336" t="s">
        <v>3645</v>
      </c>
      <c r="G79" s="337"/>
      <c r="H79" s="313" t="s">
        <v>3646</v>
      </c>
      <c r="I79" s="313" t="s">
        <v>3647</v>
      </c>
      <c r="J79" s="313">
        <v>20</v>
      </c>
      <c r="K79" s="327"/>
    </row>
    <row r="80" s="1" customFormat="1" ht="15" customHeight="1">
      <c r="B80" s="325"/>
      <c r="C80" s="313" t="s">
        <v>3648</v>
      </c>
      <c r="D80" s="313"/>
      <c r="E80" s="313"/>
      <c r="F80" s="336" t="s">
        <v>3645</v>
      </c>
      <c r="G80" s="337"/>
      <c r="H80" s="313" t="s">
        <v>3649</v>
      </c>
      <c r="I80" s="313" t="s">
        <v>3647</v>
      </c>
      <c r="J80" s="313">
        <v>120</v>
      </c>
      <c r="K80" s="327"/>
    </row>
    <row r="81" s="1" customFormat="1" ht="15" customHeight="1">
      <c r="B81" s="338"/>
      <c r="C81" s="313" t="s">
        <v>3650</v>
      </c>
      <c r="D81" s="313"/>
      <c r="E81" s="313"/>
      <c r="F81" s="336" t="s">
        <v>3651</v>
      </c>
      <c r="G81" s="337"/>
      <c r="H81" s="313" t="s">
        <v>3652</v>
      </c>
      <c r="I81" s="313" t="s">
        <v>3647</v>
      </c>
      <c r="J81" s="313">
        <v>50</v>
      </c>
      <c r="K81" s="327"/>
    </row>
    <row r="82" s="1" customFormat="1" ht="15" customHeight="1">
      <c r="B82" s="338"/>
      <c r="C82" s="313" t="s">
        <v>3653</v>
      </c>
      <c r="D82" s="313"/>
      <c r="E82" s="313"/>
      <c r="F82" s="336" t="s">
        <v>3645</v>
      </c>
      <c r="G82" s="337"/>
      <c r="H82" s="313" t="s">
        <v>3654</v>
      </c>
      <c r="I82" s="313" t="s">
        <v>3655</v>
      </c>
      <c r="J82" s="313"/>
      <c r="K82" s="327"/>
    </row>
    <row r="83" s="1" customFormat="1" ht="15" customHeight="1">
      <c r="B83" s="338"/>
      <c r="C83" s="339" t="s">
        <v>3656</v>
      </c>
      <c r="D83" s="339"/>
      <c r="E83" s="339"/>
      <c r="F83" s="340" t="s">
        <v>3651</v>
      </c>
      <c r="G83" s="339"/>
      <c r="H83" s="339" t="s">
        <v>3657</v>
      </c>
      <c r="I83" s="339" t="s">
        <v>3647</v>
      </c>
      <c r="J83" s="339">
        <v>15</v>
      </c>
      <c r="K83" s="327"/>
    </row>
    <row r="84" s="1" customFormat="1" ht="15" customHeight="1">
      <c r="B84" s="338"/>
      <c r="C84" s="339" t="s">
        <v>3658</v>
      </c>
      <c r="D84" s="339"/>
      <c r="E84" s="339"/>
      <c r="F84" s="340" t="s">
        <v>3651</v>
      </c>
      <c r="G84" s="339"/>
      <c r="H84" s="339" t="s">
        <v>3659</v>
      </c>
      <c r="I84" s="339" t="s">
        <v>3647</v>
      </c>
      <c r="J84" s="339">
        <v>15</v>
      </c>
      <c r="K84" s="327"/>
    </row>
    <row r="85" s="1" customFormat="1" ht="15" customHeight="1">
      <c r="B85" s="338"/>
      <c r="C85" s="339" t="s">
        <v>3660</v>
      </c>
      <c r="D85" s="339"/>
      <c r="E85" s="339"/>
      <c r="F85" s="340" t="s">
        <v>3651</v>
      </c>
      <c r="G85" s="339"/>
      <c r="H85" s="339" t="s">
        <v>3661</v>
      </c>
      <c r="I85" s="339" t="s">
        <v>3647</v>
      </c>
      <c r="J85" s="339">
        <v>20</v>
      </c>
      <c r="K85" s="327"/>
    </row>
    <row r="86" s="1" customFormat="1" ht="15" customHeight="1">
      <c r="B86" s="338"/>
      <c r="C86" s="339" t="s">
        <v>3662</v>
      </c>
      <c r="D86" s="339"/>
      <c r="E86" s="339"/>
      <c r="F86" s="340" t="s">
        <v>3651</v>
      </c>
      <c r="G86" s="339"/>
      <c r="H86" s="339" t="s">
        <v>3663</v>
      </c>
      <c r="I86" s="339" t="s">
        <v>3647</v>
      </c>
      <c r="J86" s="339">
        <v>20</v>
      </c>
      <c r="K86" s="327"/>
    </row>
    <row r="87" s="1" customFormat="1" ht="15" customHeight="1">
      <c r="B87" s="338"/>
      <c r="C87" s="313" t="s">
        <v>3664</v>
      </c>
      <c r="D87" s="313"/>
      <c r="E87" s="313"/>
      <c r="F87" s="336" t="s">
        <v>3651</v>
      </c>
      <c r="G87" s="337"/>
      <c r="H87" s="313" t="s">
        <v>3665</v>
      </c>
      <c r="I87" s="313" t="s">
        <v>3647</v>
      </c>
      <c r="J87" s="313">
        <v>50</v>
      </c>
      <c r="K87" s="327"/>
    </row>
    <row r="88" s="1" customFormat="1" ht="15" customHeight="1">
      <c r="B88" s="338"/>
      <c r="C88" s="313" t="s">
        <v>3666</v>
      </c>
      <c r="D88" s="313"/>
      <c r="E88" s="313"/>
      <c r="F88" s="336" t="s">
        <v>3651</v>
      </c>
      <c r="G88" s="337"/>
      <c r="H88" s="313" t="s">
        <v>3667</v>
      </c>
      <c r="I88" s="313" t="s">
        <v>3647</v>
      </c>
      <c r="J88" s="313">
        <v>20</v>
      </c>
      <c r="K88" s="327"/>
    </row>
    <row r="89" s="1" customFormat="1" ht="15" customHeight="1">
      <c r="B89" s="338"/>
      <c r="C89" s="313" t="s">
        <v>3668</v>
      </c>
      <c r="D89" s="313"/>
      <c r="E89" s="313"/>
      <c r="F89" s="336" t="s">
        <v>3651</v>
      </c>
      <c r="G89" s="337"/>
      <c r="H89" s="313" t="s">
        <v>3669</v>
      </c>
      <c r="I89" s="313" t="s">
        <v>3647</v>
      </c>
      <c r="J89" s="313">
        <v>20</v>
      </c>
      <c r="K89" s="327"/>
    </row>
    <row r="90" s="1" customFormat="1" ht="15" customHeight="1">
      <c r="B90" s="338"/>
      <c r="C90" s="313" t="s">
        <v>3670</v>
      </c>
      <c r="D90" s="313"/>
      <c r="E90" s="313"/>
      <c r="F90" s="336" t="s">
        <v>3651</v>
      </c>
      <c r="G90" s="337"/>
      <c r="H90" s="313" t="s">
        <v>3671</v>
      </c>
      <c r="I90" s="313" t="s">
        <v>3647</v>
      </c>
      <c r="J90" s="313">
        <v>50</v>
      </c>
      <c r="K90" s="327"/>
    </row>
    <row r="91" s="1" customFormat="1" ht="15" customHeight="1">
      <c r="B91" s="338"/>
      <c r="C91" s="313" t="s">
        <v>3672</v>
      </c>
      <c r="D91" s="313"/>
      <c r="E91" s="313"/>
      <c r="F91" s="336" t="s">
        <v>3651</v>
      </c>
      <c r="G91" s="337"/>
      <c r="H91" s="313" t="s">
        <v>3672</v>
      </c>
      <c r="I91" s="313" t="s">
        <v>3647</v>
      </c>
      <c r="J91" s="313">
        <v>50</v>
      </c>
      <c r="K91" s="327"/>
    </row>
    <row r="92" s="1" customFormat="1" ht="15" customHeight="1">
      <c r="B92" s="338"/>
      <c r="C92" s="313" t="s">
        <v>3673</v>
      </c>
      <c r="D92" s="313"/>
      <c r="E92" s="313"/>
      <c r="F92" s="336" t="s">
        <v>3651</v>
      </c>
      <c r="G92" s="337"/>
      <c r="H92" s="313" t="s">
        <v>3674</v>
      </c>
      <c r="I92" s="313" t="s">
        <v>3647</v>
      </c>
      <c r="J92" s="313">
        <v>255</v>
      </c>
      <c r="K92" s="327"/>
    </row>
    <row r="93" s="1" customFormat="1" ht="15" customHeight="1">
      <c r="B93" s="338"/>
      <c r="C93" s="313" t="s">
        <v>3675</v>
      </c>
      <c r="D93" s="313"/>
      <c r="E93" s="313"/>
      <c r="F93" s="336" t="s">
        <v>3645</v>
      </c>
      <c r="G93" s="337"/>
      <c r="H93" s="313" t="s">
        <v>3676</v>
      </c>
      <c r="I93" s="313" t="s">
        <v>3677</v>
      </c>
      <c r="J93" s="313"/>
      <c r="K93" s="327"/>
    </row>
    <row r="94" s="1" customFormat="1" ht="15" customHeight="1">
      <c r="B94" s="338"/>
      <c r="C94" s="313" t="s">
        <v>3678</v>
      </c>
      <c r="D94" s="313"/>
      <c r="E94" s="313"/>
      <c r="F94" s="336" t="s">
        <v>3645</v>
      </c>
      <c r="G94" s="337"/>
      <c r="H94" s="313" t="s">
        <v>3679</v>
      </c>
      <c r="I94" s="313" t="s">
        <v>3680</v>
      </c>
      <c r="J94" s="313"/>
      <c r="K94" s="327"/>
    </row>
    <row r="95" s="1" customFormat="1" ht="15" customHeight="1">
      <c r="B95" s="338"/>
      <c r="C95" s="313" t="s">
        <v>3681</v>
      </c>
      <c r="D95" s="313"/>
      <c r="E95" s="313"/>
      <c r="F95" s="336" t="s">
        <v>3645</v>
      </c>
      <c r="G95" s="337"/>
      <c r="H95" s="313" t="s">
        <v>3681</v>
      </c>
      <c r="I95" s="313" t="s">
        <v>3680</v>
      </c>
      <c r="J95" s="313"/>
      <c r="K95" s="327"/>
    </row>
    <row r="96" s="1" customFormat="1" ht="15" customHeight="1">
      <c r="B96" s="338"/>
      <c r="C96" s="313" t="s">
        <v>40</v>
      </c>
      <c r="D96" s="313"/>
      <c r="E96" s="313"/>
      <c r="F96" s="336" t="s">
        <v>3645</v>
      </c>
      <c r="G96" s="337"/>
      <c r="H96" s="313" t="s">
        <v>3682</v>
      </c>
      <c r="I96" s="313" t="s">
        <v>3680</v>
      </c>
      <c r="J96" s="313"/>
      <c r="K96" s="327"/>
    </row>
    <row r="97" s="1" customFormat="1" ht="15" customHeight="1">
      <c r="B97" s="338"/>
      <c r="C97" s="313" t="s">
        <v>50</v>
      </c>
      <c r="D97" s="313"/>
      <c r="E97" s="313"/>
      <c r="F97" s="336" t="s">
        <v>3645</v>
      </c>
      <c r="G97" s="337"/>
      <c r="H97" s="313" t="s">
        <v>3683</v>
      </c>
      <c r="I97" s="313" t="s">
        <v>3680</v>
      </c>
      <c r="J97" s="313"/>
      <c r="K97" s="327"/>
    </row>
    <row r="98" s="1" customFormat="1" ht="15" customHeight="1">
      <c r="B98" s="341"/>
      <c r="C98" s="342"/>
      <c r="D98" s="342"/>
      <c r="E98" s="342"/>
      <c r="F98" s="342"/>
      <c r="G98" s="342"/>
      <c r="H98" s="342"/>
      <c r="I98" s="342"/>
      <c r="J98" s="342"/>
      <c r="K98" s="343"/>
    </row>
    <row r="99" s="1" customFormat="1" ht="18.75" customHeight="1">
      <c r="B99" s="344"/>
      <c r="C99" s="345"/>
      <c r="D99" s="345"/>
      <c r="E99" s="345"/>
      <c r="F99" s="345"/>
      <c r="G99" s="345"/>
      <c r="H99" s="345"/>
      <c r="I99" s="345"/>
      <c r="J99" s="345"/>
      <c r="K99" s="344"/>
    </row>
    <row r="100" s="1" customFormat="1" ht="18.75" customHeight="1">
      <c r="B100" s="321"/>
      <c r="C100" s="321"/>
      <c r="D100" s="321"/>
      <c r="E100" s="321"/>
      <c r="F100" s="321"/>
      <c r="G100" s="321"/>
      <c r="H100" s="321"/>
      <c r="I100" s="321"/>
      <c r="J100" s="321"/>
      <c r="K100" s="321"/>
    </row>
    <row r="101" s="1" customFormat="1" ht="7.5" customHeight="1">
      <c r="B101" s="322"/>
      <c r="C101" s="323"/>
      <c r="D101" s="323"/>
      <c r="E101" s="323"/>
      <c r="F101" s="323"/>
      <c r="G101" s="323"/>
      <c r="H101" s="323"/>
      <c r="I101" s="323"/>
      <c r="J101" s="323"/>
      <c r="K101" s="324"/>
    </row>
    <row r="102" s="1" customFormat="1" ht="45" customHeight="1">
      <c r="B102" s="325"/>
      <c r="C102" s="326" t="s">
        <v>3684</v>
      </c>
      <c r="D102" s="326"/>
      <c r="E102" s="326"/>
      <c r="F102" s="326"/>
      <c r="G102" s="326"/>
      <c r="H102" s="326"/>
      <c r="I102" s="326"/>
      <c r="J102" s="326"/>
      <c r="K102" s="327"/>
    </row>
    <row r="103" s="1" customFormat="1" ht="17.25" customHeight="1">
      <c r="B103" s="325"/>
      <c r="C103" s="328" t="s">
        <v>3639</v>
      </c>
      <c r="D103" s="328"/>
      <c r="E103" s="328"/>
      <c r="F103" s="328" t="s">
        <v>3640</v>
      </c>
      <c r="G103" s="329"/>
      <c r="H103" s="328" t="s">
        <v>56</v>
      </c>
      <c r="I103" s="328" t="s">
        <v>59</v>
      </c>
      <c r="J103" s="328" t="s">
        <v>3641</v>
      </c>
      <c r="K103" s="327"/>
    </row>
    <row r="104" s="1" customFormat="1" ht="17.25" customHeight="1">
      <c r="B104" s="325"/>
      <c r="C104" s="330" t="s">
        <v>3642</v>
      </c>
      <c r="D104" s="330"/>
      <c r="E104" s="330"/>
      <c r="F104" s="331" t="s">
        <v>3643</v>
      </c>
      <c r="G104" s="332"/>
      <c r="H104" s="330"/>
      <c r="I104" s="330"/>
      <c r="J104" s="330" t="s">
        <v>3644</v>
      </c>
      <c r="K104" s="327"/>
    </row>
    <row r="105" s="1" customFormat="1" ht="5.25" customHeight="1">
      <c r="B105" s="325"/>
      <c r="C105" s="328"/>
      <c r="D105" s="328"/>
      <c r="E105" s="328"/>
      <c r="F105" s="328"/>
      <c r="G105" s="346"/>
      <c r="H105" s="328"/>
      <c r="I105" s="328"/>
      <c r="J105" s="328"/>
      <c r="K105" s="327"/>
    </row>
    <row r="106" s="1" customFormat="1" ht="15" customHeight="1">
      <c r="B106" s="325"/>
      <c r="C106" s="313" t="s">
        <v>55</v>
      </c>
      <c r="D106" s="335"/>
      <c r="E106" s="335"/>
      <c r="F106" s="336" t="s">
        <v>3645</v>
      </c>
      <c r="G106" s="313"/>
      <c r="H106" s="313" t="s">
        <v>3685</v>
      </c>
      <c r="I106" s="313" t="s">
        <v>3647</v>
      </c>
      <c r="J106" s="313">
        <v>20</v>
      </c>
      <c r="K106" s="327"/>
    </row>
    <row r="107" s="1" customFormat="1" ht="15" customHeight="1">
      <c r="B107" s="325"/>
      <c r="C107" s="313" t="s">
        <v>3648</v>
      </c>
      <c r="D107" s="313"/>
      <c r="E107" s="313"/>
      <c r="F107" s="336" t="s">
        <v>3645</v>
      </c>
      <c r="G107" s="313"/>
      <c r="H107" s="313" t="s">
        <v>3685</v>
      </c>
      <c r="I107" s="313" t="s">
        <v>3647</v>
      </c>
      <c r="J107" s="313">
        <v>120</v>
      </c>
      <c r="K107" s="327"/>
    </row>
    <row r="108" s="1" customFormat="1" ht="15" customHeight="1">
      <c r="B108" s="338"/>
      <c r="C108" s="313" t="s">
        <v>3650</v>
      </c>
      <c r="D108" s="313"/>
      <c r="E108" s="313"/>
      <c r="F108" s="336" t="s">
        <v>3651</v>
      </c>
      <c r="G108" s="313"/>
      <c r="H108" s="313" t="s">
        <v>3685</v>
      </c>
      <c r="I108" s="313" t="s">
        <v>3647</v>
      </c>
      <c r="J108" s="313">
        <v>50</v>
      </c>
      <c r="K108" s="327"/>
    </row>
    <row r="109" s="1" customFormat="1" ht="15" customHeight="1">
      <c r="B109" s="338"/>
      <c r="C109" s="313" t="s">
        <v>3653</v>
      </c>
      <c r="D109" s="313"/>
      <c r="E109" s="313"/>
      <c r="F109" s="336" t="s">
        <v>3645</v>
      </c>
      <c r="G109" s="313"/>
      <c r="H109" s="313" t="s">
        <v>3685</v>
      </c>
      <c r="I109" s="313" t="s">
        <v>3655</v>
      </c>
      <c r="J109" s="313"/>
      <c r="K109" s="327"/>
    </row>
    <row r="110" s="1" customFormat="1" ht="15" customHeight="1">
      <c r="B110" s="338"/>
      <c r="C110" s="313" t="s">
        <v>3664</v>
      </c>
      <c r="D110" s="313"/>
      <c r="E110" s="313"/>
      <c r="F110" s="336" t="s">
        <v>3651</v>
      </c>
      <c r="G110" s="313"/>
      <c r="H110" s="313" t="s">
        <v>3685</v>
      </c>
      <c r="I110" s="313" t="s">
        <v>3647</v>
      </c>
      <c r="J110" s="313">
        <v>50</v>
      </c>
      <c r="K110" s="327"/>
    </row>
    <row r="111" s="1" customFormat="1" ht="15" customHeight="1">
      <c r="B111" s="338"/>
      <c r="C111" s="313" t="s">
        <v>3672</v>
      </c>
      <c r="D111" s="313"/>
      <c r="E111" s="313"/>
      <c r="F111" s="336" t="s">
        <v>3651</v>
      </c>
      <c r="G111" s="313"/>
      <c r="H111" s="313" t="s">
        <v>3685</v>
      </c>
      <c r="I111" s="313" t="s">
        <v>3647</v>
      </c>
      <c r="J111" s="313">
        <v>50</v>
      </c>
      <c r="K111" s="327"/>
    </row>
    <row r="112" s="1" customFormat="1" ht="15" customHeight="1">
      <c r="B112" s="338"/>
      <c r="C112" s="313" t="s">
        <v>3670</v>
      </c>
      <c r="D112" s="313"/>
      <c r="E112" s="313"/>
      <c r="F112" s="336" t="s">
        <v>3651</v>
      </c>
      <c r="G112" s="313"/>
      <c r="H112" s="313" t="s">
        <v>3685</v>
      </c>
      <c r="I112" s="313" t="s">
        <v>3647</v>
      </c>
      <c r="J112" s="313">
        <v>50</v>
      </c>
      <c r="K112" s="327"/>
    </row>
    <row r="113" s="1" customFormat="1" ht="15" customHeight="1">
      <c r="B113" s="338"/>
      <c r="C113" s="313" t="s">
        <v>55</v>
      </c>
      <c r="D113" s="313"/>
      <c r="E113" s="313"/>
      <c r="F113" s="336" t="s">
        <v>3645</v>
      </c>
      <c r="G113" s="313"/>
      <c r="H113" s="313" t="s">
        <v>3686</v>
      </c>
      <c r="I113" s="313" t="s">
        <v>3647</v>
      </c>
      <c r="J113" s="313">
        <v>20</v>
      </c>
      <c r="K113" s="327"/>
    </row>
    <row r="114" s="1" customFormat="1" ht="15" customHeight="1">
      <c r="B114" s="338"/>
      <c r="C114" s="313" t="s">
        <v>3687</v>
      </c>
      <c r="D114" s="313"/>
      <c r="E114" s="313"/>
      <c r="F114" s="336" t="s">
        <v>3645</v>
      </c>
      <c r="G114" s="313"/>
      <c r="H114" s="313" t="s">
        <v>3688</v>
      </c>
      <c r="I114" s="313" t="s">
        <v>3647</v>
      </c>
      <c r="J114" s="313">
        <v>120</v>
      </c>
      <c r="K114" s="327"/>
    </row>
    <row r="115" s="1" customFormat="1" ht="15" customHeight="1">
      <c r="B115" s="338"/>
      <c r="C115" s="313" t="s">
        <v>40</v>
      </c>
      <c r="D115" s="313"/>
      <c r="E115" s="313"/>
      <c r="F115" s="336" t="s">
        <v>3645</v>
      </c>
      <c r="G115" s="313"/>
      <c r="H115" s="313" t="s">
        <v>3689</v>
      </c>
      <c r="I115" s="313" t="s">
        <v>3680</v>
      </c>
      <c r="J115" s="313"/>
      <c r="K115" s="327"/>
    </row>
    <row r="116" s="1" customFormat="1" ht="15" customHeight="1">
      <c r="B116" s="338"/>
      <c r="C116" s="313" t="s">
        <v>50</v>
      </c>
      <c r="D116" s="313"/>
      <c r="E116" s="313"/>
      <c r="F116" s="336" t="s">
        <v>3645</v>
      </c>
      <c r="G116" s="313"/>
      <c r="H116" s="313" t="s">
        <v>3690</v>
      </c>
      <c r="I116" s="313" t="s">
        <v>3680</v>
      </c>
      <c r="J116" s="313"/>
      <c r="K116" s="327"/>
    </row>
    <row r="117" s="1" customFormat="1" ht="15" customHeight="1">
      <c r="B117" s="338"/>
      <c r="C117" s="313" t="s">
        <v>59</v>
      </c>
      <c r="D117" s="313"/>
      <c r="E117" s="313"/>
      <c r="F117" s="336" t="s">
        <v>3645</v>
      </c>
      <c r="G117" s="313"/>
      <c r="H117" s="313" t="s">
        <v>3691</v>
      </c>
      <c r="I117" s="313" t="s">
        <v>3692</v>
      </c>
      <c r="J117" s="313"/>
      <c r="K117" s="327"/>
    </row>
    <row r="118" s="1" customFormat="1" ht="15" customHeight="1">
      <c r="B118" s="341"/>
      <c r="C118" s="347"/>
      <c r="D118" s="347"/>
      <c r="E118" s="347"/>
      <c r="F118" s="347"/>
      <c r="G118" s="347"/>
      <c r="H118" s="347"/>
      <c r="I118" s="347"/>
      <c r="J118" s="347"/>
      <c r="K118" s="343"/>
    </row>
    <row r="119" s="1" customFormat="1" ht="18.75" customHeight="1">
      <c r="B119" s="348"/>
      <c r="C119" s="349"/>
      <c r="D119" s="349"/>
      <c r="E119" s="349"/>
      <c r="F119" s="350"/>
      <c r="G119" s="349"/>
      <c r="H119" s="349"/>
      <c r="I119" s="349"/>
      <c r="J119" s="349"/>
      <c r="K119" s="348"/>
    </row>
    <row r="120" s="1" customFormat="1" ht="18.75" customHeight="1">
      <c r="B120" s="321"/>
      <c r="C120" s="321"/>
      <c r="D120" s="321"/>
      <c r="E120" s="321"/>
      <c r="F120" s="321"/>
      <c r="G120" s="321"/>
      <c r="H120" s="321"/>
      <c r="I120" s="321"/>
      <c r="J120" s="321"/>
      <c r="K120" s="321"/>
    </row>
    <row r="121" s="1" customFormat="1" ht="7.5" customHeight="1">
      <c r="B121" s="351"/>
      <c r="C121" s="352"/>
      <c r="D121" s="352"/>
      <c r="E121" s="352"/>
      <c r="F121" s="352"/>
      <c r="G121" s="352"/>
      <c r="H121" s="352"/>
      <c r="I121" s="352"/>
      <c r="J121" s="352"/>
      <c r="K121" s="353"/>
    </row>
    <row r="122" s="1" customFormat="1" ht="45" customHeight="1">
      <c r="B122" s="354"/>
      <c r="C122" s="304" t="s">
        <v>3693</v>
      </c>
      <c r="D122" s="304"/>
      <c r="E122" s="304"/>
      <c r="F122" s="304"/>
      <c r="G122" s="304"/>
      <c r="H122" s="304"/>
      <c r="I122" s="304"/>
      <c r="J122" s="304"/>
      <c r="K122" s="355"/>
    </row>
    <row r="123" s="1" customFormat="1" ht="17.25" customHeight="1">
      <c r="B123" s="356"/>
      <c r="C123" s="328" t="s">
        <v>3639</v>
      </c>
      <c r="D123" s="328"/>
      <c r="E123" s="328"/>
      <c r="F123" s="328" t="s">
        <v>3640</v>
      </c>
      <c r="G123" s="329"/>
      <c r="H123" s="328" t="s">
        <v>56</v>
      </c>
      <c r="I123" s="328" t="s">
        <v>59</v>
      </c>
      <c r="J123" s="328" t="s">
        <v>3641</v>
      </c>
      <c r="K123" s="357"/>
    </row>
    <row r="124" s="1" customFormat="1" ht="17.25" customHeight="1">
      <c r="B124" s="356"/>
      <c r="C124" s="330" t="s">
        <v>3642</v>
      </c>
      <c r="D124" s="330"/>
      <c r="E124" s="330"/>
      <c r="F124" s="331" t="s">
        <v>3643</v>
      </c>
      <c r="G124" s="332"/>
      <c r="H124" s="330"/>
      <c r="I124" s="330"/>
      <c r="J124" s="330" t="s">
        <v>3644</v>
      </c>
      <c r="K124" s="357"/>
    </row>
    <row r="125" s="1" customFormat="1" ht="5.25" customHeight="1">
      <c r="B125" s="358"/>
      <c r="C125" s="333"/>
      <c r="D125" s="333"/>
      <c r="E125" s="333"/>
      <c r="F125" s="333"/>
      <c r="G125" s="359"/>
      <c r="H125" s="333"/>
      <c r="I125" s="333"/>
      <c r="J125" s="333"/>
      <c r="K125" s="360"/>
    </row>
    <row r="126" s="1" customFormat="1" ht="15" customHeight="1">
      <c r="B126" s="358"/>
      <c r="C126" s="313" t="s">
        <v>3648</v>
      </c>
      <c r="D126" s="335"/>
      <c r="E126" s="335"/>
      <c r="F126" s="336" t="s">
        <v>3645</v>
      </c>
      <c r="G126" s="313"/>
      <c r="H126" s="313" t="s">
        <v>3685</v>
      </c>
      <c r="I126" s="313" t="s">
        <v>3647</v>
      </c>
      <c r="J126" s="313">
        <v>120</v>
      </c>
      <c r="K126" s="361"/>
    </row>
    <row r="127" s="1" customFormat="1" ht="15" customHeight="1">
      <c r="B127" s="358"/>
      <c r="C127" s="313" t="s">
        <v>3694</v>
      </c>
      <c r="D127" s="313"/>
      <c r="E127" s="313"/>
      <c r="F127" s="336" t="s">
        <v>3645</v>
      </c>
      <c r="G127" s="313"/>
      <c r="H127" s="313" t="s">
        <v>3695</v>
      </c>
      <c r="I127" s="313" t="s">
        <v>3647</v>
      </c>
      <c r="J127" s="313" t="s">
        <v>3696</v>
      </c>
      <c r="K127" s="361"/>
    </row>
    <row r="128" s="1" customFormat="1" ht="15" customHeight="1">
      <c r="B128" s="358"/>
      <c r="C128" s="313" t="s">
        <v>105</v>
      </c>
      <c r="D128" s="313"/>
      <c r="E128" s="313"/>
      <c r="F128" s="336" t="s">
        <v>3645</v>
      </c>
      <c r="G128" s="313"/>
      <c r="H128" s="313" t="s">
        <v>3697</v>
      </c>
      <c r="I128" s="313" t="s">
        <v>3647</v>
      </c>
      <c r="J128" s="313" t="s">
        <v>3696</v>
      </c>
      <c r="K128" s="361"/>
    </row>
    <row r="129" s="1" customFormat="1" ht="15" customHeight="1">
      <c r="B129" s="358"/>
      <c r="C129" s="313" t="s">
        <v>3656</v>
      </c>
      <c r="D129" s="313"/>
      <c r="E129" s="313"/>
      <c r="F129" s="336" t="s">
        <v>3651</v>
      </c>
      <c r="G129" s="313"/>
      <c r="H129" s="313" t="s">
        <v>3657</v>
      </c>
      <c r="I129" s="313" t="s">
        <v>3647</v>
      </c>
      <c r="J129" s="313">
        <v>15</v>
      </c>
      <c r="K129" s="361"/>
    </row>
    <row r="130" s="1" customFormat="1" ht="15" customHeight="1">
      <c r="B130" s="358"/>
      <c r="C130" s="339" t="s">
        <v>3658</v>
      </c>
      <c r="D130" s="339"/>
      <c r="E130" s="339"/>
      <c r="F130" s="340" t="s">
        <v>3651</v>
      </c>
      <c r="G130" s="339"/>
      <c r="H130" s="339" t="s">
        <v>3659</v>
      </c>
      <c r="I130" s="339" t="s">
        <v>3647</v>
      </c>
      <c r="J130" s="339">
        <v>15</v>
      </c>
      <c r="K130" s="361"/>
    </row>
    <row r="131" s="1" customFormat="1" ht="15" customHeight="1">
      <c r="B131" s="358"/>
      <c r="C131" s="339" t="s">
        <v>3660</v>
      </c>
      <c r="D131" s="339"/>
      <c r="E131" s="339"/>
      <c r="F131" s="340" t="s">
        <v>3651</v>
      </c>
      <c r="G131" s="339"/>
      <c r="H131" s="339" t="s">
        <v>3661</v>
      </c>
      <c r="I131" s="339" t="s">
        <v>3647</v>
      </c>
      <c r="J131" s="339">
        <v>20</v>
      </c>
      <c r="K131" s="361"/>
    </row>
    <row r="132" s="1" customFormat="1" ht="15" customHeight="1">
      <c r="B132" s="358"/>
      <c r="C132" s="339" t="s">
        <v>3662</v>
      </c>
      <c r="D132" s="339"/>
      <c r="E132" s="339"/>
      <c r="F132" s="340" t="s">
        <v>3651</v>
      </c>
      <c r="G132" s="339"/>
      <c r="H132" s="339" t="s">
        <v>3663</v>
      </c>
      <c r="I132" s="339" t="s">
        <v>3647</v>
      </c>
      <c r="J132" s="339">
        <v>20</v>
      </c>
      <c r="K132" s="361"/>
    </row>
    <row r="133" s="1" customFormat="1" ht="15" customHeight="1">
      <c r="B133" s="358"/>
      <c r="C133" s="313" t="s">
        <v>3650</v>
      </c>
      <c r="D133" s="313"/>
      <c r="E133" s="313"/>
      <c r="F133" s="336" t="s">
        <v>3651</v>
      </c>
      <c r="G133" s="313"/>
      <c r="H133" s="313" t="s">
        <v>3685</v>
      </c>
      <c r="I133" s="313" t="s">
        <v>3647</v>
      </c>
      <c r="J133" s="313">
        <v>50</v>
      </c>
      <c r="K133" s="361"/>
    </row>
    <row r="134" s="1" customFormat="1" ht="15" customHeight="1">
      <c r="B134" s="358"/>
      <c r="C134" s="313" t="s">
        <v>3664</v>
      </c>
      <c r="D134" s="313"/>
      <c r="E134" s="313"/>
      <c r="F134" s="336" t="s">
        <v>3651</v>
      </c>
      <c r="G134" s="313"/>
      <c r="H134" s="313" t="s">
        <v>3685</v>
      </c>
      <c r="I134" s="313" t="s">
        <v>3647</v>
      </c>
      <c r="J134" s="313">
        <v>50</v>
      </c>
      <c r="K134" s="361"/>
    </row>
    <row r="135" s="1" customFormat="1" ht="15" customHeight="1">
      <c r="B135" s="358"/>
      <c r="C135" s="313" t="s">
        <v>3670</v>
      </c>
      <c r="D135" s="313"/>
      <c r="E135" s="313"/>
      <c r="F135" s="336" t="s">
        <v>3651</v>
      </c>
      <c r="G135" s="313"/>
      <c r="H135" s="313" t="s">
        <v>3685</v>
      </c>
      <c r="I135" s="313" t="s">
        <v>3647</v>
      </c>
      <c r="J135" s="313">
        <v>50</v>
      </c>
      <c r="K135" s="361"/>
    </row>
    <row r="136" s="1" customFormat="1" ht="15" customHeight="1">
      <c r="B136" s="358"/>
      <c r="C136" s="313" t="s">
        <v>3672</v>
      </c>
      <c r="D136" s="313"/>
      <c r="E136" s="313"/>
      <c r="F136" s="336" t="s">
        <v>3651</v>
      </c>
      <c r="G136" s="313"/>
      <c r="H136" s="313" t="s">
        <v>3685</v>
      </c>
      <c r="I136" s="313" t="s">
        <v>3647</v>
      </c>
      <c r="J136" s="313">
        <v>50</v>
      </c>
      <c r="K136" s="361"/>
    </row>
    <row r="137" s="1" customFormat="1" ht="15" customHeight="1">
      <c r="B137" s="358"/>
      <c r="C137" s="313" t="s">
        <v>3673</v>
      </c>
      <c r="D137" s="313"/>
      <c r="E137" s="313"/>
      <c r="F137" s="336" t="s">
        <v>3651</v>
      </c>
      <c r="G137" s="313"/>
      <c r="H137" s="313" t="s">
        <v>3698</v>
      </c>
      <c r="I137" s="313" t="s">
        <v>3647</v>
      </c>
      <c r="J137" s="313">
        <v>255</v>
      </c>
      <c r="K137" s="361"/>
    </row>
    <row r="138" s="1" customFormat="1" ht="15" customHeight="1">
      <c r="B138" s="358"/>
      <c r="C138" s="313" t="s">
        <v>3675</v>
      </c>
      <c r="D138" s="313"/>
      <c r="E138" s="313"/>
      <c r="F138" s="336" t="s">
        <v>3645</v>
      </c>
      <c r="G138" s="313"/>
      <c r="H138" s="313" t="s">
        <v>3699</v>
      </c>
      <c r="I138" s="313" t="s">
        <v>3677</v>
      </c>
      <c r="J138" s="313"/>
      <c r="K138" s="361"/>
    </row>
    <row r="139" s="1" customFormat="1" ht="15" customHeight="1">
      <c r="B139" s="358"/>
      <c r="C139" s="313" t="s">
        <v>3678</v>
      </c>
      <c r="D139" s="313"/>
      <c r="E139" s="313"/>
      <c r="F139" s="336" t="s">
        <v>3645</v>
      </c>
      <c r="G139" s="313"/>
      <c r="H139" s="313" t="s">
        <v>3700</v>
      </c>
      <c r="I139" s="313" t="s">
        <v>3680</v>
      </c>
      <c r="J139" s="313"/>
      <c r="K139" s="361"/>
    </row>
    <row r="140" s="1" customFormat="1" ht="15" customHeight="1">
      <c r="B140" s="358"/>
      <c r="C140" s="313" t="s">
        <v>3681</v>
      </c>
      <c r="D140" s="313"/>
      <c r="E140" s="313"/>
      <c r="F140" s="336" t="s">
        <v>3645</v>
      </c>
      <c r="G140" s="313"/>
      <c r="H140" s="313" t="s">
        <v>3681</v>
      </c>
      <c r="I140" s="313" t="s">
        <v>3680</v>
      </c>
      <c r="J140" s="313"/>
      <c r="K140" s="361"/>
    </row>
    <row r="141" s="1" customFormat="1" ht="15" customHeight="1">
      <c r="B141" s="358"/>
      <c r="C141" s="313" t="s">
        <v>40</v>
      </c>
      <c r="D141" s="313"/>
      <c r="E141" s="313"/>
      <c r="F141" s="336" t="s">
        <v>3645</v>
      </c>
      <c r="G141" s="313"/>
      <c r="H141" s="313" t="s">
        <v>3701</v>
      </c>
      <c r="I141" s="313" t="s">
        <v>3680</v>
      </c>
      <c r="J141" s="313"/>
      <c r="K141" s="361"/>
    </row>
    <row r="142" s="1" customFormat="1" ht="15" customHeight="1">
      <c r="B142" s="358"/>
      <c r="C142" s="313" t="s">
        <v>3702</v>
      </c>
      <c r="D142" s="313"/>
      <c r="E142" s="313"/>
      <c r="F142" s="336" t="s">
        <v>3645</v>
      </c>
      <c r="G142" s="313"/>
      <c r="H142" s="313" t="s">
        <v>3703</v>
      </c>
      <c r="I142" s="313" t="s">
        <v>3680</v>
      </c>
      <c r="J142" s="313"/>
      <c r="K142" s="361"/>
    </row>
    <row r="143" s="1" customFormat="1" ht="15" customHeight="1">
      <c r="B143" s="362"/>
      <c r="C143" s="363"/>
      <c r="D143" s="363"/>
      <c r="E143" s="363"/>
      <c r="F143" s="363"/>
      <c r="G143" s="363"/>
      <c r="H143" s="363"/>
      <c r="I143" s="363"/>
      <c r="J143" s="363"/>
      <c r="K143" s="364"/>
    </row>
    <row r="144" s="1" customFormat="1" ht="18.75" customHeight="1">
      <c r="B144" s="349"/>
      <c r="C144" s="349"/>
      <c r="D144" s="349"/>
      <c r="E144" s="349"/>
      <c r="F144" s="350"/>
      <c r="G144" s="349"/>
      <c r="H144" s="349"/>
      <c r="I144" s="349"/>
      <c r="J144" s="349"/>
      <c r="K144" s="349"/>
    </row>
    <row r="145" s="1" customFormat="1" ht="18.75" customHeight="1">
      <c r="B145" s="321"/>
      <c r="C145" s="321"/>
      <c r="D145" s="321"/>
      <c r="E145" s="321"/>
      <c r="F145" s="321"/>
      <c r="G145" s="321"/>
      <c r="H145" s="321"/>
      <c r="I145" s="321"/>
      <c r="J145" s="321"/>
      <c r="K145" s="321"/>
    </row>
    <row r="146" s="1" customFormat="1" ht="7.5" customHeight="1">
      <c r="B146" s="322"/>
      <c r="C146" s="323"/>
      <c r="D146" s="323"/>
      <c r="E146" s="323"/>
      <c r="F146" s="323"/>
      <c r="G146" s="323"/>
      <c r="H146" s="323"/>
      <c r="I146" s="323"/>
      <c r="J146" s="323"/>
      <c r="K146" s="324"/>
    </row>
    <row r="147" s="1" customFormat="1" ht="45" customHeight="1">
      <c r="B147" s="325"/>
      <c r="C147" s="326" t="s">
        <v>3704</v>
      </c>
      <c r="D147" s="326"/>
      <c r="E147" s="326"/>
      <c r="F147" s="326"/>
      <c r="G147" s="326"/>
      <c r="H147" s="326"/>
      <c r="I147" s="326"/>
      <c r="J147" s="326"/>
      <c r="K147" s="327"/>
    </row>
    <row r="148" s="1" customFormat="1" ht="17.25" customHeight="1">
      <c r="B148" s="325"/>
      <c r="C148" s="328" t="s">
        <v>3639</v>
      </c>
      <c r="D148" s="328"/>
      <c r="E148" s="328"/>
      <c r="F148" s="328" t="s">
        <v>3640</v>
      </c>
      <c r="G148" s="329"/>
      <c r="H148" s="328" t="s">
        <v>56</v>
      </c>
      <c r="I148" s="328" t="s">
        <v>59</v>
      </c>
      <c r="J148" s="328" t="s">
        <v>3641</v>
      </c>
      <c r="K148" s="327"/>
    </row>
    <row r="149" s="1" customFormat="1" ht="17.25" customHeight="1">
      <c r="B149" s="325"/>
      <c r="C149" s="330" t="s">
        <v>3642</v>
      </c>
      <c r="D149" s="330"/>
      <c r="E149" s="330"/>
      <c r="F149" s="331" t="s">
        <v>3643</v>
      </c>
      <c r="G149" s="332"/>
      <c r="H149" s="330"/>
      <c r="I149" s="330"/>
      <c r="J149" s="330" t="s">
        <v>3644</v>
      </c>
      <c r="K149" s="327"/>
    </row>
    <row r="150" s="1" customFormat="1" ht="5.25" customHeight="1">
      <c r="B150" s="338"/>
      <c r="C150" s="333"/>
      <c r="D150" s="333"/>
      <c r="E150" s="333"/>
      <c r="F150" s="333"/>
      <c r="G150" s="334"/>
      <c r="H150" s="333"/>
      <c r="I150" s="333"/>
      <c r="J150" s="333"/>
      <c r="K150" s="361"/>
    </row>
    <row r="151" s="1" customFormat="1" ht="15" customHeight="1">
      <c r="B151" s="338"/>
      <c r="C151" s="365" t="s">
        <v>3648</v>
      </c>
      <c r="D151" s="313"/>
      <c r="E151" s="313"/>
      <c r="F151" s="366" t="s">
        <v>3645</v>
      </c>
      <c r="G151" s="313"/>
      <c r="H151" s="365" t="s">
        <v>3685</v>
      </c>
      <c r="I151" s="365" t="s">
        <v>3647</v>
      </c>
      <c r="J151" s="365">
        <v>120</v>
      </c>
      <c r="K151" s="361"/>
    </row>
    <row r="152" s="1" customFormat="1" ht="15" customHeight="1">
      <c r="B152" s="338"/>
      <c r="C152" s="365" t="s">
        <v>3694</v>
      </c>
      <c r="D152" s="313"/>
      <c r="E152" s="313"/>
      <c r="F152" s="366" t="s">
        <v>3645</v>
      </c>
      <c r="G152" s="313"/>
      <c r="H152" s="365" t="s">
        <v>3705</v>
      </c>
      <c r="I152" s="365" t="s">
        <v>3647</v>
      </c>
      <c r="J152" s="365" t="s">
        <v>3696</v>
      </c>
      <c r="K152" s="361"/>
    </row>
    <row r="153" s="1" customFormat="1" ht="15" customHeight="1">
      <c r="B153" s="338"/>
      <c r="C153" s="365" t="s">
        <v>105</v>
      </c>
      <c r="D153" s="313"/>
      <c r="E153" s="313"/>
      <c r="F153" s="366" t="s">
        <v>3645</v>
      </c>
      <c r="G153" s="313"/>
      <c r="H153" s="365" t="s">
        <v>3706</v>
      </c>
      <c r="I153" s="365" t="s">
        <v>3647</v>
      </c>
      <c r="J153" s="365" t="s">
        <v>3696</v>
      </c>
      <c r="K153" s="361"/>
    </row>
    <row r="154" s="1" customFormat="1" ht="15" customHeight="1">
      <c r="B154" s="338"/>
      <c r="C154" s="365" t="s">
        <v>3650</v>
      </c>
      <c r="D154" s="313"/>
      <c r="E154" s="313"/>
      <c r="F154" s="366" t="s">
        <v>3651</v>
      </c>
      <c r="G154" s="313"/>
      <c r="H154" s="365" t="s">
        <v>3685</v>
      </c>
      <c r="I154" s="365" t="s">
        <v>3647</v>
      </c>
      <c r="J154" s="365">
        <v>50</v>
      </c>
      <c r="K154" s="361"/>
    </row>
    <row r="155" s="1" customFormat="1" ht="15" customHeight="1">
      <c r="B155" s="338"/>
      <c r="C155" s="365" t="s">
        <v>3653</v>
      </c>
      <c r="D155" s="313"/>
      <c r="E155" s="313"/>
      <c r="F155" s="366" t="s">
        <v>3645</v>
      </c>
      <c r="G155" s="313"/>
      <c r="H155" s="365" t="s">
        <v>3685</v>
      </c>
      <c r="I155" s="365" t="s">
        <v>3655</v>
      </c>
      <c r="J155" s="365"/>
      <c r="K155" s="361"/>
    </row>
    <row r="156" s="1" customFormat="1" ht="15" customHeight="1">
      <c r="B156" s="338"/>
      <c r="C156" s="365" t="s">
        <v>3664</v>
      </c>
      <c r="D156" s="313"/>
      <c r="E156" s="313"/>
      <c r="F156" s="366" t="s">
        <v>3651</v>
      </c>
      <c r="G156" s="313"/>
      <c r="H156" s="365" t="s">
        <v>3685</v>
      </c>
      <c r="I156" s="365" t="s">
        <v>3647</v>
      </c>
      <c r="J156" s="365">
        <v>50</v>
      </c>
      <c r="K156" s="361"/>
    </row>
    <row r="157" s="1" customFormat="1" ht="15" customHeight="1">
      <c r="B157" s="338"/>
      <c r="C157" s="365" t="s">
        <v>3672</v>
      </c>
      <c r="D157" s="313"/>
      <c r="E157" s="313"/>
      <c r="F157" s="366" t="s">
        <v>3651</v>
      </c>
      <c r="G157" s="313"/>
      <c r="H157" s="365" t="s">
        <v>3685</v>
      </c>
      <c r="I157" s="365" t="s">
        <v>3647</v>
      </c>
      <c r="J157" s="365">
        <v>50</v>
      </c>
      <c r="K157" s="361"/>
    </row>
    <row r="158" s="1" customFormat="1" ht="15" customHeight="1">
      <c r="B158" s="338"/>
      <c r="C158" s="365" t="s">
        <v>3670</v>
      </c>
      <c r="D158" s="313"/>
      <c r="E158" s="313"/>
      <c r="F158" s="366" t="s">
        <v>3651</v>
      </c>
      <c r="G158" s="313"/>
      <c r="H158" s="365" t="s">
        <v>3685</v>
      </c>
      <c r="I158" s="365" t="s">
        <v>3647</v>
      </c>
      <c r="J158" s="365">
        <v>50</v>
      </c>
      <c r="K158" s="361"/>
    </row>
    <row r="159" s="1" customFormat="1" ht="15" customHeight="1">
      <c r="B159" s="338"/>
      <c r="C159" s="365" t="s">
        <v>127</v>
      </c>
      <c r="D159" s="313"/>
      <c r="E159" s="313"/>
      <c r="F159" s="366" t="s">
        <v>3645</v>
      </c>
      <c r="G159" s="313"/>
      <c r="H159" s="365" t="s">
        <v>3707</v>
      </c>
      <c r="I159" s="365" t="s">
        <v>3647</v>
      </c>
      <c r="J159" s="365" t="s">
        <v>3708</v>
      </c>
      <c r="K159" s="361"/>
    </row>
    <row r="160" s="1" customFormat="1" ht="15" customHeight="1">
      <c r="B160" s="338"/>
      <c r="C160" s="365" t="s">
        <v>3709</v>
      </c>
      <c r="D160" s="313"/>
      <c r="E160" s="313"/>
      <c r="F160" s="366" t="s">
        <v>3645</v>
      </c>
      <c r="G160" s="313"/>
      <c r="H160" s="365" t="s">
        <v>3710</v>
      </c>
      <c r="I160" s="365" t="s">
        <v>3680</v>
      </c>
      <c r="J160" s="365"/>
      <c r="K160" s="361"/>
    </row>
    <row r="161" s="1" customFormat="1" ht="15" customHeight="1">
      <c r="B161" s="367"/>
      <c r="C161" s="347"/>
      <c r="D161" s="347"/>
      <c r="E161" s="347"/>
      <c r="F161" s="347"/>
      <c r="G161" s="347"/>
      <c r="H161" s="347"/>
      <c r="I161" s="347"/>
      <c r="J161" s="347"/>
      <c r="K161" s="368"/>
    </row>
    <row r="162" s="1" customFormat="1" ht="18.75" customHeight="1">
      <c r="B162" s="349"/>
      <c r="C162" s="359"/>
      <c r="D162" s="359"/>
      <c r="E162" s="359"/>
      <c r="F162" s="369"/>
      <c r="G162" s="359"/>
      <c r="H162" s="359"/>
      <c r="I162" s="359"/>
      <c r="J162" s="359"/>
      <c r="K162" s="349"/>
    </row>
    <row r="163" s="1" customFormat="1" ht="18.75" customHeight="1">
      <c r="B163" s="321"/>
      <c r="C163" s="321"/>
      <c r="D163" s="321"/>
      <c r="E163" s="321"/>
      <c r="F163" s="321"/>
      <c r="G163" s="321"/>
      <c r="H163" s="321"/>
      <c r="I163" s="321"/>
      <c r="J163" s="321"/>
      <c r="K163" s="321"/>
    </row>
    <row r="164" s="1" customFormat="1" ht="7.5" customHeight="1">
      <c r="B164" s="300"/>
      <c r="C164" s="301"/>
      <c r="D164" s="301"/>
      <c r="E164" s="301"/>
      <c r="F164" s="301"/>
      <c r="G164" s="301"/>
      <c r="H164" s="301"/>
      <c r="I164" s="301"/>
      <c r="J164" s="301"/>
      <c r="K164" s="302"/>
    </row>
    <row r="165" s="1" customFormat="1" ht="45" customHeight="1">
      <c r="B165" s="303"/>
      <c r="C165" s="304" t="s">
        <v>3711</v>
      </c>
      <c r="D165" s="304"/>
      <c r="E165" s="304"/>
      <c r="F165" s="304"/>
      <c r="G165" s="304"/>
      <c r="H165" s="304"/>
      <c r="I165" s="304"/>
      <c r="J165" s="304"/>
      <c r="K165" s="305"/>
    </row>
    <row r="166" s="1" customFormat="1" ht="17.25" customHeight="1">
      <c r="B166" s="303"/>
      <c r="C166" s="328" t="s">
        <v>3639</v>
      </c>
      <c r="D166" s="328"/>
      <c r="E166" s="328"/>
      <c r="F166" s="328" t="s">
        <v>3640</v>
      </c>
      <c r="G166" s="370"/>
      <c r="H166" s="371" t="s">
        <v>56</v>
      </c>
      <c r="I166" s="371" t="s">
        <v>59</v>
      </c>
      <c r="J166" s="328" t="s">
        <v>3641</v>
      </c>
      <c r="K166" s="305"/>
    </row>
    <row r="167" s="1" customFormat="1" ht="17.25" customHeight="1">
      <c r="B167" s="306"/>
      <c r="C167" s="330" t="s">
        <v>3642</v>
      </c>
      <c r="D167" s="330"/>
      <c r="E167" s="330"/>
      <c r="F167" s="331" t="s">
        <v>3643</v>
      </c>
      <c r="G167" s="372"/>
      <c r="H167" s="373"/>
      <c r="I167" s="373"/>
      <c r="J167" s="330" t="s">
        <v>3644</v>
      </c>
      <c r="K167" s="308"/>
    </row>
    <row r="168" s="1" customFormat="1" ht="5.25" customHeight="1">
      <c r="B168" s="338"/>
      <c r="C168" s="333"/>
      <c r="D168" s="333"/>
      <c r="E168" s="333"/>
      <c r="F168" s="333"/>
      <c r="G168" s="334"/>
      <c r="H168" s="333"/>
      <c r="I168" s="333"/>
      <c r="J168" s="333"/>
      <c r="K168" s="361"/>
    </row>
    <row r="169" s="1" customFormat="1" ht="15" customHeight="1">
      <c r="B169" s="338"/>
      <c r="C169" s="313" t="s">
        <v>3648</v>
      </c>
      <c r="D169" s="313"/>
      <c r="E169" s="313"/>
      <c r="F169" s="336" t="s">
        <v>3645</v>
      </c>
      <c r="G169" s="313"/>
      <c r="H169" s="313" t="s">
        <v>3685</v>
      </c>
      <c r="I169" s="313" t="s">
        <v>3647</v>
      </c>
      <c r="J169" s="313">
        <v>120</v>
      </c>
      <c r="K169" s="361"/>
    </row>
    <row r="170" s="1" customFormat="1" ht="15" customHeight="1">
      <c r="B170" s="338"/>
      <c r="C170" s="313" t="s">
        <v>3694</v>
      </c>
      <c r="D170" s="313"/>
      <c r="E170" s="313"/>
      <c r="F170" s="336" t="s">
        <v>3645</v>
      </c>
      <c r="G170" s="313"/>
      <c r="H170" s="313" t="s">
        <v>3695</v>
      </c>
      <c r="I170" s="313" t="s">
        <v>3647</v>
      </c>
      <c r="J170" s="313" t="s">
        <v>3696</v>
      </c>
      <c r="K170" s="361"/>
    </row>
    <row r="171" s="1" customFormat="1" ht="15" customHeight="1">
      <c r="B171" s="338"/>
      <c r="C171" s="313" t="s">
        <v>105</v>
      </c>
      <c r="D171" s="313"/>
      <c r="E171" s="313"/>
      <c r="F171" s="336" t="s">
        <v>3645</v>
      </c>
      <c r="G171" s="313"/>
      <c r="H171" s="313" t="s">
        <v>3712</v>
      </c>
      <c r="I171" s="313" t="s">
        <v>3647</v>
      </c>
      <c r="J171" s="313" t="s">
        <v>3696</v>
      </c>
      <c r="K171" s="361"/>
    </row>
    <row r="172" s="1" customFormat="1" ht="15" customHeight="1">
      <c r="B172" s="338"/>
      <c r="C172" s="313" t="s">
        <v>3650</v>
      </c>
      <c r="D172" s="313"/>
      <c r="E172" s="313"/>
      <c r="F172" s="336" t="s">
        <v>3651</v>
      </c>
      <c r="G172" s="313"/>
      <c r="H172" s="313" t="s">
        <v>3712</v>
      </c>
      <c r="I172" s="313" t="s">
        <v>3647</v>
      </c>
      <c r="J172" s="313">
        <v>50</v>
      </c>
      <c r="K172" s="361"/>
    </row>
    <row r="173" s="1" customFormat="1" ht="15" customHeight="1">
      <c r="B173" s="338"/>
      <c r="C173" s="313" t="s">
        <v>3653</v>
      </c>
      <c r="D173" s="313"/>
      <c r="E173" s="313"/>
      <c r="F173" s="336" t="s">
        <v>3645</v>
      </c>
      <c r="G173" s="313"/>
      <c r="H173" s="313" t="s">
        <v>3712</v>
      </c>
      <c r="I173" s="313" t="s">
        <v>3655</v>
      </c>
      <c r="J173" s="313"/>
      <c r="K173" s="361"/>
    </row>
    <row r="174" s="1" customFormat="1" ht="15" customHeight="1">
      <c r="B174" s="338"/>
      <c r="C174" s="313" t="s">
        <v>3664</v>
      </c>
      <c r="D174" s="313"/>
      <c r="E174" s="313"/>
      <c r="F174" s="336" t="s">
        <v>3651</v>
      </c>
      <c r="G174" s="313"/>
      <c r="H174" s="313" t="s">
        <v>3712</v>
      </c>
      <c r="I174" s="313" t="s">
        <v>3647</v>
      </c>
      <c r="J174" s="313">
        <v>50</v>
      </c>
      <c r="K174" s="361"/>
    </row>
    <row r="175" s="1" customFormat="1" ht="15" customHeight="1">
      <c r="B175" s="338"/>
      <c r="C175" s="313" t="s">
        <v>3672</v>
      </c>
      <c r="D175" s="313"/>
      <c r="E175" s="313"/>
      <c r="F175" s="336" t="s">
        <v>3651</v>
      </c>
      <c r="G175" s="313"/>
      <c r="H175" s="313" t="s">
        <v>3712</v>
      </c>
      <c r="I175" s="313" t="s">
        <v>3647</v>
      </c>
      <c r="J175" s="313">
        <v>50</v>
      </c>
      <c r="K175" s="361"/>
    </row>
    <row r="176" s="1" customFormat="1" ht="15" customHeight="1">
      <c r="B176" s="338"/>
      <c r="C176" s="313" t="s">
        <v>3670</v>
      </c>
      <c r="D176" s="313"/>
      <c r="E176" s="313"/>
      <c r="F176" s="336" t="s">
        <v>3651</v>
      </c>
      <c r="G176" s="313"/>
      <c r="H176" s="313" t="s">
        <v>3712</v>
      </c>
      <c r="I176" s="313" t="s">
        <v>3647</v>
      </c>
      <c r="J176" s="313">
        <v>50</v>
      </c>
      <c r="K176" s="361"/>
    </row>
    <row r="177" s="1" customFormat="1" ht="15" customHeight="1">
      <c r="B177" s="338"/>
      <c r="C177" s="313" t="s">
        <v>147</v>
      </c>
      <c r="D177" s="313"/>
      <c r="E177" s="313"/>
      <c r="F177" s="336" t="s">
        <v>3645</v>
      </c>
      <c r="G177" s="313"/>
      <c r="H177" s="313" t="s">
        <v>3713</v>
      </c>
      <c r="I177" s="313" t="s">
        <v>3714</v>
      </c>
      <c r="J177" s="313"/>
      <c r="K177" s="361"/>
    </row>
    <row r="178" s="1" customFormat="1" ht="15" customHeight="1">
      <c r="B178" s="338"/>
      <c r="C178" s="313" t="s">
        <v>59</v>
      </c>
      <c r="D178" s="313"/>
      <c r="E178" s="313"/>
      <c r="F178" s="336" t="s">
        <v>3645</v>
      </c>
      <c r="G178" s="313"/>
      <c r="H178" s="313" t="s">
        <v>3715</v>
      </c>
      <c r="I178" s="313" t="s">
        <v>3716</v>
      </c>
      <c r="J178" s="313">
        <v>1</v>
      </c>
      <c r="K178" s="361"/>
    </row>
    <row r="179" s="1" customFormat="1" ht="15" customHeight="1">
      <c r="B179" s="338"/>
      <c r="C179" s="313" t="s">
        <v>55</v>
      </c>
      <c r="D179" s="313"/>
      <c r="E179" s="313"/>
      <c r="F179" s="336" t="s">
        <v>3645</v>
      </c>
      <c r="G179" s="313"/>
      <c r="H179" s="313" t="s">
        <v>3717</v>
      </c>
      <c r="I179" s="313" t="s">
        <v>3647</v>
      </c>
      <c r="J179" s="313">
        <v>20</v>
      </c>
      <c r="K179" s="361"/>
    </row>
    <row r="180" s="1" customFormat="1" ht="15" customHeight="1">
      <c r="B180" s="338"/>
      <c r="C180" s="313" t="s">
        <v>56</v>
      </c>
      <c r="D180" s="313"/>
      <c r="E180" s="313"/>
      <c r="F180" s="336" t="s">
        <v>3645</v>
      </c>
      <c r="G180" s="313"/>
      <c r="H180" s="313" t="s">
        <v>3718</v>
      </c>
      <c r="I180" s="313" t="s">
        <v>3647</v>
      </c>
      <c r="J180" s="313">
        <v>255</v>
      </c>
      <c r="K180" s="361"/>
    </row>
    <row r="181" s="1" customFormat="1" ht="15" customHeight="1">
      <c r="B181" s="338"/>
      <c r="C181" s="313" t="s">
        <v>148</v>
      </c>
      <c r="D181" s="313"/>
      <c r="E181" s="313"/>
      <c r="F181" s="336" t="s">
        <v>3645</v>
      </c>
      <c r="G181" s="313"/>
      <c r="H181" s="313" t="s">
        <v>3609</v>
      </c>
      <c r="I181" s="313" t="s">
        <v>3647</v>
      </c>
      <c r="J181" s="313">
        <v>10</v>
      </c>
      <c r="K181" s="361"/>
    </row>
    <row r="182" s="1" customFormat="1" ht="15" customHeight="1">
      <c r="B182" s="338"/>
      <c r="C182" s="313" t="s">
        <v>149</v>
      </c>
      <c r="D182" s="313"/>
      <c r="E182" s="313"/>
      <c r="F182" s="336" t="s">
        <v>3645</v>
      </c>
      <c r="G182" s="313"/>
      <c r="H182" s="313" t="s">
        <v>3719</v>
      </c>
      <c r="I182" s="313" t="s">
        <v>3680</v>
      </c>
      <c r="J182" s="313"/>
      <c r="K182" s="361"/>
    </row>
    <row r="183" s="1" customFormat="1" ht="15" customHeight="1">
      <c r="B183" s="338"/>
      <c r="C183" s="313" t="s">
        <v>3720</v>
      </c>
      <c r="D183" s="313"/>
      <c r="E183" s="313"/>
      <c r="F183" s="336" t="s">
        <v>3645</v>
      </c>
      <c r="G183" s="313"/>
      <c r="H183" s="313" t="s">
        <v>3721</v>
      </c>
      <c r="I183" s="313" t="s">
        <v>3680</v>
      </c>
      <c r="J183" s="313"/>
      <c r="K183" s="361"/>
    </row>
    <row r="184" s="1" customFormat="1" ht="15" customHeight="1">
      <c r="B184" s="338"/>
      <c r="C184" s="313" t="s">
        <v>3709</v>
      </c>
      <c r="D184" s="313"/>
      <c r="E184" s="313"/>
      <c r="F184" s="336" t="s">
        <v>3645</v>
      </c>
      <c r="G184" s="313"/>
      <c r="H184" s="313" t="s">
        <v>3722</v>
      </c>
      <c r="I184" s="313" t="s">
        <v>3680</v>
      </c>
      <c r="J184" s="313"/>
      <c r="K184" s="361"/>
    </row>
    <row r="185" s="1" customFormat="1" ht="15" customHeight="1">
      <c r="B185" s="338"/>
      <c r="C185" s="313" t="s">
        <v>152</v>
      </c>
      <c r="D185" s="313"/>
      <c r="E185" s="313"/>
      <c r="F185" s="336" t="s">
        <v>3651</v>
      </c>
      <c r="G185" s="313"/>
      <c r="H185" s="313" t="s">
        <v>3723</v>
      </c>
      <c r="I185" s="313" t="s">
        <v>3647</v>
      </c>
      <c r="J185" s="313">
        <v>50</v>
      </c>
      <c r="K185" s="361"/>
    </row>
    <row r="186" s="1" customFormat="1" ht="15" customHeight="1">
      <c r="B186" s="338"/>
      <c r="C186" s="313" t="s">
        <v>3724</v>
      </c>
      <c r="D186" s="313"/>
      <c r="E186" s="313"/>
      <c r="F186" s="336" t="s">
        <v>3651</v>
      </c>
      <c r="G186" s="313"/>
      <c r="H186" s="313" t="s">
        <v>3725</v>
      </c>
      <c r="I186" s="313" t="s">
        <v>3726</v>
      </c>
      <c r="J186" s="313"/>
      <c r="K186" s="361"/>
    </row>
    <row r="187" s="1" customFormat="1" ht="15" customHeight="1">
      <c r="B187" s="338"/>
      <c r="C187" s="313" t="s">
        <v>3727</v>
      </c>
      <c r="D187" s="313"/>
      <c r="E187" s="313"/>
      <c r="F187" s="336" t="s">
        <v>3651</v>
      </c>
      <c r="G187" s="313"/>
      <c r="H187" s="313" t="s">
        <v>3728</v>
      </c>
      <c r="I187" s="313" t="s">
        <v>3726</v>
      </c>
      <c r="J187" s="313"/>
      <c r="K187" s="361"/>
    </row>
    <row r="188" s="1" customFormat="1" ht="15" customHeight="1">
      <c r="B188" s="338"/>
      <c r="C188" s="313" t="s">
        <v>3729</v>
      </c>
      <c r="D188" s="313"/>
      <c r="E188" s="313"/>
      <c r="F188" s="336" t="s">
        <v>3651</v>
      </c>
      <c r="G188" s="313"/>
      <c r="H188" s="313" t="s">
        <v>3730</v>
      </c>
      <c r="I188" s="313" t="s">
        <v>3726</v>
      </c>
      <c r="J188" s="313"/>
      <c r="K188" s="361"/>
    </row>
    <row r="189" s="1" customFormat="1" ht="15" customHeight="1">
      <c r="B189" s="338"/>
      <c r="C189" s="374" t="s">
        <v>3731</v>
      </c>
      <c r="D189" s="313"/>
      <c r="E189" s="313"/>
      <c r="F189" s="336" t="s">
        <v>3651</v>
      </c>
      <c r="G189" s="313"/>
      <c r="H189" s="313" t="s">
        <v>3732</v>
      </c>
      <c r="I189" s="313" t="s">
        <v>3733</v>
      </c>
      <c r="J189" s="375" t="s">
        <v>3734</v>
      </c>
      <c r="K189" s="361"/>
    </row>
    <row r="190" s="1" customFormat="1" ht="15" customHeight="1">
      <c r="B190" s="338"/>
      <c r="C190" s="374" t="s">
        <v>44</v>
      </c>
      <c r="D190" s="313"/>
      <c r="E190" s="313"/>
      <c r="F190" s="336" t="s">
        <v>3645</v>
      </c>
      <c r="G190" s="313"/>
      <c r="H190" s="310" t="s">
        <v>3735</v>
      </c>
      <c r="I190" s="313" t="s">
        <v>3736</v>
      </c>
      <c r="J190" s="313"/>
      <c r="K190" s="361"/>
    </row>
    <row r="191" s="1" customFormat="1" ht="15" customHeight="1">
      <c r="B191" s="338"/>
      <c r="C191" s="374" t="s">
        <v>3737</v>
      </c>
      <c r="D191" s="313"/>
      <c r="E191" s="313"/>
      <c r="F191" s="336" t="s">
        <v>3645</v>
      </c>
      <c r="G191" s="313"/>
      <c r="H191" s="313" t="s">
        <v>3738</v>
      </c>
      <c r="I191" s="313" t="s">
        <v>3680</v>
      </c>
      <c r="J191" s="313"/>
      <c r="K191" s="361"/>
    </row>
    <row r="192" s="1" customFormat="1" ht="15" customHeight="1">
      <c r="B192" s="338"/>
      <c r="C192" s="374" t="s">
        <v>3739</v>
      </c>
      <c r="D192" s="313"/>
      <c r="E192" s="313"/>
      <c r="F192" s="336" t="s">
        <v>3645</v>
      </c>
      <c r="G192" s="313"/>
      <c r="H192" s="313" t="s">
        <v>3740</v>
      </c>
      <c r="I192" s="313" t="s">
        <v>3680</v>
      </c>
      <c r="J192" s="313"/>
      <c r="K192" s="361"/>
    </row>
    <row r="193" s="1" customFormat="1" ht="15" customHeight="1">
      <c r="B193" s="338"/>
      <c r="C193" s="374" t="s">
        <v>3741</v>
      </c>
      <c r="D193" s="313"/>
      <c r="E193" s="313"/>
      <c r="F193" s="336" t="s">
        <v>3651</v>
      </c>
      <c r="G193" s="313"/>
      <c r="H193" s="313" t="s">
        <v>3742</v>
      </c>
      <c r="I193" s="313" t="s">
        <v>3680</v>
      </c>
      <c r="J193" s="313"/>
      <c r="K193" s="361"/>
    </row>
    <row r="194" s="1" customFormat="1" ht="15" customHeight="1">
      <c r="B194" s="367"/>
      <c r="C194" s="376"/>
      <c r="D194" s="347"/>
      <c r="E194" s="347"/>
      <c r="F194" s="347"/>
      <c r="G194" s="347"/>
      <c r="H194" s="347"/>
      <c r="I194" s="347"/>
      <c r="J194" s="347"/>
      <c r="K194" s="368"/>
    </row>
    <row r="195" s="1" customFormat="1" ht="18.75" customHeight="1">
      <c r="B195" s="349"/>
      <c r="C195" s="359"/>
      <c r="D195" s="359"/>
      <c r="E195" s="359"/>
      <c r="F195" s="369"/>
      <c r="G195" s="359"/>
      <c r="H195" s="359"/>
      <c r="I195" s="359"/>
      <c r="J195" s="359"/>
      <c r="K195" s="349"/>
    </row>
    <row r="196" s="1" customFormat="1" ht="18.75" customHeight="1">
      <c r="B196" s="349"/>
      <c r="C196" s="359"/>
      <c r="D196" s="359"/>
      <c r="E196" s="359"/>
      <c r="F196" s="369"/>
      <c r="G196" s="359"/>
      <c r="H196" s="359"/>
      <c r="I196" s="359"/>
      <c r="J196" s="359"/>
      <c r="K196" s="349"/>
    </row>
    <row r="197" s="1" customFormat="1" ht="18.75" customHeight="1">
      <c r="B197" s="321"/>
      <c r="C197" s="321"/>
      <c r="D197" s="321"/>
      <c r="E197" s="321"/>
      <c r="F197" s="321"/>
      <c r="G197" s="321"/>
      <c r="H197" s="321"/>
      <c r="I197" s="321"/>
      <c r="J197" s="321"/>
      <c r="K197" s="321"/>
    </row>
    <row r="198" s="1" customFormat="1" ht="13.5">
      <c r="B198" s="300"/>
      <c r="C198" s="301"/>
      <c r="D198" s="301"/>
      <c r="E198" s="301"/>
      <c r="F198" s="301"/>
      <c r="G198" s="301"/>
      <c r="H198" s="301"/>
      <c r="I198" s="301"/>
      <c r="J198" s="301"/>
      <c r="K198" s="302"/>
    </row>
    <row r="199" s="1" customFormat="1" ht="21">
      <c r="B199" s="303"/>
      <c r="C199" s="304" t="s">
        <v>3743</v>
      </c>
      <c r="D199" s="304"/>
      <c r="E199" s="304"/>
      <c r="F199" s="304"/>
      <c r="G199" s="304"/>
      <c r="H199" s="304"/>
      <c r="I199" s="304"/>
      <c r="J199" s="304"/>
      <c r="K199" s="305"/>
    </row>
    <row r="200" s="1" customFormat="1" ht="25.5" customHeight="1">
      <c r="B200" s="303"/>
      <c r="C200" s="377" t="s">
        <v>3744</v>
      </c>
      <c r="D200" s="377"/>
      <c r="E200" s="377"/>
      <c r="F200" s="377" t="s">
        <v>3745</v>
      </c>
      <c r="G200" s="378"/>
      <c r="H200" s="377" t="s">
        <v>3746</v>
      </c>
      <c r="I200" s="377"/>
      <c r="J200" s="377"/>
      <c r="K200" s="305"/>
    </row>
    <row r="201" s="1" customFormat="1" ht="5.25" customHeight="1">
      <c r="B201" s="338"/>
      <c r="C201" s="333"/>
      <c r="D201" s="333"/>
      <c r="E201" s="333"/>
      <c r="F201" s="333"/>
      <c r="G201" s="359"/>
      <c r="H201" s="333"/>
      <c r="I201" s="333"/>
      <c r="J201" s="333"/>
      <c r="K201" s="361"/>
    </row>
    <row r="202" s="1" customFormat="1" ht="15" customHeight="1">
      <c r="B202" s="338"/>
      <c r="C202" s="313" t="s">
        <v>3736</v>
      </c>
      <c r="D202" s="313"/>
      <c r="E202" s="313"/>
      <c r="F202" s="336" t="s">
        <v>45</v>
      </c>
      <c r="G202" s="313"/>
      <c r="H202" s="313" t="s">
        <v>3747</v>
      </c>
      <c r="I202" s="313"/>
      <c r="J202" s="313"/>
      <c r="K202" s="361"/>
    </row>
    <row r="203" s="1" customFormat="1" ht="15" customHeight="1">
      <c r="B203" s="338"/>
      <c r="C203" s="313"/>
      <c r="D203" s="313"/>
      <c r="E203" s="313"/>
      <c r="F203" s="336" t="s">
        <v>46</v>
      </c>
      <c r="G203" s="313"/>
      <c r="H203" s="313" t="s">
        <v>3748</v>
      </c>
      <c r="I203" s="313"/>
      <c r="J203" s="313"/>
      <c r="K203" s="361"/>
    </row>
    <row r="204" s="1" customFormat="1" ht="15" customHeight="1">
      <c r="B204" s="338"/>
      <c r="C204" s="313"/>
      <c r="D204" s="313"/>
      <c r="E204" s="313"/>
      <c r="F204" s="336" t="s">
        <v>49</v>
      </c>
      <c r="G204" s="313"/>
      <c r="H204" s="313" t="s">
        <v>3749</v>
      </c>
      <c r="I204" s="313"/>
      <c r="J204" s="313"/>
      <c r="K204" s="361"/>
    </row>
    <row r="205" s="1" customFormat="1" ht="15" customHeight="1">
      <c r="B205" s="338"/>
      <c r="C205" s="313"/>
      <c r="D205" s="313"/>
      <c r="E205" s="313"/>
      <c r="F205" s="336" t="s">
        <v>47</v>
      </c>
      <c r="G205" s="313"/>
      <c r="H205" s="313" t="s">
        <v>3750</v>
      </c>
      <c r="I205" s="313"/>
      <c r="J205" s="313"/>
      <c r="K205" s="361"/>
    </row>
    <row r="206" s="1" customFormat="1" ht="15" customHeight="1">
      <c r="B206" s="338"/>
      <c r="C206" s="313"/>
      <c r="D206" s="313"/>
      <c r="E206" s="313"/>
      <c r="F206" s="336" t="s">
        <v>48</v>
      </c>
      <c r="G206" s="313"/>
      <c r="H206" s="313" t="s">
        <v>3751</v>
      </c>
      <c r="I206" s="313"/>
      <c r="J206" s="313"/>
      <c r="K206" s="361"/>
    </row>
    <row r="207" s="1" customFormat="1" ht="15" customHeight="1">
      <c r="B207" s="338"/>
      <c r="C207" s="313"/>
      <c r="D207" s="313"/>
      <c r="E207" s="313"/>
      <c r="F207" s="336"/>
      <c r="G207" s="313"/>
      <c r="H207" s="313"/>
      <c r="I207" s="313"/>
      <c r="J207" s="313"/>
      <c r="K207" s="361"/>
    </row>
    <row r="208" s="1" customFormat="1" ht="15" customHeight="1">
      <c r="B208" s="338"/>
      <c r="C208" s="313" t="s">
        <v>3692</v>
      </c>
      <c r="D208" s="313"/>
      <c r="E208" s="313"/>
      <c r="F208" s="336" t="s">
        <v>83</v>
      </c>
      <c r="G208" s="313"/>
      <c r="H208" s="313" t="s">
        <v>3752</v>
      </c>
      <c r="I208" s="313"/>
      <c r="J208" s="313"/>
      <c r="K208" s="361"/>
    </row>
    <row r="209" s="1" customFormat="1" ht="15" customHeight="1">
      <c r="B209" s="338"/>
      <c r="C209" s="313"/>
      <c r="D209" s="313"/>
      <c r="E209" s="313"/>
      <c r="F209" s="336" t="s">
        <v>3588</v>
      </c>
      <c r="G209" s="313"/>
      <c r="H209" s="313" t="s">
        <v>3589</v>
      </c>
      <c r="I209" s="313"/>
      <c r="J209" s="313"/>
      <c r="K209" s="361"/>
    </row>
    <row r="210" s="1" customFormat="1" ht="15" customHeight="1">
      <c r="B210" s="338"/>
      <c r="C210" s="313"/>
      <c r="D210" s="313"/>
      <c r="E210" s="313"/>
      <c r="F210" s="336" t="s">
        <v>3586</v>
      </c>
      <c r="G210" s="313"/>
      <c r="H210" s="313" t="s">
        <v>3753</v>
      </c>
      <c r="I210" s="313"/>
      <c r="J210" s="313"/>
      <c r="K210" s="361"/>
    </row>
    <row r="211" s="1" customFormat="1" ht="15" customHeight="1">
      <c r="B211" s="379"/>
      <c r="C211" s="313"/>
      <c r="D211" s="313"/>
      <c r="E211" s="313"/>
      <c r="F211" s="336" t="s">
        <v>3590</v>
      </c>
      <c r="G211" s="374"/>
      <c r="H211" s="365" t="s">
        <v>3591</v>
      </c>
      <c r="I211" s="365"/>
      <c r="J211" s="365"/>
      <c r="K211" s="380"/>
    </row>
    <row r="212" s="1" customFormat="1" ht="15" customHeight="1">
      <c r="B212" s="379"/>
      <c r="C212" s="313"/>
      <c r="D212" s="313"/>
      <c r="E212" s="313"/>
      <c r="F212" s="336" t="s">
        <v>3592</v>
      </c>
      <c r="G212" s="374"/>
      <c r="H212" s="365" t="s">
        <v>308</v>
      </c>
      <c r="I212" s="365"/>
      <c r="J212" s="365"/>
      <c r="K212" s="380"/>
    </row>
    <row r="213" s="1" customFormat="1" ht="15" customHeight="1">
      <c r="B213" s="379"/>
      <c r="C213" s="313"/>
      <c r="D213" s="313"/>
      <c r="E213" s="313"/>
      <c r="F213" s="336"/>
      <c r="G213" s="374"/>
      <c r="H213" s="365"/>
      <c r="I213" s="365"/>
      <c r="J213" s="365"/>
      <c r="K213" s="380"/>
    </row>
    <row r="214" s="1" customFormat="1" ht="15" customHeight="1">
      <c r="B214" s="379"/>
      <c r="C214" s="313" t="s">
        <v>3716</v>
      </c>
      <c r="D214" s="313"/>
      <c r="E214" s="313"/>
      <c r="F214" s="336">
        <v>1</v>
      </c>
      <c r="G214" s="374"/>
      <c r="H214" s="365" t="s">
        <v>3754</v>
      </c>
      <c r="I214" s="365"/>
      <c r="J214" s="365"/>
      <c r="K214" s="380"/>
    </row>
    <row r="215" s="1" customFormat="1" ht="15" customHeight="1">
      <c r="B215" s="379"/>
      <c r="C215" s="313"/>
      <c r="D215" s="313"/>
      <c r="E215" s="313"/>
      <c r="F215" s="336">
        <v>2</v>
      </c>
      <c r="G215" s="374"/>
      <c r="H215" s="365" t="s">
        <v>3755</v>
      </c>
      <c r="I215" s="365"/>
      <c r="J215" s="365"/>
      <c r="K215" s="380"/>
    </row>
    <row r="216" s="1" customFormat="1" ht="15" customHeight="1">
      <c r="B216" s="379"/>
      <c r="C216" s="313"/>
      <c r="D216" s="313"/>
      <c r="E216" s="313"/>
      <c r="F216" s="336">
        <v>3</v>
      </c>
      <c r="G216" s="374"/>
      <c r="H216" s="365" t="s">
        <v>3756</v>
      </c>
      <c r="I216" s="365"/>
      <c r="J216" s="365"/>
      <c r="K216" s="380"/>
    </row>
    <row r="217" s="1" customFormat="1" ht="15" customHeight="1">
      <c r="B217" s="379"/>
      <c r="C217" s="313"/>
      <c r="D217" s="313"/>
      <c r="E217" s="313"/>
      <c r="F217" s="336">
        <v>4</v>
      </c>
      <c r="G217" s="374"/>
      <c r="H217" s="365" t="s">
        <v>3757</v>
      </c>
      <c r="I217" s="365"/>
      <c r="J217" s="365"/>
      <c r="K217" s="380"/>
    </row>
    <row r="218" s="1" customFormat="1" ht="12.75" customHeight="1">
      <c r="B218" s="381"/>
      <c r="C218" s="382"/>
      <c r="D218" s="382"/>
      <c r="E218" s="382"/>
      <c r="F218" s="382"/>
      <c r="G218" s="382"/>
      <c r="H218" s="382"/>
      <c r="I218" s="382"/>
      <c r="J218" s="382"/>
      <c r="K218" s="383"/>
    </row>
  </sheetData>
  <sheetProtection autoFilter="0" deleteColumns="0" deleteRows="0" formatCells="0" formatColumns="0" formatRows="0" insertColumns="0" insertHyperlinks="0" insertRows="0" pivotTables="0" sort="0"/>
  <mergeCells count="77">
    <mergeCell ref="C102:J102"/>
    <mergeCell ref="C122:J122"/>
    <mergeCell ref="C147:J147"/>
    <mergeCell ref="C165:J165"/>
    <mergeCell ref="C199:J199"/>
    <mergeCell ref="H200:J200"/>
    <mergeCell ref="H202:J202"/>
    <mergeCell ref="H203:J203"/>
    <mergeCell ref="H204:J204"/>
    <mergeCell ref="H205:J205"/>
    <mergeCell ref="H206:J206"/>
    <mergeCell ref="H208:J208"/>
    <mergeCell ref="H209:J209"/>
    <mergeCell ref="H210:J210"/>
    <mergeCell ref="H211:J211"/>
    <mergeCell ref="H212:J212"/>
    <mergeCell ref="H214:J214"/>
    <mergeCell ref="H215:J215"/>
    <mergeCell ref="H216:J216"/>
    <mergeCell ref="H217:J217"/>
    <mergeCell ref="D47:J47"/>
    <mergeCell ref="E48:J48"/>
    <mergeCell ref="E49:J49"/>
    <mergeCell ref="E50:J50"/>
    <mergeCell ref="D51:J51"/>
    <mergeCell ref="C52:J52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C3:J3"/>
    <mergeCell ref="C4:J4"/>
    <mergeCell ref="C6:J6"/>
    <mergeCell ref="C7:J7"/>
  </mergeCells>
  <pageMargins left="0.5902778" right="0.5902778" top="0.5902778" bottom="0.5902778" header="0" footer="0"/>
  <pageSetup r:id="rId1" paperSize="9" orientation="portrait" scale="77" fitToHeight="0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9" t="s">
        <v>85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22"/>
      <c r="AT3" s="19" t="s">
        <v>86</v>
      </c>
    </row>
    <row r="4" s="1" customFormat="1" ht="24.96" customHeight="1">
      <c r="B4" s="22"/>
      <c r="D4" s="145" t="s">
        <v>121</v>
      </c>
      <c r="M4" s="22"/>
      <c r="N4" s="146" t="s">
        <v>11</v>
      </c>
      <c r="AT4" s="19" t="s">
        <v>4</v>
      </c>
    </row>
    <row r="5" s="1" customFormat="1" ht="6.96" customHeight="1">
      <c r="B5" s="22"/>
      <c r="M5" s="22"/>
    </row>
    <row r="6" s="1" customFormat="1" ht="12" customHeight="1">
      <c r="B6" s="22"/>
      <c r="D6" s="147" t="s">
        <v>17</v>
      </c>
      <c r="M6" s="22"/>
    </row>
    <row r="7" s="1" customFormat="1" ht="16.5" customHeight="1">
      <c r="B7" s="22"/>
      <c r="E7" s="148" t="str">
        <f>'Rekapitulace stavby'!K6</f>
        <v>Rozvoj vodíkové mobility v Ostravě 1.etapa - 1.a2. fáze</v>
      </c>
      <c r="F7" s="147"/>
      <c r="G7" s="147"/>
      <c r="H7" s="147"/>
      <c r="M7" s="22"/>
    </row>
    <row r="8" s="2" customFormat="1" ht="12" customHeight="1">
      <c r="A8" s="40"/>
      <c r="B8" s="46"/>
      <c r="C8" s="40"/>
      <c r="D8" s="147" t="s">
        <v>122</v>
      </c>
      <c r="E8" s="40"/>
      <c r="F8" s="40"/>
      <c r="G8" s="40"/>
      <c r="H8" s="40"/>
      <c r="I8" s="40"/>
      <c r="J8" s="40"/>
      <c r="K8" s="40"/>
      <c r="L8" s="40"/>
      <c r="M8" s="149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50" t="s">
        <v>123</v>
      </c>
      <c r="F9" s="40"/>
      <c r="G9" s="40"/>
      <c r="H9" s="40"/>
      <c r="I9" s="40"/>
      <c r="J9" s="40"/>
      <c r="K9" s="40"/>
      <c r="L9" s="40"/>
      <c r="M9" s="149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149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7" t="s">
        <v>19</v>
      </c>
      <c r="E11" s="40"/>
      <c r="F11" s="138" t="s">
        <v>20</v>
      </c>
      <c r="G11" s="40"/>
      <c r="H11" s="40"/>
      <c r="I11" s="147" t="s">
        <v>21</v>
      </c>
      <c r="J11" s="138" t="s">
        <v>20</v>
      </c>
      <c r="K11" s="40"/>
      <c r="L11" s="40"/>
      <c r="M11" s="149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7" t="s">
        <v>22</v>
      </c>
      <c r="E12" s="40"/>
      <c r="F12" s="138" t="s">
        <v>23</v>
      </c>
      <c r="G12" s="40"/>
      <c r="H12" s="40"/>
      <c r="I12" s="147" t="s">
        <v>24</v>
      </c>
      <c r="J12" s="151" t="str">
        <f>'Rekapitulace stavby'!AN8</f>
        <v>21. 3. 2022</v>
      </c>
      <c r="K12" s="40"/>
      <c r="L12" s="40"/>
      <c r="M12" s="149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149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7" t="s">
        <v>26</v>
      </c>
      <c r="E14" s="40"/>
      <c r="F14" s="40"/>
      <c r="G14" s="40"/>
      <c r="H14" s="40"/>
      <c r="I14" s="147" t="s">
        <v>27</v>
      </c>
      <c r="J14" s="138" t="s">
        <v>28</v>
      </c>
      <c r="K14" s="40"/>
      <c r="L14" s="40"/>
      <c r="M14" s="149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29</v>
      </c>
      <c r="F15" s="40"/>
      <c r="G15" s="40"/>
      <c r="H15" s="40"/>
      <c r="I15" s="147" t="s">
        <v>30</v>
      </c>
      <c r="J15" s="138" t="s">
        <v>20</v>
      </c>
      <c r="K15" s="40"/>
      <c r="L15" s="40"/>
      <c r="M15" s="149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149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7" t="s">
        <v>31</v>
      </c>
      <c r="E17" s="40"/>
      <c r="F17" s="40"/>
      <c r="G17" s="40"/>
      <c r="H17" s="40"/>
      <c r="I17" s="147" t="s">
        <v>27</v>
      </c>
      <c r="J17" s="35" t="str">
        <f>'Rekapitulace stavby'!AN13</f>
        <v>Vyplň údaj</v>
      </c>
      <c r="K17" s="40"/>
      <c r="L17" s="40"/>
      <c r="M17" s="149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47" t="s">
        <v>30</v>
      </c>
      <c r="J18" s="35" t="str">
        <f>'Rekapitulace stavby'!AN14</f>
        <v>Vyplň údaj</v>
      </c>
      <c r="K18" s="40"/>
      <c r="L18" s="40"/>
      <c r="M18" s="149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149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7" t="s">
        <v>33</v>
      </c>
      <c r="E20" s="40"/>
      <c r="F20" s="40"/>
      <c r="G20" s="40"/>
      <c r="H20" s="40"/>
      <c r="I20" s="147" t="s">
        <v>27</v>
      </c>
      <c r="J20" s="138" t="s">
        <v>34</v>
      </c>
      <c r="K20" s="40"/>
      <c r="L20" s="40"/>
      <c r="M20" s="149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35</v>
      </c>
      <c r="F21" s="40"/>
      <c r="G21" s="40"/>
      <c r="H21" s="40"/>
      <c r="I21" s="147" t="s">
        <v>30</v>
      </c>
      <c r="J21" s="138" t="s">
        <v>20</v>
      </c>
      <c r="K21" s="40"/>
      <c r="L21" s="40"/>
      <c r="M21" s="149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149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7" t="s">
        <v>36</v>
      </c>
      <c r="E23" s="40"/>
      <c r="F23" s="40"/>
      <c r="G23" s="40"/>
      <c r="H23" s="40"/>
      <c r="I23" s="147" t="s">
        <v>27</v>
      </c>
      <c r="J23" s="138" t="s">
        <v>20</v>
      </c>
      <c r="K23" s="40"/>
      <c r="L23" s="40"/>
      <c r="M23" s="149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37</v>
      </c>
      <c r="F24" s="40"/>
      <c r="G24" s="40"/>
      <c r="H24" s="40"/>
      <c r="I24" s="147" t="s">
        <v>30</v>
      </c>
      <c r="J24" s="138" t="s">
        <v>20</v>
      </c>
      <c r="K24" s="40"/>
      <c r="L24" s="40"/>
      <c r="M24" s="14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14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7" t="s">
        <v>38</v>
      </c>
      <c r="E26" s="40"/>
      <c r="F26" s="40"/>
      <c r="G26" s="40"/>
      <c r="H26" s="40"/>
      <c r="I26" s="40"/>
      <c r="J26" s="40"/>
      <c r="K26" s="40"/>
      <c r="L26" s="40"/>
      <c r="M26" s="14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52"/>
      <c r="B27" s="153"/>
      <c r="C27" s="152"/>
      <c r="D27" s="152"/>
      <c r="E27" s="154" t="s">
        <v>20</v>
      </c>
      <c r="F27" s="154"/>
      <c r="G27" s="154"/>
      <c r="H27" s="154"/>
      <c r="I27" s="152"/>
      <c r="J27" s="152"/>
      <c r="K27" s="152"/>
      <c r="L27" s="152"/>
      <c r="M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14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6"/>
      <c r="E29" s="156"/>
      <c r="F29" s="156"/>
      <c r="G29" s="156"/>
      <c r="H29" s="156"/>
      <c r="I29" s="156"/>
      <c r="J29" s="156"/>
      <c r="K29" s="156"/>
      <c r="L29" s="156"/>
      <c r="M29" s="149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>
      <c r="A30" s="40"/>
      <c r="B30" s="46"/>
      <c r="C30" s="40"/>
      <c r="D30" s="40"/>
      <c r="E30" s="147" t="s">
        <v>124</v>
      </c>
      <c r="F30" s="40"/>
      <c r="G30" s="40"/>
      <c r="H30" s="40"/>
      <c r="I30" s="40"/>
      <c r="J30" s="40"/>
      <c r="K30" s="157">
        <f>I61</f>
        <v>0</v>
      </c>
      <c r="L30" s="40"/>
      <c r="M30" s="149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>
      <c r="A31" s="40"/>
      <c r="B31" s="46"/>
      <c r="C31" s="40"/>
      <c r="D31" s="40"/>
      <c r="E31" s="147" t="s">
        <v>125</v>
      </c>
      <c r="F31" s="40"/>
      <c r="G31" s="40"/>
      <c r="H31" s="40"/>
      <c r="I31" s="40"/>
      <c r="J31" s="40"/>
      <c r="K31" s="157">
        <f>J61</f>
        <v>0</v>
      </c>
      <c r="L31" s="40"/>
      <c r="M31" s="149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8" t="s">
        <v>40</v>
      </c>
      <c r="E32" s="40"/>
      <c r="F32" s="40"/>
      <c r="G32" s="40"/>
      <c r="H32" s="40"/>
      <c r="I32" s="40"/>
      <c r="J32" s="40"/>
      <c r="K32" s="159">
        <f>ROUND(K113, 2)</f>
        <v>0</v>
      </c>
      <c r="L32" s="40"/>
      <c r="M32" s="149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6"/>
      <c r="E33" s="156"/>
      <c r="F33" s="156"/>
      <c r="G33" s="156"/>
      <c r="H33" s="156"/>
      <c r="I33" s="156"/>
      <c r="J33" s="156"/>
      <c r="K33" s="156"/>
      <c r="L33" s="156"/>
      <c r="M33" s="149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60" t="s">
        <v>42</v>
      </c>
      <c r="G34" s="40"/>
      <c r="H34" s="40"/>
      <c r="I34" s="160" t="s">
        <v>41</v>
      </c>
      <c r="J34" s="40"/>
      <c r="K34" s="160" t="s">
        <v>43</v>
      </c>
      <c r="L34" s="40"/>
      <c r="M34" s="149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61" t="s">
        <v>44</v>
      </c>
      <c r="E35" s="147" t="s">
        <v>45</v>
      </c>
      <c r="F35" s="157">
        <f>ROUND((SUM(BE113:BE459)),  2)</f>
        <v>0</v>
      </c>
      <c r="G35" s="40"/>
      <c r="H35" s="40"/>
      <c r="I35" s="162">
        <v>0.20999999999999999</v>
      </c>
      <c r="J35" s="40"/>
      <c r="K35" s="157">
        <f>ROUND(((SUM(BE113:BE459))*I35),  2)</f>
        <v>0</v>
      </c>
      <c r="L35" s="40"/>
      <c r="M35" s="149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7" t="s">
        <v>46</v>
      </c>
      <c r="F36" s="157">
        <f>ROUND((SUM(BF113:BF459)),  2)</f>
        <v>0</v>
      </c>
      <c r="G36" s="40"/>
      <c r="H36" s="40"/>
      <c r="I36" s="162">
        <v>0.14999999999999999</v>
      </c>
      <c r="J36" s="40"/>
      <c r="K36" s="157">
        <f>ROUND(((SUM(BF113:BF459))*I36),  2)</f>
        <v>0</v>
      </c>
      <c r="L36" s="40"/>
      <c r="M36" s="149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7" t="s">
        <v>47</v>
      </c>
      <c r="F37" s="157">
        <f>ROUND((SUM(BG113:BG459)),  2)</f>
        <v>0</v>
      </c>
      <c r="G37" s="40"/>
      <c r="H37" s="40"/>
      <c r="I37" s="162">
        <v>0.20999999999999999</v>
      </c>
      <c r="J37" s="40"/>
      <c r="K37" s="157">
        <f>0</f>
        <v>0</v>
      </c>
      <c r="L37" s="40"/>
      <c r="M37" s="149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7" t="s">
        <v>48</v>
      </c>
      <c r="F38" s="157">
        <f>ROUND((SUM(BH113:BH459)),  2)</f>
        <v>0</v>
      </c>
      <c r="G38" s="40"/>
      <c r="H38" s="40"/>
      <c r="I38" s="162">
        <v>0.14999999999999999</v>
      </c>
      <c r="J38" s="40"/>
      <c r="K38" s="157">
        <f>0</f>
        <v>0</v>
      </c>
      <c r="L38" s="40"/>
      <c r="M38" s="149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7" t="s">
        <v>49</v>
      </c>
      <c r="F39" s="157">
        <f>ROUND((SUM(BI113:BI459)),  2)</f>
        <v>0</v>
      </c>
      <c r="G39" s="40"/>
      <c r="H39" s="40"/>
      <c r="I39" s="162">
        <v>0</v>
      </c>
      <c r="J39" s="40"/>
      <c r="K39" s="157">
        <f>0</f>
        <v>0</v>
      </c>
      <c r="L39" s="40"/>
      <c r="M39" s="149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149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3"/>
      <c r="D41" s="164" t="s">
        <v>50</v>
      </c>
      <c r="E41" s="165"/>
      <c r="F41" s="165"/>
      <c r="G41" s="166" t="s">
        <v>51</v>
      </c>
      <c r="H41" s="167" t="s">
        <v>52</v>
      </c>
      <c r="I41" s="165"/>
      <c r="J41" s="165"/>
      <c r="K41" s="168">
        <f>SUM(K32:K39)</f>
        <v>0</v>
      </c>
      <c r="L41" s="169"/>
      <c r="M41" s="149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70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49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72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49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126</v>
      </c>
      <c r="D47" s="42"/>
      <c r="E47" s="42"/>
      <c r="F47" s="42"/>
      <c r="G47" s="42"/>
      <c r="H47" s="42"/>
      <c r="I47" s="42"/>
      <c r="J47" s="42"/>
      <c r="K47" s="42"/>
      <c r="L47" s="42"/>
      <c r="M47" s="149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149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17</v>
      </c>
      <c r="D49" s="42"/>
      <c r="E49" s="42"/>
      <c r="F49" s="42"/>
      <c r="G49" s="42"/>
      <c r="H49" s="42"/>
      <c r="I49" s="42"/>
      <c r="J49" s="42"/>
      <c r="K49" s="42"/>
      <c r="L49" s="42"/>
      <c r="M49" s="149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4" t="str">
        <f>E7</f>
        <v>Rozvoj vodíkové mobility v Ostravě 1.etapa - 1.a2. fáze</v>
      </c>
      <c r="F50" s="34"/>
      <c r="G50" s="34"/>
      <c r="H50" s="34"/>
      <c r="I50" s="42"/>
      <c r="J50" s="42"/>
      <c r="K50" s="42"/>
      <c r="L50" s="42"/>
      <c r="M50" s="149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2" customHeight="1">
      <c r="A51" s="40"/>
      <c r="B51" s="41"/>
      <c r="C51" s="34" t="s">
        <v>122</v>
      </c>
      <c r="D51" s="42"/>
      <c r="E51" s="42"/>
      <c r="F51" s="42"/>
      <c r="G51" s="42"/>
      <c r="H51" s="42"/>
      <c r="I51" s="42"/>
      <c r="J51" s="42"/>
      <c r="K51" s="42"/>
      <c r="L51" s="42"/>
      <c r="M51" s="149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6.5" customHeight="1">
      <c r="A52" s="40"/>
      <c r="B52" s="41"/>
      <c r="C52" s="42"/>
      <c r="D52" s="42"/>
      <c r="E52" s="71" t="str">
        <f>E9</f>
        <v>IO 01 - Elektroinstalace - kabeláž silnoproud a slaboproud</v>
      </c>
      <c r="F52" s="42"/>
      <c r="G52" s="42"/>
      <c r="H52" s="42"/>
      <c r="I52" s="42"/>
      <c r="J52" s="42"/>
      <c r="K52" s="42"/>
      <c r="L52" s="42"/>
      <c r="M52" s="149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149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2" customHeight="1">
      <c r="A54" s="40"/>
      <c r="B54" s="41"/>
      <c r="C54" s="34" t="s">
        <v>22</v>
      </c>
      <c r="D54" s="42"/>
      <c r="E54" s="42"/>
      <c r="F54" s="29" t="str">
        <f>F12</f>
        <v>Ostrava</v>
      </c>
      <c r="G54" s="42"/>
      <c r="H54" s="42"/>
      <c r="I54" s="34" t="s">
        <v>24</v>
      </c>
      <c r="J54" s="74" t="str">
        <f>IF(J12="","",J12)</f>
        <v>21. 3. 2022</v>
      </c>
      <c r="K54" s="42"/>
      <c r="L54" s="42"/>
      <c r="M54" s="149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149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5.15" customHeight="1">
      <c r="A56" s="40"/>
      <c r="B56" s="41"/>
      <c r="C56" s="34" t="s">
        <v>26</v>
      </c>
      <c r="D56" s="42"/>
      <c r="E56" s="42"/>
      <c r="F56" s="29" t="str">
        <f>E15</f>
        <v>Dopravní podnik Ostrava a.s.</v>
      </c>
      <c r="G56" s="42"/>
      <c r="H56" s="42"/>
      <c r="I56" s="34" t="s">
        <v>33</v>
      </c>
      <c r="J56" s="38" t="str">
        <f>E21</f>
        <v>IGEA s.r.o.</v>
      </c>
      <c r="K56" s="42"/>
      <c r="L56" s="42"/>
      <c r="M56" s="149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15.15" customHeight="1">
      <c r="A57" s="40"/>
      <c r="B57" s="41"/>
      <c r="C57" s="34" t="s">
        <v>31</v>
      </c>
      <c r="D57" s="42"/>
      <c r="E57" s="42"/>
      <c r="F57" s="29" t="str">
        <f>IF(E18="","",E18)</f>
        <v>Vyplň údaj</v>
      </c>
      <c r="G57" s="42"/>
      <c r="H57" s="42"/>
      <c r="I57" s="34" t="s">
        <v>36</v>
      </c>
      <c r="J57" s="38" t="str">
        <f>E24</f>
        <v>R.Vojtěchová</v>
      </c>
      <c r="K57" s="42"/>
      <c r="L57" s="42"/>
      <c r="M57" s="149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149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9.28" customHeight="1">
      <c r="A59" s="40"/>
      <c r="B59" s="41"/>
      <c r="C59" s="175" t="s">
        <v>127</v>
      </c>
      <c r="D59" s="176"/>
      <c r="E59" s="176"/>
      <c r="F59" s="176"/>
      <c r="G59" s="176"/>
      <c r="H59" s="176"/>
      <c r="I59" s="177" t="s">
        <v>128</v>
      </c>
      <c r="J59" s="177" t="s">
        <v>129</v>
      </c>
      <c r="K59" s="177" t="s">
        <v>130</v>
      </c>
      <c r="L59" s="176"/>
      <c r="M59" s="149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149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2.8" customHeight="1">
      <c r="A61" s="40"/>
      <c r="B61" s="41"/>
      <c r="C61" s="178" t="s">
        <v>74</v>
      </c>
      <c r="D61" s="42"/>
      <c r="E61" s="42"/>
      <c r="F61" s="42"/>
      <c r="G61" s="42"/>
      <c r="H61" s="42"/>
      <c r="I61" s="104">
        <f>Q113</f>
        <v>0</v>
      </c>
      <c r="J61" s="104">
        <f>R113</f>
        <v>0</v>
      </c>
      <c r="K61" s="104">
        <f>K113</f>
        <v>0</v>
      </c>
      <c r="L61" s="42"/>
      <c r="M61" s="149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U61" s="19" t="s">
        <v>131</v>
      </c>
    </row>
    <row r="62" s="9" customFormat="1" ht="24.96" customHeight="1">
      <c r="A62" s="9"/>
      <c r="B62" s="179"/>
      <c r="C62" s="180"/>
      <c r="D62" s="181" t="s">
        <v>132</v>
      </c>
      <c r="E62" s="182"/>
      <c r="F62" s="182"/>
      <c r="G62" s="182"/>
      <c r="H62" s="182"/>
      <c r="I62" s="183">
        <f>Q114</f>
        <v>0</v>
      </c>
      <c r="J62" s="183">
        <f>R114</f>
        <v>0</v>
      </c>
      <c r="K62" s="183">
        <f>K114</f>
        <v>0</v>
      </c>
      <c r="L62" s="180"/>
      <c r="M62" s="184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85"/>
      <c r="C63" s="130"/>
      <c r="D63" s="186" t="s">
        <v>133</v>
      </c>
      <c r="E63" s="187"/>
      <c r="F63" s="187"/>
      <c r="G63" s="187"/>
      <c r="H63" s="187"/>
      <c r="I63" s="188">
        <f>Q115</f>
        <v>0</v>
      </c>
      <c r="J63" s="188">
        <f>R115</f>
        <v>0</v>
      </c>
      <c r="K63" s="188">
        <f>K115</f>
        <v>0</v>
      </c>
      <c r="L63" s="130"/>
      <c r="M63" s="18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4.88" customHeight="1">
      <c r="A64" s="10"/>
      <c r="B64" s="185"/>
      <c r="C64" s="130"/>
      <c r="D64" s="186" t="s">
        <v>134</v>
      </c>
      <c r="E64" s="187"/>
      <c r="F64" s="187"/>
      <c r="G64" s="187"/>
      <c r="H64" s="187"/>
      <c r="I64" s="188">
        <f>Q116</f>
        <v>0</v>
      </c>
      <c r="J64" s="188">
        <f>R116</f>
        <v>0</v>
      </c>
      <c r="K64" s="188">
        <f>K116</f>
        <v>0</v>
      </c>
      <c r="L64" s="130"/>
      <c r="M64" s="18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4.88" customHeight="1">
      <c r="A65" s="10"/>
      <c r="B65" s="185"/>
      <c r="C65" s="130"/>
      <c r="D65" s="186" t="s">
        <v>135</v>
      </c>
      <c r="E65" s="187"/>
      <c r="F65" s="187"/>
      <c r="G65" s="187"/>
      <c r="H65" s="187"/>
      <c r="I65" s="188">
        <f>Q128</f>
        <v>0</v>
      </c>
      <c r="J65" s="188">
        <f>R128</f>
        <v>0</v>
      </c>
      <c r="K65" s="188">
        <f>K128</f>
        <v>0</v>
      </c>
      <c r="L65" s="130"/>
      <c r="M65" s="18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4.88" customHeight="1">
      <c r="A66" s="10"/>
      <c r="B66" s="185"/>
      <c r="C66" s="130"/>
      <c r="D66" s="186" t="s">
        <v>136</v>
      </c>
      <c r="E66" s="187"/>
      <c r="F66" s="187"/>
      <c r="G66" s="187"/>
      <c r="H66" s="187"/>
      <c r="I66" s="188">
        <f>Q137</f>
        <v>0</v>
      </c>
      <c r="J66" s="188">
        <f>R137</f>
        <v>0</v>
      </c>
      <c r="K66" s="188">
        <f>K137</f>
        <v>0</v>
      </c>
      <c r="L66" s="130"/>
      <c r="M66" s="18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4.88" customHeight="1">
      <c r="A67" s="10"/>
      <c r="B67" s="185"/>
      <c r="C67" s="130"/>
      <c r="D67" s="186" t="s">
        <v>137</v>
      </c>
      <c r="E67" s="187"/>
      <c r="F67" s="187"/>
      <c r="G67" s="187"/>
      <c r="H67" s="187"/>
      <c r="I67" s="188">
        <f>Q152</f>
        <v>0</v>
      </c>
      <c r="J67" s="188">
        <f>R152</f>
        <v>0</v>
      </c>
      <c r="K67" s="188">
        <f>K152</f>
        <v>0</v>
      </c>
      <c r="L67" s="130"/>
      <c r="M67" s="18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5"/>
      <c r="C68" s="130"/>
      <c r="D68" s="186" t="s">
        <v>138</v>
      </c>
      <c r="E68" s="187"/>
      <c r="F68" s="187"/>
      <c r="G68" s="187"/>
      <c r="H68" s="187"/>
      <c r="I68" s="188">
        <f>Q157</f>
        <v>0</v>
      </c>
      <c r="J68" s="188">
        <f>R157</f>
        <v>0</v>
      </c>
      <c r="K68" s="188">
        <f>K157</f>
        <v>0</v>
      </c>
      <c r="L68" s="130"/>
      <c r="M68" s="18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4.88" customHeight="1">
      <c r="A69" s="10"/>
      <c r="B69" s="185"/>
      <c r="C69" s="130"/>
      <c r="D69" s="186" t="s">
        <v>134</v>
      </c>
      <c r="E69" s="187"/>
      <c r="F69" s="187"/>
      <c r="G69" s="187"/>
      <c r="H69" s="187"/>
      <c r="I69" s="188">
        <f>Q158</f>
        <v>0</v>
      </c>
      <c r="J69" s="188">
        <f>R158</f>
        <v>0</v>
      </c>
      <c r="K69" s="188">
        <f>K158</f>
        <v>0</v>
      </c>
      <c r="L69" s="130"/>
      <c r="M69" s="18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4.88" customHeight="1">
      <c r="A70" s="10"/>
      <c r="B70" s="185"/>
      <c r="C70" s="130"/>
      <c r="D70" s="186" t="s">
        <v>135</v>
      </c>
      <c r="E70" s="187"/>
      <c r="F70" s="187"/>
      <c r="G70" s="187"/>
      <c r="H70" s="187"/>
      <c r="I70" s="188">
        <f>Q196</f>
        <v>0</v>
      </c>
      <c r="J70" s="188">
        <f>R196</f>
        <v>0</v>
      </c>
      <c r="K70" s="188">
        <f>K196</f>
        <v>0</v>
      </c>
      <c r="L70" s="130"/>
      <c r="M70" s="18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4.88" customHeight="1">
      <c r="A71" s="10"/>
      <c r="B71" s="185"/>
      <c r="C71" s="130"/>
      <c r="D71" s="186" t="s">
        <v>136</v>
      </c>
      <c r="E71" s="187"/>
      <c r="F71" s="187"/>
      <c r="G71" s="187"/>
      <c r="H71" s="187"/>
      <c r="I71" s="188">
        <f>Q219</f>
        <v>0</v>
      </c>
      <c r="J71" s="188">
        <f>R219</f>
        <v>0</v>
      </c>
      <c r="K71" s="188">
        <f>K219</f>
        <v>0</v>
      </c>
      <c r="L71" s="130"/>
      <c r="M71" s="18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4.88" customHeight="1">
      <c r="A72" s="10"/>
      <c r="B72" s="185"/>
      <c r="C72" s="130"/>
      <c r="D72" s="186" t="s">
        <v>137</v>
      </c>
      <c r="E72" s="187"/>
      <c r="F72" s="187"/>
      <c r="G72" s="187"/>
      <c r="H72" s="187"/>
      <c r="I72" s="188">
        <f>Q231</f>
        <v>0</v>
      </c>
      <c r="J72" s="188">
        <f>R231</f>
        <v>0</v>
      </c>
      <c r="K72" s="188">
        <f>K231</f>
        <v>0</v>
      </c>
      <c r="L72" s="130"/>
      <c r="M72" s="189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5"/>
      <c r="C73" s="130"/>
      <c r="D73" s="186" t="s">
        <v>139</v>
      </c>
      <c r="E73" s="187"/>
      <c r="F73" s="187"/>
      <c r="G73" s="187"/>
      <c r="H73" s="187"/>
      <c r="I73" s="188">
        <f>Q237</f>
        <v>0</v>
      </c>
      <c r="J73" s="188">
        <f>R237</f>
        <v>0</v>
      </c>
      <c r="K73" s="188">
        <f>K237</f>
        <v>0</v>
      </c>
      <c r="L73" s="130"/>
      <c r="M73" s="189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4.88" customHeight="1">
      <c r="A74" s="10"/>
      <c r="B74" s="185"/>
      <c r="C74" s="130"/>
      <c r="D74" s="186" t="s">
        <v>140</v>
      </c>
      <c r="E74" s="187"/>
      <c r="F74" s="187"/>
      <c r="G74" s="187"/>
      <c r="H74" s="187"/>
      <c r="I74" s="188">
        <f>Q238</f>
        <v>0</v>
      </c>
      <c r="J74" s="188">
        <f>R238</f>
        <v>0</v>
      </c>
      <c r="K74" s="188">
        <f>K238</f>
        <v>0</v>
      </c>
      <c r="L74" s="130"/>
      <c r="M74" s="189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4.88" customHeight="1">
      <c r="A75" s="10"/>
      <c r="B75" s="185"/>
      <c r="C75" s="130"/>
      <c r="D75" s="186" t="s">
        <v>134</v>
      </c>
      <c r="E75" s="187"/>
      <c r="F75" s="187"/>
      <c r="G75" s="187"/>
      <c r="H75" s="187"/>
      <c r="I75" s="188">
        <f>Q267</f>
        <v>0</v>
      </c>
      <c r="J75" s="188">
        <f>R267</f>
        <v>0</v>
      </c>
      <c r="K75" s="188">
        <f>K267</f>
        <v>0</v>
      </c>
      <c r="L75" s="130"/>
      <c r="M75" s="189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4.88" customHeight="1">
      <c r="A76" s="10"/>
      <c r="B76" s="185"/>
      <c r="C76" s="130"/>
      <c r="D76" s="186" t="s">
        <v>135</v>
      </c>
      <c r="E76" s="187"/>
      <c r="F76" s="187"/>
      <c r="G76" s="187"/>
      <c r="H76" s="187"/>
      <c r="I76" s="188">
        <f>Q304</f>
        <v>0</v>
      </c>
      <c r="J76" s="188">
        <f>R304</f>
        <v>0</v>
      </c>
      <c r="K76" s="188">
        <f>K304</f>
        <v>0</v>
      </c>
      <c r="L76" s="130"/>
      <c r="M76" s="189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4.88" customHeight="1">
      <c r="A77" s="10"/>
      <c r="B77" s="185"/>
      <c r="C77" s="130"/>
      <c r="D77" s="186" t="s">
        <v>136</v>
      </c>
      <c r="E77" s="187"/>
      <c r="F77" s="187"/>
      <c r="G77" s="187"/>
      <c r="H77" s="187"/>
      <c r="I77" s="188">
        <f>Q308</f>
        <v>0</v>
      </c>
      <c r="J77" s="188">
        <f>R308</f>
        <v>0</v>
      </c>
      <c r="K77" s="188">
        <f>K308</f>
        <v>0</v>
      </c>
      <c r="L77" s="130"/>
      <c r="M77" s="189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4.88" customHeight="1">
      <c r="A78" s="10"/>
      <c r="B78" s="185"/>
      <c r="C78" s="130"/>
      <c r="D78" s="186" t="s">
        <v>137</v>
      </c>
      <c r="E78" s="187"/>
      <c r="F78" s="187"/>
      <c r="G78" s="187"/>
      <c r="H78" s="187"/>
      <c r="I78" s="188">
        <f>Q315</f>
        <v>0</v>
      </c>
      <c r="J78" s="188">
        <f>R315</f>
        <v>0</v>
      </c>
      <c r="K78" s="188">
        <f>K315</f>
        <v>0</v>
      </c>
      <c r="L78" s="130"/>
      <c r="M78" s="189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85"/>
      <c r="C79" s="130"/>
      <c r="D79" s="186" t="s">
        <v>141</v>
      </c>
      <c r="E79" s="187"/>
      <c r="F79" s="187"/>
      <c r="G79" s="187"/>
      <c r="H79" s="187"/>
      <c r="I79" s="188">
        <f>Q325</f>
        <v>0</v>
      </c>
      <c r="J79" s="188">
        <f>R325</f>
        <v>0</v>
      </c>
      <c r="K79" s="188">
        <f>K325</f>
        <v>0</v>
      </c>
      <c r="L79" s="130"/>
      <c r="M79" s="189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4.88" customHeight="1">
      <c r="A80" s="10"/>
      <c r="B80" s="185"/>
      <c r="C80" s="130"/>
      <c r="D80" s="186" t="s">
        <v>134</v>
      </c>
      <c r="E80" s="187"/>
      <c r="F80" s="187"/>
      <c r="G80" s="187"/>
      <c r="H80" s="187"/>
      <c r="I80" s="188">
        <f>Q326</f>
        <v>0</v>
      </c>
      <c r="J80" s="188">
        <f>R326</f>
        <v>0</v>
      </c>
      <c r="K80" s="188">
        <f>K326</f>
        <v>0</v>
      </c>
      <c r="L80" s="130"/>
      <c r="M80" s="189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4.88" customHeight="1">
      <c r="A81" s="10"/>
      <c r="B81" s="185"/>
      <c r="C81" s="130"/>
      <c r="D81" s="186" t="s">
        <v>136</v>
      </c>
      <c r="E81" s="187"/>
      <c r="F81" s="187"/>
      <c r="G81" s="187"/>
      <c r="H81" s="187"/>
      <c r="I81" s="188">
        <f>Q343</f>
        <v>0</v>
      </c>
      <c r="J81" s="188">
        <f>R343</f>
        <v>0</v>
      </c>
      <c r="K81" s="188">
        <f>K343</f>
        <v>0</v>
      </c>
      <c r="L81" s="130"/>
      <c r="M81" s="189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14.88" customHeight="1">
      <c r="A82" s="10"/>
      <c r="B82" s="185"/>
      <c r="C82" s="130"/>
      <c r="D82" s="186" t="s">
        <v>137</v>
      </c>
      <c r="E82" s="187"/>
      <c r="F82" s="187"/>
      <c r="G82" s="187"/>
      <c r="H82" s="187"/>
      <c r="I82" s="188">
        <f>Q350</f>
        <v>0</v>
      </c>
      <c r="J82" s="188">
        <f>R350</f>
        <v>0</v>
      </c>
      <c r="K82" s="188">
        <f>K350</f>
        <v>0</v>
      </c>
      <c r="L82" s="130"/>
      <c r="M82" s="189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10" customFormat="1" ht="19.92" customHeight="1">
      <c r="A83" s="10"/>
      <c r="B83" s="185"/>
      <c r="C83" s="130"/>
      <c r="D83" s="186" t="s">
        <v>142</v>
      </c>
      <c r="E83" s="187"/>
      <c r="F83" s="187"/>
      <c r="G83" s="187"/>
      <c r="H83" s="187"/>
      <c r="I83" s="188">
        <f>Q354</f>
        <v>0</v>
      </c>
      <c r="J83" s="188">
        <f>R354</f>
        <v>0</v>
      </c>
      <c r="K83" s="188">
        <f>K354</f>
        <v>0</v>
      </c>
      <c r="L83" s="130"/>
      <c r="M83" s="189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="10" customFormat="1" ht="14.88" customHeight="1">
      <c r="A84" s="10"/>
      <c r="B84" s="185"/>
      <c r="C84" s="130"/>
      <c r="D84" s="186" t="s">
        <v>134</v>
      </c>
      <c r="E84" s="187"/>
      <c r="F84" s="187"/>
      <c r="G84" s="187"/>
      <c r="H84" s="187"/>
      <c r="I84" s="188">
        <f>Q355</f>
        <v>0</v>
      </c>
      <c r="J84" s="188">
        <f>R355</f>
        <v>0</v>
      </c>
      <c r="K84" s="188">
        <f>K355</f>
        <v>0</v>
      </c>
      <c r="L84" s="130"/>
      <c r="M84" s="189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</row>
    <row r="85" s="10" customFormat="1" ht="14.88" customHeight="1">
      <c r="A85" s="10"/>
      <c r="B85" s="185"/>
      <c r="C85" s="130"/>
      <c r="D85" s="186" t="s">
        <v>136</v>
      </c>
      <c r="E85" s="187"/>
      <c r="F85" s="187"/>
      <c r="G85" s="187"/>
      <c r="H85" s="187"/>
      <c r="I85" s="188">
        <f>Q373</f>
        <v>0</v>
      </c>
      <c r="J85" s="188">
        <f>R373</f>
        <v>0</v>
      </c>
      <c r="K85" s="188">
        <f>K373</f>
        <v>0</v>
      </c>
      <c r="L85" s="130"/>
      <c r="M85" s="189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</row>
    <row r="86" s="10" customFormat="1" ht="14.88" customHeight="1">
      <c r="A86" s="10"/>
      <c r="B86" s="185"/>
      <c r="C86" s="130"/>
      <c r="D86" s="186" t="s">
        <v>137</v>
      </c>
      <c r="E86" s="187"/>
      <c r="F86" s="187"/>
      <c r="G86" s="187"/>
      <c r="H86" s="187"/>
      <c r="I86" s="188">
        <f>Q379</f>
        <v>0</v>
      </c>
      <c r="J86" s="188">
        <f>R379</f>
        <v>0</v>
      </c>
      <c r="K86" s="188">
        <f>K379</f>
        <v>0</v>
      </c>
      <c r="L86" s="130"/>
      <c r="M86" s="189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</row>
    <row r="87" s="10" customFormat="1" ht="19.92" customHeight="1">
      <c r="A87" s="10"/>
      <c r="B87" s="185"/>
      <c r="C87" s="130"/>
      <c r="D87" s="186" t="s">
        <v>143</v>
      </c>
      <c r="E87" s="187"/>
      <c r="F87" s="187"/>
      <c r="G87" s="187"/>
      <c r="H87" s="187"/>
      <c r="I87" s="188">
        <f>Q383</f>
        <v>0</v>
      </c>
      <c r="J87" s="188">
        <f>R383</f>
        <v>0</v>
      </c>
      <c r="K87" s="188">
        <f>K383</f>
        <v>0</v>
      </c>
      <c r="L87" s="130"/>
      <c r="M87" s="189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</row>
    <row r="88" s="10" customFormat="1" ht="14.88" customHeight="1">
      <c r="A88" s="10"/>
      <c r="B88" s="185"/>
      <c r="C88" s="130"/>
      <c r="D88" s="186" t="s">
        <v>140</v>
      </c>
      <c r="E88" s="187"/>
      <c r="F88" s="187"/>
      <c r="G88" s="187"/>
      <c r="H88" s="187"/>
      <c r="I88" s="188">
        <f>Q384</f>
        <v>0</v>
      </c>
      <c r="J88" s="188">
        <f>R384</f>
        <v>0</v>
      </c>
      <c r="K88" s="188">
        <f>K384</f>
        <v>0</v>
      </c>
      <c r="L88" s="130"/>
      <c r="M88" s="189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</row>
    <row r="89" s="10" customFormat="1" ht="14.88" customHeight="1">
      <c r="A89" s="10"/>
      <c r="B89" s="185"/>
      <c r="C89" s="130"/>
      <c r="D89" s="186" t="s">
        <v>134</v>
      </c>
      <c r="E89" s="187"/>
      <c r="F89" s="187"/>
      <c r="G89" s="187"/>
      <c r="H89" s="187"/>
      <c r="I89" s="188">
        <f>Q391</f>
        <v>0</v>
      </c>
      <c r="J89" s="188">
        <f>R391</f>
        <v>0</v>
      </c>
      <c r="K89" s="188">
        <f>K391</f>
        <v>0</v>
      </c>
      <c r="L89" s="130"/>
      <c r="M89" s="189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</row>
    <row r="90" s="10" customFormat="1" ht="14.88" customHeight="1">
      <c r="A90" s="10"/>
      <c r="B90" s="185"/>
      <c r="C90" s="130"/>
      <c r="D90" s="186" t="s">
        <v>136</v>
      </c>
      <c r="E90" s="187"/>
      <c r="F90" s="187"/>
      <c r="G90" s="187"/>
      <c r="H90" s="187"/>
      <c r="I90" s="188">
        <f>Q437</f>
        <v>0</v>
      </c>
      <c r="J90" s="188">
        <f>R437</f>
        <v>0</v>
      </c>
      <c r="K90" s="188">
        <f>K437</f>
        <v>0</v>
      </c>
      <c r="L90" s="130"/>
      <c r="M90" s="189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</row>
    <row r="91" s="10" customFormat="1" ht="14.88" customHeight="1">
      <c r="A91" s="10"/>
      <c r="B91" s="185"/>
      <c r="C91" s="130"/>
      <c r="D91" s="186" t="s">
        <v>137</v>
      </c>
      <c r="E91" s="187"/>
      <c r="F91" s="187"/>
      <c r="G91" s="187"/>
      <c r="H91" s="187"/>
      <c r="I91" s="188">
        <f>Q440</f>
        <v>0</v>
      </c>
      <c r="J91" s="188">
        <f>R440</f>
        <v>0</v>
      </c>
      <c r="K91" s="188">
        <f>K440</f>
        <v>0</v>
      </c>
      <c r="L91" s="130"/>
      <c r="M91" s="189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</row>
    <row r="92" s="10" customFormat="1" ht="19.92" customHeight="1">
      <c r="A92" s="10"/>
      <c r="B92" s="185"/>
      <c r="C92" s="130"/>
      <c r="D92" s="186" t="s">
        <v>144</v>
      </c>
      <c r="E92" s="187"/>
      <c r="F92" s="187"/>
      <c r="G92" s="187"/>
      <c r="H92" s="187"/>
      <c r="I92" s="188">
        <f>Q444</f>
        <v>0</v>
      </c>
      <c r="J92" s="188">
        <f>R444</f>
        <v>0</v>
      </c>
      <c r="K92" s="188">
        <f>K444</f>
        <v>0</v>
      </c>
      <c r="L92" s="130"/>
      <c r="M92" s="189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</row>
    <row r="93" s="10" customFormat="1" ht="14.88" customHeight="1">
      <c r="A93" s="10"/>
      <c r="B93" s="185"/>
      <c r="C93" s="130"/>
      <c r="D93" s="186" t="s">
        <v>145</v>
      </c>
      <c r="E93" s="187"/>
      <c r="F93" s="187"/>
      <c r="G93" s="187"/>
      <c r="H93" s="187"/>
      <c r="I93" s="188">
        <f>Q445</f>
        <v>0</v>
      </c>
      <c r="J93" s="188">
        <f>R445</f>
        <v>0</v>
      </c>
      <c r="K93" s="188">
        <f>K445</f>
        <v>0</v>
      </c>
      <c r="L93" s="130"/>
      <c r="M93" s="189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</row>
    <row r="94" s="2" customFormat="1" ht="21.84" customHeight="1">
      <c r="A94" s="40"/>
      <c r="B94" s="41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149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6.96" customHeight="1">
      <c r="A95" s="40"/>
      <c r="B95" s="61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149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9" s="2" customFormat="1" ht="6.96" customHeight="1">
      <c r="A99" s="40"/>
      <c r="B99" s="63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149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</row>
    <row r="100" s="2" customFormat="1" ht="24.96" customHeight="1">
      <c r="A100" s="40"/>
      <c r="B100" s="41"/>
      <c r="C100" s="25" t="s">
        <v>146</v>
      </c>
      <c r="D100" s="42"/>
      <c r="E100" s="42"/>
      <c r="F100" s="42"/>
      <c r="G100" s="42"/>
      <c r="H100" s="42"/>
      <c r="I100" s="42"/>
      <c r="J100" s="42"/>
      <c r="K100" s="42"/>
      <c r="L100" s="42"/>
      <c r="M100" s="149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</row>
    <row r="101" s="2" customFormat="1" ht="6.96" customHeight="1">
      <c r="A101" s="40"/>
      <c r="B101" s="41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149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</row>
    <row r="102" s="2" customFormat="1" ht="12" customHeight="1">
      <c r="A102" s="40"/>
      <c r="B102" s="41"/>
      <c r="C102" s="34" t="s">
        <v>17</v>
      </c>
      <c r="D102" s="42"/>
      <c r="E102" s="42"/>
      <c r="F102" s="42"/>
      <c r="G102" s="42"/>
      <c r="H102" s="42"/>
      <c r="I102" s="42"/>
      <c r="J102" s="42"/>
      <c r="K102" s="42"/>
      <c r="L102" s="42"/>
      <c r="M102" s="149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</row>
    <row r="103" s="2" customFormat="1" ht="16.5" customHeight="1">
      <c r="A103" s="40"/>
      <c r="B103" s="41"/>
      <c r="C103" s="42"/>
      <c r="D103" s="42"/>
      <c r="E103" s="174" t="str">
        <f>E7</f>
        <v>Rozvoj vodíkové mobility v Ostravě 1.etapa - 1.a2. fáze</v>
      </c>
      <c r="F103" s="34"/>
      <c r="G103" s="34"/>
      <c r="H103" s="34"/>
      <c r="I103" s="42"/>
      <c r="J103" s="42"/>
      <c r="K103" s="42"/>
      <c r="L103" s="42"/>
      <c r="M103" s="149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</row>
    <row r="104" s="2" customFormat="1" ht="12" customHeight="1">
      <c r="A104" s="40"/>
      <c r="B104" s="41"/>
      <c r="C104" s="34" t="s">
        <v>122</v>
      </c>
      <c r="D104" s="42"/>
      <c r="E104" s="42"/>
      <c r="F104" s="42"/>
      <c r="G104" s="42"/>
      <c r="H104" s="42"/>
      <c r="I104" s="42"/>
      <c r="J104" s="42"/>
      <c r="K104" s="42"/>
      <c r="L104" s="42"/>
      <c r="M104" s="149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</row>
    <row r="105" s="2" customFormat="1" ht="16.5" customHeight="1">
      <c r="A105" s="40"/>
      <c r="B105" s="41"/>
      <c r="C105" s="42"/>
      <c r="D105" s="42"/>
      <c r="E105" s="71" t="str">
        <f>E9</f>
        <v>IO 01 - Elektroinstalace - kabeláž silnoproud a slaboproud</v>
      </c>
      <c r="F105" s="42"/>
      <c r="G105" s="42"/>
      <c r="H105" s="42"/>
      <c r="I105" s="42"/>
      <c r="J105" s="42"/>
      <c r="K105" s="42"/>
      <c r="L105" s="42"/>
      <c r="M105" s="149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</row>
    <row r="106" s="2" customFormat="1" ht="6.96" customHeight="1">
      <c r="A106" s="40"/>
      <c r="B106" s="41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149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</row>
    <row r="107" s="2" customFormat="1" ht="12" customHeight="1">
      <c r="A107" s="40"/>
      <c r="B107" s="41"/>
      <c r="C107" s="34" t="s">
        <v>22</v>
      </c>
      <c r="D107" s="42"/>
      <c r="E107" s="42"/>
      <c r="F107" s="29" t="str">
        <f>F12</f>
        <v>Ostrava</v>
      </c>
      <c r="G107" s="42"/>
      <c r="H107" s="42"/>
      <c r="I107" s="34" t="s">
        <v>24</v>
      </c>
      <c r="J107" s="74" t="str">
        <f>IF(J12="","",J12)</f>
        <v>21. 3. 2022</v>
      </c>
      <c r="K107" s="42"/>
      <c r="L107" s="42"/>
      <c r="M107" s="149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</row>
    <row r="108" s="2" customFormat="1" ht="6.96" customHeight="1">
      <c r="A108" s="40"/>
      <c r="B108" s="41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149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</row>
    <row r="109" s="2" customFormat="1" ht="15.15" customHeight="1">
      <c r="A109" s="40"/>
      <c r="B109" s="41"/>
      <c r="C109" s="34" t="s">
        <v>26</v>
      </c>
      <c r="D109" s="42"/>
      <c r="E109" s="42"/>
      <c r="F109" s="29" t="str">
        <f>E15</f>
        <v>Dopravní podnik Ostrava a.s.</v>
      </c>
      <c r="G109" s="42"/>
      <c r="H109" s="42"/>
      <c r="I109" s="34" t="s">
        <v>33</v>
      </c>
      <c r="J109" s="38" t="str">
        <f>E21</f>
        <v>IGEA s.r.o.</v>
      </c>
      <c r="K109" s="42"/>
      <c r="L109" s="42"/>
      <c r="M109" s="149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</row>
    <row r="110" s="2" customFormat="1" ht="15.15" customHeight="1">
      <c r="A110" s="40"/>
      <c r="B110" s="41"/>
      <c r="C110" s="34" t="s">
        <v>31</v>
      </c>
      <c r="D110" s="42"/>
      <c r="E110" s="42"/>
      <c r="F110" s="29" t="str">
        <f>IF(E18="","",E18)</f>
        <v>Vyplň údaj</v>
      </c>
      <c r="G110" s="42"/>
      <c r="H110" s="42"/>
      <c r="I110" s="34" t="s">
        <v>36</v>
      </c>
      <c r="J110" s="38" t="str">
        <f>E24</f>
        <v>R.Vojtěchová</v>
      </c>
      <c r="K110" s="42"/>
      <c r="L110" s="42"/>
      <c r="M110" s="149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</row>
    <row r="111" s="2" customFormat="1" ht="10.32" customHeight="1">
      <c r="A111" s="40"/>
      <c r="B111" s="41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149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</row>
    <row r="112" s="11" customFormat="1" ht="29.28" customHeight="1">
      <c r="A112" s="190"/>
      <c r="B112" s="191"/>
      <c r="C112" s="192" t="s">
        <v>147</v>
      </c>
      <c r="D112" s="193" t="s">
        <v>59</v>
      </c>
      <c r="E112" s="193" t="s">
        <v>55</v>
      </c>
      <c r="F112" s="193" t="s">
        <v>56</v>
      </c>
      <c r="G112" s="193" t="s">
        <v>148</v>
      </c>
      <c r="H112" s="193" t="s">
        <v>149</v>
      </c>
      <c r="I112" s="193" t="s">
        <v>150</v>
      </c>
      <c r="J112" s="193" t="s">
        <v>151</v>
      </c>
      <c r="K112" s="194" t="s">
        <v>130</v>
      </c>
      <c r="L112" s="195" t="s">
        <v>152</v>
      </c>
      <c r="M112" s="196"/>
      <c r="N112" s="94" t="s">
        <v>20</v>
      </c>
      <c r="O112" s="95" t="s">
        <v>44</v>
      </c>
      <c r="P112" s="95" t="s">
        <v>153</v>
      </c>
      <c r="Q112" s="95" t="s">
        <v>154</v>
      </c>
      <c r="R112" s="95" t="s">
        <v>155</v>
      </c>
      <c r="S112" s="95" t="s">
        <v>156</v>
      </c>
      <c r="T112" s="95" t="s">
        <v>157</v>
      </c>
      <c r="U112" s="95" t="s">
        <v>158</v>
      </c>
      <c r="V112" s="95" t="s">
        <v>159</v>
      </c>
      <c r="W112" s="95" t="s">
        <v>160</v>
      </c>
      <c r="X112" s="96" t="s">
        <v>161</v>
      </c>
      <c r="Y112" s="190"/>
      <c r="Z112" s="190"/>
      <c r="AA112" s="190"/>
      <c r="AB112" s="190"/>
      <c r="AC112" s="190"/>
      <c r="AD112" s="190"/>
      <c r="AE112" s="190"/>
    </row>
    <row r="113" s="2" customFormat="1" ht="22.8" customHeight="1">
      <c r="A113" s="40"/>
      <c r="B113" s="41"/>
      <c r="C113" s="101" t="s">
        <v>162</v>
      </c>
      <c r="D113" s="42"/>
      <c r="E113" s="42"/>
      <c r="F113" s="42"/>
      <c r="G113" s="42"/>
      <c r="H113" s="42"/>
      <c r="I113" s="42"/>
      <c r="J113" s="42"/>
      <c r="K113" s="197">
        <f>BK113</f>
        <v>0</v>
      </c>
      <c r="L113" s="42"/>
      <c r="M113" s="46"/>
      <c r="N113" s="97"/>
      <c r="O113" s="198"/>
      <c r="P113" s="98"/>
      <c r="Q113" s="199">
        <f>Q114</f>
        <v>0</v>
      </c>
      <c r="R113" s="199">
        <f>R114</f>
        <v>0</v>
      </c>
      <c r="S113" s="98"/>
      <c r="T113" s="200">
        <f>T114</f>
        <v>0</v>
      </c>
      <c r="U113" s="98"/>
      <c r="V113" s="200">
        <f>V114</f>
        <v>0</v>
      </c>
      <c r="W113" s="98"/>
      <c r="X113" s="201">
        <f>X114</f>
        <v>0</v>
      </c>
      <c r="Y113" s="40"/>
      <c r="Z113" s="40"/>
      <c r="AA113" s="40"/>
      <c r="AB113" s="40"/>
      <c r="AC113" s="40"/>
      <c r="AD113" s="40"/>
      <c r="AE113" s="40"/>
      <c r="AT113" s="19" t="s">
        <v>75</v>
      </c>
      <c r="AU113" s="19" t="s">
        <v>131</v>
      </c>
      <c r="BK113" s="202">
        <f>BK114</f>
        <v>0</v>
      </c>
    </row>
    <row r="114" s="12" customFormat="1" ht="25.92" customHeight="1">
      <c r="A114" s="12"/>
      <c r="B114" s="203"/>
      <c r="C114" s="204"/>
      <c r="D114" s="205" t="s">
        <v>75</v>
      </c>
      <c r="E114" s="206" t="s">
        <v>163</v>
      </c>
      <c r="F114" s="206" t="s">
        <v>164</v>
      </c>
      <c r="G114" s="204"/>
      <c r="H114" s="204"/>
      <c r="I114" s="207"/>
      <c r="J114" s="207"/>
      <c r="K114" s="208">
        <f>BK114</f>
        <v>0</v>
      </c>
      <c r="L114" s="204"/>
      <c r="M114" s="209"/>
      <c r="N114" s="210"/>
      <c r="O114" s="211"/>
      <c r="P114" s="211"/>
      <c r="Q114" s="212">
        <f>Q115+Q157+Q237+Q325+Q354+Q383+Q444</f>
        <v>0</v>
      </c>
      <c r="R114" s="212">
        <f>R115+R157+R237+R325+R354+R383+R444</f>
        <v>0</v>
      </c>
      <c r="S114" s="211"/>
      <c r="T114" s="213">
        <f>T115+T157+T237+T325+T354+T383+T444</f>
        <v>0</v>
      </c>
      <c r="U114" s="211"/>
      <c r="V114" s="213">
        <f>V115+V157+V237+V325+V354+V383+V444</f>
        <v>0</v>
      </c>
      <c r="W114" s="211"/>
      <c r="X114" s="214">
        <f>X115+X157+X237+X325+X354+X383+X444</f>
        <v>0</v>
      </c>
      <c r="Y114" s="12"/>
      <c r="Z114" s="12"/>
      <c r="AA114" s="12"/>
      <c r="AB114" s="12"/>
      <c r="AC114" s="12"/>
      <c r="AD114" s="12"/>
      <c r="AE114" s="12"/>
      <c r="AR114" s="215" t="s">
        <v>165</v>
      </c>
      <c r="AT114" s="216" t="s">
        <v>75</v>
      </c>
      <c r="AU114" s="216" t="s">
        <v>76</v>
      </c>
      <c r="AY114" s="215" t="s">
        <v>166</v>
      </c>
      <c r="BK114" s="217">
        <f>BK115+BK157+BK237+BK325+BK354+BK383+BK444</f>
        <v>0</v>
      </c>
    </row>
    <row r="115" s="12" customFormat="1" ht="22.8" customHeight="1">
      <c r="A115" s="12"/>
      <c r="B115" s="203"/>
      <c r="C115" s="204"/>
      <c r="D115" s="205" t="s">
        <v>75</v>
      </c>
      <c r="E115" s="218" t="s">
        <v>167</v>
      </c>
      <c r="F115" s="218" t="s">
        <v>168</v>
      </c>
      <c r="G115" s="204"/>
      <c r="H115" s="204"/>
      <c r="I115" s="207"/>
      <c r="J115" s="207"/>
      <c r="K115" s="219">
        <f>BK115</f>
        <v>0</v>
      </c>
      <c r="L115" s="204"/>
      <c r="M115" s="209"/>
      <c r="N115" s="210"/>
      <c r="O115" s="211"/>
      <c r="P115" s="211"/>
      <c r="Q115" s="212">
        <f>Q116+Q128+Q137+Q152</f>
        <v>0</v>
      </c>
      <c r="R115" s="212">
        <f>R116+R128+R137+R152</f>
        <v>0</v>
      </c>
      <c r="S115" s="211"/>
      <c r="T115" s="213">
        <f>T116+T128+T137+T152</f>
        <v>0</v>
      </c>
      <c r="U115" s="211"/>
      <c r="V115" s="213">
        <f>V116+V128+V137+V152</f>
        <v>0</v>
      </c>
      <c r="W115" s="211"/>
      <c r="X115" s="214">
        <f>X116+X128+X137+X152</f>
        <v>0</v>
      </c>
      <c r="Y115" s="12"/>
      <c r="Z115" s="12"/>
      <c r="AA115" s="12"/>
      <c r="AB115" s="12"/>
      <c r="AC115" s="12"/>
      <c r="AD115" s="12"/>
      <c r="AE115" s="12"/>
      <c r="AR115" s="215" t="s">
        <v>165</v>
      </c>
      <c r="AT115" s="216" t="s">
        <v>75</v>
      </c>
      <c r="AU115" s="216" t="s">
        <v>84</v>
      </c>
      <c r="AY115" s="215" t="s">
        <v>166</v>
      </c>
      <c r="BK115" s="217">
        <f>BK116+BK128+BK137+BK152</f>
        <v>0</v>
      </c>
    </row>
    <row r="116" s="12" customFormat="1" ht="20.88" customHeight="1">
      <c r="A116" s="12"/>
      <c r="B116" s="203"/>
      <c r="C116" s="204"/>
      <c r="D116" s="205" t="s">
        <v>75</v>
      </c>
      <c r="E116" s="218" t="s">
        <v>169</v>
      </c>
      <c r="F116" s="218" t="s">
        <v>170</v>
      </c>
      <c r="G116" s="204"/>
      <c r="H116" s="204"/>
      <c r="I116" s="207"/>
      <c r="J116" s="207"/>
      <c r="K116" s="219">
        <f>BK116</f>
        <v>0</v>
      </c>
      <c r="L116" s="204"/>
      <c r="M116" s="209"/>
      <c r="N116" s="210"/>
      <c r="O116" s="211"/>
      <c r="P116" s="211"/>
      <c r="Q116" s="212">
        <f>SUM(Q117:Q127)</f>
        <v>0</v>
      </c>
      <c r="R116" s="212">
        <f>SUM(R117:R127)</f>
        <v>0</v>
      </c>
      <c r="S116" s="211"/>
      <c r="T116" s="213">
        <f>SUM(T117:T127)</f>
        <v>0</v>
      </c>
      <c r="U116" s="211"/>
      <c r="V116" s="213">
        <f>SUM(V117:V127)</f>
        <v>0</v>
      </c>
      <c r="W116" s="211"/>
      <c r="X116" s="214">
        <f>SUM(X117:X127)</f>
        <v>0</v>
      </c>
      <c r="Y116" s="12"/>
      <c r="Z116" s="12"/>
      <c r="AA116" s="12"/>
      <c r="AB116" s="12"/>
      <c r="AC116" s="12"/>
      <c r="AD116" s="12"/>
      <c r="AE116" s="12"/>
      <c r="AR116" s="215" t="s">
        <v>165</v>
      </c>
      <c r="AT116" s="216" t="s">
        <v>75</v>
      </c>
      <c r="AU116" s="216" t="s">
        <v>86</v>
      </c>
      <c r="AY116" s="215" t="s">
        <v>166</v>
      </c>
      <c r="BK116" s="217">
        <f>SUM(BK117:BK127)</f>
        <v>0</v>
      </c>
    </row>
    <row r="117" s="2" customFormat="1" ht="16.5" customHeight="1">
      <c r="A117" s="40"/>
      <c r="B117" s="41"/>
      <c r="C117" s="220" t="s">
        <v>84</v>
      </c>
      <c r="D117" s="220" t="s">
        <v>171</v>
      </c>
      <c r="E117" s="221" t="s">
        <v>172</v>
      </c>
      <c r="F117" s="222" t="s">
        <v>173</v>
      </c>
      <c r="G117" s="223" t="s">
        <v>174</v>
      </c>
      <c r="H117" s="224">
        <v>1860</v>
      </c>
      <c r="I117" s="225"/>
      <c r="J117" s="225"/>
      <c r="K117" s="226">
        <f>ROUND(P117*H117,2)</f>
        <v>0</v>
      </c>
      <c r="L117" s="227"/>
      <c r="M117" s="46"/>
      <c r="N117" s="228" t="s">
        <v>20</v>
      </c>
      <c r="O117" s="229" t="s">
        <v>45</v>
      </c>
      <c r="P117" s="230">
        <f>I117+J117</f>
        <v>0</v>
      </c>
      <c r="Q117" s="230">
        <f>ROUND(I117*H117,2)</f>
        <v>0</v>
      </c>
      <c r="R117" s="230">
        <f>ROUND(J117*H117,2)</f>
        <v>0</v>
      </c>
      <c r="S117" s="86"/>
      <c r="T117" s="231">
        <f>S117*H117</f>
        <v>0</v>
      </c>
      <c r="U117" s="231">
        <v>0</v>
      </c>
      <c r="V117" s="231">
        <f>U117*H117</f>
        <v>0</v>
      </c>
      <c r="W117" s="231">
        <v>0</v>
      </c>
      <c r="X117" s="232">
        <f>W117*H117</f>
        <v>0</v>
      </c>
      <c r="Y117" s="40"/>
      <c r="Z117" s="40"/>
      <c r="AA117" s="40"/>
      <c r="AB117" s="40"/>
      <c r="AC117" s="40"/>
      <c r="AD117" s="40"/>
      <c r="AE117" s="40"/>
      <c r="AR117" s="233" t="s">
        <v>175</v>
      </c>
      <c r="AT117" s="233" t="s">
        <v>171</v>
      </c>
      <c r="AU117" s="233" t="s">
        <v>165</v>
      </c>
      <c r="AY117" s="19" t="s">
        <v>166</v>
      </c>
      <c r="BE117" s="234">
        <f>IF(O117="základní",K117,0)</f>
        <v>0</v>
      </c>
      <c r="BF117" s="234">
        <f>IF(O117="snížená",K117,0)</f>
        <v>0</v>
      </c>
      <c r="BG117" s="234">
        <f>IF(O117="zákl. přenesená",K117,0)</f>
        <v>0</v>
      </c>
      <c r="BH117" s="234">
        <f>IF(O117="sníž. přenesená",K117,0)</f>
        <v>0</v>
      </c>
      <c r="BI117" s="234">
        <f>IF(O117="nulová",K117,0)</f>
        <v>0</v>
      </c>
      <c r="BJ117" s="19" t="s">
        <v>84</v>
      </c>
      <c r="BK117" s="234">
        <f>ROUND(P117*H117,2)</f>
        <v>0</v>
      </c>
      <c r="BL117" s="19" t="s">
        <v>175</v>
      </c>
      <c r="BM117" s="233" t="s">
        <v>176</v>
      </c>
    </row>
    <row r="118" s="2" customFormat="1" ht="16.5" customHeight="1">
      <c r="A118" s="40"/>
      <c r="B118" s="41"/>
      <c r="C118" s="220" t="s">
        <v>86</v>
      </c>
      <c r="D118" s="220" t="s">
        <v>171</v>
      </c>
      <c r="E118" s="221" t="s">
        <v>177</v>
      </c>
      <c r="F118" s="222" t="s">
        <v>178</v>
      </c>
      <c r="G118" s="223" t="s">
        <v>179</v>
      </c>
      <c r="H118" s="224">
        <v>52</v>
      </c>
      <c r="I118" s="225"/>
      <c r="J118" s="225"/>
      <c r="K118" s="226">
        <f>ROUND(P118*H118,2)</f>
        <v>0</v>
      </c>
      <c r="L118" s="227"/>
      <c r="M118" s="46"/>
      <c r="N118" s="228" t="s">
        <v>20</v>
      </c>
      <c r="O118" s="229" t="s">
        <v>45</v>
      </c>
      <c r="P118" s="230">
        <f>I118+J118</f>
        <v>0</v>
      </c>
      <c r="Q118" s="230">
        <f>ROUND(I118*H118,2)</f>
        <v>0</v>
      </c>
      <c r="R118" s="230">
        <f>ROUND(J118*H118,2)</f>
        <v>0</v>
      </c>
      <c r="S118" s="86"/>
      <c r="T118" s="231">
        <f>S118*H118</f>
        <v>0</v>
      </c>
      <c r="U118" s="231">
        <v>0</v>
      </c>
      <c r="V118" s="231">
        <f>U118*H118</f>
        <v>0</v>
      </c>
      <c r="W118" s="231">
        <v>0</v>
      </c>
      <c r="X118" s="232">
        <f>W118*H118</f>
        <v>0</v>
      </c>
      <c r="Y118" s="40"/>
      <c r="Z118" s="40"/>
      <c r="AA118" s="40"/>
      <c r="AB118" s="40"/>
      <c r="AC118" s="40"/>
      <c r="AD118" s="40"/>
      <c r="AE118" s="40"/>
      <c r="AR118" s="233" t="s">
        <v>175</v>
      </c>
      <c r="AT118" s="233" t="s">
        <v>171</v>
      </c>
      <c r="AU118" s="233" t="s">
        <v>165</v>
      </c>
      <c r="AY118" s="19" t="s">
        <v>166</v>
      </c>
      <c r="BE118" s="234">
        <f>IF(O118="základní",K118,0)</f>
        <v>0</v>
      </c>
      <c r="BF118" s="234">
        <f>IF(O118="snížená",K118,0)</f>
        <v>0</v>
      </c>
      <c r="BG118" s="234">
        <f>IF(O118="zákl. přenesená",K118,0)</f>
        <v>0</v>
      </c>
      <c r="BH118" s="234">
        <f>IF(O118="sníž. přenesená",K118,0)</f>
        <v>0</v>
      </c>
      <c r="BI118" s="234">
        <f>IF(O118="nulová",K118,0)</f>
        <v>0</v>
      </c>
      <c r="BJ118" s="19" t="s">
        <v>84</v>
      </c>
      <c r="BK118" s="234">
        <f>ROUND(P118*H118,2)</f>
        <v>0</v>
      </c>
      <c r="BL118" s="19" t="s">
        <v>175</v>
      </c>
      <c r="BM118" s="233" t="s">
        <v>180</v>
      </c>
    </row>
    <row r="119" s="2" customFormat="1" ht="16.5" customHeight="1">
      <c r="A119" s="40"/>
      <c r="B119" s="41"/>
      <c r="C119" s="220" t="s">
        <v>165</v>
      </c>
      <c r="D119" s="220" t="s">
        <v>171</v>
      </c>
      <c r="E119" s="221" t="s">
        <v>181</v>
      </c>
      <c r="F119" s="222" t="s">
        <v>182</v>
      </c>
      <c r="G119" s="223" t="s">
        <v>174</v>
      </c>
      <c r="H119" s="224">
        <v>460</v>
      </c>
      <c r="I119" s="225"/>
      <c r="J119" s="225"/>
      <c r="K119" s="226">
        <f>ROUND(P119*H119,2)</f>
        <v>0</v>
      </c>
      <c r="L119" s="227"/>
      <c r="M119" s="46"/>
      <c r="N119" s="228" t="s">
        <v>20</v>
      </c>
      <c r="O119" s="229" t="s">
        <v>45</v>
      </c>
      <c r="P119" s="230">
        <f>I119+J119</f>
        <v>0</v>
      </c>
      <c r="Q119" s="230">
        <f>ROUND(I119*H119,2)</f>
        <v>0</v>
      </c>
      <c r="R119" s="230">
        <f>ROUND(J119*H119,2)</f>
        <v>0</v>
      </c>
      <c r="S119" s="86"/>
      <c r="T119" s="231">
        <f>S119*H119</f>
        <v>0</v>
      </c>
      <c r="U119" s="231">
        <v>0</v>
      </c>
      <c r="V119" s="231">
        <f>U119*H119</f>
        <v>0</v>
      </c>
      <c r="W119" s="231">
        <v>0</v>
      </c>
      <c r="X119" s="232">
        <f>W119*H119</f>
        <v>0</v>
      </c>
      <c r="Y119" s="40"/>
      <c r="Z119" s="40"/>
      <c r="AA119" s="40"/>
      <c r="AB119" s="40"/>
      <c r="AC119" s="40"/>
      <c r="AD119" s="40"/>
      <c r="AE119" s="40"/>
      <c r="AR119" s="233" t="s">
        <v>175</v>
      </c>
      <c r="AT119" s="233" t="s">
        <v>171</v>
      </c>
      <c r="AU119" s="233" t="s">
        <v>165</v>
      </c>
      <c r="AY119" s="19" t="s">
        <v>166</v>
      </c>
      <c r="BE119" s="234">
        <f>IF(O119="základní",K119,0)</f>
        <v>0</v>
      </c>
      <c r="BF119" s="234">
        <f>IF(O119="snížená",K119,0)</f>
        <v>0</v>
      </c>
      <c r="BG119" s="234">
        <f>IF(O119="zákl. přenesená",K119,0)</f>
        <v>0</v>
      </c>
      <c r="BH119" s="234">
        <f>IF(O119="sníž. přenesená",K119,0)</f>
        <v>0</v>
      </c>
      <c r="BI119" s="234">
        <f>IF(O119="nulová",K119,0)</f>
        <v>0</v>
      </c>
      <c r="BJ119" s="19" t="s">
        <v>84</v>
      </c>
      <c r="BK119" s="234">
        <f>ROUND(P119*H119,2)</f>
        <v>0</v>
      </c>
      <c r="BL119" s="19" t="s">
        <v>175</v>
      </c>
      <c r="BM119" s="233" t="s">
        <v>183</v>
      </c>
    </row>
    <row r="120" s="2" customFormat="1" ht="16.5" customHeight="1">
      <c r="A120" s="40"/>
      <c r="B120" s="41"/>
      <c r="C120" s="220" t="s">
        <v>175</v>
      </c>
      <c r="D120" s="220" t="s">
        <v>171</v>
      </c>
      <c r="E120" s="221" t="s">
        <v>184</v>
      </c>
      <c r="F120" s="222" t="s">
        <v>185</v>
      </c>
      <c r="G120" s="223" t="s">
        <v>174</v>
      </c>
      <c r="H120" s="224">
        <v>320</v>
      </c>
      <c r="I120" s="225"/>
      <c r="J120" s="225"/>
      <c r="K120" s="226">
        <f>ROUND(P120*H120,2)</f>
        <v>0</v>
      </c>
      <c r="L120" s="227"/>
      <c r="M120" s="46"/>
      <c r="N120" s="228" t="s">
        <v>20</v>
      </c>
      <c r="O120" s="229" t="s">
        <v>45</v>
      </c>
      <c r="P120" s="230">
        <f>I120+J120</f>
        <v>0</v>
      </c>
      <c r="Q120" s="230">
        <f>ROUND(I120*H120,2)</f>
        <v>0</v>
      </c>
      <c r="R120" s="230">
        <f>ROUND(J120*H120,2)</f>
        <v>0</v>
      </c>
      <c r="S120" s="86"/>
      <c r="T120" s="231">
        <f>S120*H120</f>
        <v>0</v>
      </c>
      <c r="U120" s="231">
        <v>0</v>
      </c>
      <c r="V120" s="231">
        <f>U120*H120</f>
        <v>0</v>
      </c>
      <c r="W120" s="231">
        <v>0</v>
      </c>
      <c r="X120" s="232">
        <f>W120*H120</f>
        <v>0</v>
      </c>
      <c r="Y120" s="40"/>
      <c r="Z120" s="40"/>
      <c r="AA120" s="40"/>
      <c r="AB120" s="40"/>
      <c r="AC120" s="40"/>
      <c r="AD120" s="40"/>
      <c r="AE120" s="40"/>
      <c r="AR120" s="233" t="s">
        <v>175</v>
      </c>
      <c r="AT120" s="233" t="s">
        <v>171</v>
      </c>
      <c r="AU120" s="233" t="s">
        <v>165</v>
      </c>
      <c r="AY120" s="19" t="s">
        <v>166</v>
      </c>
      <c r="BE120" s="234">
        <f>IF(O120="základní",K120,0)</f>
        <v>0</v>
      </c>
      <c r="BF120" s="234">
        <f>IF(O120="snížená",K120,0)</f>
        <v>0</v>
      </c>
      <c r="BG120" s="234">
        <f>IF(O120="zákl. přenesená",K120,0)</f>
        <v>0</v>
      </c>
      <c r="BH120" s="234">
        <f>IF(O120="sníž. přenesená",K120,0)</f>
        <v>0</v>
      </c>
      <c r="BI120" s="234">
        <f>IF(O120="nulová",K120,0)</f>
        <v>0</v>
      </c>
      <c r="BJ120" s="19" t="s">
        <v>84</v>
      </c>
      <c r="BK120" s="234">
        <f>ROUND(P120*H120,2)</f>
        <v>0</v>
      </c>
      <c r="BL120" s="19" t="s">
        <v>175</v>
      </c>
      <c r="BM120" s="233" t="s">
        <v>186</v>
      </c>
    </row>
    <row r="121" s="2" customFormat="1" ht="16.5" customHeight="1">
      <c r="A121" s="40"/>
      <c r="B121" s="41"/>
      <c r="C121" s="220" t="s">
        <v>187</v>
      </c>
      <c r="D121" s="220" t="s">
        <v>171</v>
      </c>
      <c r="E121" s="221" t="s">
        <v>188</v>
      </c>
      <c r="F121" s="222" t="s">
        <v>189</v>
      </c>
      <c r="G121" s="223" t="s">
        <v>174</v>
      </c>
      <c r="H121" s="224">
        <v>480</v>
      </c>
      <c r="I121" s="225"/>
      <c r="J121" s="225"/>
      <c r="K121" s="226">
        <f>ROUND(P121*H121,2)</f>
        <v>0</v>
      </c>
      <c r="L121" s="227"/>
      <c r="M121" s="46"/>
      <c r="N121" s="228" t="s">
        <v>20</v>
      </c>
      <c r="O121" s="229" t="s">
        <v>45</v>
      </c>
      <c r="P121" s="230">
        <f>I121+J121</f>
        <v>0</v>
      </c>
      <c r="Q121" s="230">
        <f>ROUND(I121*H121,2)</f>
        <v>0</v>
      </c>
      <c r="R121" s="230">
        <f>ROUND(J121*H121,2)</f>
        <v>0</v>
      </c>
      <c r="S121" s="86"/>
      <c r="T121" s="231">
        <f>S121*H121</f>
        <v>0</v>
      </c>
      <c r="U121" s="231">
        <v>0</v>
      </c>
      <c r="V121" s="231">
        <f>U121*H121</f>
        <v>0</v>
      </c>
      <c r="W121" s="231">
        <v>0</v>
      </c>
      <c r="X121" s="232">
        <f>W121*H121</f>
        <v>0</v>
      </c>
      <c r="Y121" s="40"/>
      <c r="Z121" s="40"/>
      <c r="AA121" s="40"/>
      <c r="AB121" s="40"/>
      <c r="AC121" s="40"/>
      <c r="AD121" s="40"/>
      <c r="AE121" s="40"/>
      <c r="AR121" s="233" t="s">
        <v>175</v>
      </c>
      <c r="AT121" s="233" t="s">
        <v>171</v>
      </c>
      <c r="AU121" s="233" t="s">
        <v>165</v>
      </c>
      <c r="AY121" s="19" t="s">
        <v>166</v>
      </c>
      <c r="BE121" s="234">
        <f>IF(O121="základní",K121,0)</f>
        <v>0</v>
      </c>
      <c r="BF121" s="234">
        <f>IF(O121="snížená",K121,0)</f>
        <v>0</v>
      </c>
      <c r="BG121" s="234">
        <f>IF(O121="zákl. přenesená",K121,0)</f>
        <v>0</v>
      </c>
      <c r="BH121" s="234">
        <f>IF(O121="sníž. přenesená",K121,0)</f>
        <v>0</v>
      </c>
      <c r="BI121" s="234">
        <f>IF(O121="nulová",K121,0)</f>
        <v>0</v>
      </c>
      <c r="BJ121" s="19" t="s">
        <v>84</v>
      </c>
      <c r="BK121" s="234">
        <f>ROUND(P121*H121,2)</f>
        <v>0</v>
      </c>
      <c r="BL121" s="19" t="s">
        <v>175</v>
      </c>
      <c r="BM121" s="233" t="s">
        <v>190</v>
      </c>
    </row>
    <row r="122" s="2" customFormat="1" ht="21.75" customHeight="1">
      <c r="A122" s="40"/>
      <c r="B122" s="41"/>
      <c r="C122" s="235" t="s">
        <v>191</v>
      </c>
      <c r="D122" s="235" t="s">
        <v>163</v>
      </c>
      <c r="E122" s="236" t="s">
        <v>192</v>
      </c>
      <c r="F122" s="237" t="s">
        <v>193</v>
      </c>
      <c r="G122" s="238" t="s">
        <v>174</v>
      </c>
      <c r="H122" s="239">
        <v>320</v>
      </c>
      <c r="I122" s="240"/>
      <c r="J122" s="241"/>
      <c r="K122" s="242">
        <f>ROUND(P122*H122,2)</f>
        <v>0</v>
      </c>
      <c r="L122" s="241"/>
      <c r="M122" s="243"/>
      <c r="N122" s="244" t="s">
        <v>20</v>
      </c>
      <c r="O122" s="229" t="s">
        <v>45</v>
      </c>
      <c r="P122" s="230">
        <f>I122+J122</f>
        <v>0</v>
      </c>
      <c r="Q122" s="230">
        <f>ROUND(I122*H122,2)</f>
        <v>0</v>
      </c>
      <c r="R122" s="230">
        <f>ROUND(J122*H122,2)</f>
        <v>0</v>
      </c>
      <c r="S122" s="86"/>
      <c r="T122" s="231">
        <f>S122*H122</f>
        <v>0</v>
      </c>
      <c r="U122" s="231">
        <v>0</v>
      </c>
      <c r="V122" s="231">
        <f>U122*H122</f>
        <v>0</v>
      </c>
      <c r="W122" s="231">
        <v>0</v>
      </c>
      <c r="X122" s="232">
        <f>W122*H122</f>
        <v>0</v>
      </c>
      <c r="Y122" s="40"/>
      <c r="Z122" s="40"/>
      <c r="AA122" s="40"/>
      <c r="AB122" s="40"/>
      <c r="AC122" s="40"/>
      <c r="AD122" s="40"/>
      <c r="AE122" s="40"/>
      <c r="AR122" s="233" t="s">
        <v>194</v>
      </c>
      <c r="AT122" s="233" t="s">
        <v>163</v>
      </c>
      <c r="AU122" s="233" t="s">
        <v>165</v>
      </c>
      <c r="AY122" s="19" t="s">
        <v>166</v>
      </c>
      <c r="BE122" s="234">
        <f>IF(O122="základní",K122,0)</f>
        <v>0</v>
      </c>
      <c r="BF122" s="234">
        <f>IF(O122="snížená",K122,0)</f>
        <v>0</v>
      </c>
      <c r="BG122" s="234">
        <f>IF(O122="zákl. přenesená",K122,0)</f>
        <v>0</v>
      </c>
      <c r="BH122" s="234">
        <f>IF(O122="sníž. přenesená",K122,0)</f>
        <v>0</v>
      </c>
      <c r="BI122" s="234">
        <f>IF(O122="nulová",K122,0)</f>
        <v>0</v>
      </c>
      <c r="BJ122" s="19" t="s">
        <v>84</v>
      </c>
      <c r="BK122" s="234">
        <f>ROUND(P122*H122,2)</f>
        <v>0</v>
      </c>
      <c r="BL122" s="19" t="s">
        <v>175</v>
      </c>
      <c r="BM122" s="233" t="s">
        <v>195</v>
      </c>
    </row>
    <row r="123" s="2" customFormat="1" ht="21.75" customHeight="1">
      <c r="A123" s="40"/>
      <c r="B123" s="41"/>
      <c r="C123" s="235" t="s">
        <v>196</v>
      </c>
      <c r="D123" s="235" t="s">
        <v>163</v>
      </c>
      <c r="E123" s="236" t="s">
        <v>197</v>
      </c>
      <c r="F123" s="237" t="s">
        <v>198</v>
      </c>
      <c r="G123" s="238" t="s">
        <v>163</v>
      </c>
      <c r="H123" s="239">
        <v>26</v>
      </c>
      <c r="I123" s="240"/>
      <c r="J123" s="241"/>
      <c r="K123" s="242">
        <f>ROUND(P123*H123,2)</f>
        <v>0</v>
      </c>
      <c r="L123" s="241"/>
      <c r="M123" s="243"/>
      <c r="N123" s="244" t="s">
        <v>20</v>
      </c>
      <c r="O123" s="229" t="s">
        <v>45</v>
      </c>
      <c r="P123" s="230">
        <f>I123+J123</f>
        <v>0</v>
      </c>
      <c r="Q123" s="230">
        <f>ROUND(I123*H123,2)</f>
        <v>0</v>
      </c>
      <c r="R123" s="230">
        <f>ROUND(J123*H123,2)</f>
        <v>0</v>
      </c>
      <c r="S123" s="86"/>
      <c r="T123" s="231">
        <f>S123*H123</f>
        <v>0</v>
      </c>
      <c r="U123" s="231">
        <v>0</v>
      </c>
      <c r="V123" s="231">
        <f>U123*H123</f>
        <v>0</v>
      </c>
      <c r="W123" s="231">
        <v>0</v>
      </c>
      <c r="X123" s="232">
        <f>W123*H123</f>
        <v>0</v>
      </c>
      <c r="Y123" s="40"/>
      <c r="Z123" s="40"/>
      <c r="AA123" s="40"/>
      <c r="AB123" s="40"/>
      <c r="AC123" s="40"/>
      <c r="AD123" s="40"/>
      <c r="AE123" s="40"/>
      <c r="AR123" s="233" t="s">
        <v>194</v>
      </c>
      <c r="AT123" s="233" t="s">
        <v>163</v>
      </c>
      <c r="AU123" s="233" t="s">
        <v>165</v>
      </c>
      <c r="AY123" s="19" t="s">
        <v>166</v>
      </c>
      <c r="BE123" s="234">
        <f>IF(O123="základní",K123,0)</f>
        <v>0</v>
      </c>
      <c r="BF123" s="234">
        <f>IF(O123="snížená",K123,0)</f>
        <v>0</v>
      </c>
      <c r="BG123" s="234">
        <f>IF(O123="zákl. přenesená",K123,0)</f>
        <v>0</v>
      </c>
      <c r="BH123" s="234">
        <f>IF(O123="sníž. přenesená",K123,0)</f>
        <v>0</v>
      </c>
      <c r="BI123" s="234">
        <f>IF(O123="nulová",K123,0)</f>
        <v>0</v>
      </c>
      <c r="BJ123" s="19" t="s">
        <v>84</v>
      </c>
      <c r="BK123" s="234">
        <f>ROUND(P123*H123,2)</f>
        <v>0</v>
      </c>
      <c r="BL123" s="19" t="s">
        <v>175</v>
      </c>
      <c r="BM123" s="233" t="s">
        <v>199</v>
      </c>
    </row>
    <row r="124" s="2" customFormat="1" ht="16.5" customHeight="1">
      <c r="A124" s="40"/>
      <c r="B124" s="41"/>
      <c r="C124" s="235" t="s">
        <v>194</v>
      </c>
      <c r="D124" s="235" t="s">
        <v>163</v>
      </c>
      <c r="E124" s="236" t="s">
        <v>200</v>
      </c>
      <c r="F124" s="237" t="s">
        <v>201</v>
      </c>
      <c r="G124" s="238" t="s">
        <v>163</v>
      </c>
      <c r="H124" s="239">
        <v>460</v>
      </c>
      <c r="I124" s="240"/>
      <c r="J124" s="241"/>
      <c r="K124" s="242">
        <f>ROUND(P124*H124,2)</f>
        <v>0</v>
      </c>
      <c r="L124" s="241"/>
      <c r="M124" s="243"/>
      <c r="N124" s="244" t="s">
        <v>20</v>
      </c>
      <c r="O124" s="229" t="s">
        <v>45</v>
      </c>
      <c r="P124" s="230">
        <f>I124+J124</f>
        <v>0</v>
      </c>
      <c r="Q124" s="230">
        <f>ROUND(I124*H124,2)</f>
        <v>0</v>
      </c>
      <c r="R124" s="230">
        <f>ROUND(J124*H124,2)</f>
        <v>0</v>
      </c>
      <c r="S124" s="86"/>
      <c r="T124" s="231">
        <f>S124*H124</f>
        <v>0</v>
      </c>
      <c r="U124" s="231">
        <v>0</v>
      </c>
      <c r="V124" s="231">
        <f>U124*H124</f>
        <v>0</v>
      </c>
      <c r="W124" s="231">
        <v>0</v>
      </c>
      <c r="X124" s="232">
        <f>W124*H124</f>
        <v>0</v>
      </c>
      <c r="Y124" s="40"/>
      <c r="Z124" s="40"/>
      <c r="AA124" s="40"/>
      <c r="AB124" s="40"/>
      <c r="AC124" s="40"/>
      <c r="AD124" s="40"/>
      <c r="AE124" s="40"/>
      <c r="AR124" s="233" t="s">
        <v>194</v>
      </c>
      <c r="AT124" s="233" t="s">
        <v>163</v>
      </c>
      <c r="AU124" s="233" t="s">
        <v>165</v>
      </c>
      <c r="AY124" s="19" t="s">
        <v>166</v>
      </c>
      <c r="BE124" s="234">
        <f>IF(O124="základní",K124,0)</f>
        <v>0</v>
      </c>
      <c r="BF124" s="234">
        <f>IF(O124="snížená",K124,0)</f>
        <v>0</v>
      </c>
      <c r="BG124" s="234">
        <f>IF(O124="zákl. přenesená",K124,0)</f>
        <v>0</v>
      </c>
      <c r="BH124" s="234">
        <f>IF(O124="sníž. přenesená",K124,0)</f>
        <v>0</v>
      </c>
      <c r="BI124" s="234">
        <f>IF(O124="nulová",K124,0)</f>
        <v>0</v>
      </c>
      <c r="BJ124" s="19" t="s">
        <v>84</v>
      </c>
      <c r="BK124" s="234">
        <f>ROUND(P124*H124,2)</f>
        <v>0</v>
      </c>
      <c r="BL124" s="19" t="s">
        <v>175</v>
      </c>
      <c r="BM124" s="233" t="s">
        <v>202</v>
      </c>
    </row>
    <row r="125" s="2" customFormat="1" ht="16.5" customHeight="1">
      <c r="A125" s="40"/>
      <c r="B125" s="41"/>
      <c r="C125" s="235" t="s">
        <v>203</v>
      </c>
      <c r="D125" s="235" t="s">
        <v>163</v>
      </c>
      <c r="E125" s="236" t="s">
        <v>204</v>
      </c>
      <c r="F125" s="237" t="s">
        <v>205</v>
      </c>
      <c r="G125" s="238" t="s">
        <v>163</v>
      </c>
      <c r="H125" s="239">
        <v>480</v>
      </c>
      <c r="I125" s="240"/>
      <c r="J125" s="241"/>
      <c r="K125" s="242">
        <f>ROUND(P125*H125,2)</f>
        <v>0</v>
      </c>
      <c r="L125" s="241"/>
      <c r="M125" s="243"/>
      <c r="N125" s="244" t="s">
        <v>20</v>
      </c>
      <c r="O125" s="229" t="s">
        <v>45</v>
      </c>
      <c r="P125" s="230">
        <f>I125+J125</f>
        <v>0</v>
      </c>
      <c r="Q125" s="230">
        <f>ROUND(I125*H125,2)</f>
        <v>0</v>
      </c>
      <c r="R125" s="230">
        <f>ROUND(J125*H125,2)</f>
        <v>0</v>
      </c>
      <c r="S125" s="86"/>
      <c r="T125" s="231">
        <f>S125*H125</f>
        <v>0</v>
      </c>
      <c r="U125" s="231">
        <v>0</v>
      </c>
      <c r="V125" s="231">
        <f>U125*H125</f>
        <v>0</v>
      </c>
      <c r="W125" s="231">
        <v>0</v>
      </c>
      <c r="X125" s="232">
        <f>W125*H125</f>
        <v>0</v>
      </c>
      <c r="Y125" s="40"/>
      <c r="Z125" s="40"/>
      <c r="AA125" s="40"/>
      <c r="AB125" s="40"/>
      <c r="AC125" s="40"/>
      <c r="AD125" s="40"/>
      <c r="AE125" s="40"/>
      <c r="AR125" s="233" t="s">
        <v>194</v>
      </c>
      <c r="AT125" s="233" t="s">
        <v>163</v>
      </c>
      <c r="AU125" s="233" t="s">
        <v>165</v>
      </c>
      <c r="AY125" s="19" t="s">
        <v>166</v>
      </c>
      <c r="BE125" s="234">
        <f>IF(O125="základní",K125,0)</f>
        <v>0</v>
      </c>
      <c r="BF125" s="234">
        <f>IF(O125="snížená",K125,0)</f>
        <v>0</v>
      </c>
      <c r="BG125" s="234">
        <f>IF(O125="zákl. přenesená",K125,0)</f>
        <v>0</v>
      </c>
      <c r="BH125" s="234">
        <f>IF(O125="sníž. přenesená",K125,0)</f>
        <v>0</v>
      </c>
      <c r="BI125" s="234">
        <f>IF(O125="nulová",K125,0)</f>
        <v>0</v>
      </c>
      <c r="BJ125" s="19" t="s">
        <v>84</v>
      </c>
      <c r="BK125" s="234">
        <f>ROUND(P125*H125,2)</f>
        <v>0</v>
      </c>
      <c r="BL125" s="19" t="s">
        <v>175</v>
      </c>
      <c r="BM125" s="233" t="s">
        <v>206</v>
      </c>
    </row>
    <row r="126" s="2" customFormat="1" ht="24.15" customHeight="1">
      <c r="A126" s="40"/>
      <c r="B126" s="41"/>
      <c r="C126" s="235" t="s">
        <v>207</v>
      </c>
      <c r="D126" s="235" t="s">
        <v>163</v>
      </c>
      <c r="E126" s="236" t="s">
        <v>208</v>
      </c>
      <c r="F126" s="237" t="s">
        <v>209</v>
      </c>
      <c r="G126" s="238" t="s">
        <v>210</v>
      </c>
      <c r="H126" s="239">
        <v>10</v>
      </c>
      <c r="I126" s="240"/>
      <c r="J126" s="241"/>
      <c r="K126" s="242">
        <f>ROUND(P126*H126,2)</f>
        <v>0</v>
      </c>
      <c r="L126" s="241"/>
      <c r="M126" s="243"/>
      <c r="N126" s="244" t="s">
        <v>20</v>
      </c>
      <c r="O126" s="229" t="s">
        <v>45</v>
      </c>
      <c r="P126" s="230">
        <f>I126+J126</f>
        <v>0</v>
      </c>
      <c r="Q126" s="230">
        <f>ROUND(I126*H126,2)</f>
        <v>0</v>
      </c>
      <c r="R126" s="230">
        <f>ROUND(J126*H126,2)</f>
        <v>0</v>
      </c>
      <c r="S126" s="86"/>
      <c r="T126" s="231">
        <f>S126*H126</f>
        <v>0</v>
      </c>
      <c r="U126" s="231">
        <v>0</v>
      </c>
      <c r="V126" s="231">
        <f>U126*H126</f>
        <v>0</v>
      </c>
      <c r="W126" s="231">
        <v>0</v>
      </c>
      <c r="X126" s="232">
        <f>W126*H126</f>
        <v>0</v>
      </c>
      <c r="Y126" s="40"/>
      <c r="Z126" s="40"/>
      <c r="AA126" s="40"/>
      <c r="AB126" s="40"/>
      <c r="AC126" s="40"/>
      <c r="AD126" s="40"/>
      <c r="AE126" s="40"/>
      <c r="AR126" s="233" t="s">
        <v>194</v>
      </c>
      <c r="AT126" s="233" t="s">
        <v>163</v>
      </c>
      <c r="AU126" s="233" t="s">
        <v>165</v>
      </c>
      <c r="AY126" s="19" t="s">
        <v>166</v>
      </c>
      <c r="BE126" s="234">
        <f>IF(O126="základní",K126,0)</f>
        <v>0</v>
      </c>
      <c r="BF126" s="234">
        <f>IF(O126="snížená",K126,0)</f>
        <v>0</v>
      </c>
      <c r="BG126" s="234">
        <f>IF(O126="zákl. přenesená",K126,0)</f>
        <v>0</v>
      </c>
      <c r="BH126" s="234">
        <f>IF(O126="sníž. přenesená",K126,0)</f>
        <v>0</v>
      </c>
      <c r="BI126" s="234">
        <f>IF(O126="nulová",K126,0)</f>
        <v>0</v>
      </c>
      <c r="BJ126" s="19" t="s">
        <v>84</v>
      </c>
      <c r="BK126" s="234">
        <f>ROUND(P126*H126,2)</f>
        <v>0</v>
      </c>
      <c r="BL126" s="19" t="s">
        <v>175</v>
      </c>
      <c r="BM126" s="233" t="s">
        <v>211</v>
      </c>
    </row>
    <row r="127" s="2" customFormat="1" ht="16.5" customHeight="1">
      <c r="A127" s="40"/>
      <c r="B127" s="41"/>
      <c r="C127" s="235" t="s">
        <v>212</v>
      </c>
      <c r="D127" s="235" t="s">
        <v>163</v>
      </c>
      <c r="E127" s="236" t="s">
        <v>213</v>
      </c>
      <c r="F127" s="237" t="s">
        <v>214</v>
      </c>
      <c r="G127" s="238" t="s">
        <v>174</v>
      </c>
      <c r="H127" s="239">
        <v>1860</v>
      </c>
      <c r="I127" s="240"/>
      <c r="J127" s="241"/>
      <c r="K127" s="242">
        <f>ROUND(P127*H127,2)</f>
        <v>0</v>
      </c>
      <c r="L127" s="241"/>
      <c r="M127" s="243"/>
      <c r="N127" s="244" t="s">
        <v>20</v>
      </c>
      <c r="O127" s="229" t="s">
        <v>45</v>
      </c>
      <c r="P127" s="230">
        <f>I127+J127</f>
        <v>0</v>
      </c>
      <c r="Q127" s="230">
        <f>ROUND(I127*H127,2)</f>
        <v>0</v>
      </c>
      <c r="R127" s="230">
        <f>ROUND(J127*H127,2)</f>
        <v>0</v>
      </c>
      <c r="S127" s="86"/>
      <c r="T127" s="231">
        <f>S127*H127</f>
        <v>0</v>
      </c>
      <c r="U127" s="231">
        <v>0</v>
      </c>
      <c r="V127" s="231">
        <f>U127*H127</f>
        <v>0</v>
      </c>
      <c r="W127" s="231">
        <v>0</v>
      </c>
      <c r="X127" s="232">
        <f>W127*H127</f>
        <v>0</v>
      </c>
      <c r="Y127" s="40"/>
      <c r="Z127" s="40"/>
      <c r="AA127" s="40"/>
      <c r="AB127" s="40"/>
      <c r="AC127" s="40"/>
      <c r="AD127" s="40"/>
      <c r="AE127" s="40"/>
      <c r="AR127" s="233" t="s">
        <v>194</v>
      </c>
      <c r="AT127" s="233" t="s">
        <v>163</v>
      </c>
      <c r="AU127" s="233" t="s">
        <v>165</v>
      </c>
      <c r="AY127" s="19" t="s">
        <v>166</v>
      </c>
      <c r="BE127" s="234">
        <f>IF(O127="základní",K127,0)</f>
        <v>0</v>
      </c>
      <c r="BF127" s="234">
        <f>IF(O127="snížená",K127,0)</f>
        <v>0</v>
      </c>
      <c r="BG127" s="234">
        <f>IF(O127="zákl. přenesená",K127,0)</f>
        <v>0</v>
      </c>
      <c r="BH127" s="234">
        <f>IF(O127="sníž. přenesená",K127,0)</f>
        <v>0</v>
      </c>
      <c r="BI127" s="234">
        <f>IF(O127="nulová",K127,0)</f>
        <v>0</v>
      </c>
      <c r="BJ127" s="19" t="s">
        <v>84</v>
      </c>
      <c r="BK127" s="234">
        <f>ROUND(P127*H127,2)</f>
        <v>0</v>
      </c>
      <c r="BL127" s="19" t="s">
        <v>175</v>
      </c>
      <c r="BM127" s="233" t="s">
        <v>215</v>
      </c>
    </row>
    <row r="128" s="12" customFormat="1" ht="20.88" customHeight="1">
      <c r="A128" s="12"/>
      <c r="B128" s="203"/>
      <c r="C128" s="204"/>
      <c r="D128" s="205" t="s">
        <v>75</v>
      </c>
      <c r="E128" s="218" t="s">
        <v>216</v>
      </c>
      <c r="F128" s="218" t="s">
        <v>217</v>
      </c>
      <c r="G128" s="204"/>
      <c r="H128" s="204"/>
      <c r="I128" s="207"/>
      <c r="J128" s="207"/>
      <c r="K128" s="219">
        <f>BK128</f>
        <v>0</v>
      </c>
      <c r="L128" s="204"/>
      <c r="M128" s="209"/>
      <c r="N128" s="210"/>
      <c r="O128" s="211"/>
      <c r="P128" s="211"/>
      <c r="Q128" s="212">
        <f>SUM(Q129:Q136)</f>
        <v>0</v>
      </c>
      <c r="R128" s="212">
        <f>SUM(R129:R136)</f>
        <v>0</v>
      </c>
      <c r="S128" s="211"/>
      <c r="T128" s="213">
        <f>SUM(T129:T136)</f>
        <v>0</v>
      </c>
      <c r="U128" s="211"/>
      <c r="V128" s="213">
        <f>SUM(V129:V136)</f>
        <v>0</v>
      </c>
      <c r="W128" s="211"/>
      <c r="X128" s="214">
        <f>SUM(X129:X136)</f>
        <v>0</v>
      </c>
      <c r="Y128" s="12"/>
      <c r="Z128" s="12"/>
      <c r="AA128" s="12"/>
      <c r="AB128" s="12"/>
      <c r="AC128" s="12"/>
      <c r="AD128" s="12"/>
      <c r="AE128" s="12"/>
      <c r="AR128" s="215" t="s">
        <v>165</v>
      </c>
      <c r="AT128" s="216" t="s">
        <v>75</v>
      </c>
      <c r="AU128" s="216" t="s">
        <v>86</v>
      </c>
      <c r="AY128" s="215" t="s">
        <v>166</v>
      </c>
      <c r="BK128" s="217">
        <f>SUM(BK129:BK136)</f>
        <v>0</v>
      </c>
    </row>
    <row r="129" s="2" customFormat="1" ht="16.5" customHeight="1">
      <c r="A129" s="40"/>
      <c r="B129" s="41"/>
      <c r="C129" s="220" t="s">
        <v>218</v>
      </c>
      <c r="D129" s="220" t="s">
        <v>171</v>
      </c>
      <c r="E129" s="221" t="s">
        <v>219</v>
      </c>
      <c r="F129" s="222" t="s">
        <v>220</v>
      </c>
      <c r="G129" s="223" t="s">
        <v>179</v>
      </c>
      <c r="H129" s="224">
        <v>2</v>
      </c>
      <c r="I129" s="225"/>
      <c r="J129" s="225"/>
      <c r="K129" s="226">
        <f>ROUND(P129*H129,2)</f>
        <v>0</v>
      </c>
      <c r="L129" s="227"/>
      <c r="M129" s="46"/>
      <c r="N129" s="228" t="s">
        <v>20</v>
      </c>
      <c r="O129" s="229" t="s">
        <v>45</v>
      </c>
      <c r="P129" s="230">
        <f>I129+J129</f>
        <v>0</v>
      </c>
      <c r="Q129" s="230">
        <f>ROUND(I129*H129,2)</f>
        <v>0</v>
      </c>
      <c r="R129" s="230">
        <f>ROUND(J129*H129,2)</f>
        <v>0</v>
      </c>
      <c r="S129" s="86"/>
      <c r="T129" s="231">
        <f>S129*H129</f>
        <v>0</v>
      </c>
      <c r="U129" s="231">
        <v>0</v>
      </c>
      <c r="V129" s="231">
        <f>U129*H129</f>
        <v>0</v>
      </c>
      <c r="W129" s="231">
        <v>0</v>
      </c>
      <c r="X129" s="232">
        <f>W129*H129</f>
        <v>0</v>
      </c>
      <c r="Y129" s="40"/>
      <c r="Z129" s="40"/>
      <c r="AA129" s="40"/>
      <c r="AB129" s="40"/>
      <c r="AC129" s="40"/>
      <c r="AD129" s="40"/>
      <c r="AE129" s="40"/>
      <c r="AR129" s="233" t="s">
        <v>175</v>
      </c>
      <c r="AT129" s="233" t="s">
        <v>171</v>
      </c>
      <c r="AU129" s="233" t="s">
        <v>165</v>
      </c>
      <c r="AY129" s="19" t="s">
        <v>166</v>
      </c>
      <c r="BE129" s="234">
        <f>IF(O129="základní",K129,0)</f>
        <v>0</v>
      </c>
      <c r="BF129" s="234">
        <f>IF(O129="snížená",K129,0)</f>
        <v>0</v>
      </c>
      <c r="BG129" s="234">
        <f>IF(O129="zákl. přenesená",K129,0)</f>
        <v>0</v>
      </c>
      <c r="BH129" s="234">
        <f>IF(O129="sníž. přenesená",K129,0)</f>
        <v>0</v>
      </c>
      <c r="BI129" s="234">
        <f>IF(O129="nulová",K129,0)</f>
        <v>0</v>
      </c>
      <c r="BJ129" s="19" t="s">
        <v>84</v>
      </c>
      <c r="BK129" s="234">
        <f>ROUND(P129*H129,2)</f>
        <v>0</v>
      </c>
      <c r="BL129" s="19" t="s">
        <v>175</v>
      </c>
      <c r="BM129" s="233" t="s">
        <v>221</v>
      </c>
    </row>
    <row r="130" s="2" customFormat="1" ht="37.8" customHeight="1">
      <c r="A130" s="40"/>
      <c r="B130" s="41"/>
      <c r="C130" s="220" t="s">
        <v>222</v>
      </c>
      <c r="D130" s="220" t="s">
        <v>171</v>
      </c>
      <c r="E130" s="221" t="s">
        <v>223</v>
      </c>
      <c r="F130" s="222" t="s">
        <v>224</v>
      </c>
      <c r="G130" s="223" t="s">
        <v>179</v>
      </c>
      <c r="H130" s="224">
        <v>26</v>
      </c>
      <c r="I130" s="225"/>
      <c r="J130" s="225"/>
      <c r="K130" s="226">
        <f>ROUND(P130*H130,2)</f>
        <v>0</v>
      </c>
      <c r="L130" s="227"/>
      <c r="M130" s="46"/>
      <c r="N130" s="228" t="s">
        <v>20</v>
      </c>
      <c r="O130" s="229" t="s">
        <v>45</v>
      </c>
      <c r="P130" s="230">
        <f>I130+J130</f>
        <v>0</v>
      </c>
      <c r="Q130" s="230">
        <f>ROUND(I130*H130,2)</f>
        <v>0</v>
      </c>
      <c r="R130" s="230">
        <f>ROUND(J130*H130,2)</f>
        <v>0</v>
      </c>
      <c r="S130" s="86"/>
      <c r="T130" s="231">
        <f>S130*H130</f>
        <v>0</v>
      </c>
      <c r="U130" s="231">
        <v>0</v>
      </c>
      <c r="V130" s="231">
        <f>U130*H130</f>
        <v>0</v>
      </c>
      <c r="W130" s="231">
        <v>0</v>
      </c>
      <c r="X130" s="232">
        <f>W130*H130</f>
        <v>0</v>
      </c>
      <c r="Y130" s="40"/>
      <c r="Z130" s="40"/>
      <c r="AA130" s="40"/>
      <c r="AB130" s="40"/>
      <c r="AC130" s="40"/>
      <c r="AD130" s="40"/>
      <c r="AE130" s="40"/>
      <c r="AR130" s="233" t="s">
        <v>175</v>
      </c>
      <c r="AT130" s="233" t="s">
        <v>171</v>
      </c>
      <c r="AU130" s="233" t="s">
        <v>165</v>
      </c>
      <c r="AY130" s="19" t="s">
        <v>166</v>
      </c>
      <c r="BE130" s="234">
        <f>IF(O130="základní",K130,0)</f>
        <v>0</v>
      </c>
      <c r="BF130" s="234">
        <f>IF(O130="snížená",K130,0)</f>
        <v>0</v>
      </c>
      <c r="BG130" s="234">
        <f>IF(O130="zákl. přenesená",K130,0)</f>
        <v>0</v>
      </c>
      <c r="BH130" s="234">
        <f>IF(O130="sníž. přenesená",K130,0)</f>
        <v>0</v>
      </c>
      <c r="BI130" s="234">
        <f>IF(O130="nulová",K130,0)</f>
        <v>0</v>
      </c>
      <c r="BJ130" s="19" t="s">
        <v>84</v>
      </c>
      <c r="BK130" s="234">
        <f>ROUND(P130*H130,2)</f>
        <v>0</v>
      </c>
      <c r="BL130" s="19" t="s">
        <v>175</v>
      </c>
      <c r="BM130" s="233" t="s">
        <v>225</v>
      </c>
    </row>
    <row r="131" s="2" customFormat="1" ht="16.5" customHeight="1">
      <c r="A131" s="40"/>
      <c r="B131" s="41"/>
      <c r="C131" s="220" t="s">
        <v>226</v>
      </c>
      <c r="D131" s="220" t="s">
        <v>171</v>
      </c>
      <c r="E131" s="221" t="s">
        <v>227</v>
      </c>
      <c r="F131" s="222" t="s">
        <v>228</v>
      </c>
      <c r="G131" s="223" t="s">
        <v>179</v>
      </c>
      <c r="H131" s="224">
        <v>26</v>
      </c>
      <c r="I131" s="225"/>
      <c r="J131" s="225"/>
      <c r="K131" s="226">
        <f>ROUND(P131*H131,2)</f>
        <v>0</v>
      </c>
      <c r="L131" s="227"/>
      <c r="M131" s="46"/>
      <c r="N131" s="228" t="s">
        <v>20</v>
      </c>
      <c r="O131" s="229" t="s">
        <v>45</v>
      </c>
      <c r="P131" s="230">
        <f>I131+J131</f>
        <v>0</v>
      </c>
      <c r="Q131" s="230">
        <f>ROUND(I131*H131,2)</f>
        <v>0</v>
      </c>
      <c r="R131" s="230">
        <f>ROUND(J131*H131,2)</f>
        <v>0</v>
      </c>
      <c r="S131" s="86"/>
      <c r="T131" s="231">
        <f>S131*H131</f>
        <v>0</v>
      </c>
      <c r="U131" s="231">
        <v>0</v>
      </c>
      <c r="V131" s="231">
        <f>U131*H131</f>
        <v>0</v>
      </c>
      <c r="W131" s="231">
        <v>0</v>
      </c>
      <c r="X131" s="232">
        <f>W131*H131</f>
        <v>0</v>
      </c>
      <c r="Y131" s="40"/>
      <c r="Z131" s="40"/>
      <c r="AA131" s="40"/>
      <c r="AB131" s="40"/>
      <c r="AC131" s="40"/>
      <c r="AD131" s="40"/>
      <c r="AE131" s="40"/>
      <c r="AR131" s="233" t="s">
        <v>175</v>
      </c>
      <c r="AT131" s="233" t="s">
        <v>171</v>
      </c>
      <c r="AU131" s="233" t="s">
        <v>165</v>
      </c>
      <c r="AY131" s="19" t="s">
        <v>166</v>
      </c>
      <c r="BE131" s="234">
        <f>IF(O131="základní",K131,0)</f>
        <v>0</v>
      </c>
      <c r="BF131" s="234">
        <f>IF(O131="snížená",K131,0)</f>
        <v>0</v>
      </c>
      <c r="BG131" s="234">
        <f>IF(O131="zákl. přenesená",K131,0)</f>
        <v>0</v>
      </c>
      <c r="BH131" s="234">
        <f>IF(O131="sníž. přenesená",K131,0)</f>
        <v>0</v>
      </c>
      <c r="BI131" s="234">
        <f>IF(O131="nulová",K131,0)</f>
        <v>0</v>
      </c>
      <c r="BJ131" s="19" t="s">
        <v>84</v>
      </c>
      <c r="BK131" s="234">
        <f>ROUND(P131*H131,2)</f>
        <v>0</v>
      </c>
      <c r="BL131" s="19" t="s">
        <v>175</v>
      </c>
      <c r="BM131" s="233" t="s">
        <v>229</v>
      </c>
    </row>
    <row r="132" s="2" customFormat="1" ht="21.75" customHeight="1">
      <c r="A132" s="40"/>
      <c r="B132" s="41"/>
      <c r="C132" s="220" t="s">
        <v>9</v>
      </c>
      <c r="D132" s="220" t="s">
        <v>171</v>
      </c>
      <c r="E132" s="221" t="s">
        <v>230</v>
      </c>
      <c r="F132" s="222" t="s">
        <v>231</v>
      </c>
      <c r="G132" s="223" t="s">
        <v>179</v>
      </c>
      <c r="H132" s="224">
        <v>26</v>
      </c>
      <c r="I132" s="225"/>
      <c r="J132" s="225"/>
      <c r="K132" s="226">
        <f>ROUND(P132*H132,2)</f>
        <v>0</v>
      </c>
      <c r="L132" s="227"/>
      <c r="M132" s="46"/>
      <c r="N132" s="228" t="s">
        <v>20</v>
      </c>
      <c r="O132" s="229" t="s">
        <v>45</v>
      </c>
      <c r="P132" s="230">
        <f>I132+J132</f>
        <v>0</v>
      </c>
      <c r="Q132" s="230">
        <f>ROUND(I132*H132,2)</f>
        <v>0</v>
      </c>
      <c r="R132" s="230">
        <f>ROUND(J132*H132,2)</f>
        <v>0</v>
      </c>
      <c r="S132" s="86"/>
      <c r="T132" s="231">
        <f>S132*H132</f>
        <v>0</v>
      </c>
      <c r="U132" s="231">
        <v>0</v>
      </c>
      <c r="V132" s="231">
        <f>U132*H132</f>
        <v>0</v>
      </c>
      <c r="W132" s="231">
        <v>0</v>
      </c>
      <c r="X132" s="232">
        <f>W132*H132</f>
        <v>0</v>
      </c>
      <c r="Y132" s="40"/>
      <c r="Z132" s="40"/>
      <c r="AA132" s="40"/>
      <c r="AB132" s="40"/>
      <c r="AC132" s="40"/>
      <c r="AD132" s="40"/>
      <c r="AE132" s="40"/>
      <c r="AR132" s="233" t="s">
        <v>175</v>
      </c>
      <c r="AT132" s="233" t="s">
        <v>171</v>
      </c>
      <c r="AU132" s="233" t="s">
        <v>165</v>
      </c>
      <c r="AY132" s="19" t="s">
        <v>166</v>
      </c>
      <c r="BE132" s="234">
        <f>IF(O132="základní",K132,0)</f>
        <v>0</v>
      </c>
      <c r="BF132" s="234">
        <f>IF(O132="snížená",K132,0)</f>
        <v>0</v>
      </c>
      <c r="BG132" s="234">
        <f>IF(O132="zákl. přenesená",K132,0)</f>
        <v>0</v>
      </c>
      <c r="BH132" s="234">
        <f>IF(O132="sníž. přenesená",K132,0)</f>
        <v>0</v>
      </c>
      <c r="BI132" s="234">
        <f>IF(O132="nulová",K132,0)</f>
        <v>0</v>
      </c>
      <c r="BJ132" s="19" t="s">
        <v>84</v>
      </c>
      <c r="BK132" s="234">
        <f>ROUND(P132*H132,2)</f>
        <v>0</v>
      </c>
      <c r="BL132" s="19" t="s">
        <v>175</v>
      </c>
      <c r="BM132" s="233" t="s">
        <v>232</v>
      </c>
    </row>
    <row r="133" s="2" customFormat="1" ht="24.15" customHeight="1">
      <c r="A133" s="40"/>
      <c r="B133" s="41"/>
      <c r="C133" s="220" t="s">
        <v>233</v>
      </c>
      <c r="D133" s="220" t="s">
        <v>171</v>
      </c>
      <c r="E133" s="221" t="s">
        <v>234</v>
      </c>
      <c r="F133" s="222" t="s">
        <v>235</v>
      </c>
      <c r="G133" s="223" t="s">
        <v>179</v>
      </c>
      <c r="H133" s="224">
        <v>3</v>
      </c>
      <c r="I133" s="225"/>
      <c r="J133" s="225"/>
      <c r="K133" s="226">
        <f>ROUND(P133*H133,2)</f>
        <v>0</v>
      </c>
      <c r="L133" s="227"/>
      <c r="M133" s="46"/>
      <c r="N133" s="228" t="s">
        <v>20</v>
      </c>
      <c r="O133" s="229" t="s">
        <v>45</v>
      </c>
      <c r="P133" s="230">
        <f>I133+J133</f>
        <v>0</v>
      </c>
      <c r="Q133" s="230">
        <f>ROUND(I133*H133,2)</f>
        <v>0</v>
      </c>
      <c r="R133" s="230">
        <f>ROUND(J133*H133,2)</f>
        <v>0</v>
      </c>
      <c r="S133" s="86"/>
      <c r="T133" s="231">
        <f>S133*H133</f>
        <v>0</v>
      </c>
      <c r="U133" s="231">
        <v>0</v>
      </c>
      <c r="V133" s="231">
        <f>U133*H133</f>
        <v>0</v>
      </c>
      <c r="W133" s="231">
        <v>0</v>
      </c>
      <c r="X133" s="232">
        <f>W133*H133</f>
        <v>0</v>
      </c>
      <c r="Y133" s="40"/>
      <c r="Z133" s="40"/>
      <c r="AA133" s="40"/>
      <c r="AB133" s="40"/>
      <c r="AC133" s="40"/>
      <c r="AD133" s="40"/>
      <c r="AE133" s="40"/>
      <c r="AR133" s="233" t="s">
        <v>175</v>
      </c>
      <c r="AT133" s="233" t="s">
        <v>171</v>
      </c>
      <c r="AU133" s="233" t="s">
        <v>165</v>
      </c>
      <c r="AY133" s="19" t="s">
        <v>166</v>
      </c>
      <c r="BE133" s="234">
        <f>IF(O133="základní",K133,0)</f>
        <v>0</v>
      </c>
      <c r="BF133" s="234">
        <f>IF(O133="snížená",K133,0)</f>
        <v>0</v>
      </c>
      <c r="BG133" s="234">
        <f>IF(O133="zákl. přenesená",K133,0)</f>
        <v>0</v>
      </c>
      <c r="BH133" s="234">
        <f>IF(O133="sníž. přenesená",K133,0)</f>
        <v>0</v>
      </c>
      <c r="BI133" s="234">
        <f>IF(O133="nulová",K133,0)</f>
        <v>0</v>
      </c>
      <c r="BJ133" s="19" t="s">
        <v>84</v>
      </c>
      <c r="BK133" s="234">
        <f>ROUND(P133*H133,2)</f>
        <v>0</v>
      </c>
      <c r="BL133" s="19" t="s">
        <v>175</v>
      </c>
      <c r="BM133" s="233" t="s">
        <v>236</v>
      </c>
    </row>
    <row r="134" s="2" customFormat="1" ht="37.8" customHeight="1">
      <c r="A134" s="40"/>
      <c r="B134" s="41"/>
      <c r="C134" s="220" t="s">
        <v>237</v>
      </c>
      <c r="D134" s="220" t="s">
        <v>171</v>
      </c>
      <c r="E134" s="221" t="s">
        <v>238</v>
      </c>
      <c r="F134" s="222" t="s">
        <v>239</v>
      </c>
      <c r="G134" s="223" t="s">
        <v>179</v>
      </c>
      <c r="H134" s="224">
        <v>3</v>
      </c>
      <c r="I134" s="225"/>
      <c r="J134" s="225"/>
      <c r="K134" s="226">
        <f>ROUND(P134*H134,2)</f>
        <v>0</v>
      </c>
      <c r="L134" s="227"/>
      <c r="M134" s="46"/>
      <c r="N134" s="228" t="s">
        <v>20</v>
      </c>
      <c r="O134" s="229" t="s">
        <v>45</v>
      </c>
      <c r="P134" s="230">
        <f>I134+J134</f>
        <v>0</v>
      </c>
      <c r="Q134" s="230">
        <f>ROUND(I134*H134,2)</f>
        <v>0</v>
      </c>
      <c r="R134" s="230">
        <f>ROUND(J134*H134,2)</f>
        <v>0</v>
      </c>
      <c r="S134" s="86"/>
      <c r="T134" s="231">
        <f>S134*H134</f>
        <v>0</v>
      </c>
      <c r="U134" s="231">
        <v>0</v>
      </c>
      <c r="V134" s="231">
        <f>U134*H134</f>
        <v>0</v>
      </c>
      <c r="W134" s="231">
        <v>0</v>
      </c>
      <c r="X134" s="232">
        <f>W134*H134</f>
        <v>0</v>
      </c>
      <c r="Y134" s="40"/>
      <c r="Z134" s="40"/>
      <c r="AA134" s="40"/>
      <c r="AB134" s="40"/>
      <c r="AC134" s="40"/>
      <c r="AD134" s="40"/>
      <c r="AE134" s="40"/>
      <c r="AR134" s="233" t="s">
        <v>175</v>
      </c>
      <c r="AT134" s="233" t="s">
        <v>171</v>
      </c>
      <c r="AU134" s="233" t="s">
        <v>165</v>
      </c>
      <c r="AY134" s="19" t="s">
        <v>166</v>
      </c>
      <c r="BE134" s="234">
        <f>IF(O134="základní",K134,0)</f>
        <v>0</v>
      </c>
      <c r="BF134" s="234">
        <f>IF(O134="snížená",K134,0)</f>
        <v>0</v>
      </c>
      <c r="BG134" s="234">
        <f>IF(O134="zákl. přenesená",K134,0)</f>
        <v>0</v>
      </c>
      <c r="BH134" s="234">
        <f>IF(O134="sníž. přenesená",K134,0)</f>
        <v>0</v>
      </c>
      <c r="BI134" s="234">
        <f>IF(O134="nulová",K134,0)</f>
        <v>0</v>
      </c>
      <c r="BJ134" s="19" t="s">
        <v>84</v>
      </c>
      <c r="BK134" s="234">
        <f>ROUND(P134*H134,2)</f>
        <v>0</v>
      </c>
      <c r="BL134" s="19" t="s">
        <v>175</v>
      </c>
      <c r="BM134" s="233" t="s">
        <v>240</v>
      </c>
    </row>
    <row r="135" s="2" customFormat="1" ht="21.75" customHeight="1">
      <c r="A135" s="40"/>
      <c r="B135" s="41"/>
      <c r="C135" s="220" t="s">
        <v>241</v>
      </c>
      <c r="D135" s="220" t="s">
        <v>171</v>
      </c>
      <c r="E135" s="221" t="s">
        <v>242</v>
      </c>
      <c r="F135" s="222" t="s">
        <v>243</v>
      </c>
      <c r="G135" s="223" t="s">
        <v>179</v>
      </c>
      <c r="H135" s="224">
        <v>6</v>
      </c>
      <c r="I135" s="225"/>
      <c r="J135" s="225"/>
      <c r="K135" s="226">
        <f>ROUND(P135*H135,2)</f>
        <v>0</v>
      </c>
      <c r="L135" s="227"/>
      <c r="M135" s="46"/>
      <c r="N135" s="228" t="s">
        <v>20</v>
      </c>
      <c r="O135" s="229" t="s">
        <v>45</v>
      </c>
      <c r="P135" s="230">
        <f>I135+J135</f>
        <v>0</v>
      </c>
      <c r="Q135" s="230">
        <f>ROUND(I135*H135,2)</f>
        <v>0</v>
      </c>
      <c r="R135" s="230">
        <f>ROUND(J135*H135,2)</f>
        <v>0</v>
      </c>
      <c r="S135" s="86"/>
      <c r="T135" s="231">
        <f>S135*H135</f>
        <v>0</v>
      </c>
      <c r="U135" s="231">
        <v>0</v>
      </c>
      <c r="V135" s="231">
        <f>U135*H135</f>
        <v>0</v>
      </c>
      <c r="W135" s="231">
        <v>0</v>
      </c>
      <c r="X135" s="232">
        <f>W135*H135</f>
        <v>0</v>
      </c>
      <c r="Y135" s="40"/>
      <c r="Z135" s="40"/>
      <c r="AA135" s="40"/>
      <c r="AB135" s="40"/>
      <c r="AC135" s="40"/>
      <c r="AD135" s="40"/>
      <c r="AE135" s="40"/>
      <c r="AR135" s="233" t="s">
        <v>175</v>
      </c>
      <c r="AT135" s="233" t="s">
        <v>171</v>
      </c>
      <c r="AU135" s="233" t="s">
        <v>165</v>
      </c>
      <c r="AY135" s="19" t="s">
        <v>166</v>
      </c>
      <c r="BE135" s="234">
        <f>IF(O135="základní",K135,0)</f>
        <v>0</v>
      </c>
      <c r="BF135" s="234">
        <f>IF(O135="snížená",K135,0)</f>
        <v>0</v>
      </c>
      <c r="BG135" s="234">
        <f>IF(O135="zákl. přenesená",K135,0)</f>
        <v>0</v>
      </c>
      <c r="BH135" s="234">
        <f>IF(O135="sníž. přenesená",K135,0)</f>
        <v>0</v>
      </c>
      <c r="BI135" s="234">
        <f>IF(O135="nulová",K135,0)</f>
        <v>0</v>
      </c>
      <c r="BJ135" s="19" t="s">
        <v>84</v>
      </c>
      <c r="BK135" s="234">
        <f>ROUND(P135*H135,2)</f>
        <v>0</v>
      </c>
      <c r="BL135" s="19" t="s">
        <v>175</v>
      </c>
      <c r="BM135" s="233" t="s">
        <v>244</v>
      </c>
    </row>
    <row r="136" s="2" customFormat="1" ht="24.15" customHeight="1">
      <c r="A136" s="40"/>
      <c r="B136" s="41"/>
      <c r="C136" s="220" t="s">
        <v>245</v>
      </c>
      <c r="D136" s="220" t="s">
        <v>171</v>
      </c>
      <c r="E136" s="221" t="s">
        <v>246</v>
      </c>
      <c r="F136" s="222" t="s">
        <v>247</v>
      </c>
      <c r="G136" s="223" t="s">
        <v>179</v>
      </c>
      <c r="H136" s="224">
        <v>5</v>
      </c>
      <c r="I136" s="225"/>
      <c r="J136" s="225"/>
      <c r="K136" s="226">
        <f>ROUND(P136*H136,2)</f>
        <v>0</v>
      </c>
      <c r="L136" s="227"/>
      <c r="M136" s="46"/>
      <c r="N136" s="228" t="s">
        <v>20</v>
      </c>
      <c r="O136" s="229" t="s">
        <v>45</v>
      </c>
      <c r="P136" s="230">
        <f>I136+J136</f>
        <v>0</v>
      </c>
      <c r="Q136" s="230">
        <f>ROUND(I136*H136,2)</f>
        <v>0</v>
      </c>
      <c r="R136" s="230">
        <f>ROUND(J136*H136,2)</f>
        <v>0</v>
      </c>
      <c r="S136" s="86"/>
      <c r="T136" s="231">
        <f>S136*H136</f>
        <v>0</v>
      </c>
      <c r="U136" s="231">
        <v>0</v>
      </c>
      <c r="V136" s="231">
        <f>U136*H136</f>
        <v>0</v>
      </c>
      <c r="W136" s="231">
        <v>0</v>
      </c>
      <c r="X136" s="232">
        <f>W136*H136</f>
        <v>0</v>
      </c>
      <c r="Y136" s="40"/>
      <c r="Z136" s="40"/>
      <c r="AA136" s="40"/>
      <c r="AB136" s="40"/>
      <c r="AC136" s="40"/>
      <c r="AD136" s="40"/>
      <c r="AE136" s="40"/>
      <c r="AR136" s="233" t="s">
        <v>175</v>
      </c>
      <c r="AT136" s="233" t="s">
        <v>171</v>
      </c>
      <c r="AU136" s="233" t="s">
        <v>165</v>
      </c>
      <c r="AY136" s="19" t="s">
        <v>166</v>
      </c>
      <c r="BE136" s="234">
        <f>IF(O136="základní",K136,0)</f>
        <v>0</v>
      </c>
      <c r="BF136" s="234">
        <f>IF(O136="snížená",K136,0)</f>
        <v>0</v>
      </c>
      <c r="BG136" s="234">
        <f>IF(O136="zákl. přenesená",K136,0)</f>
        <v>0</v>
      </c>
      <c r="BH136" s="234">
        <f>IF(O136="sníž. přenesená",K136,0)</f>
        <v>0</v>
      </c>
      <c r="BI136" s="234">
        <f>IF(O136="nulová",K136,0)</f>
        <v>0</v>
      </c>
      <c r="BJ136" s="19" t="s">
        <v>84</v>
      </c>
      <c r="BK136" s="234">
        <f>ROUND(P136*H136,2)</f>
        <v>0</v>
      </c>
      <c r="BL136" s="19" t="s">
        <v>175</v>
      </c>
      <c r="BM136" s="233" t="s">
        <v>248</v>
      </c>
    </row>
    <row r="137" s="12" customFormat="1" ht="20.88" customHeight="1">
      <c r="A137" s="12"/>
      <c r="B137" s="203"/>
      <c r="C137" s="204"/>
      <c r="D137" s="205" t="s">
        <v>75</v>
      </c>
      <c r="E137" s="218" t="s">
        <v>249</v>
      </c>
      <c r="F137" s="218" t="s">
        <v>250</v>
      </c>
      <c r="G137" s="204"/>
      <c r="H137" s="204"/>
      <c r="I137" s="207"/>
      <c r="J137" s="207"/>
      <c r="K137" s="219">
        <f>BK137</f>
        <v>0</v>
      </c>
      <c r="L137" s="204"/>
      <c r="M137" s="209"/>
      <c r="N137" s="210"/>
      <c r="O137" s="211"/>
      <c r="P137" s="211"/>
      <c r="Q137" s="212">
        <f>SUM(Q138:Q151)</f>
        <v>0</v>
      </c>
      <c r="R137" s="212">
        <f>SUM(R138:R151)</f>
        <v>0</v>
      </c>
      <c r="S137" s="211"/>
      <c r="T137" s="213">
        <f>SUM(T138:T151)</f>
        <v>0</v>
      </c>
      <c r="U137" s="211"/>
      <c r="V137" s="213">
        <f>SUM(V138:V151)</f>
        <v>0</v>
      </c>
      <c r="W137" s="211"/>
      <c r="X137" s="214">
        <f>SUM(X138:X151)</f>
        <v>0</v>
      </c>
      <c r="Y137" s="12"/>
      <c r="Z137" s="12"/>
      <c r="AA137" s="12"/>
      <c r="AB137" s="12"/>
      <c r="AC137" s="12"/>
      <c r="AD137" s="12"/>
      <c r="AE137" s="12"/>
      <c r="AR137" s="215" t="s">
        <v>165</v>
      </c>
      <c r="AT137" s="216" t="s">
        <v>75</v>
      </c>
      <c r="AU137" s="216" t="s">
        <v>86</v>
      </c>
      <c r="AY137" s="215" t="s">
        <v>166</v>
      </c>
      <c r="BK137" s="217">
        <f>SUM(BK138:BK151)</f>
        <v>0</v>
      </c>
    </row>
    <row r="138" s="2" customFormat="1" ht="24.15" customHeight="1">
      <c r="A138" s="40"/>
      <c r="B138" s="41"/>
      <c r="C138" s="220" t="s">
        <v>251</v>
      </c>
      <c r="D138" s="220" t="s">
        <v>171</v>
      </c>
      <c r="E138" s="221" t="s">
        <v>252</v>
      </c>
      <c r="F138" s="222" t="s">
        <v>253</v>
      </c>
      <c r="G138" s="223" t="s">
        <v>254</v>
      </c>
      <c r="H138" s="224">
        <v>80</v>
      </c>
      <c r="I138" s="225"/>
      <c r="J138" s="225"/>
      <c r="K138" s="226">
        <f>ROUND(P138*H138,2)</f>
        <v>0</v>
      </c>
      <c r="L138" s="227"/>
      <c r="M138" s="46"/>
      <c r="N138" s="228" t="s">
        <v>20</v>
      </c>
      <c r="O138" s="229" t="s">
        <v>45</v>
      </c>
      <c r="P138" s="230">
        <f>I138+J138</f>
        <v>0</v>
      </c>
      <c r="Q138" s="230">
        <f>ROUND(I138*H138,2)</f>
        <v>0</v>
      </c>
      <c r="R138" s="230">
        <f>ROUND(J138*H138,2)</f>
        <v>0</v>
      </c>
      <c r="S138" s="86"/>
      <c r="T138" s="231">
        <f>S138*H138</f>
        <v>0</v>
      </c>
      <c r="U138" s="231">
        <v>0</v>
      </c>
      <c r="V138" s="231">
        <f>U138*H138</f>
        <v>0</v>
      </c>
      <c r="W138" s="231">
        <v>0</v>
      </c>
      <c r="X138" s="232">
        <f>W138*H138</f>
        <v>0</v>
      </c>
      <c r="Y138" s="40"/>
      <c r="Z138" s="40"/>
      <c r="AA138" s="40"/>
      <c r="AB138" s="40"/>
      <c r="AC138" s="40"/>
      <c r="AD138" s="40"/>
      <c r="AE138" s="40"/>
      <c r="AR138" s="233" t="s">
        <v>175</v>
      </c>
      <c r="AT138" s="233" t="s">
        <v>171</v>
      </c>
      <c r="AU138" s="233" t="s">
        <v>165</v>
      </c>
      <c r="AY138" s="19" t="s">
        <v>166</v>
      </c>
      <c r="BE138" s="234">
        <f>IF(O138="základní",K138,0)</f>
        <v>0</v>
      </c>
      <c r="BF138" s="234">
        <f>IF(O138="snížená",K138,0)</f>
        <v>0</v>
      </c>
      <c r="BG138" s="234">
        <f>IF(O138="zákl. přenesená",K138,0)</f>
        <v>0</v>
      </c>
      <c r="BH138" s="234">
        <f>IF(O138="sníž. přenesená",K138,0)</f>
        <v>0</v>
      </c>
      <c r="BI138" s="234">
        <f>IF(O138="nulová",K138,0)</f>
        <v>0</v>
      </c>
      <c r="BJ138" s="19" t="s">
        <v>84</v>
      </c>
      <c r="BK138" s="234">
        <f>ROUND(P138*H138,2)</f>
        <v>0</v>
      </c>
      <c r="BL138" s="19" t="s">
        <v>175</v>
      </c>
      <c r="BM138" s="233" t="s">
        <v>255</v>
      </c>
    </row>
    <row r="139" s="2" customFormat="1" ht="16.5" customHeight="1">
      <c r="A139" s="40"/>
      <c r="B139" s="41"/>
      <c r="C139" s="220" t="s">
        <v>8</v>
      </c>
      <c r="D139" s="220" t="s">
        <v>171</v>
      </c>
      <c r="E139" s="221" t="s">
        <v>256</v>
      </c>
      <c r="F139" s="222" t="s">
        <v>257</v>
      </c>
      <c r="G139" s="223" t="s">
        <v>254</v>
      </c>
      <c r="H139" s="224">
        <v>100</v>
      </c>
      <c r="I139" s="225"/>
      <c r="J139" s="225"/>
      <c r="K139" s="226">
        <f>ROUND(P139*H139,2)</f>
        <v>0</v>
      </c>
      <c r="L139" s="227"/>
      <c r="M139" s="46"/>
      <c r="N139" s="228" t="s">
        <v>20</v>
      </c>
      <c r="O139" s="229" t="s">
        <v>45</v>
      </c>
      <c r="P139" s="230">
        <f>I139+J139</f>
        <v>0</v>
      </c>
      <c r="Q139" s="230">
        <f>ROUND(I139*H139,2)</f>
        <v>0</v>
      </c>
      <c r="R139" s="230">
        <f>ROUND(J139*H139,2)</f>
        <v>0</v>
      </c>
      <c r="S139" s="86"/>
      <c r="T139" s="231">
        <f>S139*H139</f>
        <v>0</v>
      </c>
      <c r="U139" s="231">
        <v>0</v>
      </c>
      <c r="V139" s="231">
        <f>U139*H139</f>
        <v>0</v>
      </c>
      <c r="W139" s="231">
        <v>0</v>
      </c>
      <c r="X139" s="232">
        <f>W139*H139</f>
        <v>0</v>
      </c>
      <c r="Y139" s="40"/>
      <c r="Z139" s="40"/>
      <c r="AA139" s="40"/>
      <c r="AB139" s="40"/>
      <c r="AC139" s="40"/>
      <c r="AD139" s="40"/>
      <c r="AE139" s="40"/>
      <c r="AR139" s="233" t="s">
        <v>175</v>
      </c>
      <c r="AT139" s="233" t="s">
        <v>171</v>
      </c>
      <c r="AU139" s="233" t="s">
        <v>165</v>
      </c>
      <c r="AY139" s="19" t="s">
        <v>166</v>
      </c>
      <c r="BE139" s="234">
        <f>IF(O139="základní",K139,0)</f>
        <v>0</v>
      </c>
      <c r="BF139" s="234">
        <f>IF(O139="snížená",K139,0)</f>
        <v>0</v>
      </c>
      <c r="BG139" s="234">
        <f>IF(O139="zákl. přenesená",K139,0)</f>
        <v>0</v>
      </c>
      <c r="BH139" s="234">
        <f>IF(O139="sníž. přenesená",K139,0)</f>
        <v>0</v>
      </c>
      <c r="BI139" s="234">
        <f>IF(O139="nulová",K139,0)</f>
        <v>0</v>
      </c>
      <c r="BJ139" s="19" t="s">
        <v>84</v>
      </c>
      <c r="BK139" s="234">
        <f>ROUND(P139*H139,2)</f>
        <v>0</v>
      </c>
      <c r="BL139" s="19" t="s">
        <v>175</v>
      </c>
      <c r="BM139" s="233" t="s">
        <v>258</v>
      </c>
    </row>
    <row r="140" s="2" customFormat="1" ht="24.15" customHeight="1">
      <c r="A140" s="40"/>
      <c r="B140" s="41"/>
      <c r="C140" s="220" t="s">
        <v>259</v>
      </c>
      <c r="D140" s="220" t="s">
        <v>171</v>
      </c>
      <c r="E140" s="221" t="s">
        <v>260</v>
      </c>
      <c r="F140" s="222" t="s">
        <v>261</v>
      </c>
      <c r="G140" s="223" t="s">
        <v>254</v>
      </c>
      <c r="H140" s="224">
        <v>1</v>
      </c>
      <c r="I140" s="225"/>
      <c r="J140" s="225"/>
      <c r="K140" s="226">
        <f>ROUND(P140*H140,2)</f>
        <v>0</v>
      </c>
      <c r="L140" s="227"/>
      <c r="M140" s="46"/>
      <c r="N140" s="228" t="s">
        <v>20</v>
      </c>
      <c r="O140" s="229" t="s">
        <v>45</v>
      </c>
      <c r="P140" s="230">
        <f>I140+J140</f>
        <v>0</v>
      </c>
      <c r="Q140" s="230">
        <f>ROUND(I140*H140,2)</f>
        <v>0</v>
      </c>
      <c r="R140" s="230">
        <f>ROUND(J140*H140,2)</f>
        <v>0</v>
      </c>
      <c r="S140" s="86"/>
      <c r="T140" s="231">
        <f>S140*H140</f>
        <v>0</v>
      </c>
      <c r="U140" s="231">
        <v>0</v>
      </c>
      <c r="V140" s="231">
        <f>U140*H140</f>
        <v>0</v>
      </c>
      <c r="W140" s="231">
        <v>0</v>
      </c>
      <c r="X140" s="232">
        <f>W140*H140</f>
        <v>0</v>
      </c>
      <c r="Y140" s="40"/>
      <c r="Z140" s="40"/>
      <c r="AA140" s="40"/>
      <c r="AB140" s="40"/>
      <c r="AC140" s="40"/>
      <c r="AD140" s="40"/>
      <c r="AE140" s="40"/>
      <c r="AR140" s="233" t="s">
        <v>175</v>
      </c>
      <c r="AT140" s="233" t="s">
        <v>171</v>
      </c>
      <c r="AU140" s="233" t="s">
        <v>165</v>
      </c>
      <c r="AY140" s="19" t="s">
        <v>166</v>
      </c>
      <c r="BE140" s="234">
        <f>IF(O140="základní",K140,0)</f>
        <v>0</v>
      </c>
      <c r="BF140" s="234">
        <f>IF(O140="snížená",K140,0)</f>
        <v>0</v>
      </c>
      <c r="BG140" s="234">
        <f>IF(O140="zákl. přenesená",K140,0)</f>
        <v>0</v>
      </c>
      <c r="BH140" s="234">
        <f>IF(O140="sníž. přenesená",K140,0)</f>
        <v>0</v>
      </c>
      <c r="BI140" s="234">
        <f>IF(O140="nulová",K140,0)</f>
        <v>0</v>
      </c>
      <c r="BJ140" s="19" t="s">
        <v>84</v>
      </c>
      <c r="BK140" s="234">
        <f>ROUND(P140*H140,2)</f>
        <v>0</v>
      </c>
      <c r="BL140" s="19" t="s">
        <v>175</v>
      </c>
      <c r="BM140" s="233" t="s">
        <v>262</v>
      </c>
    </row>
    <row r="141" s="2" customFormat="1" ht="16.5" customHeight="1">
      <c r="A141" s="40"/>
      <c r="B141" s="41"/>
      <c r="C141" s="220" t="s">
        <v>263</v>
      </c>
      <c r="D141" s="220" t="s">
        <v>171</v>
      </c>
      <c r="E141" s="221" t="s">
        <v>264</v>
      </c>
      <c r="F141" s="222" t="s">
        <v>265</v>
      </c>
      <c r="G141" s="223" t="s">
        <v>254</v>
      </c>
      <c r="H141" s="224">
        <v>260</v>
      </c>
      <c r="I141" s="225"/>
      <c r="J141" s="225"/>
      <c r="K141" s="226">
        <f>ROUND(P141*H141,2)</f>
        <v>0</v>
      </c>
      <c r="L141" s="227"/>
      <c r="M141" s="46"/>
      <c r="N141" s="228" t="s">
        <v>20</v>
      </c>
      <c r="O141" s="229" t="s">
        <v>45</v>
      </c>
      <c r="P141" s="230">
        <f>I141+J141</f>
        <v>0</v>
      </c>
      <c r="Q141" s="230">
        <f>ROUND(I141*H141,2)</f>
        <v>0</v>
      </c>
      <c r="R141" s="230">
        <f>ROUND(J141*H141,2)</f>
        <v>0</v>
      </c>
      <c r="S141" s="86"/>
      <c r="T141" s="231">
        <f>S141*H141</f>
        <v>0</v>
      </c>
      <c r="U141" s="231">
        <v>0</v>
      </c>
      <c r="V141" s="231">
        <f>U141*H141</f>
        <v>0</v>
      </c>
      <c r="W141" s="231">
        <v>0</v>
      </c>
      <c r="X141" s="232">
        <f>W141*H141</f>
        <v>0</v>
      </c>
      <c r="Y141" s="40"/>
      <c r="Z141" s="40"/>
      <c r="AA141" s="40"/>
      <c r="AB141" s="40"/>
      <c r="AC141" s="40"/>
      <c r="AD141" s="40"/>
      <c r="AE141" s="40"/>
      <c r="AR141" s="233" t="s">
        <v>175</v>
      </c>
      <c r="AT141" s="233" t="s">
        <v>171</v>
      </c>
      <c r="AU141" s="233" t="s">
        <v>165</v>
      </c>
      <c r="AY141" s="19" t="s">
        <v>166</v>
      </c>
      <c r="BE141" s="234">
        <f>IF(O141="základní",K141,0)</f>
        <v>0</v>
      </c>
      <c r="BF141" s="234">
        <f>IF(O141="snížená",K141,0)</f>
        <v>0</v>
      </c>
      <c r="BG141" s="234">
        <f>IF(O141="zákl. přenesená",K141,0)</f>
        <v>0</v>
      </c>
      <c r="BH141" s="234">
        <f>IF(O141="sníž. přenesená",K141,0)</f>
        <v>0</v>
      </c>
      <c r="BI141" s="234">
        <f>IF(O141="nulová",K141,0)</f>
        <v>0</v>
      </c>
      <c r="BJ141" s="19" t="s">
        <v>84</v>
      </c>
      <c r="BK141" s="234">
        <f>ROUND(P141*H141,2)</f>
        <v>0</v>
      </c>
      <c r="BL141" s="19" t="s">
        <v>175</v>
      </c>
      <c r="BM141" s="233" t="s">
        <v>266</v>
      </c>
    </row>
    <row r="142" s="2" customFormat="1" ht="24.15" customHeight="1">
      <c r="A142" s="40"/>
      <c r="B142" s="41"/>
      <c r="C142" s="220" t="s">
        <v>267</v>
      </c>
      <c r="D142" s="220" t="s">
        <v>171</v>
      </c>
      <c r="E142" s="221" t="s">
        <v>268</v>
      </c>
      <c r="F142" s="222" t="s">
        <v>269</v>
      </c>
      <c r="G142" s="223" t="s">
        <v>254</v>
      </c>
      <c r="H142" s="224">
        <v>10</v>
      </c>
      <c r="I142" s="225"/>
      <c r="J142" s="225"/>
      <c r="K142" s="226">
        <f>ROUND(P142*H142,2)</f>
        <v>0</v>
      </c>
      <c r="L142" s="227"/>
      <c r="M142" s="46"/>
      <c r="N142" s="228" t="s">
        <v>20</v>
      </c>
      <c r="O142" s="229" t="s">
        <v>45</v>
      </c>
      <c r="P142" s="230">
        <f>I142+J142</f>
        <v>0</v>
      </c>
      <c r="Q142" s="230">
        <f>ROUND(I142*H142,2)</f>
        <v>0</v>
      </c>
      <c r="R142" s="230">
        <f>ROUND(J142*H142,2)</f>
        <v>0</v>
      </c>
      <c r="S142" s="86"/>
      <c r="T142" s="231">
        <f>S142*H142</f>
        <v>0</v>
      </c>
      <c r="U142" s="231">
        <v>0</v>
      </c>
      <c r="V142" s="231">
        <f>U142*H142</f>
        <v>0</v>
      </c>
      <c r="W142" s="231">
        <v>0</v>
      </c>
      <c r="X142" s="232">
        <f>W142*H142</f>
        <v>0</v>
      </c>
      <c r="Y142" s="40"/>
      <c r="Z142" s="40"/>
      <c r="AA142" s="40"/>
      <c r="AB142" s="40"/>
      <c r="AC142" s="40"/>
      <c r="AD142" s="40"/>
      <c r="AE142" s="40"/>
      <c r="AR142" s="233" t="s">
        <v>175</v>
      </c>
      <c r="AT142" s="233" t="s">
        <v>171</v>
      </c>
      <c r="AU142" s="233" t="s">
        <v>165</v>
      </c>
      <c r="AY142" s="19" t="s">
        <v>166</v>
      </c>
      <c r="BE142" s="234">
        <f>IF(O142="základní",K142,0)</f>
        <v>0</v>
      </c>
      <c r="BF142" s="234">
        <f>IF(O142="snížená",K142,0)</f>
        <v>0</v>
      </c>
      <c r="BG142" s="234">
        <f>IF(O142="zákl. přenesená",K142,0)</f>
        <v>0</v>
      </c>
      <c r="BH142" s="234">
        <f>IF(O142="sníž. přenesená",K142,0)</f>
        <v>0</v>
      </c>
      <c r="BI142" s="234">
        <f>IF(O142="nulová",K142,0)</f>
        <v>0</v>
      </c>
      <c r="BJ142" s="19" t="s">
        <v>84</v>
      </c>
      <c r="BK142" s="234">
        <f>ROUND(P142*H142,2)</f>
        <v>0</v>
      </c>
      <c r="BL142" s="19" t="s">
        <v>175</v>
      </c>
      <c r="BM142" s="233" t="s">
        <v>270</v>
      </c>
    </row>
    <row r="143" s="2" customFormat="1" ht="16.5" customHeight="1">
      <c r="A143" s="40"/>
      <c r="B143" s="41"/>
      <c r="C143" s="220" t="s">
        <v>271</v>
      </c>
      <c r="D143" s="220" t="s">
        <v>171</v>
      </c>
      <c r="E143" s="221" t="s">
        <v>272</v>
      </c>
      <c r="F143" s="222" t="s">
        <v>273</v>
      </c>
      <c r="G143" s="223" t="s">
        <v>254</v>
      </c>
      <c r="H143" s="224">
        <v>45</v>
      </c>
      <c r="I143" s="225"/>
      <c r="J143" s="225"/>
      <c r="K143" s="226">
        <f>ROUND(P143*H143,2)</f>
        <v>0</v>
      </c>
      <c r="L143" s="227"/>
      <c r="M143" s="46"/>
      <c r="N143" s="228" t="s">
        <v>20</v>
      </c>
      <c r="O143" s="229" t="s">
        <v>45</v>
      </c>
      <c r="P143" s="230">
        <f>I143+J143</f>
        <v>0</v>
      </c>
      <c r="Q143" s="230">
        <f>ROUND(I143*H143,2)</f>
        <v>0</v>
      </c>
      <c r="R143" s="230">
        <f>ROUND(J143*H143,2)</f>
        <v>0</v>
      </c>
      <c r="S143" s="86"/>
      <c r="T143" s="231">
        <f>S143*H143</f>
        <v>0</v>
      </c>
      <c r="U143" s="231">
        <v>0</v>
      </c>
      <c r="V143" s="231">
        <f>U143*H143</f>
        <v>0</v>
      </c>
      <c r="W143" s="231">
        <v>0</v>
      </c>
      <c r="X143" s="232">
        <f>W143*H143</f>
        <v>0</v>
      </c>
      <c r="Y143" s="40"/>
      <c r="Z143" s="40"/>
      <c r="AA143" s="40"/>
      <c r="AB143" s="40"/>
      <c r="AC143" s="40"/>
      <c r="AD143" s="40"/>
      <c r="AE143" s="40"/>
      <c r="AR143" s="233" t="s">
        <v>175</v>
      </c>
      <c r="AT143" s="233" t="s">
        <v>171</v>
      </c>
      <c r="AU143" s="233" t="s">
        <v>165</v>
      </c>
      <c r="AY143" s="19" t="s">
        <v>166</v>
      </c>
      <c r="BE143" s="234">
        <f>IF(O143="základní",K143,0)</f>
        <v>0</v>
      </c>
      <c r="BF143" s="234">
        <f>IF(O143="snížená",K143,0)</f>
        <v>0</v>
      </c>
      <c r="BG143" s="234">
        <f>IF(O143="zákl. přenesená",K143,0)</f>
        <v>0</v>
      </c>
      <c r="BH143" s="234">
        <f>IF(O143="sníž. přenesená",K143,0)</f>
        <v>0</v>
      </c>
      <c r="BI143" s="234">
        <f>IF(O143="nulová",K143,0)</f>
        <v>0</v>
      </c>
      <c r="BJ143" s="19" t="s">
        <v>84</v>
      </c>
      <c r="BK143" s="234">
        <f>ROUND(P143*H143,2)</f>
        <v>0</v>
      </c>
      <c r="BL143" s="19" t="s">
        <v>175</v>
      </c>
      <c r="BM143" s="233" t="s">
        <v>274</v>
      </c>
    </row>
    <row r="144" s="2" customFormat="1" ht="16.5" customHeight="1">
      <c r="A144" s="40"/>
      <c r="B144" s="41"/>
      <c r="C144" s="220" t="s">
        <v>275</v>
      </c>
      <c r="D144" s="220" t="s">
        <v>171</v>
      </c>
      <c r="E144" s="221" t="s">
        <v>276</v>
      </c>
      <c r="F144" s="222" t="s">
        <v>277</v>
      </c>
      <c r="G144" s="223" t="s">
        <v>254</v>
      </c>
      <c r="H144" s="224">
        <v>40</v>
      </c>
      <c r="I144" s="225"/>
      <c r="J144" s="225"/>
      <c r="K144" s="226">
        <f>ROUND(P144*H144,2)</f>
        <v>0</v>
      </c>
      <c r="L144" s="227"/>
      <c r="M144" s="46"/>
      <c r="N144" s="228" t="s">
        <v>20</v>
      </c>
      <c r="O144" s="229" t="s">
        <v>45</v>
      </c>
      <c r="P144" s="230">
        <f>I144+J144</f>
        <v>0</v>
      </c>
      <c r="Q144" s="230">
        <f>ROUND(I144*H144,2)</f>
        <v>0</v>
      </c>
      <c r="R144" s="230">
        <f>ROUND(J144*H144,2)</f>
        <v>0</v>
      </c>
      <c r="S144" s="86"/>
      <c r="T144" s="231">
        <f>S144*H144</f>
        <v>0</v>
      </c>
      <c r="U144" s="231">
        <v>0</v>
      </c>
      <c r="V144" s="231">
        <f>U144*H144</f>
        <v>0</v>
      </c>
      <c r="W144" s="231">
        <v>0</v>
      </c>
      <c r="X144" s="232">
        <f>W144*H144</f>
        <v>0</v>
      </c>
      <c r="Y144" s="40"/>
      <c r="Z144" s="40"/>
      <c r="AA144" s="40"/>
      <c r="AB144" s="40"/>
      <c r="AC144" s="40"/>
      <c r="AD144" s="40"/>
      <c r="AE144" s="40"/>
      <c r="AR144" s="233" t="s">
        <v>175</v>
      </c>
      <c r="AT144" s="233" t="s">
        <v>171</v>
      </c>
      <c r="AU144" s="233" t="s">
        <v>165</v>
      </c>
      <c r="AY144" s="19" t="s">
        <v>166</v>
      </c>
      <c r="BE144" s="234">
        <f>IF(O144="základní",K144,0)</f>
        <v>0</v>
      </c>
      <c r="BF144" s="234">
        <f>IF(O144="snížená",K144,0)</f>
        <v>0</v>
      </c>
      <c r="BG144" s="234">
        <f>IF(O144="zákl. přenesená",K144,0)</f>
        <v>0</v>
      </c>
      <c r="BH144" s="234">
        <f>IF(O144="sníž. přenesená",K144,0)</f>
        <v>0</v>
      </c>
      <c r="BI144" s="234">
        <f>IF(O144="nulová",K144,0)</f>
        <v>0</v>
      </c>
      <c r="BJ144" s="19" t="s">
        <v>84</v>
      </c>
      <c r="BK144" s="234">
        <f>ROUND(P144*H144,2)</f>
        <v>0</v>
      </c>
      <c r="BL144" s="19" t="s">
        <v>175</v>
      </c>
      <c r="BM144" s="233" t="s">
        <v>278</v>
      </c>
    </row>
    <row r="145" s="2" customFormat="1" ht="16.5" customHeight="1">
      <c r="A145" s="40"/>
      <c r="B145" s="41"/>
      <c r="C145" s="220" t="s">
        <v>279</v>
      </c>
      <c r="D145" s="220" t="s">
        <v>171</v>
      </c>
      <c r="E145" s="221" t="s">
        <v>280</v>
      </c>
      <c r="F145" s="222" t="s">
        <v>281</v>
      </c>
      <c r="G145" s="223" t="s">
        <v>254</v>
      </c>
      <c r="H145" s="224">
        <v>35</v>
      </c>
      <c r="I145" s="225"/>
      <c r="J145" s="225"/>
      <c r="K145" s="226">
        <f>ROUND(P145*H145,2)</f>
        <v>0</v>
      </c>
      <c r="L145" s="227"/>
      <c r="M145" s="46"/>
      <c r="N145" s="228" t="s">
        <v>20</v>
      </c>
      <c r="O145" s="229" t="s">
        <v>45</v>
      </c>
      <c r="P145" s="230">
        <f>I145+J145</f>
        <v>0</v>
      </c>
      <c r="Q145" s="230">
        <f>ROUND(I145*H145,2)</f>
        <v>0</v>
      </c>
      <c r="R145" s="230">
        <f>ROUND(J145*H145,2)</f>
        <v>0</v>
      </c>
      <c r="S145" s="86"/>
      <c r="T145" s="231">
        <f>S145*H145</f>
        <v>0</v>
      </c>
      <c r="U145" s="231">
        <v>0</v>
      </c>
      <c r="V145" s="231">
        <f>U145*H145</f>
        <v>0</v>
      </c>
      <c r="W145" s="231">
        <v>0</v>
      </c>
      <c r="X145" s="232">
        <f>W145*H145</f>
        <v>0</v>
      </c>
      <c r="Y145" s="40"/>
      <c r="Z145" s="40"/>
      <c r="AA145" s="40"/>
      <c r="AB145" s="40"/>
      <c r="AC145" s="40"/>
      <c r="AD145" s="40"/>
      <c r="AE145" s="40"/>
      <c r="AR145" s="233" t="s">
        <v>175</v>
      </c>
      <c r="AT145" s="233" t="s">
        <v>171</v>
      </c>
      <c r="AU145" s="233" t="s">
        <v>165</v>
      </c>
      <c r="AY145" s="19" t="s">
        <v>166</v>
      </c>
      <c r="BE145" s="234">
        <f>IF(O145="základní",K145,0)</f>
        <v>0</v>
      </c>
      <c r="BF145" s="234">
        <f>IF(O145="snížená",K145,0)</f>
        <v>0</v>
      </c>
      <c r="BG145" s="234">
        <f>IF(O145="zákl. přenesená",K145,0)</f>
        <v>0</v>
      </c>
      <c r="BH145" s="234">
        <f>IF(O145="sníž. přenesená",K145,0)</f>
        <v>0</v>
      </c>
      <c r="BI145" s="234">
        <f>IF(O145="nulová",K145,0)</f>
        <v>0</v>
      </c>
      <c r="BJ145" s="19" t="s">
        <v>84</v>
      </c>
      <c r="BK145" s="234">
        <f>ROUND(P145*H145,2)</f>
        <v>0</v>
      </c>
      <c r="BL145" s="19" t="s">
        <v>175</v>
      </c>
      <c r="BM145" s="233" t="s">
        <v>282</v>
      </c>
    </row>
    <row r="146" s="2" customFormat="1" ht="16.5" customHeight="1">
      <c r="A146" s="40"/>
      <c r="B146" s="41"/>
      <c r="C146" s="220" t="s">
        <v>283</v>
      </c>
      <c r="D146" s="220" t="s">
        <v>171</v>
      </c>
      <c r="E146" s="221" t="s">
        <v>284</v>
      </c>
      <c r="F146" s="222" t="s">
        <v>285</v>
      </c>
      <c r="G146" s="223" t="s">
        <v>254</v>
      </c>
      <c r="H146" s="224">
        <v>90</v>
      </c>
      <c r="I146" s="225"/>
      <c r="J146" s="225"/>
      <c r="K146" s="226">
        <f>ROUND(P146*H146,2)</f>
        <v>0</v>
      </c>
      <c r="L146" s="227"/>
      <c r="M146" s="46"/>
      <c r="N146" s="228" t="s">
        <v>20</v>
      </c>
      <c r="O146" s="229" t="s">
        <v>45</v>
      </c>
      <c r="P146" s="230">
        <f>I146+J146</f>
        <v>0</v>
      </c>
      <c r="Q146" s="230">
        <f>ROUND(I146*H146,2)</f>
        <v>0</v>
      </c>
      <c r="R146" s="230">
        <f>ROUND(J146*H146,2)</f>
        <v>0</v>
      </c>
      <c r="S146" s="86"/>
      <c r="T146" s="231">
        <f>S146*H146</f>
        <v>0</v>
      </c>
      <c r="U146" s="231">
        <v>0</v>
      </c>
      <c r="V146" s="231">
        <f>U146*H146</f>
        <v>0</v>
      </c>
      <c r="W146" s="231">
        <v>0</v>
      </c>
      <c r="X146" s="232">
        <f>W146*H146</f>
        <v>0</v>
      </c>
      <c r="Y146" s="40"/>
      <c r="Z146" s="40"/>
      <c r="AA146" s="40"/>
      <c r="AB146" s="40"/>
      <c r="AC146" s="40"/>
      <c r="AD146" s="40"/>
      <c r="AE146" s="40"/>
      <c r="AR146" s="233" t="s">
        <v>175</v>
      </c>
      <c r="AT146" s="233" t="s">
        <v>171</v>
      </c>
      <c r="AU146" s="233" t="s">
        <v>165</v>
      </c>
      <c r="AY146" s="19" t="s">
        <v>166</v>
      </c>
      <c r="BE146" s="234">
        <f>IF(O146="základní",K146,0)</f>
        <v>0</v>
      </c>
      <c r="BF146" s="234">
        <f>IF(O146="snížená",K146,0)</f>
        <v>0</v>
      </c>
      <c r="BG146" s="234">
        <f>IF(O146="zákl. přenesená",K146,0)</f>
        <v>0</v>
      </c>
      <c r="BH146" s="234">
        <f>IF(O146="sníž. přenesená",K146,0)</f>
        <v>0</v>
      </c>
      <c r="BI146" s="234">
        <f>IF(O146="nulová",K146,0)</f>
        <v>0</v>
      </c>
      <c r="BJ146" s="19" t="s">
        <v>84</v>
      </c>
      <c r="BK146" s="234">
        <f>ROUND(P146*H146,2)</f>
        <v>0</v>
      </c>
      <c r="BL146" s="19" t="s">
        <v>175</v>
      </c>
      <c r="BM146" s="233" t="s">
        <v>286</v>
      </c>
    </row>
    <row r="147" s="2" customFormat="1" ht="16.5" customHeight="1">
      <c r="A147" s="40"/>
      <c r="B147" s="41"/>
      <c r="C147" s="220" t="s">
        <v>287</v>
      </c>
      <c r="D147" s="220" t="s">
        <v>171</v>
      </c>
      <c r="E147" s="221" t="s">
        <v>288</v>
      </c>
      <c r="F147" s="222" t="s">
        <v>289</v>
      </c>
      <c r="G147" s="223" t="s">
        <v>254</v>
      </c>
      <c r="H147" s="224">
        <v>130</v>
      </c>
      <c r="I147" s="225"/>
      <c r="J147" s="225"/>
      <c r="K147" s="226">
        <f>ROUND(P147*H147,2)</f>
        <v>0</v>
      </c>
      <c r="L147" s="227"/>
      <c r="M147" s="46"/>
      <c r="N147" s="228" t="s">
        <v>20</v>
      </c>
      <c r="O147" s="229" t="s">
        <v>45</v>
      </c>
      <c r="P147" s="230">
        <f>I147+J147</f>
        <v>0</v>
      </c>
      <c r="Q147" s="230">
        <f>ROUND(I147*H147,2)</f>
        <v>0</v>
      </c>
      <c r="R147" s="230">
        <f>ROUND(J147*H147,2)</f>
        <v>0</v>
      </c>
      <c r="S147" s="86"/>
      <c r="T147" s="231">
        <f>S147*H147</f>
        <v>0</v>
      </c>
      <c r="U147" s="231">
        <v>0</v>
      </c>
      <c r="V147" s="231">
        <f>U147*H147</f>
        <v>0</v>
      </c>
      <c r="W147" s="231">
        <v>0</v>
      </c>
      <c r="X147" s="232">
        <f>W147*H147</f>
        <v>0</v>
      </c>
      <c r="Y147" s="40"/>
      <c r="Z147" s="40"/>
      <c r="AA147" s="40"/>
      <c r="AB147" s="40"/>
      <c r="AC147" s="40"/>
      <c r="AD147" s="40"/>
      <c r="AE147" s="40"/>
      <c r="AR147" s="233" t="s">
        <v>175</v>
      </c>
      <c r="AT147" s="233" t="s">
        <v>171</v>
      </c>
      <c r="AU147" s="233" t="s">
        <v>165</v>
      </c>
      <c r="AY147" s="19" t="s">
        <v>166</v>
      </c>
      <c r="BE147" s="234">
        <f>IF(O147="základní",K147,0)</f>
        <v>0</v>
      </c>
      <c r="BF147" s="234">
        <f>IF(O147="snížená",K147,0)</f>
        <v>0</v>
      </c>
      <c r="BG147" s="234">
        <f>IF(O147="zákl. přenesená",K147,0)</f>
        <v>0</v>
      </c>
      <c r="BH147" s="234">
        <f>IF(O147="sníž. přenesená",K147,0)</f>
        <v>0</v>
      </c>
      <c r="BI147" s="234">
        <f>IF(O147="nulová",K147,0)</f>
        <v>0</v>
      </c>
      <c r="BJ147" s="19" t="s">
        <v>84</v>
      </c>
      <c r="BK147" s="234">
        <f>ROUND(P147*H147,2)</f>
        <v>0</v>
      </c>
      <c r="BL147" s="19" t="s">
        <v>175</v>
      </c>
      <c r="BM147" s="233" t="s">
        <v>290</v>
      </c>
    </row>
    <row r="148" s="2" customFormat="1" ht="16.5" customHeight="1">
      <c r="A148" s="40"/>
      <c r="B148" s="41"/>
      <c r="C148" s="220" t="s">
        <v>291</v>
      </c>
      <c r="D148" s="220" t="s">
        <v>171</v>
      </c>
      <c r="E148" s="221" t="s">
        <v>292</v>
      </c>
      <c r="F148" s="222" t="s">
        <v>293</v>
      </c>
      <c r="G148" s="223" t="s">
        <v>254</v>
      </c>
      <c r="H148" s="224">
        <v>60</v>
      </c>
      <c r="I148" s="225"/>
      <c r="J148" s="225"/>
      <c r="K148" s="226">
        <f>ROUND(P148*H148,2)</f>
        <v>0</v>
      </c>
      <c r="L148" s="227"/>
      <c r="M148" s="46"/>
      <c r="N148" s="228" t="s">
        <v>20</v>
      </c>
      <c r="O148" s="229" t="s">
        <v>45</v>
      </c>
      <c r="P148" s="230">
        <f>I148+J148</f>
        <v>0</v>
      </c>
      <c r="Q148" s="230">
        <f>ROUND(I148*H148,2)</f>
        <v>0</v>
      </c>
      <c r="R148" s="230">
        <f>ROUND(J148*H148,2)</f>
        <v>0</v>
      </c>
      <c r="S148" s="86"/>
      <c r="T148" s="231">
        <f>S148*H148</f>
        <v>0</v>
      </c>
      <c r="U148" s="231">
        <v>0</v>
      </c>
      <c r="V148" s="231">
        <f>U148*H148</f>
        <v>0</v>
      </c>
      <c r="W148" s="231">
        <v>0</v>
      </c>
      <c r="X148" s="232">
        <f>W148*H148</f>
        <v>0</v>
      </c>
      <c r="Y148" s="40"/>
      <c r="Z148" s="40"/>
      <c r="AA148" s="40"/>
      <c r="AB148" s="40"/>
      <c r="AC148" s="40"/>
      <c r="AD148" s="40"/>
      <c r="AE148" s="40"/>
      <c r="AR148" s="233" t="s">
        <v>175</v>
      </c>
      <c r="AT148" s="233" t="s">
        <v>171</v>
      </c>
      <c r="AU148" s="233" t="s">
        <v>165</v>
      </c>
      <c r="AY148" s="19" t="s">
        <v>166</v>
      </c>
      <c r="BE148" s="234">
        <f>IF(O148="základní",K148,0)</f>
        <v>0</v>
      </c>
      <c r="BF148" s="234">
        <f>IF(O148="snížená",K148,0)</f>
        <v>0</v>
      </c>
      <c r="BG148" s="234">
        <f>IF(O148="zákl. přenesená",K148,0)</f>
        <v>0</v>
      </c>
      <c r="BH148" s="234">
        <f>IF(O148="sníž. přenesená",K148,0)</f>
        <v>0</v>
      </c>
      <c r="BI148" s="234">
        <f>IF(O148="nulová",K148,0)</f>
        <v>0</v>
      </c>
      <c r="BJ148" s="19" t="s">
        <v>84</v>
      </c>
      <c r="BK148" s="234">
        <f>ROUND(P148*H148,2)</f>
        <v>0</v>
      </c>
      <c r="BL148" s="19" t="s">
        <v>175</v>
      </c>
      <c r="BM148" s="233" t="s">
        <v>294</v>
      </c>
    </row>
    <row r="149" s="2" customFormat="1" ht="16.5" customHeight="1">
      <c r="A149" s="40"/>
      <c r="B149" s="41"/>
      <c r="C149" s="220" t="s">
        <v>295</v>
      </c>
      <c r="D149" s="220" t="s">
        <v>171</v>
      </c>
      <c r="E149" s="221" t="s">
        <v>296</v>
      </c>
      <c r="F149" s="222" t="s">
        <v>297</v>
      </c>
      <c r="G149" s="223" t="s">
        <v>254</v>
      </c>
      <c r="H149" s="224">
        <v>30</v>
      </c>
      <c r="I149" s="225"/>
      <c r="J149" s="225"/>
      <c r="K149" s="226">
        <f>ROUND(P149*H149,2)</f>
        <v>0</v>
      </c>
      <c r="L149" s="227"/>
      <c r="M149" s="46"/>
      <c r="N149" s="228" t="s">
        <v>20</v>
      </c>
      <c r="O149" s="229" t="s">
        <v>45</v>
      </c>
      <c r="P149" s="230">
        <f>I149+J149</f>
        <v>0</v>
      </c>
      <c r="Q149" s="230">
        <f>ROUND(I149*H149,2)</f>
        <v>0</v>
      </c>
      <c r="R149" s="230">
        <f>ROUND(J149*H149,2)</f>
        <v>0</v>
      </c>
      <c r="S149" s="86"/>
      <c r="T149" s="231">
        <f>S149*H149</f>
        <v>0</v>
      </c>
      <c r="U149" s="231">
        <v>0</v>
      </c>
      <c r="V149" s="231">
        <f>U149*H149</f>
        <v>0</v>
      </c>
      <c r="W149" s="231">
        <v>0</v>
      </c>
      <c r="X149" s="232">
        <f>W149*H149</f>
        <v>0</v>
      </c>
      <c r="Y149" s="40"/>
      <c r="Z149" s="40"/>
      <c r="AA149" s="40"/>
      <c r="AB149" s="40"/>
      <c r="AC149" s="40"/>
      <c r="AD149" s="40"/>
      <c r="AE149" s="40"/>
      <c r="AR149" s="233" t="s">
        <v>175</v>
      </c>
      <c r="AT149" s="233" t="s">
        <v>171</v>
      </c>
      <c r="AU149" s="233" t="s">
        <v>165</v>
      </c>
      <c r="AY149" s="19" t="s">
        <v>166</v>
      </c>
      <c r="BE149" s="234">
        <f>IF(O149="základní",K149,0)</f>
        <v>0</v>
      </c>
      <c r="BF149" s="234">
        <f>IF(O149="snížená",K149,0)</f>
        <v>0</v>
      </c>
      <c r="BG149" s="234">
        <f>IF(O149="zákl. přenesená",K149,0)</f>
        <v>0</v>
      </c>
      <c r="BH149" s="234">
        <f>IF(O149="sníž. přenesená",K149,0)</f>
        <v>0</v>
      </c>
      <c r="BI149" s="234">
        <f>IF(O149="nulová",K149,0)</f>
        <v>0</v>
      </c>
      <c r="BJ149" s="19" t="s">
        <v>84</v>
      </c>
      <c r="BK149" s="234">
        <f>ROUND(P149*H149,2)</f>
        <v>0</v>
      </c>
      <c r="BL149" s="19" t="s">
        <v>175</v>
      </c>
      <c r="BM149" s="233" t="s">
        <v>298</v>
      </c>
    </row>
    <row r="150" s="2" customFormat="1" ht="16.5" customHeight="1">
      <c r="A150" s="40"/>
      <c r="B150" s="41"/>
      <c r="C150" s="220" t="s">
        <v>299</v>
      </c>
      <c r="D150" s="220" t="s">
        <v>171</v>
      </c>
      <c r="E150" s="221" t="s">
        <v>300</v>
      </c>
      <c r="F150" s="222" t="s">
        <v>301</v>
      </c>
      <c r="G150" s="223" t="s">
        <v>254</v>
      </c>
      <c r="H150" s="224">
        <v>150</v>
      </c>
      <c r="I150" s="225"/>
      <c r="J150" s="225"/>
      <c r="K150" s="226">
        <f>ROUND(P150*H150,2)</f>
        <v>0</v>
      </c>
      <c r="L150" s="227"/>
      <c r="M150" s="46"/>
      <c r="N150" s="228" t="s">
        <v>20</v>
      </c>
      <c r="O150" s="229" t="s">
        <v>45</v>
      </c>
      <c r="P150" s="230">
        <f>I150+J150</f>
        <v>0</v>
      </c>
      <c r="Q150" s="230">
        <f>ROUND(I150*H150,2)</f>
        <v>0</v>
      </c>
      <c r="R150" s="230">
        <f>ROUND(J150*H150,2)</f>
        <v>0</v>
      </c>
      <c r="S150" s="86"/>
      <c r="T150" s="231">
        <f>S150*H150</f>
        <v>0</v>
      </c>
      <c r="U150" s="231">
        <v>0</v>
      </c>
      <c r="V150" s="231">
        <f>U150*H150</f>
        <v>0</v>
      </c>
      <c r="W150" s="231">
        <v>0</v>
      </c>
      <c r="X150" s="232">
        <f>W150*H150</f>
        <v>0</v>
      </c>
      <c r="Y150" s="40"/>
      <c r="Z150" s="40"/>
      <c r="AA150" s="40"/>
      <c r="AB150" s="40"/>
      <c r="AC150" s="40"/>
      <c r="AD150" s="40"/>
      <c r="AE150" s="40"/>
      <c r="AR150" s="233" t="s">
        <v>175</v>
      </c>
      <c r="AT150" s="233" t="s">
        <v>171</v>
      </c>
      <c r="AU150" s="233" t="s">
        <v>165</v>
      </c>
      <c r="AY150" s="19" t="s">
        <v>166</v>
      </c>
      <c r="BE150" s="234">
        <f>IF(O150="základní",K150,0)</f>
        <v>0</v>
      </c>
      <c r="BF150" s="234">
        <f>IF(O150="snížená",K150,0)</f>
        <v>0</v>
      </c>
      <c r="BG150" s="234">
        <f>IF(O150="zákl. přenesená",K150,0)</f>
        <v>0</v>
      </c>
      <c r="BH150" s="234">
        <f>IF(O150="sníž. přenesená",K150,0)</f>
        <v>0</v>
      </c>
      <c r="BI150" s="234">
        <f>IF(O150="nulová",K150,0)</f>
        <v>0</v>
      </c>
      <c r="BJ150" s="19" t="s">
        <v>84</v>
      </c>
      <c r="BK150" s="234">
        <f>ROUND(P150*H150,2)</f>
        <v>0</v>
      </c>
      <c r="BL150" s="19" t="s">
        <v>175</v>
      </c>
      <c r="BM150" s="233" t="s">
        <v>302</v>
      </c>
    </row>
    <row r="151" s="2" customFormat="1" ht="16.5" customHeight="1">
      <c r="A151" s="40"/>
      <c r="B151" s="41"/>
      <c r="C151" s="220" t="s">
        <v>303</v>
      </c>
      <c r="D151" s="220" t="s">
        <v>171</v>
      </c>
      <c r="E151" s="221" t="s">
        <v>304</v>
      </c>
      <c r="F151" s="222" t="s">
        <v>305</v>
      </c>
      <c r="G151" s="223" t="s">
        <v>254</v>
      </c>
      <c r="H151" s="224">
        <v>180</v>
      </c>
      <c r="I151" s="225"/>
      <c r="J151" s="225"/>
      <c r="K151" s="226">
        <f>ROUND(P151*H151,2)</f>
        <v>0</v>
      </c>
      <c r="L151" s="227"/>
      <c r="M151" s="46"/>
      <c r="N151" s="228" t="s">
        <v>20</v>
      </c>
      <c r="O151" s="229" t="s">
        <v>45</v>
      </c>
      <c r="P151" s="230">
        <f>I151+J151</f>
        <v>0</v>
      </c>
      <c r="Q151" s="230">
        <f>ROUND(I151*H151,2)</f>
        <v>0</v>
      </c>
      <c r="R151" s="230">
        <f>ROUND(J151*H151,2)</f>
        <v>0</v>
      </c>
      <c r="S151" s="86"/>
      <c r="T151" s="231">
        <f>S151*H151</f>
        <v>0</v>
      </c>
      <c r="U151" s="231">
        <v>0</v>
      </c>
      <c r="V151" s="231">
        <f>U151*H151</f>
        <v>0</v>
      </c>
      <c r="W151" s="231">
        <v>0</v>
      </c>
      <c r="X151" s="232">
        <f>W151*H151</f>
        <v>0</v>
      </c>
      <c r="Y151" s="40"/>
      <c r="Z151" s="40"/>
      <c r="AA151" s="40"/>
      <c r="AB151" s="40"/>
      <c r="AC151" s="40"/>
      <c r="AD151" s="40"/>
      <c r="AE151" s="40"/>
      <c r="AR151" s="233" t="s">
        <v>175</v>
      </c>
      <c r="AT151" s="233" t="s">
        <v>171</v>
      </c>
      <c r="AU151" s="233" t="s">
        <v>165</v>
      </c>
      <c r="AY151" s="19" t="s">
        <v>166</v>
      </c>
      <c r="BE151" s="234">
        <f>IF(O151="základní",K151,0)</f>
        <v>0</v>
      </c>
      <c r="BF151" s="234">
        <f>IF(O151="snížená",K151,0)</f>
        <v>0</v>
      </c>
      <c r="BG151" s="234">
        <f>IF(O151="zákl. přenesená",K151,0)</f>
        <v>0</v>
      </c>
      <c r="BH151" s="234">
        <f>IF(O151="sníž. přenesená",K151,0)</f>
        <v>0</v>
      </c>
      <c r="BI151" s="234">
        <f>IF(O151="nulová",K151,0)</f>
        <v>0</v>
      </c>
      <c r="BJ151" s="19" t="s">
        <v>84</v>
      </c>
      <c r="BK151" s="234">
        <f>ROUND(P151*H151,2)</f>
        <v>0</v>
      </c>
      <c r="BL151" s="19" t="s">
        <v>175</v>
      </c>
      <c r="BM151" s="233" t="s">
        <v>306</v>
      </c>
    </row>
    <row r="152" s="12" customFormat="1" ht="20.88" customHeight="1">
      <c r="A152" s="12"/>
      <c r="B152" s="203"/>
      <c r="C152" s="204"/>
      <c r="D152" s="205" t="s">
        <v>75</v>
      </c>
      <c r="E152" s="218" t="s">
        <v>307</v>
      </c>
      <c r="F152" s="218" t="s">
        <v>308</v>
      </c>
      <c r="G152" s="204"/>
      <c r="H152" s="204"/>
      <c r="I152" s="207"/>
      <c r="J152" s="207"/>
      <c r="K152" s="219">
        <f>BK152</f>
        <v>0</v>
      </c>
      <c r="L152" s="204"/>
      <c r="M152" s="209"/>
      <c r="N152" s="210"/>
      <c r="O152" s="211"/>
      <c r="P152" s="211"/>
      <c r="Q152" s="212">
        <f>SUM(Q153:Q156)</f>
        <v>0</v>
      </c>
      <c r="R152" s="212">
        <f>SUM(R153:R156)</f>
        <v>0</v>
      </c>
      <c r="S152" s="211"/>
      <c r="T152" s="213">
        <f>SUM(T153:T156)</f>
        <v>0</v>
      </c>
      <c r="U152" s="211"/>
      <c r="V152" s="213">
        <f>SUM(V153:V156)</f>
        <v>0</v>
      </c>
      <c r="W152" s="211"/>
      <c r="X152" s="214">
        <f>SUM(X153:X156)</f>
        <v>0</v>
      </c>
      <c r="Y152" s="12"/>
      <c r="Z152" s="12"/>
      <c r="AA152" s="12"/>
      <c r="AB152" s="12"/>
      <c r="AC152" s="12"/>
      <c r="AD152" s="12"/>
      <c r="AE152" s="12"/>
      <c r="AR152" s="215" t="s">
        <v>165</v>
      </c>
      <c r="AT152" s="216" t="s">
        <v>75</v>
      </c>
      <c r="AU152" s="216" t="s">
        <v>86</v>
      </c>
      <c r="AY152" s="215" t="s">
        <v>166</v>
      </c>
      <c r="BK152" s="217">
        <f>SUM(BK153:BK156)</f>
        <v>0</v>
      </c>
    </row>
    <row r="153" s="2" customFormat="1" ht="16.5" customHeight="1">
      <c r="A153" s="40"/>
      <c r="B153" s="41"/>
      <c r="C153" s="220" t="s">
        <v>309</v>
      </c>
      <c r="D153" s="220" t="s">
        <v>171</v>
      </c>
      <c r="E153" s="221" t="s">
        <v>310</v>
      </c>
      <c r="F153" s="222" t="s">
        <v>311</v>
      </c>
      <c r="G153" s="223" t="s">
        <v>312</v>
      </c>
      <c r="H153" s="224">
        <v>1</v>
      </c>
      <c r="I153" s="225"/>
      <c r="J153" s="225"/>
      <c r="K153" s="226">
        <f>ROUND(P153*H153,2)</f>
        <v>0</v>
      </c>
      <c r="L153" s="227"/>
      <c r="M153" s="46"/>
      <c r="N153" s="228" t="s">
        <v>20</v>
      </c>
      <c r="O153" s="229" t="s">
        <v>45</v>
      </c>
      <c r="P153" s="230">
        <f>I153+J153</f>
        <v>0</v>
      </c>
      <c r="Q153" s="230">
        <f>ROUND(I153*H153,2)</f>
        <v>0</v>
      </c>
      <c r="R153" s="230">
        <f>ROUND(J153*H153,2)</f>
        <v>0</v>
      </c>
      <c r="S153" s="86"/>
      <c r="T153" s="231">
        <f>S153*H153</f>
        <v>0</v>
      </c>
      <c r="U153" s="231">
        <v>0</v>
      </c>
      <c r="V153" s="231">
        <f>U153*H153</f>
        <v>0</v>
      </c>
      <c r="W153" s="231">
        <v>0</v>
      </c>
      <c r="X153" s="232">
        <f>W153*H153</f>
        <v>0</v>
      </c>
      <c r="Y153" s="40"/>
      <c r="Z153" s="40"/>
      <c r="AA153" s="40"/>
      <c r="AB153" s="40"/>
      <c r="AC153" s="40"/>
      <c r="AD153" s="40"/>
      <c r="AE153" s="40"/>
      <c r="AR153" s="233" t="s">
        <v>313</v>
      </c>
      <c r="AT153" s="233" t="s">
        <v>171</v>
      </c>
      <c r="AU153" s="233" t="s">
        <v>165</v>
      </c>
      <c r="AY153" s="19" t="s">
        <v>166</v>
      </c>
      <c r="BE153" s="234">
        <f>IF(O153="základní",K153,0)</f>
        <v>0</v>
      </c>
      <c r="BF153" s="234">
        <f>IF(O153="snížená",K153,0)</f>
        <v>0</v>
      </c>
      <c r="BG153" s="234">
        <f>IF(O153="zákl. přenesená",K153,0)</f>
        <v>0</v>
      </c>
      <c r="BH153" s="234">
        <f>IF(O153="sníž. přenesená",K153,0)</f>
        <v>0</v>
      </c>
      <c r="BI153" s="234">
        <f>IF(O153="nulová",K153,0)</f>
        <v>0</v>
      </c>
      <c r="BJ153" s="19" t="s">
        <v>84</v>
      </c>
      <c r="BK153" s="234">
        <f>ROUND(P153*H153,2)</f>
        <v>0</v>
      </c>
      <c r="BL153" s="19" t="s">
        <v>313</v>
      </c>
      <c r="BM153" s="233" t="s">
        <v>314</v>
      </c>
    </row>
    <row r="154" s="2" customFormat="1" ht="24.15" customHeight="1">
      <c r="A154" s="40"/>
      <c r="B154" s="41"/>
      <c r="C154" s="220" t="s">
        <v>315</v>
      </c>
      <c r="D154" s="220" t="s">
        <v>171</v>
      </c>
      <c r="E154" s="221" t="s">
        <v>316</v>
      </c>
      <c r="F154" s="222" t="s">
        <v>317</v>
      </c>
      <c r="G154" s="223" t="s">
        <v>312</v>
      </c>
      <c r="H154" s="224">
        <v>1</v>
      </c>
      <c r="I154" s="225"/>
      <c r="J154" s="225"/>
      <c r="K154" s="226">
        <f>ROUND(P154*H154,2)</f>
        <v>0</v>
      </c>
      <c r="L154" s="227"/>
      <c r="M154" s="46"/>
      <c r="N154" s="228" t="s">
        <v>20</v>
      </c>
      <c r="O154" s="229" t="s">
        <v>45</v>
      </c>
      <c r="P154" s="230">
        <f>I154+J154</f>
        <v>0</v>
      </c>
      <c r="Q154" s="230">
        <f>ROUND(I154*H154,2)</f>
        <v>0</v>
      </c>
      <c r="R154" s="230">
        <f>ROUND(J154*H154,2)</f>
        <v>0</v>
      </c>
      <c r="S154" s="86"/>
      <c r="T154" s="231">
        <f>S154*H154</f>
        <v>0</v>
      </c>
      <c r="U154" s="231">
        <v>0</v>
      </c>
      <c r="V154" s="231">
        <f>U154*H154</f>
        <v>0</v>
      </c>
      <c r="W154" s="231">
        <v>0</v>
      </c>
      <c r="X154" s="232">
        <f>W154*H154</f>
        <v>0</v>
      </c>
      <c r="Y154" s="40"/>
      <c r="Z154" s="40"/>
      <c r="AA154" s="40"/>
      <c r="AB154" s="40"/>
      <c r="AC154" s="40"/>
      <c r="AD154" s="40"/>
      <c r="AE154" s="40"/>
      <c r="AR154" s="233" t="s">
        <v>313</v>
      </c>
      <c r="AT154" s="233" t="s">
        <v>171</v>
      </c>
      <c r="AU154" s="233" t="s">
        <v>165</v>
      </c>
      <c r="AY154" s="19" t="s">
        <v>166</v>
      </c>
      <c r="BE154" s="234">
        <f>IF(O154="základní",K154,0)</f>
        <v>0</v>
      </c>
      <c r="BF154" s="234">
        <f>IF(O154="snížená",K154,0)</f>
        <v>0</v>
      </c>
      <c r="BG154" s="234">
        <f>IF(O154="zákl. přenesená",K154,0)</f>
        <v>0</v>
      </c>
      <c r="BH154" s="234">
        <f>IF(O154="sníž. přenesená",K154,0)</f>
        <v>0</v>
      </c>
      <c r="BI154" s="234">
        <f>IF(O154="nulová",K154,0)</f>
        <v>0</v>
      </c>
      <c r="BJ154" s="19" t="s">
        <v>84</v>
      </c>
      <c r="BK154" s="234">
        <f>ROUND(P154*H154,2)</f>
        <v>0</v>
      </c>
      <c r="BL154" s="19" t="s">
        <v>313</v>
      </c>
      <c r="BM154" s="233" t="s">
        <v>318</v>
      </c>
    </row>
    <row r="155" s="2" customFormat="1" ht="16.5" customHeight="1">
      <c r="A155" s="40"/>
      <c r="B155" s="41"/>
      <c r="C155" s="220" t="s">
        <v>319</v>
      </c>
      <c r="D155" s="220" t="s">
        <v>171</v>
      </c>
      <c r="E155" s="221" t="s">
        <v>320</v>
      </c>
      <c r="F155" s="222" t="s">
        <v>321</v>
      </c>
      <c r="G155" s="223" t="s">
        <v>312</v>
      </c>
      <c r="H155" s="224">
        <v>1</v>
      </c>
      <c r="I155" s="225"/>
      <c r="J155" s="225"/>
      <c r="K155" s="226">
        <f>ROUND(P155*H155,2)</f>
        <v>0</v>
      </c>
      <c r="L155" s="227"/>
      <c r="M155" s="46"/>
      <c r="N155" s="228" t="s">
        <v>20</v>
      </c>
      <c r="O155" s="229" t="s">
        <v>45</v>
      </c>
      <c r="P155" s="230">
        <f>I155+J155</f>
        <v>0</v>
      </c>
      <c r="Q155" s="230">
        <f>ROUND(I155*H155,2)</f>
        <v>0</v>
      </c>
      <c r="R155" s="230">
        <f>ROUND(J155*H155,2)</f>
        <v>0</v>
      </c>
      <c r="S155" s="86"/>
      <c r="T155" s="231">
        <f>S155*H155</f>
        <v>0</v>
      </c>
      <c r="U155" s="231">
        <v>0</v>
      </c>
      <c r="V155" s="231">
        <f>U155*H155</f>
        <v>0</v>
      </c>
      <c r="W155" s="231">
        <v>0</v>
      </c>
      <c r="X155" s="232">
        <f>W155*H155</f>
        <v>0</v>
      </c>
      <c r="Y155" s="40"/>
      <c r="Z155" s="40"/>
      <c r="AA155" s="40"/>
      <c r="AB155" s="40"/>
      <c r="AC155" s="40"/>
      <c r="AD155" s="40"/>
      <c r="AE155" s="40"/>
      <c r="AR155" s="233" t="s">
        <v>313</v>
      </c>
      <c r="AT155" s="233" t="s">
        <v>171</v>
      </c>
      <c r="AU155" s="233" t="s">
        <v>165</v>
      </c>
      <c r="AY155" s="19" t="s">
        <v>166</v>
      </c>
      <c r="BE155" s="234">
        <f>IF(O155="základní",K155,0)</f>
        <v>0</v>
      </c>
      <c r="BF155" s="234">
        <f>IF(O155="snížená",K155,0)</f>
        <v>0</v>
      </c>
      <c r="BG155" s="234">
        <f>IF(O155="zákl. přenesená",K155,0)</f>
        <v>0</v>
      </c>
      <c r="BH155" s="234">
        <f>IF(O155="sníž. přenesená",K155,0)</f>
        <v>0</v>
      </c>
      <c r="BI155" s="234">
        <f>IF(O155="nulová",K155,0)</f>
        <v>0</v>
      </c>
      <c r="BJ155" s="19" t="s">
        <v>84</v>
      </c>
      <c r="BK155" s="234">
        <f>ROUND(P155*H155,2)</f>
        <v>0</v>
      </c>
      <c r="BL155" s="19" t="s">
        <v>313</v>
      </c>
      <c r="BM155" s="233" t="s">
        <v>322</v>
      </c>
    </row>
    <row r="156" s="2" customFormat="1" ht="16.5" customHeight="1">
      <c r="A156" s="40"/>
      <c r="B156" s="41"/>
      <c r="C156" s="220" t="s">
        <v>323</v>
      </c>
      <c r="D156" s="220" t="s">
        <v>171</v>
      </c>
      <c r="E156" s="221" t="s">
        <v>324</v>
      </c>
      <c r="F156" s="222" t="s">
        <v>325</v>
      </c>
      <c r="G156" s="223" t="s">
        <v>312</v>
      </c>
      <c r="H156" s="224">
        <v>1</v>
      </c>
      <c r="I156" s="225"/>
      <c r="J156" s="225"/>
      <c r="K156" s="226">
        <f>ROUND(P156*H156,2)</f>
        <v>0</v>
      </c>
      <c r="L156" s="227"/>
      <c r="M156" s="46"/>
      <c r="N156" s="228" t="s">
        <v>20</v>
      </c>
      <c r="O156" s="229" t="s">
        <v>45</v>
      </c>
      <c r="P156" s="230">
        <f>I156+J156</f>
        <v>0</v>
      </c>
      <c r="Q156" s="230">
        <f>ROUND(I156*H156,2)</f>
        <v>0</v>
      </c>
      <c r="R156" s="230">
        <f>ROUND(J156*H156,2)</f>
        <v>0</v>
      </c>
      <c r="S156" s="86"/>
      <c r="T156" s="231">
        <f>S156*H156</f>
        <v>0</v>
      </c>
      <c r="U156" s="231">
        <v>0</v>
      </c>
      <c r="V156" s="231">
        <f>U156*H156</f>
        <v>0</v>
      </c>
      <c r="W156" s="231">
        <v>0</v>
      </c>
      <c r="X156" s="232">
        <f>W156*H156</f>
        <v>0</v>
      </c>
      <c r="Y156" s="40"/>
      <c r="Z156" s="40"/>
      <c r="AA156" s="40"/>
      <c r="AB156" s="40"/>
      <c r="AC156" s="40"/>
      <c r="AD156" s="40"/>
      <c r="AE156" s="40"/>
      <c r="AR156" s="233" t="s">
        <v>313</v>
      </c>
      <c r="AT156" s="233" t="s">
        <v>171</v>
      </c>
      <c r="AU156" s="233" t="s">
        <v>165</v>
      </c>
      <c r="AY156" s="19" t="s">
        <v>166</v>
      </c>
      <c r="BE156" s="234">
        <f>IF(O156="základní",K156,0)</f>
        <v>0</v>
      </c>
      <c r="BF156" s="234">
        <f>IF(O156="snížená",K156,0)</f>
        <v>0</v>
      </c>
      <c r="BG156" s="234">
        <f>IF(O156="zákl. přenesená",K156,0)</f>
        <v>0</v>
      </c>
      <c r="BH156" s="234">
        <f>IF(O156="sníž. přenesená",K156,0)</f>
        <v>0</v>
      </c>
      <c r="BI156" s="234">
        <f>IF(O156="nulová",K156,0)</f>
        <v>0</v>
      </c>
      <c r="BJ156" s="19" t="s">
        <v>84</v>
      </c>
      <c r="BK156" s="234">
        <f>ROUND(P156*H156,2)</f>
        <v>0</v>
      </c>
      <c r="BL156" s="19" t="s">
        <v>313</v>
      </c>
      <c r="BM156" s="233" t="s">
        <v>326</v>
      </c>
    </row>
    <row r="157" s="12" customFormat="1" ht="22.8" customHeight="1">
      <c r="A157" s="12"/>
      <c r="B157" s="203"/>
      <c r="C157" s="204"/>
      <c r="D157" s="205" t="s">
        <v>75</v>
      </c>
      <c r="E157" s="218" t="s">
        <v>327</v>
      </c>
      <c r="F157" s="218" t="s">
        <v>328</v>
      </c>
      <c r="G157" s="204"/>
      <c r="H157" s="204"/>
      <c r="I157" s="207"/>
      <c r="J157" s="207"/>
      <c r="K157" s="219">
        <f>BK157</f>
        <v>0</v>
      </c>
      <c r="L157" s="204"/>
      <c r="M157" s="209"/>
      <c r="N157" s="210"/>
      <c r="O157" s="211"/>
      <c r="P157" s="211"/>
      <c r="Q157" s="212">
        <f>Q158+Q196+Q219+Q231</f>
        <v>0</v>
      </c>
      <c r="R157" s="212">
        <f>R158+R196+R219+R231</f>
        <v>0</v>
      </c>
      <c r="S157" s="211"/>
      <c r="T157" s="213">
        <f>T158+T196+T219+T231</f>
        <v>0</v>
      </c>
      <c r="U157" s="211"/>
      <c r="V157" s="213">
        <f>V158+V196+V219+V231</f>
        <v>0</v>
      </c>
      <c r="W157" s="211"/>
      <c r="X157" s="214">
        <f>X158+X196+X219+X231</f>
        <v>0</v>
      </c>
      <c r="Y157" s="12"/>
      <c r="Z157" s="12"/>
      <c r="AA157" s="12"/>
      <c r="AB157" s="12"/>
      <c r="AC157" s="12"/>
      <c r="AD157" s="12"/>
      <c r="AE157" s="12"/>
      <c r="AR157" s="215" t="s">
        <v>165</v>
      </c>
      <c r="AT157" s="216" t="s">
        <v>75</v>
      </c>
      <c r="AU157" s="216" t="s">
        <v>84</v>
      </c>
      <c r="AY157" s="215" t="s">
        <v>166</v>
      </c>
      <c r="BK157" s="217">
        <f>BK158+BK196+BK219+BK231</f>
        <v>0</v>
      </c>
    </row>
    <row r="158" s="12" customFormat="1" ht="20.88" customHeight="1">
      <c r="A158" s="12"/>
      <c r="B158" s="203"/>
      <c r="C158" s="204"/>
      <c r="D158" s="205" t="s">
        <v>75</v>
      </c>
      <c r="E158" s="218" t="s">
        <v>169</v>
      </c>
      <c r="F158" s="218" t="s">
        <v>170</v>
      </c>
      <c r="G158" s="204"/>
      <c r="H158" s="204"/>
      <c r="I158" s="207"/>
      <c r="J158" s="207"/>
      <c r="K158" s="219">
        <f>BK158</f>
        <v>0</v>
      </c>
      <c r="L158" s="204"/>
      <c r="M158" s="209"/>
      <c r="N158" s="210"/>
      <c r="O158" s="211"/>
      <c r="P158" s="211"/>
      <c r="Q158" s="212">
        <f>SUM(Q159:Q195)</f>
        <v>0</v>
      </c>
      <c r="R158" s="212">
        <f>SUM(R159:R195)</f>
        <v>0</v>
      </c>
      <c r="S158" s="211"/>
      <c r="T158" s="213">
        <f>SUM(T159:T195)</f>
        <v>0</v>
      </c>
      <c r="U158" s="211"/>
      <c r="V158" s="213">
        <f>SUM(V159:V195)</f>
        <v>0</v>
      </c>
      <c r="W158" s="211"/>
      <c r="X158" s="214">
        <f>SUM(X159:X195)</f>
        <v>0</v>
      </c>
      <c r="Y158" s="12"/>
      <c r="Z158" s="12"/>
      <c r="AA158" s="12"/>
      <c r="AB158" s="12"/>
      <c r="AC158" s="12"/>
      <c r="AD158" s="12"/>
      <c r="AE158" s="12"/>
      <c r="AR158" s="215" t="s">
        <v>165</v>
      </c>
      <c r="AT158" s="216" t="s">
        <v>75</v>
      </c>
      <c r="AU158" s="216" t="s">
        <v>86</v>
      </c>
      <c r="AY158" s="215" t="s">
        <v>166</v>
      </c>
      <c r="BK158" s="217">
        <f>SUM(BK159:BK195)</f>
        <v>0</v>
      </c>
    </row>
    <row r="159" s="2" customFormat="1" ht="16.5" customHeight="1">
      <c r="A159" s="40"/>
      <c r="B159" s="41"/>
      <c r="C159" s="220" t="s">
        <v>329</v>
      </c>
      <c r="D159" s="220" t="s">
        <v>171</v>
      </c>
      <c r="E159" s="221" t="s">
        <v>330</v>
      </c>
      <c r="F159" s="222" t="s">
        <v>173</v>
      </c>
      <c r="G159" s="223" t="s">
        <v>174</v>
      </c>
      <c r="H159" s="224">
        <v>420</v>
      </c>
      <c r="I159" s="225"/>
      <c r="J159" s="225"/>
      <c r="K159" s="226">
        <f>ROUND(P159*H159,2)</f>
        <v>0</v>
      </c>
      <c r="L159" s="227"/>
      <c r="M159" s="46"/>
      <c r="N159" s="228" t="s">
        <v>20</v>
      </c>
      <c r="O159" s="229" t="s">
        <v>45</v>
      </c>
      <c r="P159" s="230">
        <f>I159+J159</f>
        <v>0</v>
      </c>
      <c r="Q159" s="230">
        <f>ROUND(I159*H159,2)</f>
        <v>0</v>
      </c>
      <c r="R159" s="230">
        <f>ROUND(J159*H159,2)</f>
        <v>0</v>
      </c>
      <c r="S159" s="86"/>
      <c r="T159" s="231">
        <f>S159*H159</f>
        <v>0</v>
      </c>
      <c r="U159" s="231">
        <v>0</v>
      </c>
      <c r="V159" s="231">
        <f>U159*H159</f>
        <v>0</v>
      </c>
      <c r="W159" s="231">
        <v>0</v>
      </c>
      <c r="X159" s="232">
        <f>W159*H159</f>
        <v>0</v>
      </c>
      <c r="Y159" s="40"/>
      <c r="Z159" s="40"/>
      <c r="AA159" s="40"/>
      <c r="AB159" s="40"/>
      <c r="AC159" s="40"/>
      <c r="AD159" s="40"/>
      <c r="AE159" s="40"/>
      <c r="AR159" s="233" t="s">
        <v>175</v>
      </c>
      <c r="AT159" s="233" t="s">
        <v>171</v>
      </c>
      <c r="AU159" s="233" t="s">
        <v>165</v>
      </c>
      <c r="AY159" s="19" t="s">
        <v>166</v>
      </c>
      <c r="BE159" s="234">
        <f>IF(O159="základní",K159,0)</f>
        <v>0</v>
      </c>
      <c r="BF159" s="234">
        <f>IF(O159="snížená",K159,0)</f>
        <v>0</v>
      </c>
      <c r="BG159" s="234">
        <f>IF(O159="zákl. přenesená",K159,0)</f>
        <v>0</v>
      </c>
      <c r="BH159" s="234">
        <f>IF(O159="sníž. přenesená",K159,0)</f>
        <v>0</v>
      </c>
      <c r="BI159" s="234">
        <f>IF(O159="nulová",K159,0)</f>
        <v>0</v>
      </c>
      <c r="BJ159" s="19" t="s">
        <v>84</v>
      </c>
      <c r="BK159" s="234">
        <f>ROUND(P159*H159,2)</f>
        <v>0</v>
      </c>
      <c r="BL159" s="19" t="s">
        <v>175</v>
      </c>
      <c r="BM159" s="233" t="s">
        <v>331</v>
      </c>
    </row>
    <row r="160" s="2" customFormat="1" ht="16.5" customHeight="1">
      <c r="A160" s="40"/>
      <c r="B160" s="41"/>
      <c r="C160" s="220" t="s">
        <v>332</v>
      </c>
      <c r="D160" s="220" t="s">
        <v>171</v>
      </c>
      <c r="E160" s="221" t="s">
        <v>333</v>
      </c>
      <c r="F160" s="222" t="s">
        <v>178</v>
      </c>
      <c r="G160" s="223" t="s">
        <v>179</v>
      </c>
      <c r="H160" s="224">
        <v>16</v>
      </c>
      <c r="I160" s="225"/>
      <c r="J160" s="225"/>
      <c r="K160" s="226">
        <f>ROUND(P160*H160,2)</f>
        <v>0</v>
      </c>
      <c r="L160" s="227"/>
      <c r="M160" s="46"/>
      <c r="N160" s="228" t="s">
        <v>20</v>
      </c>
      <c r="O160" s="229" t="s">
        <v>45</v>
      </c>
      <c r="P160" s="230">
        <f>I160+J160</f>
        <v>0</v>
      </c>
      <c r="Q160" s="230">
        <f>ROUND(I160*H160,2)</f>
        <v>0</v>
      </c>
      <c r="R160" s="230">
        <f>ROUND(J160*H160,2)</f>
        <v>0</v>
      </c>
      <c r="S160" s="86"/>
      <c r="T160" s="231">
        <f>S160*H160</f>
        <v>0</v>
      </c>
      <c r="U160" s="231">
        <v>0</v>
      </c>
      <c r="V160" s="231">
        <f>U160*H160</f>
        <v>0</v>
      </c>
      <c r="W160" s="231">
        <v>0</v>
      </c>
      <c r="X160" s="232">
        <f>W160*H160</f>
        <v>0</v>
      </c>
      <c r="Y160" s="40"/>
      <c r="Z160" s="40"/>
      <c r="AA160" s="40"/>
      <c r="AB160" s="40"/>
      <c r="AC160" s="40"/>
      <c r="AD160" s="40"/>
      <c r="AE160" s="40"/>
      <c r="AR160" s="233" t="s">
        <v>175</v>
      </c>
      <c r="AT160" s="233" t="s">
        <v>171</v>
      </c>
      <c r="AU160" s="233" t="s">
        <v>165</v>
      </c>
      <c r="AY160" s="19" t="s">
        <v>166</v>
      </c>
      <c r="BE160" s="234">
        <f>IF(O160="základní",K160,0)</f>
        <v>0</v>
      </c>
      <c r="BF160" s="234">
        <f>IF(O160="snížená",K160,0)</f>
        <v>0</v>
      </c>
      <c r="BG160" s="234">
        <f>IF(O160="zákl. přenesená",K160,0)</f>
        <v>0</v>
      </c>
      <c r="BH160" s="234">
        <f>IF(O160="sníž. přenesená",K160,0)</f>
        <v>0</v>
      </c>
      <c r="BI160" s="234">
        <f>IF(O160="nulová",K160,0)</f>
        <v>0</v>
      </c>
      <c r="BJ160" s="19" t="s">
        <v>84</v>
      </c>
      <c r="BK160" s="234">
        <f>ROUND(P160*H160,2)</f>
        <v>0</v>
      </c>
      <c r="BL160" s="19" t="s">
        <v>175</v>
      </c>
      <c r="BM160" s="233" t="s">
        <v>334</v>
      </c>
    </row>
    <row r="161" s="2" customFormat="1" ht="16.5" customHeight="1">
      <c r="A161" s="40"/>
      <c r="B161" s="41"/>
      <c r="C161" s="220" t="s">
        <v>335</v>
      </c>
      <c r="D161" s="220" t="s">
        <v>171</v>
      </c>
      <c r="E161" s="221" t="s">
        <v>336</v>
      </c>
      <c r="F161" s="222" t="s">
        <v>337</v>
      </c>
      <c r="G161" s="223" t="s">
        <v>179</v>
      </c>
      <c r="H161" s="224">
        <v>2</v>
      </c>
      <c r="I161" s="225"/>
      <c r="J161" s="225"/>
      <c r="K161" s="226">
        <f>ROUND(P161*H161,2)</f>
        <v>0</v>
      </c>
      <c r="L161" s="227"/>
      <c r="M161" s="46"/>
      <c r="N161" s="228" t="s">
        <v>20</v>
      </c>
      <c r="O161" s="229" t="s">
        <v>45</v>
      </c>
      <c r="P161" s="230">
        <f>I161+J161</f>
        <v>0</v>
      </c>
      <c r="Q161" s="230">
        <f>ROUND(I161*H161,2)</f>
        <v>0</v>
      </c>
      <c r="R161" s="230">
        <f>ROUND(J161*H161,2)</f>
        <v>0</v>
      </c>
      <c r="S161" s="86"/>
      <c r="T161" s="231">
        <f>S161*H161</f>
        <v>0</v>
      </c>
      <c r="U161" s="231">
        <v>0</v>
      </c>
      <c r="V161" s="231">
        <f>U161*H161</f>
        <v>0</v>
      </c>
      <c r="W161" s="231">
        <v>0</v>
      </c>
      <c r="X161" s="232">
        <f>W161*H161</f>
        <v>0</v>
      </c>
      <c r="Y161" s="40"/>
      <c r="Z161" s="40"/>
      <c r="AA161" s="40"/>
      <c r="AB161" s="40"/>
      <c r="AC161" s="40"/>
      <c r="AD161" s="40"/>
      <c r="AE161" s="40"/>
      <c r="AR161" s="233" t="s">
        <v>175</v>
      </c>
      <c r="AT161" s="233" t="s">
        <v>171</v>
      </c>
      <c r="AU161" s="233" t="s">
        <v>165</v>
      </c>
      <c r="AY161" s="19" t="s">
        <v>166</v>
      </c>
      <c r="BE161" s="234">
        <f>IF(O161="základní",K161,0)</f>
        <v>0</v>
      </c>
      <c r="BF161" s="234">
        <f>IF(O161="snížená",K161,0)</f>
        <v>0</v>
      </c>
      <c r="BG161" s="234">
        <f>IF(O161="zákl. přenesená",K161,0)</f>
        <v>0</v>
      </c>
      <c r="BH161" s="234">
        <f>IF(O161="sníž. přenesená",K161,0)</f>
        <v>0</v>
      </c>
      <c r="BI161" s="234">
        <f>IF(O161="nulová",K161,0)</f>
        <v>0</v>
      </c>
      <c r="BJ161" s="19" t="s">
        <v>84</v>
      </c>
      <c r="BK161" s="234">
        <f>ROUND(P161*H161,2)</f>
        <v>0</v>
      </c>
      <c r="BL161" s="19" t="s">
        <v>175</v>
      </c>
      <c r="BM161" s="233" t="s">
        <v>338</v>
      </c>
    </row>
    <row r="162" s="2" customFormat="1" ht="16.5" customHeight="1">
      <c r="A162" s="40"/>
      <c r="B162" s="41"/>
      <c r="C162" s="220" t="s">
        <v>339</v>
      </c>
      <c r="D162" s="220" t="s">
        <v>171</v>
      </c>
      <c r="E162" s="221" t="s">
        <v>340</v>
      </c>
      <c r="F162" s="222" t="s">
        <v>182</v>
      </c>
      <c r="G162" s="223" t="s">
        <v>174</v>
      </c>
      <c r="H162" s="224">
        <v>140</v>
      </c>
      <c r="I162" s="225"/>
      <c r="J162" s="225"/>
      <c r="K162" s="226">
        <f>ROUND(P162*H162,2)</f>
        <v>0</v>
      </c>
      <c r="L162" s="227"/>
      <c r="M162" s="46"/>
      <c r="N162" s="228" t="s">
        <v>20</v>
      </c>
      <c r="O162" s="229" t="s">
        <v>45</v>
      </c>
      <c r="P162" s="230">
        <f>I162+J162</f>
        <v>0</v>
      </c>
      <c r="Q162" s="230">
        <f>ROUND(I162*H162,2)</f>
        <v>0</v>
      </c>
      <c r="R162" s="230">
        <f>ROUND(J162*H162,2)</f>
        <v>0</v>
      </c>
      <c r="S162" s="86"/>
      <c r="T162" s="231">
        <f>S162*H162</f>
        <v>0</v>
      </c>
      <c r="U162" s="231">
        <v>0</v>
      </c>
      <c r="V162" s="231">
        <f>U162*H162</f>
        <v>0</v>
      </c>
      <c r="W162" s="231">
        <v>0</v>
      </c>
      <c r="X162" s="232">
        <f>W162*H162</f>
        <v>0</v>
      </c>
      <c r="Y162" s="40"/>
      <c r="Z162" s="40"/>
      <c r="AA162" s="40"/>
      <c r="AB162" s="40"/>
      <c r="AC162" s="40"/>
      <c r="AD162" s="40"/>
      <c r="AE162" s="40"/>
      <c r="AR162" s="233" t="s">
        <v>175</v>
      </c>
      <c r="AT162" s="233" t="s">
        <v>171</v>
      </c>
      <c r="AU162" s="233" t="s">
        <v>165</v>
      </c>
      <c r="AY162" s="19" t="s">
        <v>166</v>
      </c>
      <c r="BE162" s="234">
        <f>IF(O162="základní",K162,0)</f>
        <v>0</v>
      </c>
      <c r="BF162" s="234">
        <f>IF(O162="snížená",K162,0)</f>
        <v>0</v>
      </c>
      <c r="BG162" s="234">
        <f>IF(O162="zákl. přenesená",K162,0)</f>
        <v>0</v>
      </c>
      <c r="BH162" s="234">
        <f>IF(O162="sníž. přenesená",K162,0)</f>
        <v>0</v>
      </c>
      <c r="BI162" s="234">
        <f>IF(O162="nulová",K162,0)</f>
        <v>0</v>
      </c>
      <c r="BJ162" s="19" t="s">
        <v>84</v>
      </c>
      <c r="BK162" s="234">
        <f>ROUND(P162*H162,2)</f>
        <v>0</v>
      </c>
      <c r="BL162" s="19" t="s">
        <v>175</v>
      </c>
      <c r="BM162" s="233" t="s">
        <v>341</v>
      </c>
    </row>
    <row r="163" s="2" customFormat="1" ht="21.75" customHeight="1">
      <c r="A163" s="40"/>
      <c r="B163" s="41"/>
      <c r="C163" s="220" t="s">
        <v>342</v>
      </c>
      <c r="D163" s="220" t="s">
        <v>171</v>
      </c>
      <c r="E163" s="221" t="s">
        <v>343</v>
      </c>
      <c r="F163" s="222" t="s">
        <v>344</v>
      </c>
      <c r="G163" s="223" t="s">
        <v>174</v>
      </c>
      <c r="H163" s="224">
        <v>220</v>
      </c>
      <c r="I163" s="225"/>
      <c r="J163" s="225"/>
      <c r="K163" s="226">
        <f>ROUND(P163*H163,2)</f>
        <v>0</v>
      </c>
      <c r="L163" s="227"/>
      <c r="M163" s="46"/>
      <c r="N163" s="228" t="s">
        <v>20</v>
      </c>
      <c r="O163" s="229" t="s">
        <v>45</v>
      </c>
      <c r="P163" s="230">
        <f>I163+J163</f>
        <v>0</v>
      </c>
      <c r="Q163" s="230">
        <f>ROUND(I163*H163,2)</f>
        <v>0</v>
      </c>
      <c r="R163" s="230">
        <f>ROUND(J163*H163,2)</f>
        <v>0</v>
      </c>
      <c r="S163" s="86"/>
      <c r="T163" s="231">
        <f>S163*H163</f>
        <v>0</v>
      </c>
      <c r="U163" s="231">
        <v>0</v>
      </c>
      <c r="V163" s="231">
        <f>U163*H163</f>
        <v>0</v>
      </c>
      <c r="W163" s="231">
        <v>0</v>
      </c>
      <c r="X163" s="232">
        <f>W163*H163</f>
        <v>0</v>
      </c>
      <c r="Y163" s="40"/>
      <c r="Z163" s="40"/>
      <c r="AA163" s="40"/>
      <c r="AB163" s="40"/>
      <c r="AC163" s="40"/>
      <c r="AD163" s="40"/>
      <c r="AE163" s="40"/>
      <c r="AR163" s="233" t="s">
        <v>175</v>
      </c>
      <c r="AT163" s="233" t="s">
        <v>171</v>
      </c>
      <c r="AU163" s="233" t="s">
        <v>165</v>
      </c>
      <c r="AY163" s="19" t="s">
        <v>166</v>
      </c>
      <c r="BE163" s="234">
        <f>IF(O163="základní",K163,0)</f>
        <v>0</v>
      </c>
      <c r="BF163" s="234">
        <f>IF(O163="snížená",K163,0)</f>
        <v>0</v>
      </c>
      <c r="BG163" s="234">
        <f>IF(O163="zákl. přenesená",K163,0)</f>
        <v>0</v>
      </c>
      <c r="BH163" s="234">
        <f>IF(O163="sníž. přenesená",K163,0)</f>
        <v>0</v>
      </c>
      <c r="BI163" s="234">
        <f>IF(O163="nulová",K163,0)</f>
        <v>0</v>
      </c>
      <c r="BJ163" s="19" t="s">
        <v>84</v>
      </c>
      <c r="BK163" s="234">
        <f>ROUND(P163*H163,2)</f>
        <v>0</v>
      </c>
      <c r="BL163" s="19" t="s">
        <v>175</v>
      </c>
      <c r="BM163" s="233" t="s">
        <v>345</v>
      </c>
    </row>
    <row r="164" s="2" customFormat="1" ht="16.5" customHeight="1">
      <c r="A164" s="40"/>
      <c r="B164" s="41"/>
      <c r="C164" s="220" t="s">
        <v>346</v>
      </c>
      <c r="D164" s="220" t="s">
        <v>171</v>
      </c>
      <c r="E164" s="221" t="s">
        <v>347</v>
      </c>
      <c r="F164" s="222" t="s">
        <v>348</v>
      </c>
      <c r="G164" s="223" t="s">
        <v>174</v>
      </c>
      <c r="H164" s="224">
        <v>160</v>
      </c>
      <c r="I164" s="225"/>
      <c r="J164" s="225"/>
      <c r="K164" s="226">
        <f>ROUND(P164*H164,2)</f>
        <v>0</v>
      </c>
      <c r="L164" s="227"/>
      <c r="M164" s="46"/>
      <c r="N164" s="228" t="s">
        <v>20</v>
      </c>
      <c r="O164" s="229" t="s">
        <v>45</v>
      </c>
      <c r="P164" s="230">
        <f>I164+J164</f>
        <v>0</v>
      </c>
      <c r="Q164" s="230">
        <f>ROUND(I164*H164,2)</f>
        <v>0</v>
      </c>
      <c r="R164" s="230">
        <f>ROUND(J164*H164,2)</f>
        <v>0</v>
      </c>
      <c r="S164" s="86"/>
      <c r="T164" s="231">
        <f>S164*H164</f>
        <v>0</v>
      </c>
      <c r="U164" s="231">
        <v>0</v>
      </c>
      <c r="V164" s="231">
        <f>U164*H164</f>
        <v>0</v>
      </c>
      <c r="W164" s="231">
        <v>0</v>
      </c>
      <c r="X164" s="232">
        <f>W164*H164</f>
        <v>0</v>
      </c>
      <c r="Y164" s="40"/>
      <c r="Z164" s="40"/>
      <c r="AA164" s="40"/>
      <c r="AB164" s="40"/>
      <c r="AC164" s="40"/>
      <c r="AD164" s="40"/>
      <c r="AE164" s="40"/>
      <c r="AR164" s="233" t="s">
        <v>175</v>
      </c>
      <c r="AT164" s="233" t="s">
        <v>171</v>
      </c>
      <c r="AU164" s="233" t="s">
        <v>165</v>
      </c>
      <c r="AY164" s="19" t="s">
        <v>166</v>
      </c>
      <c r="BE164" s="234">
        <f>IF(O164="základní",K164,0)</f>
        <v>0</v>
      </c>
      <c r="BF164" s="234">
        <f>IF(O164="snížená",K164,0)</f>
        <v>0</v>
      </c>
      <c r="BG164" s="234">
        <f>IF(O164="zákl. přenesená",K164,0)</f>
        <v>0</v>
      </c>
      <c r="BH164" s="234">
        <f>IF(O164="sníž. přenesená",K164,0)</f>
        <v>0</v>
      </c>
      <c r="BI164" s="234">
        <f>IF(O164="nulová",K164,0)</f>
        <v>0</v>
      </c>
      <c r="BJ164" s="19" t="s">
        <v>84</v>
      </c>
      <c r="BK164" s="234">
        <f>ROUND(P164*H164,2)</f>
        <v>0</v>
      </c>
      <c r="BL164" s="19" t="s">
        <v>175</v>
      </c>
      <c r="BM164" s="233" t="s">
        <v>349</v>
      </c>
    </row>
    <row r="165" s="2" customFormat="1" ht="16.5" customHeight="1">
      <c r="A165" s="40"/>
      <c r="B165" s="41"/>
      <c r="C165" s="220" t="s">
        <v>350</v>
      </c>
      <c r="D165" s="220" t="s">
        <v>171</v>
      </c>
      <c r="E165" s="221" t="s">
        <v>351</v>
      </c>
      <c r="F165" s="222" t="s">
        <v>352</v>
      </c>
      <c r="G165" s="223" t="s">
        <v>179</v>
      </c>
      <c r="H165" s="224">
        <v>1</v>
      </c>
      <c r="I165" s="225"/>
      <c r="J165" s="225"/>
      <c r="K165" s="226">
        <f>ROUND(P165*H165,2)</f>
        <v>0</v>
      </c>
      <c r="L165" s="227"/>
      <c r="M165" s="46"/>
      <c r="N165" s="228" t="s">
        <v>20</v>
      </c>
      <c r="O165" s="229" t="s">
        <v>45</v>
      </c>
      <c r="P165" s="230">
        <f>I165+J165</f>
        <v>0</v>
      </c>
      <c r="Q165" s="230">
        <f>ROUND(I165*H165,2)</f>
        <v>0</v>
      </c>
      <c r="R165" s="230">
        <f>ROUND(J165*H165,2)</f>
        <v>0</v>
      </c>
      <c r="S165" s="86"/>
      <c r="T165" s="231">
        <f>S165*H165</f>
        <v>0</v>
      </c>
      <c r="U165" s="231">
        <v>0</v>
      </c>
      <c r="V165" s="231">
        <f>U165*H165</f>
        <v>0</v>
      </c>
      <c r="W165" s="231">
        <v>0</v>
      </c>
      <c r="X165" s="232">
        <f>W165*H165</f>
        <v>0</v>
      </c>
      <c r="Y165" s="40"/>
      <c r="Z165" s="40"/>
      <c r="AA165" s="40"/>
      <c r="AB165" s="40"/>
      <c r="AC165" s="40"/>
      <c r="AD165" s="40"/>
      <c r="AE165" s="40"/>
      <c r="AR165" s="233" t="s">
        <v>175</v>
      </c>
      <c r="AT165" s="233" t="s">
        <v>171</v>
      </c>
      <c r="AU165" s="233" t="s">
        <v>165</v>
      </c>
      <c r="AY165" s="19" t="s">
        <v>166</v>
      </c>
      <c r="BE165" s="234">
        <f>IF(O165="základní",K165,0)</f>
        <v>0</v>
      </c>
      <c r="BF165" s="234">
        <f>IF(O165="snížená",K165,0)</f>
        <v>0</v>
      </c>
      <c r="BG165" s="234">
        <f>IF(O165="zákl. přenesená",K165,0)</f>
        <v>0</v>
      </c>
      <c r="BH165" s="234">
        <f>IF(O165="sníž. přenesená",K165,0)</f>
        <v>0</v>
      </c>
      <c r="BI165" s="234">
        <f>IF(O165="nulová",K165,0)</f>
        <v>0</v>
      </c>
      <c r="BJ165" s="19" t="s">
        <v>84</v>
      </c>
      <c r="BK165" s="234">
        <f>ROUND(P165*H165,2)</f>
        <v>0</v>
      </c>
      <c r="BL165" s="19" t="s">
        <v>175</v>
      </c>
      <c r="BM165" s="233" t="s">
        <v>353</v>
      </c>
    </row>
    <row r="166" s="2" customFormat="1" ht="16.5" customHeight="1">
      <c r="A166" s="40"/>
      <c r="B166" s="41"/>
      <c r="C166" s="220" t="s">
        <v>354</v>
      </c>
      <c r="D166" s="220" t="s">
        <v>171</v>
      </c>
      <c r="E166" s="221" t="s">
        <v>355</v>
      </c>
      <c r="F166" s="222" t="s">
        <v>356</v>
      </c>
      <c r="G166" s="223" t="s">
        <v>179</v>
      </c>
      <c r="H166" s="224">
        <v>1</v>
      </c>
      <c r="I166" s="225"/>
      <c r="J166" s="225"/>
      <c r="K166" s="226">
        <f>ROUND(P166*H166,2)</f>
        <v>0</v>
      </c>
      <c r="L166" s="227"/>
      <c r="M166" s="46"/>
      <c r="N166" s="228" t="s">
        <v>20</v>
      </c>
      <c r="O166" s="229" t="s">
        <v>45</v>
      </c>
      <c r="P166" s="230">
        <f>I166+J166</f>
        <v>0</v>
      </c>
      <c r="Q166" s="230">
        <f>ROUND(I166*H166,2)</f>
        <v>0</v>
      </c>
      <c r="R166" s="230">
        <f>ROUND(J166*H166,2)</f>
        <v>0</v>
      </c>
      <c r="S166" s="86"/>
      <c r="T166" s="231">
        <f>S166*H166</f>
        <v>0</v>
      </c>
      <c r="U166" s="231">
        <v>0</v>
      </c>
      <c r="V166" s="231">
        <f>U166*H166</f>
        <v>0</v>
      </c>
      <c r="W166" s="231">
        <v>0</v>
      </c>
      <c r="X166" s="232">
        <f>W166*H166</f>
        <v>0</v>
      </c>
      <c r="Y166" s="40"/>
      <c r="Z166" s="40"/>
      <c r="AA166" s="40"/>
      <c r="AB166" s="40"/>
      <c r="AC166" s="40"/>
      <c r="AD166" s="40"/>
      <c r="AE166" s="40"/>
      <c r="AR166" s="233" t="s">
        <v>175</v>
      </c>
      <c r="AT166" s="233" t="s">
        <v>171</v>
      </c>
      <c r="AU166" s="233" t="s">
        <v>165</v>
      </c>
      <c r="AY166" s="19" t="s">
        <v>166</v>
      </c>
      <c r="BE166" s="234">
        <f>IF(O166="základní",K166,0)</f>
        <v>0</v>
      </c>
      <c r="BF166" s="234">
        <f>IF(O166="snížená",K166,0)</f>
        <v>0</v>
      </c>
      <c r="BG166" s="234">
        <f>IF(O166="zákl. přenesená",K166,0)</f>
        <v>0</v>
      </c>
      <c r="BH166" s="234">
        <f>IF(O166="sníž. přenesená",K166,0)</f>
        <v>0</v>
      </c>
      <c r="BI166" s="234">
        <f>IF(O166="nulová",K166,0)</f>
        <v>0</v>
      </c>
      <c r="BJ166" s="19" t="s">
        <v>84</v>
      </c>
      <c r="BK166" s="234">
        <f>ROUND(P166*H166,2)</f>
        <v>0</v>
      </c>
      <c r="BL166" s="19" t="s">
        <v>175</v>
      </c>
      <c r="BM166" s="233" t="s">
        <v>357</v>
      </c>
    </row>
    <row r="167" s="2" customFormat="1" ht="16.5" customHeight="1">
      <c r="A167" s="40"/>
      <c r="B167" s="41"/>
      <c r="C167" s="220" t="s">
        <v>358</v>
      </c>
      <c r="D167" s="220" t="s">
        <v>171</v>
      </c>
      <c r="E167" s="221" t="s">
        <v>359</v>
      </c>
      <c r="F167" s="222" t="s">
        <v>360</v>
      </c>
      <c r="G167" s="223" t="s">
        <v>179</v>
      </c>
      <c r="H167" s="224">
        <v>1</v>
      </c>
      <c r="I167" s="225"/>
      <c r="J167" s="225"/>
      <c r="K167" s="226">
        <f>ROUND(P167*H167,2)</f>
        <v>0</v>
      </c>
      <c r="L167" s="227"/>
      <c r="M167" s="46"/>
      <c r="N167" s="228" t="s">
        <v>20</v>
      </c>
      <c r="O167" s="229" t="s">
        <v>45</v>
      </c>
      <c r="P167" s="230">
        <f>I167+J167</f>
        <v>0</v>
      </c>
      <c r="Q167" s="230">
        <f>ROUND(I167*H167,2)</f>
        <v>0</v>
      </c>
      <c r="R167" s="230">
        <f>ROUND(J167*H167,2)</f>
        <v>0</v>
      </c>
      <c r="S167" s="86"/>
      <c r="T167" s="231">
        <f>S167*H167</f>
        <v>0</v>
      </c>
      <c r="U167" s="231">
        <v>0</v>
      </c>
      <c r="V167" s="231">
        <f>U167*H167</f>
        <v>0</v>
      </c>
      <c r="W167" s="231">
        <v>0</v>
      </c>
      <c r="X167" s="232">
        <f>W167*H167</f>
        <v>0</v>
      </c>
      <c r="Y167" s="40"/>
      <c r="Z167" s="40"/>
      <c r="AA167" s="40"/>
      <c r="AB167" s="40"/>
      <c r="AC167" s="40"/>
      <c r="AD167" s="40"/>
      <c r="AE167" s="40"/>
      <c r="AR167" s="233" t="s">
        <v>175</v>
      </c>
      <c r="AT167" s="233" t="s">
        <v>171</v>
      </c>
      <c r="AU167" s="233" t="s">
        <v>165</v>
      </c>
      <c r="AY167" s="19" t="s">
        <v>166</v>
      </c>
      <c r="BE167" s="234">
        <f>IF(O167="základní",K167,0)</f>
        <v>0</v>
      </c>
      <c r="BF167" s="234">
        <f>IF(O167="snížená",K167,0)</f>
        <v>0</v>
      </c>
      <c r="BG167" s="234">
        <f>IF(O167="zákl. přenesená",K167,0)</f>
        <v>0</v>
      </c>
      <c r="BH167" s="234">
        <f>IF(O167="sníž. přenesená",K167,0)</f>
        <v>0</v>
      </c>
      <c r="BI167" s="234">
        <f>IF(O167="nulová",K167,0)</f>
        <v>0</v>
      </c>
      <c r="BJ167" s="19" t="s">
        <v>84</v>
      </c>
      <c r="BK167" s="234">
        <f>ROUND(P167*H167,2)</f>
        <v>0</v>
      </c>
      <c r="BL167" s="19" t="s">
        <v>175</v>
      </c>
      <c r="BM167" s="233" t="s">
        <v>361</v>
      </c>
    </row>
    <row r="168" s="2" customFormat="1" ht="16.5" customHeight="1">
      <c r="A168" s="40"/>
      <c r="B168" s="41"/>
      <c r="C168" s="220" t="s">
        <v>362</v>
      </c>
      <c r="D168" s="220" t="s">
        <v>171</v>
      </c>
      <c r="E168" s="221" t="s">
        <v>363</v>
      </c>
      <c r="F168" s="222" t="s">
        <v>364</v>
      </c>
      <c r="G168" s="223" t="s">
        <v>174</v>
      </c>
      <c r="H168" s="224">
        <v>160</v>
      </c>
      <c r="I168" s="225"/>
      <c r="J168" s="225"/>
      <c r="K168" s="226">
        <f>ROUND(P168*H168,2)</f>
        <v>0</v>
      </c>
      <c r="L168" s="227"/>
      <c r="M168" s="46"/>
      <c r="N168" s="228" t="s">
        <v>20</v>
      </c>
      <c r="O168" s="229" t="s">
        <v>45</v>
      </c>
      <c r="P168" s="230">
        <f>I168+J168</f>
        <v>0</v>
      </c>
      <c r="Q168" s="230">
        <f>ROUND(I168*H168,2)</f>
        <v>0</v>
      </c>
      <c r="R168" s="230">
        <f>ROUND(J168*H168,2)</f>
        <v>0</v>
      </c>
      <c r="S168" s="86"/>
      <c r="T168" s="231">
        <f>S168*H168</f>
        <v>0</v>
      </c>
      <c r="U168" s="231">
        <v>0</v>
      </c>
      <c r="V168" s="231">
        <f>U168*H168</f>
        <v>0</v>
      </c>
      <c r="W168" s="231">
        <v>0</v>
      </c>
      <c r="X168" s="232">
        <f>W168*H168</f>
        <v>0</v>
      </c>
      <c r="Y168" s="40"/>
      <c r="Z168" s="40"/>
      <c r="AA168" s="40"/>
      <c r="AB168" s="40"/>
      <c r="AC168" s="40"/>
      <c r="AD168" s="40"/>
      <c r="AE168" s="40"/>
      <c r="AR168" s="233" t="s">
        <v>175</v>
      </c>
      <c r="AT168" s="233" t="s">
        <v>171</v>
      </c>
      <c r="AU168" s="233" t="s">
        <v>165</v>
      </c>
      <c r="AY168" s="19" t="s">
        <v>166</v>
      </c>
      <c r="BE168" s="234">
        <f>IF(O168="základní",K168,0)</f>
        <v>0</v>
      </c>
      <c r="BF168" s="234">
        <f>IF(O168="snížená",K168,0)</f>
        <v>0</v>
      </c>
      <c r="BG168" s="234">
        <f>IF(O168="zákl. přenesená",K168,0)</f>
        <v>0</v>
      </c>
      <c r="BH168" s="234">
        <f>IF(O168="sníž. přenesená",K168,0)</f>
        <v>0</v>
      </c>
      <c r="BI168" s="234">
        <f>IF(O168="nulová",K168,0)</f>
        <v>0</v>
      </c>
      <c r="BJ168" s="19" t="s">
        <v>84</v>
      </c>
      <c r="BK168" s="234">
        <f>ROUND(P168*H168,2)</f>
        <v>0</v>
      </c>
      <c r="BL168" s="19" t="s">
        <v>175</v>
      </c>
      <c r="BM168" s="233" t="s">
        <v>365</v>
      </c>
    </row>
    <row r="169" s="2" customFormat="1" ht="16.5" customHeight="1">
      <c r="A169" s="40"/>
      <c r="B169" s="41"/>
      <c r="C169" s="220" t="s">
        <v>366</v>
      </c>
      <c r="D169" s="220" t="s">
        <v>171</v>
      </c>
      <c r="E169" s="221" t="s">
        <v>367</v>
      </c>
      <c r="F169" s="222" t="s">
        <v>368</v>
      </c>
      <c r="G169" s="223" t="s">
        <v>179</v>
      </c>
      <c r="H169" s="224">
        <v>1215</v>
      </c>
      <c r="I169" s="225"/>
      <c r="J169" s="225"/>
      <c r="K169" s="226">
        <f>ROUND(P169*H169,2)</f>
        <v>0</v>
      </c>
      <c r="L169" s="227"/>
      <c r="M169" s="46"/>
      <c r="N169" s="228" t="s">
        <v>20</v>
      </c>
      <c r="O169" s="229" t="s">
        <v>45</v>
      </c>
      <c r="P169" s="230">
        <f>I169+J169</f>
        <v>0</v>
      </c>
      <c r="Q169" s="230">
        <f>ROUND(I169*H169,2)</f>
        <v>0</v>
      </c>
      <c r="R169" s="230">
        <f>ROUND(J169*H169,2)</f>
        <v>0</v>
      </c>
      <c r="S169" s="86"/>
      <c r="T169" s="231">
        <f>S169*H169</f>
        <v>0</v>
      </c>
      <c r="U169" s="231">
        <v>0</v>
      </c>
      <c r="V169" s="231">
        <f>U169*H169</f>
        <v>0</v>
      </c>
      <c r="W169" s="231">
        <v>0</v>
      </c>
      <c r="X169" s="232">
        <f>W169*H169</f>
        <v>0</v>
      </c>
      <c r="Y169" s="40"/>
      <c r="Z169" s="40"/>
      <c r="AA169" s="40"/>
      <c r="AB169" s="40"/>
      <c r="AC169" s="40"/>
      <c r="AD169" s="40"/>
      <c r="AE169" s="40"/>
      <c r="AR169" s="233" t="s">
        <v>175</v>
      </c>
      <c r="AT169" s="233" t="s">
        <v>171</v>
      </c>
      <c r="AU169" s="233" t="s">
        <v>165</v>
      </c>
      <c r="AY169" s="19" t="s">
        <v>166</v>
      </c>
      <c r="BE169" s="234">
        <f>IF(O169="základní",K169,0)</f>
        <v>0</v>
      </c>
      <c r="BF169" s="234">
        <f>IF(O169="snížená",K169,0)</f>
        <v>0</v>
      </c>
      <c r="BG169" s="234">
        <f>IF(O169="zákl. přenesená",K169,0)</f>
        <v>0</v>
      </c>
      <c r="BH169" s="234">
        <f>IF(O169="sníž. přenesená",K169,0)</f>
        <v>0</v>
      </c>
      <c r="BI169" s="234">
        <f>IF(O169="nulová",K169,0)</f>
        <v>0</v>
      </c>
      <c r="BJ169" s="19" t="s">
        <v>84</v>
      </c>
      <c r="BK169" s="234">
        <f>ROUND(P169*H169,2)</f>
        <v>0</v>
      </c>
      <c r="BL169" s="19" t="s">
        <v>175</v>
      </c>
      <c r="BM169" s="233" t="s">
        <v>369</v>
      </c>
    </row>
    <row r="170" s="2" customFormat="1" ht="16.5" customHeight="1">
      <c r="A170" s="40"/>
      <c r="B170" s="41"/>
      <c r="C170" s="220" t="s">
        <v>370</v>
      </c>
      <c r="D170" s="220" t="s">
        <v>171</v>
      </c>
      <c r="E170" s="221" t="s">
        <v>371</v>
      </c>
      <c r="F170" s="222" t="s">
        <v>372</v>
      </c>
      <c r="G170" s="223" t="s">
        <v>174</v>
      </c>
      <c r="H170" s="224">
        <v>390</v>
      </c>
      <c r="I170" s="225"/>
      <c r="J170" s="225"/>
      <c r="K170" s="226">
        <f>ROUND(P170*H170,2)</f>
        <v>0</v>
      </c>
      <c r="L170" s="227"/>
      <c r="M170" s="46"/>
      <c r="N170" s="228" t="s">
        <v>20</v>
      </c>
      <c r="O170" s="229" t="s">
        <v>45</v>
      </c>
      <c r="P170" s="230">
        <f>I170+J170</f>
        <v>0</v>
      </c>
      <c r="Q170" s="230">
        <f>ROUND(I170*H170,2)</f>
        <v>0</v>
      </c>
      <c r="R170" s="230">
        <f>ROUND(J170*H170,2)</f>
        <v>0</v>
      </c>
      <c r="S170" s="86"/>
      <c r="T170" s="231">
        <f>S170*H170</f>
        <v>0</v>
      </c>
      <c r="U170" s="231">
        <v>0</v>
      </c>
      <c r="V170" s="231">
        <f>U170*H170</f>
        <v>0</v>
      </c>
      <c r="W170" s="231">
        <v>0</v>
      </c>
      <c r="X170" s="232">
        <f>W170*H170</f>
        <v>0</v>
      </c>
      <c r="Y170" s="40"/>
      <c r="Z170" s="40"/>
      <c r="AA170" s="40"/>
      <c r="AB170" s="40"/>
      <c r="AC170" s="40"/>
      <c r="AD170" s="40"/>
      <c r="AE170" s="40"/>
      <c r="AR170" s="233" t="s">
        <v>175</v>
      </c>
      <c r="AT170" s="233" t="s">
        <v>171</v>
      </c>
      <c r="AU170" s="233" t="s">
        <v>165</v>
      </c>
      <c r="AY170" s="19" t="s">
        <v>166</v>
      </c>
      <c r="BE170" s="234">
        <f>IF(O170="základní",K170,0)</f>
        <v>0</v>
      </c>
      <c r="BF170" s="234">
        <f>IF(O170="snížená",K170,0)</f>
        <v>0</v>
      </c>
      <c r="BG170" s="234">
        <f>IF(O170="zákl. přenesená",K170,0)</f>
        <v>0</v>
      </c>
      <c r="BH170" s="234">
        <f>IF(O170="sníž. přenesená",K170,0)</f>
        <v>0</v>
      </c>
      <c r="BI170" s="234">
        <f>IF(O170="nulová",K170,0)</f>
        <v>0</v>
      </c>
      <c r="BJ170" s="19" t="s">
        <v>84</v>
      </c>
      <c r="BK170" s="234">
        <f>ROUND(P170*H170,2)</f>
        <v>0</v>
      </c>
      <c r="BL170" s="19" t="s">
        <v>175</v>
      </c>
      <c r="BM170" s="233" t="s">
        <v>373</v>
      </c>
    </row>
    <row r="171" s="2" customFormat="1" ht="16.5" customHeight="1">
      <c r="A171" s="40"/>
      <c r="B171" s="41"/>
      <c r="C171" s="220" t="s">
        <v>374</v>
      </c>
      <c r="D171" s="220" t="s">
        <v>171</v>
      </c>
      <c r="E171" s="221" t="s">
        <v>375</v>
      </c>
      <c r="F171" s="222" t="s">
        <v>185</v>
      </c>
      <c r="G171" s="223" t="s">
        <v>174</v>
      </c>
      <c r="H171" s="224">
        <v>85</v>
      </c>
      <c r="I171" s="225"/>
      <c r="J171" s="225"/>
      <c r="K171" s="226">
        <f>ROUND(P171*H171,2)</f>
        <v>0</v>
      </c>
      <c r="L171" s="227"/>
      <c r="M171" s="46"/>
      <c r="N171" s="228" t="s">
        <v>20</v>
      </c>
      <c r="O171" s="229" t="s">
        <v>45</v>
      </c>
      <c r="P171" s="230">
        <f>I171+J171</f>
        <v>0</v>
      </c>
      <c r="Q171" s="230">
        <f>ROUND(I171*H171,2)</f>
        <v>0</v>
      </c>
      <c r="R171" s="230">
        <f>ROUND(J171*H171,2)</f>
        <v>0</v>
      </c>
      <c r="S171" s="86"/>
      <c r="T171" s="231">
        <f>S171*H171</f>
        <v>0</v>
      </c>
      <c r="U171" s="231">
        <v>0</v>
      </c>
      <c r="V171" s="231">
        <f>U171*H171</f>
        <v>0</v>
      </c>
      <c r="W171" s="231">
        <v>0</v>
      </c>
      <c r="X171" s="232">
        <f>W171*H171</f>
        <v>0</v>
      </c>
      <c r="Y171" s="40"/>
      <c r="Z171" s="40"/>
      <c r="AA171" s="40"/>
      <c r="AB171" s="40"/>
      <c r="AC171" s="40"/>
      <c r="AD171" s="40"/>
      <c r="AE171" s="40"/>
      <c r="AR171" s="233" t="s">
        <v>175</v>
      </c>
      <c r="AT171" s="233" t="s">
        <v>171</v>
      </c>
      <c r="AU171" s="233" t="s">
        <v>165</v>
      </c>
      <c r="AY171" s="19" t="s">
        <v>166</v>
      </c>
      <c r="BE171" s="234">
        <f>IF(O171="základní",K171,0)</f>
        <v>0</v>
      </c>
      <c r="BF171" s="234">
        <f>IF(O171="snížená",K171,0)</f>
        <v>0</v>
      </c>
      <c r="BG171" s="234">
        <f>IF(O171="zákl. přenesená",K171,0)</f>
        <v>0</v>
      </c>
      <c r="BH171" s="234">
        <f>IF(O171="sníž. přenesená",K171,0)</f>
        <v>0</v>
      </c>
      <c r="BI171" s="234">
        <f>IF(O171="nulová",K171,0)</f>
        <v>0</v>
      </c>
      <c r="BJ171" s="19" t="s">
        <v>84</v>
      </c>
      <c r="BK171" s="234">
        <f>ROUND(P171*H171,2)</f>
        <v>0</v>
      </c>
      <c r="BL171" s="19" t="s">
        <v>175</v>
      </c>
      <c r="BM171" s="233" t="s">
        <v>376</v>
      </c>
    </row>
    <row r="172" s="2" customFormat="1" ht="16.5" customHeight="1">
      <c r="A172" s="40"/>
      <c r="B172" s="41"/>
      <c r="C172" s="220" t="s">
        <v>377</v>
      </c>
      <c r="D172" s="220" t="s">
        <v>171</v>
      </c>
      <c r="E172" s="221" t="s">
        <v>378</v>
      </c>
      <c r="F172" s="222" t="s">
        <v>185</v>
      </c>
      <c r="G172" s="223" t="s">
        <v>174</v>
      </c>
      <c r="H172" s="224">
        <v>260</v>
      </c>
      <c r="I172" s="225"/>
      <c r="J172" s="225"/>
      <c r="K172" s="226">
        <f>ROUND(P172*H172,2)</f>
        <v>0</v>
      </c>
      <c r="L172" s="227"/>
      <c r="M172" s="46"/>
      <c r="N172" s="228" t="s">
        <v>20</v>
      </c>
      <c r="O172" s="229" t="s">
        <v>45</v>
      </c>
      <c r="P172" s="230">
        <f>I172+J172</f>
        <v>0</v>
      </c>
      <c r="Q172" s="230">
        <f>ROUND(I172*H172,2)</f>
        <v>0</v>
      </c>
      <c r="R172" s="230">
        <f>ROUND(J172*H172,2)</f>
        <v>0</v>
      </c>
      <c r="S172" s="86"/>
      <c r="T172" s="231">
        <f>S172*H172</f>
        <v>0</v>
      </c>
      <c r="U172" s="231">
        <v>0</v>
      </c>
      <c r="V172" s="231">
        <f>U172*H172</f>
        <v>0</v>
      </c>
      <c r="W172" s="231">
        <v>0</v>
      </c>
      <c r="X172" s="232">
        <f>W172*H172</f>
        <v>0</v>
      </c>
      <c r="Y172" s="40"/>
      <c r="Z172" s="40"/>
      <c r="AA172" s="40"/>
      <c r="AB172" s="40"/>
      <c r="AC172" s="40"/>
      <c r="AD172" s="40"/>
      <c r="AE172" s="40"/>
      <c r="AR172" s="233" t="s">
        <v>175</v>
      </c>
      <c r="AT172" s="233" t="s">
        <v>171</v>
      </c>
      <c r="AU172" s="233" t="s">
        <v>165</v>
      </c>
      <c r="AY172" s="19" t="s">
        <v>166</v>
      </c>
      <c r="BE172" s="234">
        <f>IF(O172="základní",K172,0)</f>
        <v>0</v>
      </c>
      <c r="BF172" s="234">
        <f>IF(O172="snížená",K172,0)</f>
        <v>0</v>
      </c>
      <c r="BG172" s="234">
        <f>IF(O172="zákl. přenesená",K172,0)</f>
        <v>0</v>
      </c>
      <c r="BH172" s="234">
        <f>IF(O172="sníž. přenesená",K172,0)</f>
        <v>0</v>
      </c>
      <c r="BI172" s="234">
        <f>IF(O172="nulová",K172,0)</f>
        <v>0</v>
      </c>
      <c r="BJ172" s="19" t="s">
        <v>84</v>
      </c>
      <c r="BK172" s="234">
        <f>ROUND(P172*H172,2)</f>
        <v>0</v>
      </c>
      <c r="BL172" s="19" t="s">
        <v>175</v>
      </c>
      <c r="BM172" s="233" t="s">
        <v>379</v>
      </c>
    </row>
    <row r="173" s="2" customFormat="1" ht="16.5" customHeight="1">
      <c r="A173" s="40"/>
      <c r="B173" s="41"/>
      <c r="C173" s="220" t="s">
        <v>380</v>
      </c>
      <c r="D173" s="220" t="s">
        <v>171</v>
      </c>
      <c r="E173" s="221" t="s">
        <v>381</v>
      </c>
      <c r="F173" s="222" t="s">
        <v>372</v>
      </c>
      <c r="G173" s="223" t="s">
        <v>174</v>
      </c>
      <c r="H173" s="224">
        <v>280</v>
      </c>
      <c r="I173" s="225"/>
      <c r="J173" s="225"/>
      <c r="K173" s="226">
        <f>ROUND(P173*H173,2)</f>
        <v>0</v>
      </c>
      <c r="L173" s="227"/>
      <c r="M173" s="46"/>
      <c r="N173" s="228" t="s">
        <v>20</v>
      </c>
      <c r="O173" s="229" t="s">
        <v>45</v>
      </c>
      <c r="P173" s="230">
        <f>I173+J173</f>
        <v>0</v>
      </c>
      <c r="Q173" s="230">
        <f>ROUND(I173*H173,2)</f>
        <v>0</v>
      </c>
      <c r="R173" s="230">
        <f>ROUND(J173*H173,2)</f>
        <v>0</v>
      </c>
      <c r="S173" s="86"/>
      <c r="T173" s="231">
        <f>S173*H173</f>
        <v>0</v>
      </c>
      <c r="U173" s="231">
        <v>0</v>
      </c>
      <c r="V173" s="231">
        <f>U173*H173</f>
        <v>0</v>
      </c>
      <c r="W173" s="231">
        <v>0</v>
      </c>
      <c r="X173" s="232">
        <f>W173*H173</f>
        <v>0</v>
      </c>
      <c r="Y173" s="40"/>
      <c r="Z173" s="40"/>
      <c r="AA173" s="40"/>
      <c r="AB173" s="40"/>
      <c r="AC173" s="40"/>
      <c r="AD173" s="40"/>
      <c r="AE173" s="40"/>
      <c r="AR173" s="233" t="s">
        <v>175</v>
      </c>
      <c r="AT173" s="233" t="s">
        <v>171</v>
      </c>
      <c r="AU173" s="233" t="s">
        <v>165</v>
      </c>
      <c r="AY173" s="19" t="s">
        <v>166</v>
      </c>
      <c r="BE173" s="234">
        <f>IF(O173="základní",K173,0)</f>
        <v>0</v>
      </c>
      <c r="BF173" s="234">
        <f>IF(O173="snížená",K173,0)</f>
        <v>0</v>
      </c>
      <c r="BG173" s="234">
        <f>IF(O173="zákl. přenesená",K173,0)</f>
        <v>0</v>
      </c>
      <c r="BH173" s="234">
        <f>IF(O173="sníž. přenesená",K173,0)</f>
        <v>0</v>
      </c>
      <c r="BI173" s="234">
        <f>IF(O173="nulová",K173,0)</f>
        <v>0</v>
      </c>
      <c r="BJ173" s="19" t="s">
        <v>84</v>
      </c>
      <c r="BK173" s="234">
        <f>ROUND(P173*H173,2)</f>
        <v>0</v>
      </c>
      <c r="BL173" s="19" t="s">
        <v>175</v>
      </c>
      <c r="BM173" s="233" t="s">
        <v>382</v>
      </c>
    </row>
    <row r="174" s="2" customFormat="1" ht="16.5" customHeight="1">
      <c r="A174" s="40"/>
      <c r="B174" s="41"/>
      <c r="C174" s="220" t="s">
        <v>383</v>
      </c>
      <c r="D174" s="220" t="s">
        <v>171</v>
      </c>
      <c r="E174" s="221" t="s">
        <v>384</v>
      </c>
      <c r="F174" s="222" t="s">
        <v>189</v>
      </c>
      <c r="G174" s="223" t="s">
        <v>174</v>
      </c>
      <c r="H174" s="224">
        <v>220</v>
      </c>
      <c r="I174" s="225"/>
      <c r="J174" s="225"/>
      <c r="K174" s="226">
        <f>ROUND(P174*H174,2)</f>
        <v>0</v>
      </c>
      <c r="L174" s="227"/>
      <c r="M174" s="46"/>
      <c r="N174" s="228" t="s">
        <v>20</v>
      </c>
      <c r="O174" s="229" t="s">
        <v>45</v>
      </c>
      <c r="P174" s="230">
        <f>I174+J174</f>
        <v>0</v>
      </c>
      <c r="Q174" s="230">
        <f>ROUND(I174*H174,2)</f>
        <v>0</v>
      </c>
      <c r="R174" s="230">
        <f>ROUND(J174*H174,2)</f>
        <v>0</v>
      </c>
      <c r="S174" s="86"/>
      <c r="T174" s="231">
        <f>S174*H174</f>
        <v>0</v>
      </c>
      <c r="U174" s="231">
        <v>0</v>
      </c>
      <c r="V174" s="231">
        <f>U174*H174</f>
        <v>0</v>
      </c>
      <c r="W174" s="231">
        <v>0</v>
      </c>
      <c r="X174" s="232">
        <f>W174*H174</f>
        <v>0</v>
      </c>
      <c r="Y174" s="40"/>
      <c r="Z174" s="40"/>
      <c r="AA174" s="40"/>
      <c r="AB174" s="40"/>
      <c r="AC174" s="40"/>
      <c r="AD174" s="40"/>
      <c r="AE174" s="40"/>
      <c r="AR174" s="233" t="s">
        <v>175</v>
      </c>
      <c r="AT174" s="233" t="s">
        <v>171</v>
      </c>
      <c r="AU174" s="233" t="s">
        <v>165</v>
      </c>
      <c r="AY174" s="19" t="s">
        <v>166</v>
      </c>
      <c r="BE174" s="234">
        <f>IF(O174="základní",K174,0)</f>
        <v>0</v>
      </c>
      <c r="BF174" s="234">
        <f>IF(O174="snížená",K174,0)</f>
        <v>0</v>
      </c>
      <c r="BG174" s="234">
        <f>IF(O174="zákl. přenesená",K174,0)</f>
        <v>0</v>
      </c>
      <c r="BH174" s="234">
        <f>IF(O174="sníž. přenesená",K174,0)</f>
        <v>0</v>
      </c>
      <c r="BI174" s="234">
        <f>IF(O174="nulová",K174,0)</f>
        <v>0</v>
      </c>
      <c r="BJ174" s="19" t="s">
        <v>84</v>
      </c>
      <c r="BK174" s="234">
        <f>ROUND(P174*H174,2)</f>
        <v>0</v>
      </c>
      <c r="BL174" s="19" t="s">
        <v>175</v>
      </c>
      <c r="BM174" s="233" t="s">
        <v>385</v>
      </c>
    </row>
    <row r="175" s="2" customFormat="1" ht="16.5" customHeight="1">
      <c r="A175" s="40"/>
      <c r="B175" s="41"/>
      <c r="C175" s="235" t="s">
        <v>386</v>
      </c>
      <c r="D175" s="235" t="s">
        <v>163</v>
      </c>
      <c r="E175" s="236" t="s">
        <v>252</v>
      </c>
      <c r="F175" s="237" t="s">
        <v>387</v>
      </c>
      <c r="G175" s="238" t="s">
        <v>210</v>
      </c>
      <c r="H175" s="239">
        <v>2</v>
      </c>
      <c r="I175" s="240"/>
      <c r="J175" s="241"/>
      <c r="K175" s="242">
        <f>ROUND(P175*H175,2)</f>
        <v>0</v>
      </c>
      <c r="L175" s="241"/>
      <c r="M175" s="243"/>
      <c r="N175" s="244" t="s">
        <v>20</v>
      </c>
      <c r="O175" s="229" t="s">
        <v>45</v>
      </c>
      <c r="P175" s="230">
        <f>I175+J175</f>
        <v>0</v>
      </c>
      <c r="Q175" s="230">
        <f>ROUND(I175*H175,2)</f>
        <v>0</v>
      </c>
      <c r="R175" s="230">
        <f>ROUND(J175*H175,2)</f>
        <v>0</v>
      </c>
      <c r="S175" s="86"/>
      <c r="T175" s="231">
        <f>S175*H175</f>
        <v>0</v>
      </c>
      <c r="U175" s="231">
        <v>0</v>
      </c>
      <c r="V175" s="231">
        <f>U175*H175</f>
        <v>0</v>
      </c>
      <c r="W175" s="231">
        <v>0</v>
      </c>
      <c r="X175" s="232">
        <f>W175*H175</f>
        <v>0</v>
      </c>
      <c r="Y175" s="40"/>
      <c r="Z175" s="40"/>
      <c r="AA175" s="40"/>
      <c r="AB175" s="40"/>
      <c r="AC175" s="40"/>
      <c r="AD175" s="40"/>
      <c r="AE175" s="40"/>
      <c r="AR175" s="233" t="s">
        <v>194</v>
      </c>
      <c r="AT175" s="233" t="s">
        <v>163</v>
      </c>
      <c r="AU175" s="233" t="s">
        <v>165</v>
      </c>
      <c r="AY175" s="19" t="s">
        <v>166</v>
      </c>
      <c r="BE175" s="234">
        <f>IF(O175="základní",K175,0)</f>
        <v>0</v>
      </c>
      <c r="BF175" s="234">
        <f>IF(O175="snížená",K175,0)</f>
        <v>0</v>
      </c>
      <c r="BG175" s="234">
        <f>IF(O175="zákl. přenesená",K175,0)</f>
        <v>0</v>
      </c>
      <c r="BH175" s="234">
        <f>IF(O175="sníž. přenesená",K175,0)</f>
        <v>0</v>
      </c>
      <c r="BI175" s="234">
        <f>IF(O175="nulová",K175,0)</f>
        <v>0</v>
      </c>
      <c r="BJ175" s="19" t="s">
        <v>84</v>
      </c>
      <c r="BK175" s="234">
        <f>ROUND(P175*H175,2)</f>
        <v>0</v>
      </c>
      <c r="BL175" s="19" t="s">
        <v>175</v>
      </c>
      <c r="BM175" s="233" t="s">
        <v>388</v>
      </c>
    </row>
    <row r="176" s="2" customFormat="1" ht="16.5" customHeight="1">
      <c r="A176" s="40"/>
      <c r="B176" s="41"/>
      <c r="C176" s="235" t="s">
        <v>389</v>
      </c>
      <c r="D176" s="235" t="s">
        <v>163</v>
      </c>
      <c r="E176" s="236" t="s">
        <v>276</v>
      </c>
      <c r="F176" s="237" t="s">
        <v>390</v>
      </c>
      <c r="G176" s="238" t="s">
        <v>210</v>
      </c>
      <c r="H176" s="239">
        <v>1</v>
      </c>
      <c r="I176" s="240"/>
      <c r="J176" s="241"/>
      <c r="K176" s="242">
        <f>ROUND(P176*H176,2)</f>
        <v>0</v>
      </c>
      <c r="L176" s="241"/>
      <c r="M176" s="243"/>
      <c r="N176" s="244" t="s">
        <v>20</v>
      </c>
      <c r="O176" s="229" t="s">
        <v>45</v>
      </c>
      <c r="P176" s="230">
        <f>I176+J176</f>
        <v>0</v>
      </c>
      <c r="Q176" s="230">
        <f>ROUND(I176*H176,2)</f>
        <v>0</v>
      </c>
      <c r="R176" s="230">
        <f>ROUND(J176*H176,2)</f>
        <v>0</v>
      </c>
      <c r="S176" s="86"/>
      <c r="T176" s="231">
        <f>S176*H176</f>
        <v>0</v>
      </c>
      <c r="U176" s="231">
        <v>0</v>
      </c>
      <c r="V176" s="231">
        <f>U176*H176</f>
        <v>0</v>
      </c>
      <c r="W176" s="231">
        <v>0</v>
      </c>
      <c r="X176" s="232">
        <f>W176*H176</f>
        <v>0</v>
      </c>
      <c r="Y176" s="40"/>
      <c r="Z176" s="40"/>
      <c r="AA176" s="40"/>
      <c r="AB176" s="40"/>
      <c r="AC176" s="40"/>
      <c r="AD176" s="40"/>
      <c r="AE176" s="40"/>
      <c r="AR176" s="233" t="s">
        <v>194</v>
      </c>
      <c r="AT176" s="233" t="s">
        <v>163</v>
      </c>
      <c r="AU176" s="233" t="s">
        <v>165</v>
      </c>
      <c r="AY176" s="19" t="s">
        <v>166</v>
      </c>
      <c r="BE176" s="234">
        <f>IF(O176="základní",K176,0)</f>
        <v>0</v>
      </c>
      <c r="BF176" s="234">
        <f>IF(O176="snížená",K176,0)</f>
        <v>0</v>
      </c>
      <c r="BG176" s="234">
        <f>IF(O176="zákl. přenesená",K176,0)</f>
        <v>0</v>
      </c>
      <c r="BH176" s="234">
        <f>IF(O176="sníž. přenesená",K176,0)</f>
        <v>0</v>
      </c>
      <c r="BI176" s="234">
        <f>IF(O176="nulová",K176,0)</f>
        <v>0</v>
      </c>
      <c r="BJ176" s="19" t="s">
        <v>84</v>
      </c>
      <c r="BK176" s="234">
        <f>ROUND(P176*H176,2)</f>
        <v>0</v>
      </c>
      <c r="BL176" s="19" t="s">
        <v>175</v>
      </c>
      <c r="BM176" s="233" t="s">
        <v>391</v>
      </c>
    </row>
    <row r="177" s="2" customFormat="1" ht="24.15" customHeight="1">
      <c r="A177" s="40"/>
      <c r="B177" s="41"/>
      <c r="C177" s="235" t="s">
        <v>392</v>
      </c>
      <c r="D177" s="235" t="s">
        <v>163</v>
      </c>
      <c r="E177" s="236" t="s">
        <v>393</v>
      </c>
      <c r="F177" s="237" t="s">
        <v>394</v>
      </c>
      <c r="G177" s="238" t="s">
        <v>179</v>
      </c>
      <c r="H177" s="239">
        <v>2</v>
      </c>
      <c r="I177" s="240"/>
      <c r="J177" s="241"/>
      <c r="K177" s="242">
        <f>ROUND(P177*H177,2)</f>
        <v>0</v>
      </c>
      <c r="L177" s="241"/>
      <c r="M177" s="243"/>
      <c r="N177" s="244" t="s">
        <v>20</v>
      </c>
      <c r="O177" s="229" t="s">
        <v>45</v>
      </c>
      <c r="P177" s="230">
        <f>I177+J177</f>
        <v>0</v>
      </c>
      <c r="Q177" s="230">
        <f>ROUND(I177*H177,2)</f>
        <v>0</v>
      </c>
      <c r="R177" s="230">
        <f>ROUND(J177*H177,2)</f>
        <v>0</v>
      </c>
      <c r="S177" s="86"/>
      <c r="T177" s="231">
        <f>S177*H177</f>
        <v>0</v>
      </c>
      <c r="U177" s="231">
        <v>0</v>
      </c>
      <c r="V177" s="231">
        <f>U177*H177</f>
        <v>0</v>
      </c>
      <c r="W177" s="231">
        <v>0</v>
      </c>
      <c r="X177" s="232">
        <f>W177*H177</f>
        <v>0</v>
      </c>
      <c r="Y177" s="40"/>
      <c r="Z177" s="40"/>
      <c r="AA177" s="40"/>
      <c r="AB177" s="40"/>
      <c r="AC177" s="40"/>
      <c r="AD177" s="40"/>
      <c r="AE177" s="40"/>
      <c r="AR177" s="233" t="s">
        <v>194</v>
      </c>
      <c r="AT177" s="233" t="s">
        <v>163</v>
      </c>
      <c r="AU177" s="233" t="s">
        <v>165</v>
      </c>
      <c r="AY177" s="19" t="s">
        <v>166</v>
      </c>
      <c r="BE177" s="234">
        <f>IF(O177="základní",K177,0)</f>
        <v>0</v>
      </c>
      <c r="BF177" s="234">
        <f>IF(O177="snížená",K177,0)</f>
        <v>0</v>
      </c>
      <c r="BG177" s="234">
        <f>IF(O177="zákl. přenesená",K177,0)</f>
        <v>0</v>
      </c>
      <c r="BH177" s="234">
        <f>IF(O177="sníž. přenesená",K177,0)</f>
        <v>0</v>
      </c>
      <c r="BI177" s="234">
        <f>IF(O177="nulová",K177,0)</f>
        <v>0</v>
      </c>
      <c r="BJ177" s="19" t="s">
        <v>84</v>
      </c>
      <c r="BK177" s="234">
        <f>ROUND(P177*H177,2)</f>
        <v>0</v>
      </c>
      <c r="BL177" s="19" t="s">
        <v>175</v>
      </c>
      <c r="BM177" s="233" t="s">
        <v>395</v>
      </c>
    </row>
    <row r="178" s="2" customFormat="1" ht="16.5" customHeight="1">
      <c r="A178" s="40"/>
      <c r="B178" s="41"/>
      <c r="C178" s="235" t="s">
        <v>396</v>
      </c>
      <c r="D178" s="235" t="s">
        <v>163</v>
      </c>
      <c r="E178" s="236" t="s">
        <v>397</v>
      </c>
      <c r="F178" s="237" t="s">
        <v>398</v>
      </c>
      <c r="G178" s="238" t="s">
        <v>210</v>
      </c>
      <c r="H178" s="239">
        <v>160</v>
      </c>
      <c r="I178" s="240"/>
      <c r="J178" s="241"/>
      <c r="K178" s="242">
        <f>ROUND(P178*H178,2)</f>
        <v>0</v>
      </c>
      <c r="L178" s="241"/>
      <c r="M178" s="243"/>
      <c r="N178" s="244" t="s">
        <v>20</v>
      </c>
      <c r="O178" s="229" t="s">
        <v>45</v>
      </c>
      <c r="P178" s="230">
        <f>I178+J178</f>
        <v>0</v>
      </c>
      <c r="Q178" s="230">
        <f>ROUND(I178*H178,2)</f>
        <v>0</v>
      </c>
      <c r="R178" s="230">
        <f>ROUND(J178*H178,2)</f>
        <v>0</v>
      </c>
      <c r="S178" s="86"/>
      <c r="T178" s="231">
        <f>S178*H178</f>
        <v>0</v>
      </c>
      <c r="U178" s="231">
        <v>0</v>
      </c>
      <c r="V178" s="231">
        <f>U178*H178</f>
        <v>0</v>
      </c>
      <c r="W178" s="231">
        <v>0</v>
      </c>
      <c r="X178" s="232">
        <f>W178*H178</f>
        <v>0</v>
      </c>
      <c r="Y178" s="40"/>
      <c r="Z178" s="40"/>
      <c r="AA178" s="40"/>
      <c r="AB178" s="40"/>
      <c r="AC178" s="40"/>
      <c r="AD178" s="40"/>
      <c r="AE178" s="40"/>
      <c r="AR178" s="233" t="s">
        <v>194</v>
      </c>
      <c r="AT178" s="233" t="s">
        <v>163</v>
      </c>
      <c r="AU178" s="233" t="s">
        <v>165</v>
      </c>
      <c r="AY178" s="19" t="s">
        <v>166</v>
      </c>
      <c r="BE178" s="234">
        <f>IF(O178="základní",K178,0)</f>
        <v>0</v>
      </c>
      <c r="BF178" s="234">
        <f>IF(O178="snížená",K178,0)</f>
        <v>0</v>
      </c>
      <c r="BG178" s="234">
        <f>IF(O178="zákl. přenesená",K178,0)</f>
        <v>0</v>
      </c>
      <c r="BH178" s="234">
        <f>IF(O178="sníž. přenesená",K178,0)</f>
        <v>0</v>
      </c>
      <c r="BI178" s="234">
        <f>IF(O178="nulová",K178,0)</f>
        <v>0</v>
      </c>
      <c r="BJ178" s="19" t="s">
        <v>84</v>
      </c>
      <c r="BK178" s="234">
        <f>ROUND(P178*H178,2)</f>
        <v>0</v>
      </c>
      <c r="BL178" s="19" t="s">
        <v>175</v>
      </c>
      <c r="BM178" s="233" t="s">
        <v>399</v>
      </c>
    </row>
    <row r="179" s="2" customFormat="1" ht="16.5" customHeight="1">
      <c r="A179" s="40"/>
      <c r="B179" s="41"/>
      <c r="C179" s="235" t="s">
        <v>400</v>
      </c>
      <c r="D179" s="235" t="s">
        <v>163</v>
      </c>
      <c r="E179" s="236" t="s">
        <v>401</v>
      </c>
      <c r="F179" s="237" t="s">
        <v>402</v>
      </c>
      <c r="G179" s="238" t="s">
        <v>163</v>
      </c>
      <c r="H179" s="239">
        <v>280</v>
      </c>
      <c r="I179" s="240"/>
      <c r="J179" s="241"/>
      <c r="K179" s="242">
        <f>ROUND(P179*H179,2)</f>
        <v>0</v>
      </c>
      <c r="L179" s="241"/>
      <c r="M179" s="243"/>
      <c r="N179" s="244" t="s">
        <v>20</v>
      </c>
      <c r="O179" s="229" t="s">
        <v>45</v>
      </c>
      <c r="P179" s="230">
        <f>I179+J179</f>
        <v>0</v>
      </c>
      <c r="Q179" s="230">
        <f>ROUND(I179*H179,2)</f>
        <v>0</v>
      </c>
      <c r="R179" s="230">
        <f>ROUND(J179*H179,2)</f>
        <v>0</v>
      </c>
      <c r="S179" s="86"/>
      <c r="T179" s="231">
        <f>S179*H179</f>
        <v>0</v>
      </c>
      <c r="U179" s="231">
        <v>0</v>
      </c>
      <c r="V179" s="231">
        <f>U179*H179</f>
        <v>0</v>
      </c>
      <c r="W179" s="231">
        <v>0</v>
      </c>
      <c r="X179" s="232">
        <f>W179*H179</f>
        <v>0</v>
      </c>
      <c r="Y179" s="40"/>
      <c r="Z179" s="40"/>
      <c r="AA179" s="40"/>
      <c r="AB179" s="40"/>
      <c r="AC179" s="40"/>
      <c r="AD179" s="40"/>
      <c r="AE179" s="40"/>
      <c r="AR179" s="233" t="s">
        <v>194</v>
      </c>
      <c r="AT179" s="233" t="s">
        <v>163</v>
      </c>
      <c r="AU179" s="233" t="s">
        <v>165</v>
      </c>
      <c r="AY179" s="19" t="s">
        <v>166</v>
      </c>
      <c r="BE179" s="234">
        <f>IF(O179="základní",K179,0)</f>
        <v>0</v>
      </c>
      <c r="BF179" s="234">
        <f>IF(O179="snížená",K179,0)</f>
        <v>0</v>
      </c>
      <c r="BG179" s="234">
        <f>IF(O179="zákl. přenesená",K179,0)</f>
        <v>0</v>
      </c>
      <c r="BH179" s="234">
        <f>IF(O179="sníž. přenesená",K179,0)</f>
        <v>0</v>
      </c>
      <c r="BI179" s="234">
        <f>IF(O179="nulová",K179,0)</f>
        <v>0</v>
      </c>
      <c r="BJ179" s="19" t="s">
        <v>84</v>
      </c>
      <c r="BK179" s="234">
        <f>ROUND(P179*H179,2)</f>
        <v>0</v>
      </c>
      <c r="BL179" s="19" t="s">
        <v>175</v>
      </c>
      <c r="BM179" s="233" t="s">
        <v>403</v>
      </c>
    </row>
    <row r="180" s="2" customFormat="1" ht="16.5" customHeight="1">
      <c r="A180" s="40"/>
      <c r="B180" s="41"/>
      <c r="C180" s="235" t="s">
        <v>404</v>
      </c>
      <c r="D180" s="235" t="s">
        <v>163</v>
      </c>
      <c r="E180" s="236" t="s">
        <v>405</v>
      </c>
      <c r="F180" s="237" t="s">
        <v>406</v>
      </c>
      <c r="G180" s="238" t="s">
        <v>174</v>
      </c>
      <c r="H180" s="239">
        <v>390</v>
      </c>
      <c r="I180" s="240"/>
      <c r="J180" s="241"/>
      <c r="K180" s="242">
        <f>ROUND(P180*H180,2)</f>
        <v>0</v>
      </c>
      <c r="L180" s="241"/>
      <c r="M180" s="243"/>
      <c r="N180" s="244" t="s">
        <v>20</v>
      </c>
      <c r="O180" s="229" t="s">
        <v>45</v>
      </c>
      <c r="P180" s="230">
        <f>I180+J180</f>
        <v>0</v>
      </c>
      <c r="Q180" s="230">
        <f>ROUND(I180*H180,2)</f>
        <v>0</v>
      </c>
      <c r="R180" s="230">
        <f>ROUND(J180*H180,2)</f>
        <v>0</v>
      </c>
      <c r="S180" s="86"/>
      <c r="T180" s="231">
        <f>S180*H180</f>
        <v>0</v>
      </c>
      <c r="U180" s="231">
        <v>0</v>
      </c>
      <c r="V180" s="231">
        <f>U180*H180</f>
        <v>0</v>
      </c>
      <c r="W180" s="231">
        <v>0</v>
      </c>
      <c r="X180" s="232">
        <f>W180*H180</f>
        <v>0</v>
      </c>
      <c r="Y180" s="40"/>
      <c r="Z180" s="40"/>
      <c r="AA180" s="40"/>
      <c r="AB180" s="40"/>
      <c r="AC180" s="40"/>
      <c r="AD180" s="40"/>
      <c r="AE180" s="40"/>
      <c r="AR180" s="233" t="s">
        <v>194</v>
      </c>
      <c r="AT180" s="233" t="s">
        <v>163</v>
      </c>
      <c r="AU180" s="233" t="s">
        <v>165</v>
      </c>
      <c r="AY180" s="19" t="s">
        <v>166</v>
      </c>
      <c r="BE180" s="234">
        <f>IF(O180="základní",K180,0)</f>
        <v>0</v>
      </c>
      <c r="BF180" s="234">
        <f>IF(O180="snížená",K180,0)</f>
        <v>0</v>
      </c>
      <c r="BG180" s="234">
        <f>IF(O180="zákl. přenesená",K180,0)</f>
        <v>0</v>
      </c>
      <c r="BH180" s="234">
        <f>IF(O180="sníž. přenesená",K180,0)</f>
        <v>0</v>
      </c>
      <c r="BI180" s="234">
        <f>IF(O180="nulová",K180,0)</f>
        <v>0</v>
      </c>
      <c r="BJ180" s="19" t="s">
        <v>84</v>
      </c>
      <c r="BK180" s="234">
        <f>ROUND(P180*H180,2)</f>
        <v>0</v>
      </c>
      <c r="BL180" s="19" t="s">
        <v>175</v>
      </c>
      <c r="BM180" s="233" t="s">
        <v>407</v>
      </c>
    </row>
    <row r="181" s="2" customFormat="1" ht="21.75" customHeight="1">
      <c r="A181" s="40"/>
      <c r="B181" s="41"/>
      <c r="C181" s="235" t="s">
        <v>408</v>
      </c>
      <c r="D181" s="235" t="s">
        <v>163</v>
      </c>
      <c r="E181" s="236" t="s">
        <v>192</v>
      </c>
      <c r="F181" s="237" t="s">
        <v>193</v>
      </c>
      <c r="G181" s="238" t="s">
        <v>174</v>
      </c>
      <c r="H181" s="239">
        <v>85</v>
      </c>
      <c r="I181" s="240"/>
      <c r="J181" s="241"/>
      <c r="K181" s="242">
        <f>ROUND(P181*H181,2)</f>
        <v>0</v>
      </c>
      <c r="L181" s="241"/>
      <c r="M181" s="243"/>
      <c r="N181" s="244" t="s">
        <v>20</v>
      </c>
      <c r="O181" s="229" t="s">
        <v>45</v>
      </c>
      <c r="P181" s="230">
        <f>I181+J181</f>
        <v>0</v>
      </c>
      <c r="Q181" s="230">
        <f>ROUND(I181*H181,2)</f>
        <v>0</v>
      </c>
      <c r="R181" s="230">
        <f>ROUND(J181*H181,2)</f>
        <v>0</v>
      </c>
      <c r="S181" s="86"/>
      <c r="T181" s="231">
        <f>S181*H181</f>
        <v>0</v>
      </c>
      <c r="U181" s="231">
        <v>0</v>
      </c>
      <c r="V181" s="231">
        <f>U181*H181</f>
        <v>0</v>
      </c>
      <c r="W181" s="231">
        <v>0</v>
      </c>
      <c r="X181" s="232">
        <f>W181*H181</f>
        <v>0</v>
      </c>
      <c r="Y181" s="40"/>
      <c r="Z181" s="40"/>
      <c r="AA181" s="40"/>
      <c r="AB181" s="40"/>
      <c r="AC181" s="40"/>
      <c r="AD181" s="40"/>
      <c r="AE181" s="40"/>
      <c r="AR181" s="233" t="s">
        <v>194</v>
      </c>
      <c r="AT181" s="233" t="s">
        <v>163</v>
      </c>
      <c r="AU181" s="233" t="s">
        <v>165</v>
      </c>
      <c r="AY181" s="19" t="s">
        <v>166</v>
      </c>
      <c r="BE181" s="234">
        <f>IF(O181="základní",K181,0)</f>
        <v>0</v>
      </c>
      <c r="BF181" s="234">
        <f>IF(O181="snížená",K181,0)</f>
        <v>0</v>
      </c>
      <c r="BG181" s="234">
        <f>IF(O181="zákl. přenesená",K181,0)</f>
        <v>0</v>
      </c>
      <c r="BH181" s="234">
        <f>IF(O181="sníž. přenesená",K181,0)</f>
        <v>0</v>
      </c>
      <c r="BI181" s="234">
        <f>IF(O181="nulová",K181,0)</f>
        <v>0</v>
      </c>
      <c r="BJ181" s="19" t="s">
        <v>84</v>
      </c>
      <c r="BK181" s="234">
        <f>ROUND(P181*H181,2)</f>
        <v>0</v>
      </c>
      <c r="BL181" s="19" t="s">
        <v>175</v>
      </c>
      <c r="BM181" s="233" t="s">
        <v>409</v>
      </c>
    </row>
    <row r="182" s="2" customFormat="1" ht="21.75" customHeight="1">
      <c r="A182" s="40"/>
      <c r="B182" s="41"/>
      <c r="C182" s="235" t="s">
        <v>410</v>
      </c>
      <c r="D182" s="235" t="s">
        <v>163</v>
      </c>
      <c r="E182" s="236" t="s">
        <v>192</v>
      </c>
      <c r="F182" s="237" t="s">
        <v>193</v>
      </c>
      <c r="G182" s="238" t="s">
        <v>174</v>
      </c>
      <c r="H182" s="239">
        <v>260</v>
      </c>
      <c r="I182" s="240"/>
      <c r="J182" s="241"/>
      <c r="K182" s="242">
        <f>ROUND(P182*H182,2)</f>
        <v>0</v>
      </c>
      <c r="L182" s="241"/>
      <c r="M182" s="243"/>
      <c r="N182" s="244" t="s">
        <v>20</v>
      </c>
      <c r="O182" s="229" t="s">
        <v>45</v>
      </c>
      <c r="P182" s="230">
        <f>I182+J182</f>
        <v>0</v>
      </c>
      <c r="Q182" s="230">
        <f>ROUND(I182*H182,2)</f>
        <v>0</v>
      </c>
      <c r="R182" s="230">
        <f>ROUND(J182*H182,2)</f>
        <v>0</v>
      </c>
      <c r="S182" s="86"/>
      <c r="T182" s="231">
        <f>S182*H182</f>
        <v>0</v>
      </c>
      <c r="U182" s="231">
        <v>0</v>
      </c>
      <c r="V182" s="231">
        <f>U182*H182</f>
        <v>0</v>
      </c>
      <c r="W182" s="231">
        <v>0</v>
      </c>
      <c r="X182" s="232">
        <f>W182*H182</f>
        <v>0</v>
      </c>
      <c r="Y182" s="40"/>
      <c r="Z182" s="40"/>
      <c r="AA182" s="40"/>
      <c r="AB182" s="40"/>
      <c r="AC182" s="40"/>
      <c r="AD182" s="40"/>
      <c r="AE182" s="40"/>
      <c r="AR182" s="233" t="s">
        <v>194</v>
      </c>
      <c r="AT182" s="233" t="s">
        <v>163</v>
      </c>
      <c r="AU182" s="233" t="s">
        <v>165</v>
      </c>
      <c r="AY182" s="19" t="s">
        <v>166</v>
      </c>
      <c r="BE182" s="234">
        <f>IF(O182="základní",K182,0)</f>
        <v>0</v>
      </c>
      <c r="BF182" s="234">
        <f>IF(O182="snížená",K182,0)</f>
        <v>0</v>
      </c>
      <c r="BG182" s="234">
        <f>IF(O182="zákl. přenesená",K182,0)</f>
        <v>0</v>
      </c>
      <c r="BH182" s="234">
        <f>IF(O182="sníž. přenesená",K182,0)</f>
        <v>0</v>
      </c>
      <c r="BI182" s="234">
        <f>IF(O182="nulová",K182,0)</f>
        <v>0</v>
      </c>
      <c r="BJ182" s="19" t="s">
        <v>84</v>
      </c>
      <c r="BK182" s="234">
        <f>ROUND(P182*H182,2)</f>
        <v>0</v>
      </c>
      <c r="BL182" s="19" t="s">
        <v>175</v>
      </c>
      <c r="BM182" s="233" t="s">
        <v>411</v>
      </c>
    </row>
    <row r="183" s="2" customFormat="1" ht="21.75" customHeight="1">
      <c r="A183" s="40"/>
      <c r="B183" s="41"/>
      <c r="C183" s="235" t="s">
        <v>412</v>
      </c>
      <c r="D183" s="235" t="s">
        <v>163</v>
      </c>
      <c r="E183" s="236" t="s">
        <v>197</v>
      </c>
      <c r="F183" s="237" t="s">
        <v>198</v>
      </c>
      <c r="G183" s="238" t="s">
        <v>163</v>
      </c>
      <c r="H183" s="239">
        <v>6</v>
      </c>
      <c r="I183" s="240"/>
      <c r="J183" s="241"/>
      <c r="K183" s="242">
        <f>ROUND(P183*H183,2)</f>
        <v>0</v>
      </c>
      <c r="L183" s="241"/>
      <c r="M183" s="243"/>
      <c r="N183" s="244" t="s">
        <v>20</v>
      </c>
      <c r="O183" s="229" t="s">
        <v>45</v>
      </c>
      <c r="P183" s="230">
        <f>I183+J183</f>
        <v>0</v>
      </c>
      <c r="Q183" s="230">
        <f>ROUND(I183*H183,2)</f>
        <v>0</v>
      </c>
      <c r="R183" s="230">
        <f>ROUND(J183*H183,2)</f>
        <v>0</v>
      </c>
      <c r="S183" s="86"/>
      <c r="T183" s="231">
        <f>S183*H183</f>
        <v>0</v>
      </c>
      <c r="U183" s="231">
        <v>0</v>
      </c>
      <c r="V183" s="231">
        <f>U183*H183</f>
        <v>0</v>
      </c>
      <c r="W183" s="231">
        <v>0</v>
      </c>
      <c r="X183" s="232">
        <f>W183*H183</f>
        <v>0</v>
      </c>
      <c r="Y183" s="40"/>
      <c r="Z183" s="40"/>
      <c r="AA183" s="40"/>
      <c r="AB183" s="40"/>
      <c r="AC183" s="40"/>
      <c r="AD183" s="40"/>
      <c r="AE183" s="40"/>
      <c r="AR183" s="233" t="s">
        <v>194</v>
      </c>
      <c r="AT183" s="233" t="s">
        <v>163</v>
      </c>
      <c r="AU183" s="233" t="s">
        <v>165</v>
      </c>
      <c r="AY183" s="19" t="s">
        <v>166</v>
      </c>
      <c r="BE183" s="234">
        <f>IF(O183="základní",K183,0)</f>
        <v>0</v>
      </c>
      <c r="BF183" s="234">
        <f>IF(O183="snížená",K183,0)</f>
        <v>0</v>
      </c>
      <c r="BG183" s="234">
        <f>IF(O183="zákl. přenesená",K183,0)</f>
        <v>0</v>
      </c>
      <c r="BH183" s="234">
        <f>IF(O183="sníž. přenesená",K183,0)</f>
        <v>0</v>
      </c>
      <c r="BI183" s="234">
        <f>IF(O183="nulová",K183,0)</f>
        <v>0</v>
      </c>
      <c r="BJ183" s="19" t="s">
        <v>84</v>
      </c>
      <c r="BK183" s="234">
        <f>ROUND(P183*H183,2)</f>
        <v>0</v>
      </c>
      <c r="BL183" s="19" t="s">
        <v>175</v>
      </c>
      <c r="BM183" s="233" t="s">
        <v>413</v>
      </c>
    </row>
    <row r="184" s="2" customFormat="1" ht="24.15" customHeight="1">
      <c r="A184" s="40"/>
      <c r="B184" s="41"/>
      <c r="C184" s="235" t="s">
        <v>414</v>
      </c>
      <c r="D184" s="235" t="s">
        <v>163</v>
      </c>
      <c r="E184" s="236" t="s">
        <v>415</v>
      </c>
      <c r="F184" s="237" t="s">
        <v>416</v>
      </c>
      <c r="G184" s="238" t="s">
        <v>210</v>
      </c>
      <c r="H184" s="239">
        <v>1</v>
      </c>
      <c r="I184" s="240"/>
      <c r="J184" s="241"/>
      <c r="K184" s="242">
        <f>ROUND(P184*H184,2)</f>
        <v>0</v>
      </c>
      <c r="L184" s="241"/>
      <c r="M184" s="243"/>
      <c r="N184" s="244" t="s">
        <v>20</v>
      </c>
      <c r="O184" s="229" t="s">
        <v>45</v>
      </c>
      <c r="P184" s="230">
        <f>I184+J184</f>
        <v>0</v>
      </c>
      <c r="Q184" s="230">
        <f>ROUND(I184*H184,2)</f>
        <v>0</v>
      </c>
      <c r="R184" s="230">
        <f>ROUND(J184*H184,2)</f>
        <v>0</v>
      </c>
      <c r="S184" s="86"/>
      <c r="T184" s="231">
        <f>S184*H184</f>
        <v>0</v>
      </c>
      <c r="U184" s="231">
        <v>0</v>
      </c>
      <c r="V184" s="231">
        <f>U184*H184</f>
        <v>0</v>
      </c>
      <c r="W184" s="231">
        <v>0</v>
      </c>
      <c r="X184" s="232">
        <f>W184*H184</f>
        <v>0</v>
      </c>
      <c r="Y184" s="40"/>
      <c r="Z184" s="40"/>
      <c r="AA184" s="40"/>
      <c r="AB184" s="40"/>
      <c r="AC184" s="40"/>
      <c r="AD184" s="40"/>
      <c r="AE184" s="40"/>
      <c r="AR184" s="233" t="s">
        <v>194</v>
      </c>
      <c r="AT184" s="233" t="s">
        <v>163</v>
      </c>
      <c r="AU184" s="233" t="s">
        <v>165</v>
      </c>
      <c r="AY184" s="19" t="s">
        <v>166</v>
      </c>
      <c r="BE184" s="234">
        <f>IF(O184="základní",K184,0)</f>
        <v>0</v>
      </c>
      <c r="BF184" s="234">
        <f>IF(O184="snížená",K184,0)</f>
        <v>0</v>
      </c>
      <c r="BG184" s="234">
        <f>IF(O184="zákl. přenesená",K184,0)</f>
        <v>0</v>
      </c>
      <c r="BH184" s="234">
        <f>IF(O184="sníž. přenesená",K184,0)</f>
        <v>0</v>
      </c>
      <c r="BI184" s="234">
        <f>IF(O184="nulová",K184,0)</f>
        <v>0</v>
      </c>
      <c r="BJ184" s="19" t="s">
        <v>84</v>
      </c>
      <c r="BK184" s="234">
        <f>ROUND(P184*H184,2)</f>
        <v>0</v>
      </c>
      <c r="BL184" s="19" t="s">
        <v>175</v>
      </c>
      <c r="BM184" s="233" t="s">
        <v>417</v>
      </c>
    </row>
    <row r="185" s="2" customFormat="1" ht="16.5" customHeight="1">
      <c r="A185" s="40"/>
      <c r="B185" s="41"/>
      <c r="C185" s="235" t="s">
        <v>313</v>
      </c>
      <c r="D185" s="235" t="s">
        <v>163</v>
      </c>
      <c r="E185" s="236" t="s">
        <v>200</v>
      </c>
      <c r="F185" s="237" t="s">
        <v>201</v>
      </c>
      <c r="G185" s="238" t="s">
        <v>163</v>
      </c>
      <c r="H185" s="239">
        <v>140</v>
      </c>
      <c r="I185" s="240"/>
      <c r="J185" s="241"/>
      <c r="K185" s="242">
        <f>ROUND(P185*H185,2)</f>
        <v>0</v>
      </c>
      <c r="L185" s="241"/>
      <c r="M185" s="243"/>
      <c r="N185" s="244" t="s">
        <v>20</v>
      </c>
      <c r="O185" s="229" t="s">
        <v>45</v>
      </c>
      <c r="P185" s="230">
        <f>I185+J185</f>
        <v>0</v>
      </c>
      <c r="Q185" s="230">
        <f>ROUND(I185*H185,2)</f>
        <v>0</v>
      </c>
      <c r="R185" s="230">
        <f>ROUND(J185*H185,2)</f>
        <v>0</v>
      </c>
      <c r="S185" s="86"/>
      <c r="T185" s="231">
        <f>S185*H185</f>
        <v>0</v>
      </c>
      <c r="U185" s="231">
        <v>0</v>
      </c>
      <c r="V185" s="231">
        <f>U185*H185</f>
        <v>0</v>
      </c>
      <c r="W185" s="231">
        <v>0</v>
      </c>
      <c r="X185" s="232">
        <f>W185*H185</f>
        <v>0</v>
      </c>
      <c r="Y185" s="40"/>
      <c r="Z185" s="40"/>
      <c r="AA185" s="40"/>
      <c r="AB185" s="40"/>
      <c r="AC185" s="40"/>
      <c r="AD185" s="40"/>
      <c r="AE185" s="40"/>
      <c r="AR185" s="233" t="s">
        <v>194</v>
      </c>
      <c r="AT185" s="233" t="s">
        <v>163</v>
      </c>
      <c r="AU185" s="233" t="s">
        <v>165</v>
      </c>
      <c r="AY185" s="19" t="s">
        <v>166</v>
      </c>
      <c r="BE185" s="234">
        <f>IF(O185="základní",K185,0)</f>
        <v>0</v>
      </c>
      <c r="BF185" s="234">
        <f>IF(O185="snížená",K185,0)</f>
        <v>0</v>
      </c>
      <c r="BG185" s="234">
        <f>IF(O185="zákl. přenesená",K185,0)</f>
        <v>0</v>
      </c>
      <c r="BH185" s="234">
        <f>IF(O185="sníž. přenesená",K185,0)</f>
        <v>0</v>
      </c>
      <c r="BI185" s="234">
        <f>IF(O185="nulová",K185,0)</f>
        <v>0</v>
      </c>
      <c r="BJ185" s="19" t="s">
        <v>84</v>
      </c>
      <c r="BK185" s="234">
        <f>ROUND(P185*H185,2)</f>
        <v>0</v>
      </c>
      <c r="BL185" s="19" t="s">
        <v>175</v>
      </c>
      <c r="BM185" s="233" t="s">
        <v>418</v>
      </c>
    </row>
    <row r="186" s="2" customFormat="1" ht="16.5" customHeight="1">
      <c r="A186" s="40"/>
      <c r="B186" s="41"/>
      <c r="C186" s="235" t="s">
        <v>419</v>
      </c>
      <c r="D186" s="235" t="s">
        <v>163</v>
      </c>
      <c r="E186" s="236" t="s">
        <v>420</v>
      </c>
      <c r="F186" s="237" t="s">
        <v>421</v>
      </c>
      <c r="G186" s="238" t="s">
        <v>163</v>
      </c>
      <c r="H186" s="239">
        <v>220</v>
      </c>
      <c r="I186" s="240"/>
      <c r="J186" s="241"/>
      <c r="K186" s="242">
        <f>ROUND(P186*H186,2)</f>
        <v>0</v>
      </c>
      <c r="L186" s="241"/>
      <c r="M186" s="243"/>
      <c r="N186" s="244" t="s">
        <v>20</v>
      </c>
      <c r="O186" s="229" t="s">
        <v>45</v>
      </c>
      <c r="P186" s="230">
        <f>I186+J186</f>
        <v>0</v>
      </c>
      <c r="Q186" s="230">
        <f>ROUND(I186*H186,2)</f>
        <v>0</v>
      </c>
      <c r="R186" s="230">
        <f>ROUND(J186*H186,2)</f>
        <v>0</v>
      </c>
      <c r="S186" s="86"/>
      <c r="T186" s="231">
        <f>S186*H186</f>
        <v>0</v>
      </c>
      <c r="U186" s="231">
        <v>0</v>
      </c>
      <c r="V186" s="231">
        <f>U186*H186</f>
        <v>0</v>
      </c>
      <c r="W186" s="231">
        <v>0</v>
      </c>
      <c r="X186" s="232">
        <f>W186*H186</f>
        <v>0</v>
      </c>
      <c r="Y186" s="40"/>
      <c r="Z186" s="40"/>
      <c r="AA186" s="40"/>
      <c r="AB186" s="40"/>
      <c r="AC186" s="40"/>
      <c r="AD186" s="40"/>
      <c r="AE186" s="40"/>
      <c r="AR186" s="233" t="s">
        <v>194</v>
      </c>
      <c r="AT186" s="233" t="s">
        <v>163</v>
      </c>
      <c r="AU186" s="233" t="s">
        <v>165</v>
      </c>
      <c r="AY186" s="19" t="s">
        <v>166</v>
      </c>
      <c r="BE186" s="234">
        <f>IF(O186="základní",K186,0)</f>
        <v>0</v>
      </c>
      <c r="BF186" s="234">
        <f>IF(O186="snížená",K186,0)</f>
        <v>0</v>
      </c>
      <c r="BG186" s="234">
        <f>IF(O186="zákl. přenesená",K186,0)</f>
        <v>0</v>
      </c>
      <c r="BH186" s="234">
        <f>IF(O186="sníž. přenesená",K186,0)</f>
        <v>0</v>
      </c>
      <c r="BI186" s="234">
        <f>IF(O186="nulová",K186,0)</f>
        <v>0</v>
      </c>
      <c r="BJ186" s="19" t="s">
        <v>84</v>
      </c>
      <c r="BK186" s="234">
        <f>ROUND(P186*H186,2)</f>
        <v>0</v>
      </c>
      <c r="BL186" s="19" t="s">
        <v>175</v>
      </c>
      <c r="BM186" s="233" t="s">
        <v>422</v>
      </c>
    </row>
    <row r="187" s="2" customFormat="1" ht="16.5" customHeight="1">
      <c r="A187" s="40"/>
      <c r="B187" s="41"/>
      <c r="C187" s="235" t="s">
        <v>423</v>
      </c>
      <c r="D187" s="235" t="s">
        <v>163</v>
      </c>
      <c r="E187" s="236" t="s">
        <v>424</v>
      </c>
      <c r="F187" s="237" t="s">
        <v>425</v>
      </c>
      <c r="G187" s="238" t="s">
        <v>163</v>
      </c>
      <c r="H187" s="239">
        <v>160</v>
      </c>
      <c r="I187" s="240"/>
      <c r="J187" s="241"/>
      <c r="K187" s="242">
        <f>ROUND(P187*H187,2)</f>
        <v>0</v>
      </c>
      <c r="L187" s="241"/>
      <c r="M187" s="243"/>
      <c r="N187" s="244" t="s">
        <v>20</v>
      </c>
      <c r="O187" s="229" t="s">
        <v>45</v>
      </c>
      <c r="P187" s="230">
        <f>I187+J187</f>
        <v>0</v>
      </c>
      <c r="Q187" s="230">
        <f>ROUND(I187*H187,2)</f>
        <v>0</v>
      </c>
      <c r="R187" s="230">
        <f>ROUND(J187*H187,2)</f>
        <v>0</v>
      </c>
      <c r="S187" s="86"/>
      <c r="T187" s="231">
        <f>S187*H187</f>
        <v>0</v>
      </c>
      <c r="U187" s="231">
        <v>0</v>
      </c>
      <c r="V187" s="231">
        <f>U187*H187</f>
        <v>0</v>
      </c>
      <c r="W187" s="231">
        <v>0</v>
      </c>
      <c r="X187" s="232">
        <f>W187*H187</f>
        <v>0</v>
      </c>
      <c r="Y187" s="40"/>
      <c r="Z187" s="40"/>
      <c r="AA187" s="40"/>
      <c r="AB187" s="40"/>
      <c r="AC187" s="40"/>
      <c r="AD187" s="40"/>
      <c r="AE187" s="40"/>
      <c r="AR187" s="233" t="s">
        <v>194</v>
      </c>
      <c r="AT187" s="233" t="s">
        <v>163</v>
      </c>
      <c r="AU187" s="233" t="s">
        <v>165</v>
      </c>
      <c r="AY187" s="19" t="s">
        <v>166</v>
      </c>
      <c r="BE187" s="234">
        <f>IF(O187="základní",K187,0)</f>
        <v>0</v>
      </c>
      <c r="BF187" s="234">
        <f>IF(O187="snížená",K187,0)</f>
        <v>0</v>
      </c>
      <c r="BG187" s="234">
        <f>IF(O187="zákl. přenesená",K187,0)</f>
        <v>0</v>
      </c>
      <c r="BH187" s="234">
        <f>IF(O187="sníž. přenesená",K187,0)</f>
        <v>0</v>
      </c>
      <c r="BI187" s="234">
        <f>IF(O187="nulová",K187,0)</f>
        <v>0</v>
      </c>
      <c r="BJ187" s="19" t="s">
        <v>84</v>
      </c>
      <c r="BK187" s="234">
        <f>ROUND(P187*H187,2)</f>
        <v>0</v>
      </c>
      <c r="BL187" s="19" t="s">
        <v>175</v>
      </c>
      <c r="BM187" s="233" t="s">
        <v>426</v>
      </c>
    </row>
    <row r="188" s="2" customFormat="1" ht="16.5" customHeight="1">
      <c r="A188" s="40"/>
      <c r="B188" s="41"/>
      <c r="C188" s="235" t="s">
        <v>427</v>
      </c>
      <c r="D188" s="235" t="s">
        <v>163</v>
      </c>
      <c r="E188" s="236" t="s">
        <v>204</v>
      </c>
      <c r="F188" s="237" t="s">
        <v>205</v>
      </c>
      <c r="G188" s="238" t="s">
        <v>163</v>
      </c>
      <c r="H188" s="239">
        <v>220</v>
      </c>
      <c r="I188" s="240"/>
      <c r="J188" s="241"/>
      <c r="K188" s="242">
        <f>ROUND(P188*H188,2)</f>
        <v>0</v>
      </c>
      <c r="L188" s="241"/>
      <c r="M188" s="243"/>
      <c r="N188" s="244" t="s">
        <v>20</v>
      </c>
      <c r="O188" s="229" t="s">
        <v>45</v>
      </c>
      <c r="P188" s="230">
        <f>I188+J188</f>
        <v>0</v>
      </c>
      <c r="Q188" s="230">
        <f>ROUND(I188*H188,2)</f>
        <v>0</v>
      </c>
      <c r="R188" s="230">
        <f>ROUND(J188*H188,2)</f>
        <v>0</v>
      </c>
      <c r="S188" s="86"/>
      <c r="T188" s="231">
        <f>S188*H188</f>
        <v>0</v>
      </c>
      <c r="U188" s="231">
        <v>0</v>
      </c>
      <c r="V188" s="231">
        <f>U188*H188</f>
        <v>0</v>
      </c>
      <c r="W188" s="231">
        <v>0</v>
      </c>
      <c r="X188" s="232">
        <f>W188*H188</f>
        <v>0</v>
      </c>
      <c r="Y188" s="40"/>
      <c r="Z188" s="40"/>
      <c r="AA188" s="40"/>
      <c r="AB188" s="40"/>
      <c r="AC188" s="40"/>
      <c r="AD188" s="40"/>
      <c r="AE188" s="40"/>
      <c r="AR188" s="233" t="s">
        <v>194</v>
      </c>
      <c r="AT188" s="233" t="s">
        <v>163</v>
      </c>
      <c r="AU188" s="233" t="s">
        <v>165</v>
      </c>
      <c r="AY188" s="19" t="s">
        <v>166</v>
      </c>
      <c r="BE188" s="234">
        <f>IF(O188="základní",K188,0)</f>
        <v>0</v>
      </c>
      <c r="BF188" s="234">
        <f>IF(O188="snížená",K188,0)</f>
        <v>0</v>
      </c>
      <c r="BG188" s="234">
        <f>IF(O188="zákl. přenesená",K188,0)</f>
        <v>0</v>
      </c>
      <c r="BH188" s="234">
        <f>IF(O188="sníž. přenesená",K188,0)</f>
        <v>0</v>
      </c>
      <c r="BI188" s="234">
        <f>IF(O188="nulová",K188,0)</f>
        <v>0</v>
      </c>
      <c r="BJ188" s="19" t="s">
        <v>84</v>
      </c>
      <c r="BK188" s="234">
        <f>ROUND(P188*H188,2)</f>
        <v>0</v>
      </c>
      <c r="BL188" s="19" t="s">
        <v>175</v>
      </c>
      <c r="BM188" s="233" t="s">
        <v>428</v>
      </c>
    </row>
    <row r="189" s="2" customFormat="1" ht="16.5" customHeight="1">
      <c r="A189" s="40"/>
      <c r="B189" s="41"/>
      <c r="C189" s="235" t="s">
        <v>429</v>
      </c>
      <c r="D189" s="235" t="s">
        <v>163</v>
      </c>
      <c r="E189" s="236" t="s">
        <v>430</v>
      </c>
      <c r="F189" s="237" t="s">
        <v>431</v>
      </c>
      <c r="G189" s="238" t="s">
        <v>210</v>
      </c>
      <c r="H189" s="239">
        <v>1215</v>
      </c>
      <c r="I189" s="240"/>
      <c r="J189" s="241"/>
      <c r="K189" s="242">
        <f>ROUND(P189*H189,2)</f>
        <v>0</v>
      </c>
      <c r="L189" s="241"/>
      <c r="M189" s="243"/>
      <c r="N189" s="244" t="s">
        <v>20</v>
      </c>
      <c r="O189" s="229" t="s">
        <v>45</v>
      </c>
      <c r="P189" s="230">
        <f>I189+J189</f>
        <v>0</v>
      </c>
      <c r="Q189" s="230">
        <f>ROUND(I189*H189,2)</f>
        <v>0</v>
      </c>
      <c r="R189" s="230">
        <f>ROUND(J189*H189,2)</f>
        <v>0</v>
      </c>
      <c r="S189" s="86"/>
      <c r="T189" s="231">
        <f>S189*H189</f>
        <v>0</v>
      </c>
      <c r="U189" s="231">
        <v>0</v>
      </c>
      <c r="V189" s="231">
        <f>U189*H189</f>
        <v>0</v>
      </c>
      <c r="W189" s="231">
        <v>0</v>
      </c>
      <c r="X189" s="232">
        <f>W189*H189</f>
        <v>0</v>
      </c>
      <c r="Y189" s="40"/>
      <c r="Z189" s="40"/>
      <c r="AA189" s="40"/>
      <c r="AB189" s="40"/>
      <c r="AC189" s="40"/>
      <c r="AD189" s="40"/>
      <c r="AE189" s="40"/>
      <c r="AR189" s="233" t="s">
        <v>194</v>
      </c>
      <c r="AT189" s="233" t="s">
        <v>163</v>
      </c>
      <c r="AU189" s="233" t="s">
        <v>165</v>
      </c>
      <c r="AY189" s="19" t="s">
        <v>166</v>
      </c>
      <c r="BE189" s="234">
        <f>IF(O189="základní",K189,0)</f>
        <v>0</v>
      </c>
      <c r="BF189" s="234">
        <f>IF(O189="snížená",K189,0)</f>
        <v>0</v>
      </c>
      <c r="BG189" s="234">
        <f>IF(O189="zákl. přenesená",K189,0)</f>
        <v>0</v>
      </c>
      <c r="BH189" s="234">
        <f>IF(O189="sníž. přenesená",K189,0)</f>
        <v>0</v>
      </c>
      <c r="BI189" s="234">
        <f>IF(O189="nulová",K189,0)</f>
        <v>0</v>
      </c>
      <c r="BJ189" s="19" t="s">
        <v>84</v>
      </c>
      <c r="BK189" s="234">
        <f>ROUND(P189*H189,2)</f>
        <v>0</v>
      </c>
      <c r="BL189" s="19" t="s">
        <v>175</v>
      </c>
      <c r="BM189" s="233" t="s">
        <v>432</v>
      </c>
    </row>
    <row r="190" s="2" customFormat="1" ht="16.5" customHeight="1">
      <c r="A190" s="40"/>
      <c r="B190" s="41"/>
      <c r="C190" s="235" t="s">
        <v>433</v>
      </c>
      <c r="D190" s="235" t="s">
        <v>163</v>
      </c>
      <c r="E190" s="236" t="s">
        <v>434</v>
      </c>
      <c r="F190" s="237" t="s">
        <v>435</v>
      </c>
      <c r="G190" s="238" t="s">
        <v>210</v>
      </c>
      <c r="H190" s="239">
        <v>1215</v>
      </c>
      <c r="I190" s="240"/>
      <c r="J190" s="241"/>
      <c r="K190" s="242">
        <f>ROUND(P190*H190,2)</f>
        <v>0</v>
      </c>
      <c r="L190" s="241"/>
      <c r="M190" s="243"/>
      <c r="N190" s="244" t="s">
        <v>20</v>
      </c>
      <c r="O190" s="229" t="s">
        <v>45</v>
      </c>
      <c r="P190" s="230">
        <f>I190+J190</f>
        <v>0</v>
      </c>
      <c r="Q190" s="230">
        <f>ROUND(I190*H190,2)</f>
        <v>0</v>
      </c>
      <c r="R190" s="230">
        <f>ROUND(J190*H190,2)</f>
        <v>0</v>
      </c>
      <c r="S190" s="86"/>
      <c r="T190" s="231">
        <f>S190*H190</f>
        <v>0</v>
      </c>
      <c r="U190" s="231">
        <v>0</v>
      </c>
      <c r="V190" s="231">
        <f>U190*H190</f>
        <v>0</v>
      </c>
      <c r="W190" s="231">
        <v>0</v>
      </c>
      <c r="X190" s="232">
        <f>W190*H190</f>
        <v>0</v>
      </c>
      <c r="Y190" s="40"/>
      <c r="Z190" s="40"/>
      <c r="AA190" s="40"/>
      <c r="AB190" s="40"/>
      <c r="AC190" s="40"/>
      <c r="AD190" s="40"/>
      <c r="AE190" s="40"/>
      <c r="AR190" s="233" t="s">
        <v>194</v>
      </c>
      <c r="AT190" s="233" t="s">
        <v>163</v>
      </c>
      <c r="AU190" s="233" t="s">
        <v>165</v>
      </c>
      <c r="AY190" s="19" t="s">
        <v>166</v>
      </c>
      <c r="BE190" s="234">
        <f>IF(O190="základní",K190,0)</f>
        <v>0</v>
      </c>
      <c r="BF190" s="234">
        <f>IF(O190="snížená",K190,0)</f>
        <v>0</v>
      </c>
      <c r="BG190" s="234">
        <f>IF(O190="zákl. přenesená",K190,0)</f>
        <v>0</v>
      </c>
      <c r="BH190" s="234">
        <f>IF(O190="sníž. přenesená",K190,0)</f>
        <v>0</v>
      </c>
      <c r="BI190" s="234">
        <f>IF(O190="nulová",K190,0)</f>
        <v>0</v>
      </c>
      <c r="BJ190" s="19" t="s">
        <v>84</v>
      </c>
      <c r="BK190" s="234">
        <f>ROUND(P190*H190,2)</f>
        <v>0</v>
      </c>
      <c r="BL190" s="19" t="s">
        <v>175</v>
      </c>
      <c r="BM190" s="233" t="s">
        <v>436</v>
      </c>
    </row>
    <row r="191" s="2" customFormat="1" ht="24.15" customHeight="1">
      <c r="A191" s="40"/>
      <c r="B191" s="41"/>
      <c r="C191" s="235" t="s">
        <v>437</v>
      </c>
      <c r="D191" s="235" t="s">
        <v>163</v>
      </c>
      <c r="E191" s="236" t="s">
        <v>438</v>
      </c>
      <c r="F191" s="237" t="s">
        <v>439</v>
      </c>
      <c r="G191" s="238" t="s">
        <v>210</v>
      </c>
      <c r="H191" s="239">
        <v>2</v>
      </c>
      <c r="I191" s="240"/>
      <c r="J191" s="241"/>
      <c r="K191" s="242">
        <f>ROUND(P191*H191,2)</f>
        <v>0</v>
      </c>
      <c r="L191" s="241"/>
      <c r="M191" s="243"/>
      <c r="N191" s="244" t="s">
        <v>20</v>
      </c>
      <c r="O191" s="229" t="s">
        <v>45</v>
      </c>
      <c r="P191" s="230">
        <f>I191+J191</f>
        <v>0</v>
      </c>
      <c r="Q191" s="230">
        <f>ROUND(I191*H191,2)</f>
        <v>0</v>
      </c>
      <c r="R191" s="230">
        <f>ROUND(J191*H191,2)</f>
        <v>0</v>
      </c>
      <c r="S191" s="86"/>
      <c r="T191" s="231">
        <f>S191*H191</f>
        <v>0</v>
      </c>
      <c r="U191" s="231">
        <v>0</v>
      </c>
      <c r="V191" s="231">
        <f>U191*H191</f>
        <v>0</v>
      </c>
      <c r="W191" s="231">
        <v>0</v>
      </c>
      <c r="X191" s="232">
        <f>W191*H191</f>
        <v>0</v>
      </c>
      <c r="Y191" s="40"/>
      <c r="Z191" s="40"/>
      <c r="AA191" s="40"/>
      <c r="AB191" s="40"/>
      <c r="AC191" s="40"/>
      <c r="AD191" s="40"/>
      <c r="AE191" s="40"/>
      <c r="AR191" s="233" t="s">
        <v>194</v>
      </c>
      <c r="AT191" s="233" t="s">
        <v>163</v>
      </c>
      <c r="AU191" s="233" t="s">
        <v>165</v>
      </c>
      <c r="AY191" s="19" t="s">
        <v>166</v>
      </c>
      <c r="BE191" s="234">
        <f>IF(O191="základní",K191,0)</f>
        <v>0</v>
      </c>
      <c r="BF191" s="234">
        <f>IF(O191="snížená",K191,0)</f>
        <v>0</v>
      </c>
      <c r="BG191" s="234">
        <f>IF(O191="zákl. přenesená",K191,0)</f>
        <v>0</v>
      </c>
      <c r="BH191" s="234">
        <f>IF(O191="sníž. přenesená",K191,0)</f>
        <v>0</v>
      </c>
      <c r="BI191" s="234">
        <f>IF(O191="nulová",K191,0)</f>
        <v>0</v>
      </c>
      <c r="BJ191" s="19" t="s">
        <v>84</v>
      </c>
      <c r="BK191" s="234">
        <f>ROUND(P191*H191,2)</f>
        <v>0</v>
      </c>
      <c r="BL191" s="19" t="s">
        <v>175</v>
      </c>
      <c r="BM191" s="233" t="s">
        <v>440</v>
      </c>
    </row>
    <row r="192" s="2" customFormat="1" ht="16.5" customHeight="1">
      <c r="A192" s="40"/>
      <c r="B192" s="41"/>
      <c r="C192" s="235" t="s">
        <v>441</v>
      </c>
      <c r="D192" s="235" t="s">
        <v>163</v>
      </c>
      <c r="E192" s="236" t="s">
        <v>442</v>
      </c>
      <c r="F192" s="237" t="s">
        <v>443</v>
      </c>
      <c r="G192" s="238" t="s">
        <v>179</v>
      </c>
      <c r="H192" s="239">
        <v>5</v>
      </c>
      <c r="I192" s="240"/>
      <c r="J192" s="241"/>
      <c r="K192" s="242">
        <f>ROUND(P192*H192,2)</f>
        <v>0</v>
      </c>
      <c r="L192" s="241"/>
      <c r="M192" s="243"/>
      <c r="N192" s="244" t="s">
        <v>20</v>
      </c>
      <c r="O192" s="229" t="s">
        <v>45</v>
      </c>
      <c r="P192" s="230">
        <f>I192+J192</f>
        <v>0</v>
      </c>
      <c r="Q192" s="230">
        <f>ROUND(I192*H192,2)</f>
        <v>0</v>
      </c>
      <c r="R192" s="230">
        <f>ROUND(J192*H192,2)</f>
        <v>0</v>
      </c>
      <c r="S192" s="86"/>
      <c r="T192" s="231">
        <f>S192*H192</f>
        <v>0</v>
      </c>
      <c r="U192" s="231">
        <v>0</v>
      </c>
      <c r="V192" s="231">
        <f>U192*H192</f>
        <v>0</v>
      </c>
      <c r="W192" s="231">
        <v>0</v>
      </c>
      <c r="X192" s="232">
        <f>W192*H192</f>
        <v>0</v>
      </c>
      <c r="Y192" s="40"/>
      <c r="Z192" s="40"/>
      <c r="AA192" s="40"/>
      <c r="AB192" s="40"/>
      <c r="AC192" s="40"/>
      <c r="AD192" s="40"/>
      <c r="AE192" s="40"/>
      <c r="AR192" s="233" t="s">
        <v>194</v>
      </c>
      <c r="AT192" s="233" t="s">
        <v>163</v>
      </c>
      <c r="AU192" s="233" t="s">
        <v>165</v>
      </c>
      <c r="AY192" s="19" t="s">
        <v>166</v>
      </c>
      <c r="BE192" s="234">
        <f>IF(O192="základní",K192,0)</f>
        <v>0</v>
      </c>
      <c r="BF192" s="234">
        <f>IF(O192="snížená",K192,0)</f>
        <v>0</v>
      </c>
      <c r="BG192" s="234">
        <f>IF(O192="zákl. přenesená",K192,0)</f>
        <v>0</v>
      </c>
      <c r="BH192" s="234">
        <f>IF(O192="sníž. přenesená",K192,0)</f>
        <v>0</v>
      </c>
      <c r="BI192" s="234">
        <f>IF(O192="nulová",K192,0)</f>
        <v>0</v>
      </c>
      <c r="BJ192" s="19" t="s">
        <v>84</v>
      </c>
      <c r="BK192" s="234">
        <f>ROUND(P192*H192,2)</f>
        <v>0</v>
      </c>
      <c r="BL192" s="19" t="s">
        <v>175</v>
      </c>
      <c r="BM192" s="233" t="s">
        <v>444</v>
      </c>
    </row>
    <row r="193" s="2" customFormat="1" ht="24.15" customHeight="1">
      <c r="A193" s="40"/>
      <c r="B193" s="41"/>
      <c r="C193" s="235" t="s">
        <v>445</v>
      </c>
      <c r="D193" s="235" t="s">
        <v>163</v>
      </c>
      <c r="E193" s="236" t="s">
        <v>208</v>
      </c>
      <c r="F193" s="237" t="s">
        <v>209</v>
      </c>
      <c r="G193" s="238" t="s">
        <v>210</v>
      </c>
      <c r="H193" s="239">
        <v>8</v>
      </c>
      <c r="I193" s="240"/>
      <c r="J193" s="241"/>
      <c r="K193" s="242">
        <f>ROUND(P193*H193,2)</f>
        <v>0</v>
      </c>
      <c r="L193" s="241"/>
      <c r="M193" s="243"/>
      <c r="N193" s="244" t="s">
        <v>20</v>
      </c>
      <c r="O193" s="229" t="s">
        <v>45</v>
      </c>
      <c r="P193" s="230">
        <f>I193+J193</f>
        <v>0</v>
      </c>
      <c r="Q193" s="230">
        <f>ROUND(I193*H193,2)</f>
        <v>0</v>
      </c>
      <c r="R193" s="230">
        <f>ROUND(J193*H193,2)</f>
        <v>0</v>
      </c>
      <c r="S193" s="86"/>
      <c r="T193" s="231">
        <f>S193*H193</f>
        <v>0</v>
      </c>
      <c r="U193" s="231">
        <v>0</v>
      </c>
      <c r="V193" s="231">
        <f>U193*H193</f>
        <v>0</v>
      </c>
      <c r="W193" s="231">
        <v>0</v>
      </c>
      <c r="X193" s="232">
        <f>W193*H193</f>
        <v>0</v>
      </c>
      <c r="Y193" s="40"/>
      <c r="Z193" s="40"/>
      <c r="AA193" s="40"/>
      <c r="AB193" s="40"/>
      <c r="AC193" s="40"/>
      <c r="AD193" s="40"/>
      <c r="AE193" s="40"/>
      <c r="AR193" s="233" t="s">
        <v>194</v>
      </c>
      <c r="AT193" s="233" t="s">
        <v>163</v>
      </c>
      <c r="AU193" s="233" t="s">
        <v>165</v>
      </c>
      <c r="AY193" s="19" t="s">
        <v>166</v>
      </c>
      <c r="BE193" s="234">
        <f>IF(O193="základní",K193,0)</f>
        <v>0</v>
      </c>
      <c r="BF193" s="234">
        <f>IF(O193="snížená",K193,0)</f>
        <v>0</v>
      </c>
      <c r="BG193" s="234">
        <f>IF(O193="zákl. přenesená",K193,0)</f>
        <v>0</v>
      </c>
      <c r="BH193" s="234">
        <f>IF(O193="sníž. přenesená",K193,0)</f>
        <v>0</v>
      </c>
      <c r="BI193" s="234">
        <f>IF(O193="nulová",K193,0)</f>
        <v>0</v>
      </c>
      <c r="BJ193" s="19" t="s">
        <v>84</v>
      </c>
      <c r="BK193" s="234">
        <f>ROUND(P193*H193,2)</f>
        <v>0</v>
      </c>
      <c r="BL193" s="19" t="s">
        <v>175</v>
      </c>
      <c r="BM193" s="233" t="s">
        <v>446</v>
      </c>
    </row>
    <row r="194" s="2" customFormat="1" ht="16.5" customHeight="1">
      <c r="A194" s="40"/>
      <c r="B194" s="41"/>
      <c r="C194" s="235" t="s">
        <v>447</v>
      </c>
      <c r="D194" s="235" t="s">
        <v>163</v>
      </c>
      <c r="E194" s="236" t="s">
        <v>448</v>
      </c>
      <c r="F194" s="237" t="s">
        <v>449</v>
      </c>
      <c r="G194" s="238" t="s">
        <v>210</v>
      </c>
      <c r="H194" s="239">
        <v>1</v>
      </c>
      <c r="I194" s="240"/>
      <c r="J194" s="241"/>
      <c r="K194" s="242">
        <f>ROUND(P194*H194,2)</f>
        <v>0</v>
      </c>
      <c r="L194" s="241"/>
      <c r="M194" s="243"/>
      <c r="N194" s="244" t="s">
        <v>20</v>
      </c>
      <c r="O194" s="229" t="s">
        <v>45</v>
      </c>
      <c r="P194" s="230">
        <f>I194+J194</f>
        <v>0</v>
      </c>
      <c r="Q194" s="230">
        <f>ROUND(I194*H194,2)</f>
        <v>0</v>
      </c>
      <c r="R194" s="230">
        <f>ROUND(J194*H194,2)</f>
        <v>0</v>
      </c>
      <c r="S194" s="86"/>
      <c r="T194" s="231">
        <f>S194*H194</f>
        <v>0</v>
      </c>
      <c r="U194" s="231">
        <v>0</v>
      </c>
      <c r="V194" s="231">
        <f>U194*H194</f>
        <v>0</v>
      </c>
      <c r="W194" s="231">
        <v>0</v>
      </c>
      <c r="X194" s="232">
        <f>W194*H194</f>
        <v>0</v>
      </c>
      <c r="Y194" s="40"/>
      <c r="Z194" s="40"/>
      <c r="AA194" s="40"/>
      <c r="AB194" s="40"/>
      <c r="AC194" s="40"/>
      <c r="AD194" s="40"/>
      <c r="AE194" s="40"/>
      <c r="AR194" s="233" t="s">
        <v>194</v>
      </c>
      <c r="AT194" s="233" t="s">
        <v>163</v>
      </c>
      <c r="AU194" s="233" t="s">
        <v>165</v>
      </c>
      <c r="AY194" s="19" t="s">
        <v>166</v>
      </c>
      <c r="BE194" s="234">
        <f>IF(O194="základní",K194,0)</f>
        <v>0</v>
      </c>
      <c r="BF194" s="234">
        <f>IF(O194="snížená",K194,0)</f>
        <v>0</v>
      </c>
      <c r="BG194" s="234">
        <f>IF(O194="zákl. přenesená",K194,0)</f>
        <v>0</v>
      </c>
      <c r="BH194" s="234">
        <f>IF(O194="sníž. přenesená",K194,0)</f>
        <v>0</v>
      </c>
      <c r="BI194" s="234">
        <f>IF(O194="nulová",K194,0)</f>
        <v>0</v>
      </c>
      <c r="BJ194" s="19" t="s">
        <v>84</v>
      </c>
      <c r="BK194" s="234">
        <f>ROUND(P194*H194,2)</f>
        <v>0</v>
      </c>
      <c r="BL194" s="19" t="s">
        <v>175</v>
      </c>
      <c r="BM194" s="233" t="s">
        <v>450</v>
      </c>
    </row>
    <row r="195" s="2" customFormat="1" ht="16.5" customHeight="1">
      <c r="A195" s="40"/>
      <c r="B195" s="41"/>
      <c r="C195" s="235" t="s">
        <v>451</v>
      </c>
      <c r="D195" s="235" t="s">
        <v>163</v>
      </c>
      <c r="E195" s="236" t="s">
        <v>213</v>
      </c>
      <c r="F195" s="237" t="s">
        <v>214</v>
      </c>
      <c r="G195" s="238" t="s">
        <v>174</v>
      </c>
      <c r="H195" s="239">
        <v>420</v>
      </c>
      <c r="I195" s="240"/>
      <c r="J195" s="241"/>
      <c r="K195" s="242">
        <f>ROUND(P195*H195,2)</f>
        <v>0</v>
      </c>
      <c r="L195" s="241"/>
      <c r="M195" s="243"/>
      <c r="N195" s="244" t="s">
        <v>20</v>
      </c>
      <c r="O195" s="229" t="s">
        <v>45</v>
      </c>
      <c r="P195" s="230">
        <f>I195+J195</f>
        <v>0</v>
      </c>
      <c r="Q195" s="230">
        <f>ROUND(I195*H195,2)</f>
        <v>0</v>
      </c>
      <c r="R195" s="230">
        <f>ROUND(J195*H195,2)</f>
        <v>0</v>
      </c>
      <c r="S195" s="86"/>
      <c r="T195" s="231">
        <f>S195*H195</f>
        <v>0</v>
      </c>
      <c r="U195" s="231">
        <v>0</v>
      </c>
      <c r="V195" s="231">
        <f>U195*H195</f>
        <v>0</v>
      </c>
      <c r="W195" s="231">
        <v>0</v>
      </c>
      <c r="X195" s="232">
        <f>W195*H195</f>
        <v>0</v>
      </c>
      <c r="Y195" s="40"/>
      <c r="Z195" s="40"/>
      <c r="AA195" s="40"/>
      <c r="AB195" s="40"/>
      <c r="AC195" s="40"/>
      <c r="AD195" s="40"/>
      <c r="AE195" s="40"/>
      <c r="AR195" s="233" t="s">
        <v>194</v>
      </c>
      <c r="AT195" s="233" t="s">
        <v>163</v>
      </c>
      <c r="AU195" s="233" t="s">
        <v>165</v>
      </c>
      <c r="AY195" s="19" t="s">
        <v>166</v>
      </c>
      <c r="BE195" s="234">
        <f>IF(O195="základní",K195,0)</f>
        <v>0</v>
      </c>
      <c r="BF195" s="234">
        <f>IF(O195="snížená",K195,0)</f>
        <v>0</v>
      </c>
      <c r="BG195" s="234">
        <f>IF(O195="zákl. přenesená",K195,0)</f>
        <v>0</v>
      </c>
      <c r="BH195" s="234">
        <f>IF(O195="sníž. přenesená",K195,0)</f>
        <v>0</v>
      </c>
      <c r="BI195" s="234">
        <f>IF(O195="nulová",K195,0)</f>
        <v>0</v>
      </c>
      <c r="BJ195" s="19" t="s">
        <v>84</v>
      </c>
      <c r="BK195" s="234">
        <f>ROUND(P195*H195,2)</f>
        <v>0</v>
      </c>
      <c r="BL195" s="19" t="s">
        <v>175</v>
      </c>
      <c r="BM195" s="233" t="s">
        <v>452</v>
      </c>
    </row>
    <row r="196" s="12" customFormat="1" ht="20.88" customHeight="1">
      <c r="A196" s="12"/>
      <c r="B196" s="203"/>
      <c r="C196" s="204"/>
      <c r="D196" s="205" t="s">
        <v>75</v>
      </c>
      <c r="E196" s="218" t="s">
        <v>216</v>
      </c>
      <c r="F196" s="218" t="s">
        <v>217</v>
      </c>
      <c r="G196" s="204"/>
      <c r="H196" s="204"/>
      <c r="I196" s="207"/>
      <c r="J196" s="207"/>
      <c r="K196" s="219">
        <f>BK196</f>
        <v>0</v>
      </c>
      <c r="L196" s="204"/>
      <c r="M196" s="209"/>
      <c r="N196" s="210"/>
      <c r="O196" s="211"/>
      <c r="P196" s="211"/>
      <c r="Q196" s="212">
        <f>SUM(Q197:Q218)</f>
        <v>0</v>
      </c>
      <c r="R196" s="212">
        <f>SUM(R197:R218)</f>
        <v>0</v>
      </c>
      <c r="S196" s="211"/>
      <c r="T196" s="213">
        <f>SUM(T197:T218)</f>
        <v>0</v>
      </c>
      <c r="U196" s="211"/>
      <c r="V196" s="213">
        <f>SUM(V197:V218)</f>
        <v>0</v>
      </c>
      <c r="W196" s="211"/>
      <c r="X196" s="214">
        <f>SUM(X197:X218)</f>
        <v>0</v>
      </c>
      <c r="Y196" s="12"/>
      <c r="Z196" s="12"/>
      <c r="AA196" s="12"/>
      <c r="AB196" s="12"/>
      <c r="AC196" s="12"/>
      <c r="AD196" s="12"/>
      <c r="AE196" s="12"/>
      <c r="AR196" s="215" t="s">
        <v>165</v>
      </c>
      <c r="AT196" s="216" t="s">
        <v>75</v>
      </c>
      <c r="AU196" s="216" t="s">
        <v>86</v>
      </c>
      <c r="AY196" s="215" t="s">
        <v>166</v>
      </c>
      <c r="BK196" s="217">
        <f>SUM(BK197:BK218)</f>
        <v>0</v>
      </c>
    </row>
    <row r="197" s="2" customFormat="1" ht="16.5" customHeight="1">
      <c r="A197" s="40"/>
      <c r="B197" s="41"/>
      <c r="C197" s="220" t="s">
        <v>453</v>
      </c>
      <c r="D197" s="220" t="s">
        <v>171</v>
      </c>
      <c r="E197" s="221" t="s">
        <v>454</v>
      </c>
      <c r="F197" s="222" t="s">
        <v>455</v>
      </c>
      <c r="G197" s="223" t="s">
        <v>179</v>
      </c>
      <c r="H197" s="224">
        <v>1</v>
      </c>
      <c r="I197" s="225"/>
      <c r="J197" s="225"/>
      <c r="K197" s="226">
        <f>ROUND(P197*H197,2)</f>
        <v>0</v>
      </c>
      <c r="L197" s="227"/>
      <c r="M197" s="46"/>
      <c r="N197" s="228" t="s">
        <v>20</v>
      </c>
      <c r="O197" s="229" t="s">
        <v>45</v>
      </c>
      <c r="P197" s="230">
        <f>I197+J197</f>
        <v>0</v>
      </c>
      <c r="Q197" s="230">
        <f>ROUND(I197*H197,2)</f>
        <v>0</v>
      </c>
      <c r="R197" s="230">
        <f>ROUND(J197*H197,2)</f>
        <v>0</v>
      </c>
      <c r="S197" s="86"/>
      <c r="T197" s="231">
        <f>S197*H197</f>
        <v>0</v>
      </c>
      <c r="U197" s="231">
        <v>0</v>
      </c>
      <c r="V197" s="231">
        <f>U197*H197</f>
        <v>0</v>
      </c>
      <c r="W197" s="231">
        <v>0</v>
      </c>
      <c r="X197" s="232">
        <f>W197*H197</f>
        <v>0</v>
      </c>
      <c r="Y197" s="40"/>
      <c r="Z197" s="40"/>
      <c r="AA197" s="40"/>
      <c r="AB197" s="40"/>
      <c r="AC197" s="40"/>
      <c r="AD197" s="40"/>
      <c r="AE197" s="40"/>
      <c r="AR197" s="233" t="s">
        <v>175</v>
      </c>
      <c r="AT197" s="233" t="s">
        <v>171</v>
      </c>
      <c r="AU197" s="233" t="s">
        <v>165</v>
      </c>
      <c r="AY197" s="19" t="s">
        <v>166</v>
      </c>
      <c r="BE197" s="234">
        <f>IF(O197="základní",K197,0)</f>
        <v>0</v>
      </c>
      <c r="BF197" s="234">
        <f>IF(O197="snížená",K197,0)</f>
        <v>0</v>
      </c>
      <c r="BG197" s="234">
        <f>IF(O197="zákl. přenesená",K197,0)</f>
        <v>0</v>
      </c>
      <c r="BH197" s="234">
        <f>IF(O197="sníž. přenesená",K197,0)</f>
        <v>0</v>
      </c>
      <c r="BI197" s="234">
        <f>IF(O197="nulová",K197,0)</f>
        <v>0</v>
      </c>
      <c r="BJ197" s="19" t="s">
        <v>84</v>
      </c>
      <c r="BK197" s="234">
        <f>ROUND(P197*H197,2)</f>
        <v>0</v>
      </c>
      <c r="BL197" s="19" t="s">
        <v>175</v>
      </c>
      <c r="BM197" s="233" t="s">
        <v>456</v>
      </c>
    </row>
    <row r="198" s="2" customFormat="1" ht="21.75" customHeight="1">
      <c r="A198" s="40"/>
      <c r="B198" s="41"/>
      <c r="C198" s="220" t="s">
        <v>457</v>
      </c>
      <c r="D198" s="220" t="s">
        <v>171</v>
      </c>
      <c r="E198" s="221" t="s">
        <v>458</v>
      </c>
      <c r="F198" s="222" t="s">
        <v>459</v>
      </c>
      <c r="G198" s="223" t="s">
        <v>179</v>
      </c>
      <c r="H198" s="224">
        <v>1</v>
      </c>
      <c r="I198" s="225"/>
      <c r="J198" s="225"/>
      <c r="K198" s="226">
        <f>ROUND(P198*H198,2)</f>
        <v>0</v>
      </c>
      <c r="L198" s="227"/>
      <c r="M198" s="46"/>
      <c r="N198" s="228" t="s">
        <v>20</v>
      </c>
      <c r="O198" s="229" t="s">
        <v>45</v>
      </c>
      <c r="P198" s="230">
        <f>I198+J198</f>
        <v>0</v>
      </c>
      <c r="Q198" s="230">
        <f>ROUND(I198*H198,2)</f>
        <v>0</v>
      </c>
      <c r="R198" s="230">
        <f>ROUND(J198*H198,2)</f>
        <v>0</v>
      </c>
      <c r="S198" s="86"/>
      <c r="T198" s="231">
        <f>S198*H198</f>
        <v>0</v>
      </c>
      <c r="U198" s="231">
        <v>0</v>
      </c>
      <c r="V198" s="231">
        <f>U198*H198</f>
        <v>0</v>
      </c>
      <c r="W198" s="231">
        <v>0</v>
      </c>
      <c r="X198" s="232">
        <f>W198*H198</f>
        <v>0</v>
      </c>
      <c r="Y198" s="40"/>
      <c r="Z198" s="40"/>
      <c r="AA198" s="40"/>
      <c r="AB198" s="40"/>
      <c r="AC198" s="40"/>
      <c r="AD198" s="40"/>
      <c r="AE198" s="40"/>
      <c r="AR198" s="233" t="s">
        <v>175</v>
      </c>
      <c r="AT198" s="233" t="s">
        <v>171</v>
      </c>
      <c r="AU198" s="233" t="s">
        <v>165</v>
      </c>
      <c r="AY198" s="19" t="s">
        <v>166</v>
      </c>
      <c r="BE198" s="234">
        <f>IF(O198="základní",K198,0)</f>
        <v>0</v>
      </c>
      <c r="BF198" s="234">
        <f>IF(O198="snížená",K198,0)</f>
        <v>0</v>
      </c>
      <c r="BG198" s="234">
        <f>IF(O198="zákl. přenesená",K198,0)</f>
        <v>0</v>
      </c>
      <c r="BH198" s="234">
        <f>IF(O198="sníž. přenesená",K198,0)</f>
        <v>0</v>
      </c>
      <c r="BI198" s="234">
        <f>IF(O198="nulová",K198,0)</f>
        <v>0</v>
      </c>
      <c r="BJ198" s="19" t="s">
        <v>84</v>
      </c>
      <c r="BK198" s="234">
        <f>ROUND(P198*H198,2)</f>
        <v>0</v>
      </c>
      <c r="BL198" s="19" t="s">
        <v>175</v>
      </c>
      <c r="BM198" s="233" t="s">
        <v>460</v>
      </c>
    </row>
    <row r="199" s="2" customFormat="1" ht="16.5" customHeight="1">
      <c r="A199" s="40"/>
      <c r="B199" s="41"/>
      <c r="C199" s="220" t="s">
        <v>461</v>
      </c>
      <c r="D199" s="220" t="s">
        <v>171</v>
      </c>
      <c r="E199" s="221" t="s">
        <v>462</v>
      </c>
      <c r="F199" s="222" t="s">
        <v>463</v>
      </c>
      <c r="G199" s="223" t="s">
        <v>179</v>
      </c>
      <c r="H199" s="224">
        <v>1</v>
      </c>
      <c r="I199" s="225"/>
      <c r="J199" s="225"/>
      <c r="K199" s="226">
        <f>ROUND(P199*H199,2)</f>
        <v>0</v>
      </c>
      <c r="L199" s="227"/>
      <c r="M199" s="46"/>
      <c r="N199" s="228" t="s">
        <v>20</v>
      </c>
      <c r="O199" s="229" t="s">
        <v>45</v>
      </c>
      <c r="P199" s="230">
        <f>I199+J199</f>
        <v>0</v>
      </c>
      <c r="Q199" s="230">
        <f>ROUND(I199*H199,2)</f>
        <v>0</v>
      </c>
      <c r="R199" s="230">
        <f>ROUND(J199*H199,2)</f>
        <v>0</v>
      </c>
      <c r="S199" s="86"/>
      <c r="T199" s="231">
        <f>S199*H199</f>
        <v>0</v>
      </c>
      <c r="U199" s="231">
        <v>0</v>
      </c>
      <c r="V199" s="231">
        <f>U199*H199</f>
        <v>0</v>
      </c>
      <c r="W199" s="231">
        <v>0</v>
      </c>
      <c r="X199" s="232">
        <f>W199*H199</f>
        <v>0</v>
      </c>
      <c r="Y199" s="40"/>
      <c r="Z199" s="40"/>
      <c r="AA199" s="40"/>
      <c r="AB199" s="40"/>
      <c r="AC199" s="40"/>
      <c r="AD199" s="40"/>
      <c r="AE199" s="40"/>
      <c r="AR199" s="233" t="s">
        <v>175</v>
      </c>
      <c r="AT199" s="233" t="s">
        <v>171</v>
      </c>
      <c r="AU199" s="233" t="s">
        <v>165</v>
      </c>
      <c r="AY199" s="19" t="s">
        <v>166</v>
      </c>
      <c r="BE199" s="234">
        <f>IF(O199="základní",K199,0)</f>
        <v>0</v>
      </c>
      <c r="BF199" s="234">
        <f>IF(O199="snížená",K199,0)</f>
        <v>0</v>
      </c>
      <c r="BG199" s="234">
        <f>IF(O199="zákl. přenesená",K199,0)</f>
        <v>0</v>
      </c>
      <c r="BH199" s="234">
        <f>IF(O199="sníž. přenesená",K199,0)</f>
        <v>0</v>
      </c>
      <c r="BI199" s="234">
        <f>IF(O199="nulová",K199,0)</f>
        <v>0</v>
      </c>
      <c r="BJ199" s="19" t="s">
        <v>84</v>
      </c>
      <c r="BK199" s="234">
        <f>ROUND(P199*H199,2)</f>
        <v>0</v>
      </c>
      <c r="BL199" s="19" t="s">
        <v>175</v>
      </c>
      <c r="BM199" s="233" t="s">
        <v>464</v>
      </c>
    </row>
    <row r="200" s="2" customFormat="1" ht="16.5" customHeight="1">
      <c r="A200" s="40"/>
      <c r="B200" s="41"/>
      <c r="C200" s="220" t="s">
        <v>465</v>
      </c>
      <c r="D200" s="220" t="s">
        <v>171</v>
      </c>
      <c r="E200" s="221" t="s">
        <v>466</v>
      </c>
      <c r="F200" s="222" t="s">
        <v>467</v>
      </c>
      <c r="G200" s="223" t="s">
        <v>179</v>
      </c>
      <c r="H200" s="224">
        <v>2</v>
      </c>
      <c r="I200" s="225"/>
      <c r="J200" s="225"/>
      <c r="K200" s="226">
        <f>ROUND(P200*H200,2)</f>
        <v>0</v>
      </c>
      <c r="L200" s="227"/>
      <c r="M200" s="46"/>
      <c r="N200" s="228" t="s">
        <v>20</v>
      </c>
      <c r="O200" s="229" t="s">
        <v>45</v>
      </c>
      <c r="P200" s="230">
        <f>I200+J200</f>
        <v>0</v>
      </c>
      <c r="Q200" s="230">
        <f>ROUND(I200*H200,2)</f>
        <v>0</v>
      </c>
      <c r="R200" s="230">
        <f>ROUND(J200*H200,2)</f>
        <v>0</v>
      </c>
      <c r="S200" s="86"/>
      <c r="T200" s="231">
        <f>S200*H200</f>
        <v>0</v>
      </c>
      <c r="U200" s="231">
        <v>0</v>
      </c>
      <c r="V200" s="231">
        <f>U200*H200</f>
        <v>0</v>
      </c>
      <c r="W200" s="231">
        <v>0</v>
      </c>
      <c r="X200" s="232">
        <f>W200*H200</f>
        <v>0</v>
      </c>
      <c r="Y200" s="40"/>
      <c r="Z200" s="40"/>
      <c r="AA200" s="40"/>
      <c r="AB200" s="40"/>
      <c r="AC200" s="40"/>
      <c r="AD200" s="40"/>
      <c r="AE200" s="40"/>
      <c r="AR200" s="233" t="s">
        <v>175</v>
      </c>
      <c r="AT200" s="233" t="s">
        <v>171</v>
      </c>
      <c r="AU200" s="233" t="s">
        <v>165</v>
      </c>
      <c r="AY200" s="19" t="s">
        <v>166</v>
      </c>
      <c r="BE200" s="234">
        <f>IF(O200="základní",K200,0)</f>
        <v>0</v>
      </c>
      <c r="BF200" s="234">
        <f>IF(O200="snížená",K200,0)</f>
        <v>0</v>
      </c>
      <c r="BG200" s="234">
        <f>IF(O200="zákl. přenesená",K200,0)</f>
        <v>0</v>
      </c>
      <c r="BH200" s="234">
        <f>IF(O200="sníž. přenesená",K200,0)</f>
        <v>0</v>
      </c>
      <c r="BI200" s="234">
        <f>IF(O200="nulová",K200,0)</f>
        <v>0</v>
      </c>
      <c r="BJ200" s="19" t="s">
        <v>84</v>
      </c>
      <c r="BK200" s="234">
        <f>ROUND(P200*H200,2)</f>
        <v>0</v>
      </c>
      <c r="BL200" s="19" t="s">
        <v>175</v>
      </c>
      <c r="BM200" s="233" t="s">
        <v>468</v>
      </c>
    </row>
    <row r="201" s="2" customFormat="1" ht="16.5" customHeight="1">
      <c r="A201" s="40"/>
      <c r="B201" s="41"/>
      <c r="C201" s="220" t="s">
        <v>469</v>
      </c>
      <c r="D201" s="220" t="s">
        <v>171</v>
      </c>
      <c r="E201" s="221" t="s">
        <v>470</v>
      </c>
      <c r="F201" s="222" t="s">
        <v>471</v>
      </c>
      <c r="G201" s="223" t="s">
        <v>179</v>
      </c>
      <c r="H201" s="224">
        <v>1</v>
      </c>
      <c r="I201" s="225"/>
      <c r="J201" s="225"/>
      <c r="K201" s="226">
        <f>ROUND(P201*H201,2)</f>
        <v>0</v>
      </c>
      <c r="L201" s="227"/>
      <c r="M201" s="46"/>
      <c r="N201" s="228" t="s">
        <v>20</v>
      </c>
      <c r="O201" s="229" t="s">
        <v>45</v>
      </c>
      <c r="P201" s="230">
        <f>I201+J201</f>
        <v>0</v>
      </c>
      <c r="Q201" s="230">
        <f>ROUND(I201*H201,2)</f>
        <v>0</v>
      </c>
      <c r="R201" s="230">
        <f>ROUND(J201*H201,2)</f>
        <v>0</v>
      </c>
      <c r="S201" s="86"/>
      <c r="T201" s="231">
        <f>S201*H201</f>
        <v>0</v>
      </c>
      <c r="U201" s="231">
        <v>0</v>
      </c>
      <c r="V201" s="231">
        <f>U201*H201</f>
        <v>0</v>
      </c>
      <c r="W201" s="231">
        <v>0</v>
      </c>
      <c r="X201" s="232">
        <f>W201*H201</f>
        <v>0</v>
      </c>
      <c r="Y201" s="40"/>
      <c r="Z201" s="40"/>
      <c r="AA201" s="40"/>
      <c r="AB201" s="40"/>
      <c r="AC201" s="40"/>
      <c r="AD201" s="40"/>
      <c r="AE201" s="40"/>
      <c r="AR201" s="233" t="s">
        <v>175</v>
      </c>
      <c r="AT201" s="233" t="s">
        <v>171</v>
      </c>
      <c r="AU201" s="233" t="s">
        <v>165</v>
      </c>
      <c r="AY201" s="19" t="s">
        <v>166</v>
      </c>
      <c r="BE201" s="234">
        <f>IF(O201="základní",K201,0)</f>
        <v>0</v>
      </c>
      <c r="BF201" s="234">
        <f>IF(O201="snížená",K201,0)</f>
        <v>0</v>
      </c>
      <c r="BG201" s="234">
        <f>IF(O201="zákl. přenesená",K201,0)</f>
        <v>0</v>
      </c>
      <c r="BH201" s="234">
        <f>IF(O201="sníž. přenesená",K201,0)</f>
        <v>0</v>
      </c>
      <c r="BI201" s="234">
        <f>IF(O201="nulová",K201,0)</f>
        <v>0</v>
      </c>
      <c r="BJ201" s="19" t="s">
        <v>84</v>
      </c>
      <c r="BK201" s="234">
        <f>ROUND(P201*H201,2)</f>
        <v>0</v>
      </c>
      <c r="BL201" s="19" t="s">
        <v>175</v>
      </c>
      <c r="BM201" s="233" t="s">
        <v>472</v>
      </c>
    </row>
    <row r="202" s="2" customFormat="1" ht="16.5" customHeight="1">
      <c r="A202" s="40"/>
      <c r="B202" s="41"/>
      <c r="C202" s="220" t="s">
        <v>473</v>
      </c>
      <c r="D202" s="220" t="s">
        <v>171</v>
      </c>
      <c r="E202" s="221" t="s">
        <v>474</v>
      </c>
      <c r="F202" s="222" t="s">
        <v>475</v>
      </c>
      <c r="G202" s="223" t="s">
        <v>179</v>
      </c>
      <c r="H202" s="224">
        <v>5</v>
      </c>
      <c r="I202" s="225"/>
      <c r="J202" s="225"/>
      <c r="K202" s="226">
        <f>ROUND(P202*H202,2)</f>
        <v>0</v>
      </c>
      <c r="L202" s="227"/>
      <c r="M202" s="46"/>
      <c r="N202" s="228" t="s">
        <v>20</v>
      </c>
      <c r="O202" s="229" t="s">
        <v>45</v>
      </c>
      <c r="P202" s="230">
        <f>I202+J202</f>
        <v>0</v>
      </c>
      <c r="Q202" s="230">
        <f>ROUND(I202*H202,2)</f>
        <v>0</v>
      </c>
      <c r="R202" s="230">
        <f>ROUND(J202*H202,2)</f>
        <v>0</v>
      </c>
      <c r="S202" s="86"/>
      <c r="T202" s="231">
        <f>S202*H202</f>
        <v>0</v>
      </c>
      <c r="U202" s="231">
        <v>0</v>
      </c>
      <c r="V202" s="231">
        <f>U202*H202</f>
        <v>0</v>
      </c>
      <c r="W202" s="231">
        <v>0</v>
      </c>
      <c r="X202" s="232">
        <f>W202*H202</f>
        <v>0</v>
      </c>
      <c r="Y202" s="40"/>
      <c r="Z202" s="40"/>
      <c r="AA202" s="40"/>
      <c r="AB202" s="40"/>
      <c r="AC202" s="40"/>
      <c r="AD202" s="40"/>
      <c r="AE202" s="40"/>
      <c r="AR202" s="233" t="s">
        <v>175</v>
      </c>
      <c r="AT202" s="233" t="s">
        <v>171</v>
      </c>
      <c r="AU202" s="233" t="s">
        <v>165</v>
      </c>
      <c r="AY202" s="19" t="s">
        <v>166</v>
      </c>
      <c r="BE202" s="234">
        <f>IF(O202="základní",K202,0)</f>
        <v>0</v>
      </c>
      <c r="BF202" s="234">
        <f>IF(O202="snížená",K202,0)</f>
        <v>0</v>
      </c>
      <c r="BG202" s="234">
        <f>IF(O202="zákl. přenesená",K202,0)</f>
        <v>0</v>
      </c>
      <c r="BH202" s="234">
        <f>IF(O202="sníž. přenesená",K202,0)</f>
        <v>0</v>
      </c>
      <c r="BI202" s="234">
        <f>IF(O202="nulová",K202,0)</f>
        <v>0</v>
      </c>
      <c r="BJ202" s="19" t="s">
        <v>84</v>
      </c>
      <c r="BK202" s="234">
        <f>ROUND(P202*H202,2)</f>
        <v>0</v>
      </c>
      <c r="BL202" s="19" t="s">
        <v>175</v>
      </c>
      <c r="BM202" s="233" t="s">
        <v>476</v>
      </c>
    </row>
    <row r="203" s="2" customFormat="1" ht="16.5" customHeight="1">
      <c r="A203" s="40"/>
      <c r="B203" s="41"/>
      <c r="C203" s="220" t="s">
        <v>477</v>
      </c>
      <c r="D203" s="220" t="s">
        <v>171</v>
      </c>
      <c r="E203" s="221" t="s">
        <v>478</v>
      </c>
      <c r="F203" s="222" t="s">
        <v>479</v>
      </c>
      <c r="G203" s="223" t="s">
        <v>179</v>
      </c>
      <c r="H203" s="224">
        <v>5</v>
      </c>
      <c r="I203" s="225"/>
      <c r="J203" s="225"/>
      <c r="K203" s="226">
        <f>ROUND(P203*H203,2)</f>
        <v>0</v>
      </c>
      <c r="L203" s="227"/>
      <c r="M203" s="46"/>
      <c r="N203" s="228" t="s">
        <v>20</v>
      </c>
      <c r="O203" s="229" t="s">
        <v>45</v>
      </c>
      <c r="P203" s="230">
        <f>I203+J203</f>
        <v>0</v>
      </c>
      <c r="Q203" s="230">
        <f>ROUND(I203*H203,2)</f>
        <v>0</v>
      </c>
      <c r="R203" s="230">
        <f>ROUND(J203*H203,2)</f>
        <v>0</v>
      </c>
      <c r="S203" s="86"/>
      <c r="T203" s="231">
        <f>S203*H203</f>
        <v>0</v>
      </c>
      <c r="U203" s="231">
        <v>0</v>
      </c>
      <c r="V203" s="231">
        <f>U203*H203</f>
        <v>0</v>
      </c>
      <c r="W203" s="231">
        <v>0</v>
      </c>
      <c r="X203" s="232">
        <f>W203*H203</f>
        <v>0</v>
      </c>
      <c r="Y203" s="40"/>
      <c r="Z203" s="40"/>
      <c r="AA203" s="40"/>
      <c r="AB203" s="40"/>
      <c r="AC203" s="40"/>
      <c r="AD203" s="40"/>
      <c r="AE203" s="40"/>
      <c r="AR203" s="233" t="s">
        <v>175</v>
      </c>
      <c r="AT203" s="233" t="s">
        <v>171</v>
      </c>
      <c r="AU203" s="233" t="s">
        <v>165</v>
      </c>
      <c r="AY203" s="19" t="s">
        <v>166</v>
      </c>
      <c r="BE203" s="234">
        <f>IF(O203="základní",K203,0)</f>
        <v>0</v>
      </c>
      <c r="BF203" s="234">
        <f>IF(O203="snížená",K203,0)</f>
        <v>0</v>
      </c>
      <c r="BG203" s="234">
        <f>IF(O203="zákl. přenesená",K203,0)</f>
        <v>0</v>
      </c>
      <c r="BH203" s="234">
        <f>IF(O203="sníž. přenesená",K203,0)</f>
        <v>0</v>
      </c>
      <c r="BI203" s="234">
        <f>IF(O203="nulová",K203,0)</f>
        <v>0</v>
      </c>
      <c r="BJ203" s="19" t="s">
        <v>84</v>
      </c>
      <c r="BK203" s="234">
        <f>ROUND(P203*H203,2)</f>
        <v>0</v>
      </c>
      <c r="BL203" s="19" t="s">
        <v>175</v>
      </c>
      <c r="BM203" s="233" t="s">
        <v>480</v>
      </c>
    </row>
    <row r="204" s="2" customFormat="1" ht="21.75" customHeight="1">
      <c r="A204" s="40"/>
      <c r="B204" s="41"/>
      <c r="C204" s="220" t="s">
        <v>481</v>
      </c>
      <c r="D204" s="220" t="s">
        <v>171</v>
      </c>
      <c r="E204" s="221" t="s">
        <v>482</v>
      </c>
      <c r="F204" s="222" t="s">
        <v>483</v>
      </c>
      <c r="G204" s="223" t="s">
        <v>179</v>
      </c>
      <c r="H204" s="224">
        <v>4</v>
      </c>
      <c r="I204" s="225"/>
      <c r="J204" s="225"/>
      <c r="K204" s="226">
        <f>ROUND(P204*H204,2)</f>
        <v>0</v>
      </c>
      <c r="L204" s="227"/>
      <c r="M204" s="46"/>
      <c r="N204" s="228" t="s">
        <v>20</v>
      </c>
      <c r="O204" s="229" t="s">
        <v>45</v>
      </c>
      <c r="P204" s="230">
        <f>I204+J204</f>
        <v>0</v>
      </c>
      <c r="Q204" s="230">
        <f>ROUND(I204*H204,2)</f>
        <v>0</v>
      </c>
      <c r="R204" s="230">
        <f>ROUND(J204*H204,2)</f>
        <v>0</v>
      </c>
      <c r="S204" s="86"/>
      <c r="T204" s="231">
        <f>S204*H204</f>
        <v>0</v>
      </c>
      <c r="U204" s="231">
        <v>0</v>
      </c>
      <c r="V204" s="231">
        <f>U204*H204</f>
        <v>0</v>
      </c>
      <c r="W204" s="231">
        <v>0</v>
      </c>
      <c r="X204" s="232">
        <f>W204*H204</f>
        <v>0</v>
      </c>
      <c r="Y204" s="40"/>
      <c r="Z204" s="40"/>
      <c r="AA204" s="40"/>
      <c r="AB204" s="40"/>
      <c r="AC204" s="40"/>
      <c r="AD204" s="40"/>
      <c r="AE204" s="40"/>
      <c r="AR204" s="233" t="s">
        <v>175</v>
      </c>
      <c r="AT204" s="233" t="s">
        <v>171</v>
      </c>
      <c r="AU204" s="233" t="s">
        <v>165</v>
      </c>
      <c r="AY204" s="19" t="s">
        <v>166</v>
      </c>
      <c r="BE204" s="234">
        <f>IF(O204="základní",K204,0)</f>
        <v>0</v>
      </c>
      <c r="BF204" s="234">
        <f>IF(O204="snížená",K204,0)</f>
        <v>0</v>
      </c>
      <c r="BG204" s="234">
        <f>IF(O204="zákl. přenesená",K204,0)</f>
        <v>0</v>
      </c>
      <c r="BH204" s="234">
        <f>IF(O204="sníž. přenesená",K204,0)</f>
        <v>0</v>
      </c>
      <c r="BI204" s="234">
        <f>IF(O204="nulová",K204,0)</f>
        <v>0</v>
      </c>
      <c r="BJ204" s="19" t="s">
        <v>84</v>
      </c>
      <c r="BK204" s="234">
        <f>ROUND(P204*H204,2)</f>
        <v>0</v>
      </c>
      <c r="BL204" s="19" t="s">
        <v>175</v>
      </c>
      <c r="BM204" s="233" t="s">
        <v>484</v>
      </c>
    </row>
    <row r="205" s="2" customFormat="1" ht="16.5" customHeight="1">
      <c r="A205" s="40"/>
      <c r="B205" s="41"/>
      <c r="C205" s="220" t="s">
        <v>485</v>
      </c>
      <c r="D205" s="220" t="s">
        <v>171</v>
      </c>
      <c r="E205" s="221" t="s">
        <v>486</v>
      </c>
      <c r="F205" s="222" t="s">
        <v>487</v>
      </c>
      <c r="G205" s="223" t="s">
        <v>179</v>
      </c>
      <c r="H205" s="224">
        <v>18</v>
      </c>
      <c r="I205" s="225"/>
      <c r="J205" s="225"/>
      <c r="K205" s="226">
        <f>ROUND(P205*H205,2)</f>
        <v>0</v>
      </c>
      <c r="L205" s="227"/>
      <c r="M205" s="46"/>
      <c r="N205" s="228" t="s">
        <v>20</v>
      </c>
      <c r="O205" s="229" t="s">
        <v>45</v>
      </c>
      <c r="P205" s="230">
        <f>I205+J205</f>
        <v>0</v>
      </c>
      <c r="Q205" s="230">
        <f>ROUND(I205*H205,2)</f>
        <v>0</v>
      </c>
      <c r="R205" s="230">
        <f>ROUND(J205*H205,2)</f>
        <v>0</v>
      </c>
      <c r="S205" s="86"/>
      <c r="T205" s="231">
        <f>S205*H205</f>
        <v>0</v>
      </c>
      <c r="U205" s="231">
        <v>0</v>
      </c>
      <c r="V205" s="231">
        <f>U205*H205</f>
        <v>0</v>
      </c>
      <c r="W205" s="231">
        <v>0</v>
      </c>
      <c r="X205" s="232">
        <f>W205*H205</f>
        <v>0</v>
      </c>
      <c r="Y205" s="40"/>
      <c r="Z205" s="40"/>
      <c r="AA205" s="40"/>
      <c r="AB205" s="40"/>
      <c r="AC205" s="40"/>
      <c r="AD205" s="40"/>
      <c r="AE205" s="40"/>
      <c r="AR205" s="233" t="s">
        <v>175</v>
      </c>
      <c r="AT205" s="233" t="s">
        <v>171</v>
      </c>
      <c r="AU205" s="233" t="s">
        <v>165</v>
      </c>
      <c r="AY205" s="19" t="s">
        <v>166</v>
      </c>
      <c r="BE205" s="234">
        <f>IF(O205="základní",K205,0)</f>
        <v>0</v>
      </c>
      <c r="BF205" s="234">
        <f>IF(O205="snížená",K205,0)</f>
        <v>0</v>
      </c>
      <c r="BG205" s="234">
        <f>IF(O205="zákl. přenesená",K205,0)</f>
        <v>0</v>
      </c>
      <c r="BH205" s="234">
        <f>IF(O205="sníž. přenesená",K205,0)</f>
        <v>0</v>
      </c>
      <c r="BI205" s="234">
        <f>IF(O205="nulová",K205,0)</f>
        <v>0</v>
      </c>
      <c r="BJ205" s="19" t="s">
        <v>84</v>
      </c>
      <c r="BK205" s="234">
        <f>ROUND(P205*H205,2)</f>
        <v>0</v>
      </c>
      <c r="BL205" s="19" t="s">
        <v>175</v>
      </c>
      <c r="BM205" s="233" t="s">
        <v>488</v>
      </c>
    </row>
    <row r="206" s="2" customFormat="1" ht="16.5" customHeight="1">
      <c r="A206" s="40"/>
      <c r="B206" s="41"/>
      <c r="C206" s="220" t="s">
        <v>489</v>
      </c>
      <c r="D206" s="220" t="s">
        <v>171</v>
      </c>
      <c r="E206" s="221" t="s">
        <v>490</v>
      </c>
      <c r="F206" s="222" t="s">
        <v>491</v>
      </c>
      <c r="G206" s="223" t="s">
        <v>179</v>
      </c>
      <c r="H206" s="224">
        <v>6</v>
      </c>
      <c r="I206" s="225"/>
      <c r="J206" s="225"/>
      <c r="K206" s="226">
        <f>ROUND(P206*H206,2)</f>
        <v>0</v>
      </c>
      <c r="L206" s="227"/>
      <c r="M206" s="46"/>
      <c r="N206" s="228" t="s">
        <v>20</v>
      </c>
      <c r="O206" s="229" t="s">
        <v>45</v>
      </c>
      <c r="P206" s="230">
        <f>I206+J206</f>
        <v>0</v>
      </c>
      <c r="Q206" s="230">
        <f>ROUND(I206*H206,2)</f>
        <v>0</v>
      </c>
      <c r="R206" s="230">
        <f>ROUND(J206*H206,2)</f>
        <v>0</v>
      </c>
      <c r="S206" s="86"/>
      <c r="T206" s="231">
        <f>S206*H206</f>
        <v>0</v>
      </c>
      <c r="U206" s="231">
        <v>0</v>
      </c>
      <c r="V206" s="231">
        <f>U206*H206</f>
        <v>0</v>
      </c>
      <c r="W206" s="231">
        <v>0</v>
      </c>
      <c r="X206" s="232">
        <f>W206*H206</f>
        <v>0</v>
      </c>
      <c r="Y206" s="40"/>
      <c r="Z206" s="40"/>
      <c r="AA206" s="40"/>
      <c r="AB206" s="40"/>
      <c r="AC206" s="40"/>
      <c r="AD206" s="40"/>
      <c r="AE206" s="40"/>
      <c r="AR206" s="233" t="s">
        <v>175</v>
      </c>
      <c r="AT206" s="233" t="s">
        <v>171</v>
      </c>
      <c r="AU206" s="233" t="s">
        <v>165</v>
      </c>
      <c r="AY206" s="19" t="s">
        <v>166</v>
      </c>
      <c r="BE206" s="234">
        <f>IF(O206="základní",K206,0)</f>
        <v>0</v>
      </c>
      <c r="BF206" s="234">
        <f>IF(O206="snížená",K206,0)</f>
        <v>0</v>
      </c>
      <c r="BG206" s="234">
        <f>IF(O206="zákl. přenesená",K206,0)</f>
        <v>0</v>
      </c>
      <c r="BH206" s="234">
        <f>IF(O206="sníž. přenesená",K206,0)</f>
        <v>0</v>
      </c>
      <c r="BI206" s="234">
        <f>IF(O206="nulová",K206,0)</f>
        <v>0</v>
      </c>
      <c r="BJ206" s="19" t="s">
        <v>84</v>
      </c>
      <c r="BK206" s="234">
        <f>ROUND(P206*H206,2)</f>
        <v>0</v>
      </c>
      <c r="BL206" s="19" t="s">
        <v>175</v>
      </c>
      <c r="BM206" s="233" t="s">
        <v>492</v>
      </c>
    </row>
    <row r="207" s="2" customFormat="1" ht="16.5" customHeight="1">
      <c r="A207" s="40"/>
      <c r="B207" s="41"/>
      <c r="C207" s="220" t="s">
        <v>493</v>
      </c>
      <c r="D207" s="220" t="s">
        <v>171</v>
      </c>
      <c r="E207" s="221" t="s">
        <v>494</v>
      </c>
      <c r="F207" s="222" t="s">
        <v>495</v>
      </c>
      <c r="G207" s="223" t="s">
        <v>179</v>
      </c>
      <c r="H207" s="224">
        <v>6</v>
      </c>
      <c r="I207" s="225"/>
      <c r="J207" s="225"/>
      <c r="K207" s="226">
        <f>ROUND(P207*H207,2)</f>
        <v>0</v>
      </c>
      <c r="L207" s="227"/>
      <c r="M207" s="46"/>
      <c r="N207" s="228" t="s">
        <v>20</v>
      </c>
      <c r="O207" s="229" t="s">
        <v>45</v>
      </c>
      <c r="P207" s="230">
        <f>I207+J207</f>
        <v>0</v>
      </c>
      <c r="Q207" s="230">
        <f>ROUND(I207*H207,2)</f>
        <v>0</v>
      </c>
      <c r="R207" s="230">
        <f>ROUND(J207*H207,2)</f>
        <v>0</v>
      </c>
      <c r="S207" s="86"/>
      <c r="T207" s="231">
        <f>S207*H207</f>
        <v>0</v>
      </c>
      <c r="U207" s="231">
        <v>0</v>
      </c>
      <c r="V207" s="231">
        <f>U207*H207</f>
        <v>0</v>
      </c>
      <c r="W207" s="231">
        <v>0</v>
      </c>
      <c r="X207" s="232">
        <f>W207*H207</f>
        <v>0</v>
      </c>
      <c r="Y207" s="40"/>
      <c r="Z207" s="40"/>
      <c r="AA207" s="40"/>
      <c r="AB207" s="40"/>
      <c r="AC207" s="40"/>
      <c r="AD207" s="40"/>
      <c r="AE207" s="40"/>
      <c r="AR207" s="233" t="s">
        <v>175</v>
      </c>
      <c r="AT207" s="233" t="s">
        <v>171</v>
      </c>
      <c r="AU207" s="233" t="s">
        <v>165</v>
      </c>
      <c r="AY207" s="19" t="s">
        <v>166</v>
      </c>
      <c r="BE207" s="234">
        <f>IF(O207="základní",K207,0)</f>
        <v>0</v>
      </c>
      <c r="BF207" s="234">
        <f>IF(O207="snížená",K207,0)</f>
        <v>0</v>
      </c>
      <c r="BG207" s="234">
        <f>IF(O207="zákl. přenesená",K207,0)</f>
        <v>0</v>
      </c>
      <c r="BH207" s="234">
        <f>IF(O207="sníž. přenesená",K207,0)</f>
        <v>0</v>
      </c>
      <c r="BI207" s="234">
        <f>IF(O207="nulová",K207,0)</f>
        <v>0</v>
      </c>
      <c r="BJ207" s="19" t="s">
        <v>84</v>
      </c>
      <c r="BK207" s="234">
        <f>ROUND(P207*H207,2)</f>
        <v>0</v>
      </c>
      <c r="BL207" s="19" t="s">
        <v>175</v>
      </c>
      <c r="BM207" s="233" t="s">
        <v>496</v>
      </c>
    </row>
    <row r="208" s="2" customFormat="1" ht="16.5" customHeight="1">
      <c r="A208" s="40"/>
      <c r="B208" s="41"/>
      <c r="C208" s="220" t="s">
        <v>497</v>
      </c>
      <c r="D208" s="220" t="s">
        <v>171</v>
      </c>
      <c r="E208" s="221" t="s">
        <v>498</v>
      </c>
      <c r="F208" s="222" t="s">
        <v>499</v>
      </c>
      <c r="G208" s="223" t="s">
        <v>179</v>
      </c>
      <c r="H208" s="224">
        <v>6</v>
      </c>
      <c r="I208" s="225"/>
      <c r="J208" s="225"/>
      <c r="K208" s="226">
        <f>ROUND(P208*H208,2)</f>
        <v>0</v>
      </c>
      <c r="L208" s="227"/>
      <c r="M208" s="46"/>
      <c r="N208" s="228" t="s">
        <v>20</v>
      </c>
      <c r="O208" s="229" t="s">
        <v>45</v>
      </c>
      <c r="P208" s="230">
        <f>I208+J208</f>
        <v>0</v>
      </c>
      <c r="Q208" s="230">
        <f>ROUND(I208*H208,2)</f>
        <v>0</v>
      </c>
      <c r="R208" s="230">
        <f>ROUND(J208*H208,2)</f>
        <v>0</v>
      </c>
      <c r="S208" s="86"/>
      <c r="T208" s="231">
        <f>S208*H208</f>
        <v>0</v>
      </c>
      <c r="U208" s="231">
        <v>0</v>
      </c>
      <c r="V208" s="231">
        <f>U208*H208</f>
        <v>0</v>
      </c>
      <c r="W208" s="231">
        <v>0</v>
      </c>
      <c r="X208" s="232">
        <f>W208*H208</f>
        <v>0</v>
      </c>
      <c r="Y208" s="40"/>
      <c r="Z208" s="40"/>
      <c r="AA208" s="40"/>
      <c r="AB208" s="40"/>
      <c r="AC208" s="40"/>
      <c r="AD208" s="40"/>
      <c r="AE208" s="40"/>
      <c r="AR208" s="233" t="s">
        <v>175</v>
      </c>
      <c r="AT208" s="233" t="s">
        <v>171</v>
      </c>
      <c r="AU208" s="233" t="s">
        <v>165</v>
      </c>
      <c r="AY208" s="19" t="s">
        <v>166</v>
      </c>
      <c r="BE208" s="234">
        <f>IF(O208="základní",K208,0)</f>
        <v>0</v>
      </c>
      <c r="BF208" s="234">
        <f>IF(O208="snížená",K208,0)</f>
        <v>0</v>
      </c>
      <c r="BG208" s="234">
        <f>IF(O208="zákl. přenesená",K208,0)</f>
        <v>0</v>
      </c>
      <c r="BH208" s="234">
        <f>IF(O208="sníž. přenesená",K208,0)</f>
        <v>0</v>
      </c>
      <c r="BI208" s="234">
        <f>IF(O208="nulová",K208,0)</f>
        <v>0</v>
      </c>
      <c r="BJ208" s="19" t="s">
        <v>84</v>
      </c>
      <c r="BK208" s="234">
        <f>ROUND(P208*H208,2)</f>
        <v>0</v>
      </c>
      <c r="BL208" s="19" t="s">
        <v>175</v>
      </c>
      <c r="BM208" s="233" t="s">
        <v>500</v>
      </c>
    </row>
    <row r="209" s="2" customFormat="1" ht="16.5" customHeight="1">
      <c r="A209" s="40"/>
      <c r="B209" s="41"/>
      <c r="C209" s="220" t="s">
        <v>501</v>
      </c>
      <c r="D209" s="220" t="s">
        <v>171</v>
      </c>
      <c r="E209" s="221" t="s">
        <v>502</v>
      </c>
      <c r="F209" s="222" t="s">
        <v>503</v>
      </c>
      <c r="G209" s="223" t="s">
        <v>179</v>
      </c>
      <c r="H209" s="224">
        <v>1</v>
      </c>
      <c r="I209" s="225"/>
      <c r="J209" s="225"/>
      <c r="K209" s="226">
        <f>ROUND(P209*H209,2)</f>
        <v>0</v>
      </c>
      <c r="L209" s="227"/>
      <c r="M209" s="46"/>
      <c r="N209" s="228" t="s">
        <v>20</v>
      </c>
      <c r="O209" s="229" t="s">
        <v>45</v>
      </c>
      <c r="P209" s="230">
        <f>I209+J209</f>
        <v>0</v>
      </c>
      <c r="Q209" s="230">
        <f>ROUND(I209*H209,2)</f>
        <v>0</v>
      </c>
      <c r="R209" s="230">
        <f>ROUND(J209*H209,2)</f>
        <v>0</v>
      </c>
      <c r="S209" s="86"/>
      <c r="T209" s="231">
        <f>S209*H209</f>
        <v>0</v>
      </c>
      <c r="U209" s="231">
        <v>0</v>
      </c>
      <c r="V209" s="231">
        <f>U209*H209</f>
        <v>0</v>
      </c>
      <c r="W209" s="231">
        <v>0</v>
      </c>
      <c r="X209" s="232">
        <f>W209*H209</f>
        <v>0</v>
      </c>
      <c r="Y209" s="40"/>
      <c r="Z209" s="40"/>
      <c r="AA209" s="40"/>
      <c r="AB209" s="40"/>
      <c r="AC209" s="40"/>
      <c r="AD209" s="40"/>
      <c r="AE209" s="40"/>
      <c r="AR209" s="233" t="s">
        <v>175</v>
      </c>
      <c r="AT209" s="233" t="s">
        <v>171</v>
      </c>
      <c r="AU209" s="233" t="s">
        <v>165</v>
      </c>
      <c r="AY209" s="19" t="s">
        <v>166</v>
      </c>
      <c r="BE209" s="234">
        <f>IF(O209="základní",K209,0)</f>
        <v>0</v>
      </c>
      <c r="BF209" s="234">
        <f>IF(O209="snížená",K209,0)</f>
        <v>0</v>
      </c>
      <c r="BG209" s="234">
        <f>IF(O209="zákl. přenesená",K209,0)</f>
        <v>0</v>
      </c>
      <c r="BH209" s="234">
        <f>IF(O209="sníž. přenesená",K209,0)</f>
        <v>0</v>
      </c>
      <c r="BI209" s="234">
        <f>IF(O209="nulová",K209,0)</f>
        <v>0</v>
      </c>
      <c r="BJ209" s="19" t="s">
        <v>84</v>
      </c>
      <c r="BK209" s="234">
        <f>ROUND(P209*H209,2)</f>
        <v>0</v>
      </c>
      <c r="BL209" s="19" t="s">
        <v>175</v>
      </c>
      <c r="BM209" s="233" t="s">
        <v>504</v>
      </c>
    </row>
    <row r="210" s="2" customFormat="1" ht="16.5" customHeight="1">
      <c r="A210" s="40"/>
      <c r="B210" s="41"/>
      <c r="C210" s="220" t="s">
        <v>505</v>
      </c>
      <c r="D210" s="220" t="s">
        <v>171</v>
      </c>
      <c r="E210" s="221" t="s">
        <v>506</v>
      </c>
      <c r="F210" s="222" t="s">
        <v>507</v>
      </c>
      <c r="G210" s="223" t="s">
        <v>179</v>
      </c>
      <c r="H210" s="224">
        <v>3</v>
      </c>
      <c r="I210" s="225"/>
      <c r="J210" s="225"/>
      <c r="K210" s="226">
        <f>ROUND(P210*H210,2)</f>
        <v>0</v>
      </c>
      <c r="L210" s="227"/>
      <c r="M210" s="46"/>
      <c r="N210" s="228" t="s">
        <v>20</v>
      </c>
      <c r="O210" s="229" t="s">
        <v>45</v>
      </c>
      <c r="P210" s="230">
        <f>I210+J210</f>
        <v>0</v>
      </c>
      <c r="Q210" s="230">
        <f>ROUND(I210*H210,2)</f>
        <v>0</v>
      </c>
      <c r="R210" s="230">
        <f>ROUND(J210*H210,2)</f>
        <v>0</v>
      </c>
      <c r="S210" s="86"/>
      <c r="T210" s="231">
        <f>S210*H210</f>
        <v>0</v>
      </c>
      <c r="U210" s="231">
        <v>0</v>
      </c>
      <c r="V210" s="231">
        <f>U210*H210</f>
        <v>0</v>
      </c>
      <c r="W210" s="231">
        <v>0</v>
      </c>
      <c r="X210" s="232">
        <f>W210*H210</f>
        <v>0</v>
      </c>
      <c r="Y210" s="40"/>
      <c r="Z210" s="40"/>
      <c r="AA210" s="40"/>
      <c r="AB210" s="40"/>
      <c r="AC210" s="40"/>
      <c r="AD210" s="40"/>
      <c r="AE210" s="40"/>
      <c r="AR210" s="233" t="s">
        <v>175</v>
      </c>
      <c r="AT210" s="233" t="s">
        <v>171</v>
      </c>
      <c r="AU210" s="233" t="s">
        <v>165</v>
      </c>
      <c r="AY210" s="19" t="s">
        <v>166</v>
      </c>
      <c r="BE210" s="234">
        <f>IF(O210="základní",K210,0)</f>
        <v>0</v>
      </c>
      <c r="BF210" s="234">
        <f>IF(O210="snížená",K210,0)</f>
        <v>0</v>
      </c>
      <c r="BG210" s="234">
        <f>IF(O210="zákl. přenesená",K210,0)</f>
        <v>0</v>
      </c>
      <c r="BH210" s="234">
        <f>IF(O210="sníž. přenesená",K210,0)</f>
        <v>0</v>
      </c>
      <c r="BI210" s="234">
        <f>IF(O210="nulová",K210,0)</f>
        <v>0</v>
      </c>
      <c r="BJ210" s="19" t="s">
        <v>84</v>
      </c>
      <c r="BK210" s="234">
        <f>ROUND(P210*H210,2)</f>
        <v>0</v>
      </c>
      <c r="BL210" s="19" t="s">
        <v>175</v>
      </c>
      <c r="BM210" s="233" t="s">
        <v>508</v>
      </c>
    </row>
    <row r="211" s="2" customFormat="1" ht="16.5" customHeight="1">
      <c r="A211" s="40"/>
      <c r="B211" s="41"/>
      <c r="C211" s="220" t="s">
        <v>509</v>
      </c>
      <c r="D211" s="220" t="s">
        <v>171</v>
      </c>
      <c r="E211" s="221" t="s">
        <v>510</v>
      </c>
      <c r="F211" s="222" t="s">
        <v>511</v>
      </c>
      <c r="G211" s="223" t="s">
        <v>179</v>
      </c>
      <c r="H211" s="224">
        <v>3</v>
      </c>
      <c r="I211" s="225"/>
      <c r="J211" s="225"/>
      <c r="K211" s="226">
        <f>ROUND(P211*H211,2)</f>
        <v>0</v>
      </c>
      <c r="L211" s="227"/>
      <c r="M211" s="46"/>
      <c r="N211" s="228" t="s">
        <v>20</v>
      </c>
      <c r="O211" s="229" t="s">
        <v>45</v>
      </c>
      <c r="P211" s="230">
        <f>I211+J211</f>
        <v>0</v>
      </c>
      <c r="Q211" s="230">
        <f>ROUND(I211*H211,2)</f>
        <v>0</v>
      </c>
      <c r="R211" s="230">
        <f>ROUND(J211*H211,2)</f>
        <v>0</v>
      </c>
      <c r="S211" s="86"/>
      <c r="T211" s="231">
        <f>S211*H211</f>
        <v>0</v>
      </c>
      <c r="U211" s="231">
        <v>0</v>
      </c>
      <c r="V211" s="231">
        <f>U211*H211</f>
        <v>0</v>
      </c>
      <c r="W211" s="231">
        <v>0</v>
      </c>
      <c r="X211" s="232">
        <f>W211*H211</f>
        <v>0</v>
      </c>
      <c r="Y211" s="40"/>
      <c r="Z211" s="40"/>
      <c r="AA211" s="40"/>
      <c r="AB211" s="40"/>
      <c r="AC211" s="40"/>
      <c r="AD211" s="40"/>
      <c r="AE211" s="40"/>
      <c r="AR211" s="233" t="s">
        <v>175</v>
      </c>
      <c r="AT211" s="233" t="s">
        <v>171</v>
      </c>
      <c r="AU211" s="233" t="s">
        <v>165</v>
      </c>
      <c r="AY211" s="19" t="s">
        <v>166</v>
      </c>
      <c r="BE211" s="234">
        <f>IF(O211="základní",K211,0)</f>
        <v>0</v>
      </c>
      <c r="BF211" s="234">
        <f>IF(O211="snížená",K211,0)</f>
        <v>0</v>
      </c>
      <c r="BG211" s="234">
        <f>IF(O211="zákl. přenesená",K211,0)</f>
        <v>0</v>
      </c>
      <c r="BH211" s="234">
        <f>IF(O211="sníž. přenesená",K211,0)</f>
        <v>0</v>
      </c>
      <c r="BI211" s="234">
        <f>IF(O211="nulová",K211,0)</f>
        <v>0</v>
      </c>
      <c r="BJ211" s="19" t="s">
        <v>84</v>
      </c>
      <c r="BK211" s="234">
        <f>ROUND(P211*H211,2)</f>
        <v>0</v>
      </c>
      <c r="BL211" s="19" t="s">
        <v>175</v>
      </c>
      <c r="BM211" s="233" t="s">
        <v>512</v>
      </c>
    </row>
    <row r="212" s="2" customFormat="1" ht="21.75" customHeight="1">
      <c r="A212" s="40"/>
      <c r="B212" s="41"/>
      <c r="C212" s="220" t="s">
        <v>513</v>
      </c>
      <c r="D212" s="220" t="s">
        <v>171</v>
      </c>
      <c r="E212" s="221" t="s">
        <v>514</v>
      </c>
      <c r="F212" s="222" t="s">
        <v>515</v>
      </c>
      <c r="G212" s="223" t="s">
        <v>179</v>
      </c>
      <c r="H212" s="224">
        <v>1</v>
      </c>
      <c r="I212" s="225"/>
      <c r="J212" s="225"/>
      <c r="K212" s="226">
        <f>ROUND(P212*H212,2)</f>
        <v>0</v>
      </c>
      <c r="L212" s="227"/>
      <c r="M212" s="46"/>
      <c r="N212" s="228" t="s">
        <v>20</v>
      </c>
      <c r="O212" s="229" t="s">
        <v>45</v>
      </c>
      <c r="P212" s="230">
        <f>I212+J212</f>
        <v>0</v>
      </c>
      <c r="Q212" s="230">
        <f>ROUND(I212*H212,2)</f>
        <v>0</v>
      </c>
      <c r="R212" s="230">
        <f>ROUND(J212*H212,2)</f>
        <v>0</v>
      </c>
      <c r="S212" s="86"/>
      <c r="T212" s="231">
        <f>S212*H212</f>
        <v>0</v>
      </c>
      <c r="U212" s="231">
        <v>0</v>
      </c>
      <c r="V212" s="231">
        <f>U212*H212</f>
        <v>0</v>
      </c>
      <c r="W212" s="231">
        <v>0</v>
      </c>
      <c r="X212" s="232">
        <f>W212*H212</f>
        <v>0</v>
      </c>
      <c r="Y212" s="40"/>
      <c r="Z212" s="40"/>
      <c r="AA212" s="40"/>
      <c r="AB212" s="40"/>
      <c r="AC212" s="40"/>
      <c r="AD212" s="40"/>
      <c r="AE212" s="40"/>
      <c r="AR212" s="233" t="s">
        <v>175</v>
      </c>
      <c r="AT212" s="233" t="s">
        <v>171</v>
      </c>
      <c r="AU212" s="233" t="s">
        <v>165</v>
      </c>
      <c r="AY212" s="19" t="s">
        <v>166</v>
      </c>
      <c r="BE212" s="234">
        <f>IF(O212="základní",K212,0)</f>
        <v>0</v>
      </c>
      <c r="BF212" s="234">
        <f>IF(O212="snížená",K212,0)</f>
        <v>0</v>
      </c>
      <c r="BG212" s="234">
        <f>IF(O212="zákl. přenesená",K212,0)</f>
        <v>0</v>
      </c>
      <c r="BH212" s="234">
        <f>IF(O212="sníž. přenesená",K212,0)</f>
        <v>0</v>
      </c>
      <c r="BI212" s="234">
        <f>IF(O212="nulová",K212,0)</f>
        <v>0</v>
      </c>
      <c r="BJ212" s="19" t="s">
        <v>84</v>
      </c>
      <c r="BK212" s="234">
        <f>ROUND(P212*H212,2)</f>
        <v>0</v>
      </c>
      <c r="BL212" s="19" t="s">
        <v>175</v>
      </c>
      <c r="BM212" s="233" t="s">
        <v>516</v>
      </c>
    </row>
    <row r="213" s="2" customFormat="1" ht="21.75" customHeight="1">
      <c r="A213" s="40"/>
      <c r="B213" s="41"/>
      <c r="C213" s="220" t="s">
        <v>517</v>
      </c>
      <c r="D213" s="220" t="s">
        <v>171</v>
      </c>
      <c r="E213" s="221" t="s">
        <v>518</v>
      </c>
      <c r="F213" s="222" t="s">
        <v>519</v>
      </c>
      <c r="G213" s="223" t="s">
        <v>179</v>
      </c>
      <c r="H213" s="224">
        <v>1</v>
      </c>
      <c r="I213" s="225"/>
      <c r="J213" s="225"/>
      <c r="K213" s="226">
        <f>ROUND(P213*H213,2)</f>
        <v>0</v>
      </c>
      <c r="L213" s="227"/>
      <c r="M213" s="46"/>
      <c r="N213" s="228" t="s">
        <v>20</v>
      </c>
      <c r="O213" s="229" t="s">
        <v>45</v>
      </c>
      <c r="P213" s="230">
        <f>I213+J213</f>
        <v>0</v>
      </c>
      <c r="Q213" s="230">
        <f>ROUND(I213*H213,2)</f>
        <v>0</v>
      </c>
      <c r="R213" s="230">
        <f>ROUND(J213*H213,2)</f>
        <v>0</v>
      </c>
      <c r="S213" s="86"/>
      <c r="T213" s="231">
        <f>S213*H213</f>
        <v>0</v>
      </c>
      <c r="U213" s="231">
        <v>0</v>
      </c>
      <c r="V213" s="231">
        <f>U213*H213</f>
        <v>0</v>
      </c>
      <c r="W213" s="231">
        <v>0</v>
      </c>
      <c r="X213" s="232">
        <f>W213*H213</f>
        <v>0</v>
      </c>
      <c r="Y213" s="40"/>
      <c r="Z213" s="40"/>
      <c r="AA213" s="40"/>
      <c r="AB213" s="40"/>
      <c r="AC213" s="40"/>
      <c r="AD213" s="40"/>
      <c r="AE213" s="40"/>
      <c r="AR213" s="233" t="s">
        <v>175</v>
      </c>
      <c r="AT213" s="233" t="s">
        <v>171</v>
      </c>
      <c r="AU213" s="233" t="s">
        <v>165</v>
      </c>
      <c r="AY213" s="19" t="s">
        <v>166</v>
      </c>
      <c r="BE213" s="234">
        <f>IF(O213="základní",K213,0)</f>
        <v>0</v>
      </c>
      <c r="BF213" s="234">
        <f>IF(O213="snížená",K213,0)</f>
        <v>0</v>
      </c>
      <c r="BG213" s="234">
        <f>IF(O213="zákl. přenesená",K213,0)</f>
        <v>0</v>
      </c>
      <c r="BH213" s="234">
        <f>IF(O213="sníž. přenesená",K213,0)</f>
        <v>0</v>
      </c>
      <c r="BI213" s="234">
        <f>IF(O213="nulová",K213,0)</f>
        <v>0</v>
      </c>
      <c r="BJ213" s="19" t="s">
        <v>84</v>
      </c>
      <c r="BK213" s="234">
        <f>ROUND(P213*H213,2)</f>
        <v>0</v>
      </c>
      <c r="BL213" s="19" t="s">
        <v>175</v>
      </c>
      <c r="BM213" s="233" t="s">
        <v>520</v>
      </c>
    </row>
    <row r="214" s="2" customFormat="1" ht="16.5" customHeight="1">
      <c r="A214" s="40"/>
      <c r="B214" s="41"/>
      <c r="C214" s="220" t="s">
        <v>521</v>
      </c>
      <c r="D214" s="220" t="s">
        <v>171</v>
      </c>
      <c r="E214" s="221" t="s">
        <v>522</v>
      </c>
      <c r="F214" s="222" t="s">
        <v>523</v>
      </c>
      <c r="G214" s="223" t="s">
        <v>179</v>
      </c>
      <c r="H214" s="224">
        <v>1</v>
      </c>
      <c r="I214" s="225"/>
      <c r="J214" s="225"/>
      <c r="K214" s="226">
        <f>ROUND(P214*H214,2)</f>
        <v>0</v>
      </c>
      <c r="L214" s="227"/>
      <c r="M214" s="46"/>
      <c r="N214" s="228" t="s">
        <v>20</v>
      </c>
      <c r="O214" s="229" t="s">
        <v>45</v>
      </c>
      <c r="P214" s="230">
        <f>I214+J214</f>
        <v>0</v>
      </c>
      <c r="Q214" s="230">
        <f>ROUND(I214*H214,2)</f>
        <v>0</v>
      </c>
      <c r="R214" s="230">
        <f>ROUND(J214*H214,2)</f>
        <v>0</v>
      </c>
      <c r="S214" s="86"/>
      <c r="T214" s="231">
        <f>S214*H214</f>
        <v>0</v>
      </c>
      <c r="U214" s="231">
        <v>0</v>
      </c>
      <c r="V214" s="231">
        <f>U214*H214</f>
        <v>0</v>
      </c>
      <c r="W214" s="231">
        <v>0</v>
      </c>
      <c r="X214" s="232">
        <f>W214*H214</f>
        <v>0</v>
      </c>
      <c r="Y214" s="40"/>
      <c r="Z214" s="40"/>
      <c r="AA214" s="40"/>
      <c r="AB214" s="40"/>
      <c r="AC214" s="40"/>
      <c r="AD214" s="40"/>
      <c r="AE214" s="40"/>
      <c r="AR214" s="233" t="s">
        <v>175</v>
      </c>
      <c r="AT214" s="233" t="s">
        <v>171</v>
      </c>
      <c r="AU214" s="233" t="s">
        <v>165</v>
      </c>
      <c r="AY214" s="19" t="s">
        <v>166</v>
      </c>
      <c r="BE214" s="234">
        <f>IF(O214="základní",K214,0)</f>
        <v>0</v>
      </c>
      <c r="BF214" s="234">
        <f>IF(O214="snížená",K214,0)</f>
        <v>0</v>
      </c>
      <c r="BG214" s="234">
        <f>IF(O214="zákl. přenesená",K214,0)</f>
        <v>0</v>
      </c>
      <c r="BH214" s="234">
        <f>IF(O214="sníž. přenesená",K214,0)</f>
        <v>0</v>
      </c>
      <c r="BI214" s="234">
        <f>IF(O214="nulová",K214,0)</f>
        <v>0</v>
      </c>
      <c r="BJ214" s="19" t="s">
        <v>84</v>
      </c>
      <c r="BK214" s="234">
        <f>ROUND(P214*H214,2)</f>
        <v>0</v>
      </c>
      <c r="BL214" s="19" t="s">
        <v>175</v>
      </c>
      <c r="BM214" s="233" t="s">
        <v>524</v>
      </c>
    </row>
    <row r="215" s="2" customFormat="1" ht="16.5" customHeight="1">
      <c r="A215" s="40"/>
      <c r="B215" s="41"/>
      <c r="C215" s="220" t="s">
        <v>525</v>
      </c>
      <c r="D215" s="220" t="s">
        <v>171</v>
      </c>
      <c r="E215" s="221" t="s">
        <v>526</v>
      </c>
      <c r="F215" s="222" t="s">
        <v>527</v>
      </c>
      <c r="G215" s="223" t="s">
        <v>179</v>
      </c>
      <c r="H215" s="224">
        <v>1</v>
      </c>
      <c r="I215" s="225"/>
      <c r="J215" s="225"/>
      <c r="K215" s="226">
        <f>ROUND(P215*H215,2)</f>
        <v>0</v>
      </c>
      <c r="L215" s="227"/>
      <c r="M215" s="46"/>
      <c r="N215" s="228" t="s">
        <v>20</v>
      </c>
      <c r="O215" s="229" t="s">
        <v>45</v>
      </c>
      <c r="P215" s="230">
        <f>I215+J215</f>
        <v>0</v>
      </c>
      <c r="Q215" s="230">
        <f>ROUND(I215*H215,2)</f>
        <v>0</v>
      </c>
      <c r="R215" s="230">
        <f>ROUND(J215*H215,2)</f>
        <v>0</v>
      </c>
      <c r="S215" s="86"/>
      <c r="T215" s="231">
        <f>S215*H215</f>
        <v>0</v>
      </c>
      <c r="U215" s="231">
        <v>0</v>
      </c>
      <c r="V215" s="231">
        <f>U215*H215</f>
        <v>0</v>
      </c>
      <c r="W215" s="231">
        <v>0</v>
      </c>
      <c r="X215" s="232">
        <f>W215*H215</f>
        <v>0</v>
      </c>
      <c r="Y215" s="40"/>
      <c r="Z215" s="40"/>
      <c r="AA215" s="40"/>
      <c r="AB215" s="40"/>
      <c r="AC215" s="40"/>
      <c r="AD215" s="40"/>
      <c r="AE215" s="40"/>
      <c r="AR215" s="233" t="s">
        <v>175</v>
      </c>
      <c r="AT215" s="233" t="s">
        <v>171</v>
      </c>
      <c r="AU215" s="233" t="s">
        <v>165</v>
      </c>
      <c r="AY215" s="19" t="s">
        <v>166</v>
      </c>
      <c r="BE215" s="234">
        <f>IF(O215="základní",K215,0)</f>
        <v>0</v>
      </c>
      <c r="BF215" s="234">
        <f>IF(O215="snížená",K215,0)</f>
        <v>0</v>
      </c>
      <c r="BG215" s="234">
        <f>IF(O215="zákl. přenesená",K215,0)</f>
        <v>0</v>
      </c>
      <c r="BH215" s="234">
        <f>IF(O215="sníž. přenesená",K215,0)</f>
        <v>0</v>
      </c>
      <c r="BI215" s="234">
        <f>IF(O215="nulová",K215,0)</f>
        <v>0</v>
      </c>
      <c r="BJ215" s="19" t="s">
        <v>84</v>
      </c>
      <c r="BK215" s="234">
        <f>ROUND(P215*H215,2)</f>
        <v>0</v>
      </c>
      <c r="BL215" s="19" t="s">
        <v>175</v>
      </c>
      <c r="BM215" s="233" t="s">
        <v>528</v>
      </c>
    </row>
    <row r="216" s="2" customFormat="1" ht="16.5" customHeight="1">
      <c r="A216" s="40"/>
      <c r="B216" s="41"/>
      <c r="C216" s="220" t="s">
        <v>529</v>
      </c>
      <c r="D216" s="220" t="s">
        <v>171</v>
      </c>
      <c r="E216" s="221" t="s">
        <v>530</v>
      </c>
      <c r="F216" s="222" t="s">
        <v>531</v>
      </c>
      <c r="G216" s="223" t="s">
        <v>179</v>
      </c>
      <c r="H216" s="224">
        <v>2</v>
      </c>
      <c r="I216" s="225"/>
      <c r="J216" s="225"/>
      <c r="K216" s="226">
        <f>ROUND(P216*H216,2)</f>
        <v>0</v>
      </c>
      <c r="L216" s="227"/>
      <c r="M216" s="46"/>
      <c r="N216" s="228" t="s">
        <v>20</v>
      </c>
      <c r="O216" s="229" t="s">
        <v>45</v>
      </c>
      <c r="P216" s="230">
        <f>I216+J216</f>
        <v>0</v>
      </c>
      <c r="Q216" s="230">
        <f>ROUND(I216*H216,2)</f>
        <v>0</v>
      </c>
      <c r="R216" s="230">
        <f>ROUND(J216*H216,2)</f>
        <v>0</v>
      </c>
      <c r="S216" s="86"/>
      <c r="T216" s="231">
        <f>S216*H216</f>
        <v>0</v>
      </c>
      <c r="U216" s="231">
        <v>0</v>
      </c>
      <c r="V216" s="231">
        <f>U216*H216</f>
        <v>0</v>
      </c>
      <c r="W216" s="231">
        <v>0</v>
      </c>
      <c r="X216" s="232">
        <f>W216*H216</f>
        <v>0</v>
      </c>
      <c r="Y216" s="40"/>
      <c r="Z216" s="40"/>
      <c r="AA216" s="40"/>
      <c r="AB216" s="40"/>
      <c r="AC216" s="40"/>
      <c r="AD216" s="40"/>
      <c r="AE216" s="40"/>
      <c r="AR216" s="233" t="s">
        <v>175</v>
      </c>
      <c r="AT216" s="233" t="s">
        <v>171</v>
      </c>
      <c r="AU216" s="233" t="s">
        <v>165</v>
      </c>
      <c r="AY216" s="19" t="s">
        <v>166</v>
      </c>
      <c r="BE216" s="234">
        <f>IF(O216="základní",K216,0)</f>
        <v>0</v>
      </c>
      <c r="BF216" s="234">
        <f>IF(O216="snížená",K216,0)</f>
        <v>0</v>
      </c>
      <c r="BG216" s="234">
        <f>IF(O216="zákl. přenesená",K216,0)</f>
        <v>0</v>
      </c>
      <c r="BH216" s="234">
        <f>IF(O216="sníž. přenesená",K216,0)</f>
        <v>0</v>
      </c>
      <c r="BI216" s="234">
        <f>IF(O216="nulová",K216,0)</f>
        <v>0</v>
      </c>
      <c r="BJ216" s="19" t="s">
        <v>84</v>
      </c>
      <c r="BK216" s="234">
        <f>ROUND(P216*H216,2)</f>
        <v>0</v>
      </c>
      <c r="BL216" s="19" t="s">
        <v>175</v>
      </c>
      <c r="BM216" s="233" t="s">
        <v>532</v>
      </c>
    </row>
    <row r="217" s="2" customFormat="1" ht="16.5" customHeight="1">
      <c r="A217" s="40"/>
      <c r="B217" s="41"/>
      <c r="C217" s="220" t="s">
        <v>533</v>
      </c>
      <c r="D217" s="220" t="s">
        <v>171</v>
      </c>
      <c r="E217" s="221" t="s">
        <v>534</v>
      </c>
      <c r="F217" s="222" t="s">
        <v>535</v>
      </c>
      <c r="G217" s="223" t="s">
        <v>179</v>
      </c>
      <c r="H217" s="224">
        <v>3</v>
      </c>
      <c r="I217" s="225"/>
      <c r="J217" s="225"/>
      <c r="K217" s="226">
        <f>ROUND(P217*H217,2)</f>
        <v>0</v>
      </c>
      <c r="L217" s="227"/>
      <c r="M217" s="46"/>
      <c r="N217" s="228" t="s">
        <v>20</v>
      </c>
      <c r="O217" s="229" t="s">
        <v>45</v>
      </c>
      <c r="P217" s="230">
        <f>I217+J217</f>
        <v>0</v>
      </c>
      <c r="Q217" s="230">
        <f>ROUND(I217*H217,2)</f>
        <v>0</v>
      </c>
      <c r="R217" s="230">
        <f>ROUND(J217*H217,2)</f>
        <v>0</v>
      </c>
      <c r="S217" s="86"/>
      <c r="T217" s="231">
        <f>S217*H217</f>
        <v>0</v>
      </c>
      <c r="U217" s="231">
        <v>0</v>
      </c>
      <c r="V217" s="231">
        <f>U217*H217</f>
        <v>0</v>
      </c>
      <c r="W217" s="231">
        <v>0</v>
      </c>
      <c r="X217" s="232">
        <f>W217*H217</f>
        <v>0</v>
      </c>
      <c r="Y217" s="40"/>
      <c r="Z217" s="40"/>
      <c r="AA217" s="40"/>
      <c r="AB217" s="40"/>
      <c r="AC217" s="40"/>
      <c r="AD217" s="40"/>
      <c r="AE217" s="40"/>
      <c r="AR217" s="233" t="s">
        <v>175</v>
      </c>
      <c r="AT217" s="233" t="s">
        <v>171</v>
      </c>
      <c r="AU217" s="233" t="s">
        <v>165</v>
      </c>
      <c r="AY217" s="19" t="s">
        <v>166</v>
      </c>
      <c r="BE217" s="234">
        <f>IF(O217="základní",K217,0)</f>
        <v>0</v>
      </c>
      <c r="BF217" s="234">
        <f>IF(O217="snížená",K217,0)</f>
        <v>0</v>
      </c>
      <c r="BG217" s="234">
        <f>IF(O217="zákl. přenesená",K217,0)</f>
        <v>0</v>
      </c>
      <c r="BH217" s="234">
        <f>IF(O217="sníž. přenesená",K217,0)</f>
        <v>0</v>
      </c>
      <c r="BI217" s="234">
        <f>IF(O217="nulová",K217,0)</f>
        <v>0</v>
      </c>
      <c r="BJ217" s="19" t="s">
        <v>84</v>
      </c>
      <c r="BK217" s="234">
        <f>ROUND(P217*H217,2)</f>
        <v>0</v>
      </c>
      <c r="BL217" s="19" t="s">
        <v>175</v>
      </c>
      <c r="BM217" s="233" t="s">
        <v>536</v>
      </c>
    </row>
    <row r="218" s="2" customFormat="1" ht="16.5" customHeight="1">
      <c r="A218" s="40"/>
      <c r="B218" s="41"/>
      <c r="C218" s="220" t="s">
        <v>537</v>
      </c>
      <c r="D218" s="220" t="s">
        <v>171</v>
      </c>
      <c r="E218" s="221" t="s">
        <v>538</v>
      </c>
      <c r="F218" s="222" t="s">
        <v>539</v>
      </c>
      <c r="G218" s="223" t="s">
        <v>179</v>
      </c>
      <c r="H218" s="224">
        <v>2</v>
      </c>
      <c r="I218" s="225"/>
      <c r="J218" s="225"/>
      <c r="K218" s="226">
        <f>ROUND(P218*H218,2)</f>
        <v>0</v>
      </c>
      <c r="L218" s="227"/>
      <c r="M218" s="46"/>
      <c r="N218" s="228" t="s">
        <v>20</v>
      </c>
      <c r="O218" s="229" t="s">
        <v>45</v>
      </c>
      <c r="P218" s="230">
        <f>I218+J218</f>
        <v>0</v>
      </c>
      <c r="Q218" s="230">
        <f>ROUND(I218*H218,2)</f>
        <v>0</v>
      </c>
      <c r="R218" s="230">
        <f>ROUND(J218*H218,2)</f>
        <v>0</v>
      </c>
      <c r="S218" s="86"/>
      <c r="T218" s="231">
        <f>S218*H218</f>
        <v>0</v>
      </c>
      <c r="U218" s="231">
        <v>0</v>
      </c>
      <c r="V218" s="231">
        <f>U218*H218</f>
        <v>0</v>
      </c>
      <c r="W218" s="231">
        <v>0</v>
      </c>
      <c r="X218" s="232">
        <f>W218*H218</f>
        <v>0</v>
      </c>
      <c r="Y218" s="40"/>
      <c r="Z218" s="40"/>
      <c r="AA218" s="40"/>
      <c r="AB218" s="40"/>
      <c r="AC218" s="40"/>
      <c r="AD218" s="40"/>
      <c r="AE218" s="40"/>
      <c r="AR218" s="233" t="s">
        <v>175</v>
      </c>
      <c r="AT218" s="233" t="s">
        <v>171</v>
      </c>
      <c r="AU218" s="233" t="s">
        <v>165</v>
      </c>
      <c r="AY218" s="19" t="s">
        <v>166</v>
      </c>
      <c r="BE218" s="234">
        <f>IF(O218="základní",K218,0)</f>
        <v>0</v>
      </c>
      <c r="BF218" s="234">
        <f>IF(O218="snížená",K218,0)</f>
        <v>0</v>
      </c>
      <c r="BG218" s="234">
        <f>IF(O218="zákl. přenesená",K218,0)</f>
        <v>0</v>
      </c>
      <c r="BH218" s="234">
        <f>IF(O218="sníž. přenesená",K218,0)</f>
        <v>0</v>
      </c>
      <c r="BI218" s="234">
        <f>IF(O218="nulová",K218,0)</f>
        <v>0</v>
      </c>
      <c r="BJ218" s="19" t="s">
        <v>84</v>
      </c>
      <c r="BK218" s="234">
        <f>ROUND(P218*H218,2)</f>
        <v>0</v>
      </c>
      <c r="BL218" s="19" t="s">
        <v>175</v>
      </c>
      <c r="BM218" s="233" t="s">
        <v>540</v>
      </c>
    </row>
    <row r="219" s="12" customFormat="1" ht="20.88" customHeight="1">
      <c r="A219" s="12"/>
      <c r="B219" s="203"/>
      <c r="C219" s="204"/>
      <c r="D219" s="205" t="s">
        <v>75</v>
      </c>
      <c r="E219" s="218" t="s">
        <v>249</v>
      </c>
      <c r="F219" s="218" t="s">
        <v>250</v>
      </c>
      <c r="G219" s="204"/>
      <c r="H219" s="204"/>
      <c r="I219" s="207"/>
      <c r="J219" s="207"/>
      <c r="K219" s="219">
        <f>BK219</f>
        <v>0</v>
      </c>
      <c r="L219" s="204"/>
      <c r="M219" s="209"/>
      <c r="N219" s="210"/>
      <c r="O219" s="211"/>
      <c r="P219" s="211"/>
      <c r="Q219" s="212">
        <f>SUM(Q220:Q230)</f>
        <v>0</v>
      </c>
      <c r="R219" s="212">
        <f>SUM(R220:R230)</f>
        <v>0</v>
      </c>
      <c r="S219" s="211"/>
      <c r="T219" s="213">
        <f>SUM(T220:T230)</f>
        <v>0</v>
      </c>
      <c r="U219" s="211"/>
      <c r="V219" s="213">
        <f>SUM(V220:V230)</f>
        <v>0</v>
      </c>
      <c r="W219" s="211"/>
      <c r="X219" s="214">
        <f>SUM(X220:X230)</f>
        <v>0</v>
      </c>
      <c r="Y219" s="12"/>
      <c r="Z219" s="12"/>
      <c r="AA219" s="12"/>
      <c r="AB219" s="12"/>
      <c r="AC219" s="12"/>
      <c r="AD219" s="12"/>
      <c r="AE219" s="12"/>
      <c r="AR219" s="215" t="s">
        <v>165</v>
      </c>
      <c r="AT219" s="216" t="s">
        <v>75</v>
      </c>
      <c r="AU219" s="216" t="s">
        <v>86</v>
      </c>
      <c r="AY219" s="215" t="s">
        <v>166</v>
      </c>
      <c r="BK219" s="217">
        <f>SUM(BK220:BK230)</f>
        <v>0</v>
      </c>
    </row>
    <row r="220" s="2" customFormat="1" ht="24.15" customHeight="1">
      <c r="A220" s="40"/>
      <c r="B220" s="41"/>
      <c r="C220" s="220" t="s">
        <v>541</v>
      </c>
      <c r="D220" s="220" t="s">
        <v>171</v>
      </c>
      <c r="E220" s="221" t="s">
        <v>542</v>
      </c>
      <c r="F220" s="222" t="s">
        <v>261</v>
      </c>
      <c r="G220" s="223" t="s">
        <v>254</v>
      </c>
      <c r="H220" s="224">
        <v>1</v>
      </c>
      <c r="I220" s="225"/>
      <c r="J220" s="225"/>
      <c r="K220" s="226">
        <f>ROUND(P220*H220,2)</f>
        <v>0</v>
      </c>
      <c r="L220" s="227"/>
      <c r="M220" s="46"/>
      <c r="N220" s="228" t="s">
        <v>20</v>
      </c>
      <c r="O220" s="229" t="s">
        <v>45</v>
      </c>
      <c r="P220" s="230">
        <f>I220+J220</f>
        <v>0</v>
      </c>
      <c r="Q220" s="230">
        <f>ROUND(I220*H220,2)</f>
        <v>0</v>
      </c>
      <c r="R220" s="230">
        <f>ROUND(J220*H220,2)</f>
        <v>0</v>
      </c>
      <c r="S220" s="86"/>
      <c r="T220" s="231">
        <f>S220*H220</f>
        <v>0</v>
      </c>
      <c r="U220" s="231">
        <v>0</v>
      </c>
      <c r="V220" s="231">
        <f>U220*H220</f>
        <v>0</v>
      </c>
      <c r="W220" s="231">
        <v>0</v>
      </c>
      <c r="X220" s="232">
        <f>W220*H220</f>
        <v>0</v>
      </c>
      <c r="Y220" s="40"/>
      <c r="Z220" s="40"/>
      <c r="AA220" s="40"/>
      <c r="AB220" s="40"/>
      <c r="AC220" s="40"/>
      <c r="AD220" s="40"/>
      <c r="AE220" s="40"/>
      <c r="AR220" s="233" t="s">
        <v>175</v>
      </c>
      <c r="AT220" s="233" t="s">
        <v>171</v>
      </c>
      <c r="AU220" s="233" t="s">
        <v>165</v>
      </c>
      <c r="AY220" s="19" t="s">
        <v>166</v>
      </c>
      <c r="BE220" s="234">
        <f>IF(O220="základní",K220,0)</f>
        <v>0</v>
      </c>
      <c r="BF220" s="234">
        <f>IF(O220="snížená",K220,0)</f>
        <v>0</v>
      </c>
      <c r="BG220" s="234">
        <f>IF(O220="zákl. přenesená",K220,0)</f>
        <v>0</v>
      </c>
      <c r="BH220" s="234">
        <f>IF(O220="sníž. přenesená",K220,0)</f>
        <v>0</v>
      </c>
      <c r="BI220" s="234">
        <f>IF(O220="nulová",K220,0)</f>
        <v>0</v>
      </c>
      <c r="BJ220" s="19" t="s">
        <v>84</v>
      </c>
      <c r="BK220" s="234">
        <f>ROUND(P220*H220,2)</f>
        <v>0</v>
      </c>
      <c r="BL220" s="19" t="s">
        <v>175</v>
      </c>
      <c r="BM220" s="233" t="s">
        <v>543</v>
      </c>
    </row>
    <row r="221" s="2" customFormat="1" ht="16.5" customHeight="1">
      <c r="A221" s="40"/>
      <c r="B221" s="41"/>
      <c r="C221" s="220" t="s">
        <v>544</v>
      </c>
      <c r="D221" s="220" t="s">
        <v>171</v>
      </c>
      <c r="E221" s="221" t="s">
        <v>545</v>
      </c>
      <c r="F221" s="222" t="s">
        <v>546</v>
      </c>
      <c r="G221" s="223" t="s">
        <v>254</v>
      </c>
      <c r="H221" s="224">
        <v>185</v>
      </c>
      <c r="I221" s="225"/>
      <c r="J221" s="225"/>
      <c r="K221" s="226">
        <f>ROUND(P221*H221,2)</f>
        <v>0</v>
      </c>
      <c r="L221" s="227"/>
      <c r="M221" s="46"/>
      <c r="N221" s="228" t="s">
        <v>20</v>
      </c>
      <c r="O221" s="229" t="s">
        <v>45</v>
      </c>
      <c r="P221" s="230">
        <f>I221+J221</f>
        <v>0</v>
      </c>
      <c r="Q221" s="230">
        <f>ROUND(I221*H221,2)</f>
        <v>0</v>
      </c>
      <c r="R221" s="230">
        <f>ROUND(J221*H221,2)</f>
        <v>0</v>
      </c>
      <c r="S221" s="86"/>
      <c r="T221" s="231">
        <f>S221*H221</f>
        <v>0</v>
      </c>
      <c r="U221" s="231">
        <v>0</v>
      </c>
      <c r="V221" s="231">
        <f>U221*H221</f>
        <v>0</v>
      </c>
      <c r="W221" s="231">
        <v>0</v>
      </c>
      <c r="X221" s="232">
        <f>W221*H221</f>
        <v>0</v>
      </c>
      <c r="Y221" s="40"/>
      <c r="Z221" s="40"/>
      <c r="AA221" s="40"/>
      <c r="AB221" s="40"/>
      <c r="AC221" s="40"/>
      <c r="AD221" s="40"/>
      <c r="AE221" s="40"/>
      <c r="AR221" s="233" t="s">
        <v>175</v>
      </c>
      <c r="AT221" s="233" t="s">
        <v>171</v>
      </c>
      <c r="AU221" s="233" t="s">
        <v>165</v>
      </c>
      <c r="AY221" s="19" t="s">
        <v>166</v>
      </c>
      <c r="BE221" s="234">
        <f>IF(O221="základní",K221,0)</f>
        <v>0</v>
      </c>
      <c r="BF221" s="234">
        <f>IF(O221="snížená",K221,0)</f>
        <v>0</v>
      </c>
      <c r="BG221" s="234">
        <f>IF(O221="zákl. přenesená",K221,0)</f>
        <v>0</v>
      </c>
      <c r="BH221" s="234">
        <f>IF(O221="sníž. přenesená",K221,0)</f>
        <v>0</v>
      </c>
      <c r="BI221" s="234">
        <f>IF(O221="nulová",K221,0)</f>
        <v>0</v>
      </c>
      <c r="BJ221" s="19" t="s">
        <v>84</v>
      </c>
      <c r="BK221" s="234">
        <f>ROUND(P221*H221,2)</f>
        <v>0</v>
      </c>
      <c r="BL221" s="19" t="s">
        <v>175</v>
      </c>
      <c r="BM221" s="233" t="s">
        <v>547</v>
      </c>
    </row>
    <row r="222" s="2" customFormat="1" ht="24.15" customHeight="1">
      <c r="A222" s="40"/>
      <c r="B222" s="41"/>
      <c r="C222" s="220" t="s">
        <v>548</v>
      </c>
      <c r="D222" s="220" t="s">
        <v>171</v>
      </c>
      <c r="E222" s="221" t="s">
        <v>549</v>
      </c>
      <c r="F222" s="222" t="s">
        <v>269</v>
      </c>
      <c r="G222" s="223" t="s">
        <v>254</v>
      </c>
      <c r="H222" s="224">
        <v>10</v>
      </c>
      <c r="I222" s="225"/>
      <c r="J222" s="225"/>
      <c r="K222" s="226">
        <f>ROUND(P222*H222,2)</f>
        <v>0</v>
      </c>
      <c r="L222" s="227"/>
      <c r="M222" s="46"/>
      <c r="N222" s="228" t="s">
        <v>20</v>
      </c>
      <c r="O222" s="229" t="s">
        <v>45</v>
      </c>
      <c r="P222" s="230">
        <f>I222+J222</f>
        <v>0</v>
      </c>
      <c r="Q222" s="230">
        <f>ROUND(I222*H222,2)</f>
        <v>0</v>
      </c>
      <c r="R222" s="230">
        <f>ROUND(J222*H222,2)</f>
        <v>0</v>
      </c>
      <c r="S222" s="86"/>
      <c r="T222" s="231">
        <f>S222*H222</f>
        <v>0</v>
      </c>
      <c r="U222" s="231">
        <v>0</v>
      </c>
      <c r="V222" s="231">
        <f>U222*H222</f>
        <v>0</v>
      </c>
      <c r="W222" s="231">
        <v>0</v>
      </c>
      <c r="X222" s="232">
        <f>W222*H222</f>
        <v>0</v>
      </c>
      <c r="Y222" s="40"/>
      <c r="Z222" s="40"/>
      <c r="AA222" s="40"/>
      <c r="AB222" s="40"/>
      <c r="AC222" s="40"/>
      <c r="AD222" s="40"/>
      <c r="AE222" s="40"/>
      <c r="AR222" s="233" t="s">
        <v>175</v>
      </c>
      <c r="AT222" s="233" t="s">
        <v>171</v>
      </c>
      <c r="AU222" s="233" t="s">
        <v>165</v>
      </c>
      <c r="AY222" s="19" t="s">
        <v>166</v>
      </c>
      <c r="BE222" s="234">
        <f>IF(O222="základní",K222,0)</f>
        <v>0</v>
      </c>
      <c r="BF222" s="234">
        <f>IF(O222="snížená",K222,0)</f>
        <v>0</v>
      </c>
      <c r="BG222" s="234">
        <f>IF(O222="zákl. přenesená",K222,0)</f>
        <v>0</v>
      </c>
      <c r="BH222" s="234">
        <f>IF(O222="sníž. přenesená",K222,0)</f>
        <v>0</v>
      </c>
      <c r="BI222" s="234">
        <f>IF(O222="nulová",K222,0)</f>
        <v>0</v>
      </c>
      <c r="BJ222" s="19" t="s">
        <v>84</v>
      </c>
      <c r="BK222" s="234">
        <f>ROUND(P222*H222,2)</f>
        <v>0</v>
      </c>
      <c r="BL222" s="19" t="s">
        <v>175</v>
      </c>
      <c r="BM222" s="233" t="s">
        <v>550</v>
      </c>
    </row>
    <row r="223" s="2" customFormat="1" ht="16.5" customHeight="1">
      <c r="A223" s="40"/>
      <c r="B223" s="41"/>
      <c r="C223" s="220" t="s">
        <v>551</v>
      </c>
      <c r="D223" s="220" t="s">
        <v>171</v>
      </c>
      <c r="E223" s="221" t="s">
        <v>552</v>
      </c>
      <c r="F223" s="222" t="s">
        <v>273</v>
      </c>
      <c r="G223" s="223" t="s">
        <v>254</v>
      </c>
      <c r="H223" s="224">
        <v>45</v>
      </c>
      <c r="I223" s="225"/>
      <c r="J223" s="225"/>
      <c r="K223" s="226">
        <f>ROUND(P223*H223,2)</f>
        <v>0</v>
      </c>
      <c r="L223" s="227"/>
      <c r="M223" s="46"/>
      <c r="N223" s="228" t="s">
        <v>20</v>
      </c>
      <c r="O223" s="229" t="s">
        <v>45</v>
      </c>
      <c r="P223" s="230">
        <f>I223+J223</f>
        <v>0</v>
      </c>
      <c r="Q223" s="230">
        <f>ROUND(I223*H223,2)</f>
        <v>0</v>
      </c>
      <c r="R223" s="230">
        <f>ROUND(J223*H223,2)</f>
        <v>0</v>
      </c>
      <c r="S223" s="86"/>
      <c r="T223" s="231">
        <f>S223*H223</f>
        <v>0</v>
      </c>
      <c r="U223" s="231">
        <v>0</v>
      </c>
      <c r="V223" s="231">
        <f>U223*H223</f>
        <v>0</v>
      </c>
      <c r="W223" s="231">
        <v>0</v>
      </c>
      <c r="X223" s="232">
        <f>W223*H223</f>
        <v>0</v>
      </c>
      <c r="Y223" s="40"/>
      <c r="Z223" s="40"/>
      <c r="AA223" s="40"/>
      <c r="AB223" s="40"/>
      <c r="AC223" s="40"/>
      <c r="AD223" s="40"/>
      <c r="AE223" s="40"/>
      <c r="AR223" s="233" t="s">
        <v>175</v>
      </c>
      <c r="AT223" s="233" t="s">
        <v>171</v>
      </c>
      <c r="AU223" s="233" t="s">
        <v>165</v>
      </c>
      <c r="AY223" s="19" t="s">
        <v>166</v>
      </c>
      <c r="BE223" s="234">
        <f>IF(O223="základní",K223,0)</f>
        <v>0</v>
      </c>
      <c r="BF223" s="234">
        <f>IF(O223="snížená",K223,0)</f>
        <v>0</v>
      </c>
      <c r="BG223" s="234">
        <f>IF(O223="zákl. přenesená",K223,0)</f>
        <v>0</v>
      </c>
      <c r="BH223" s="234">
        <f>IF(O223="sníž. přenesená",K223,0)</f>
        <v>0</v>
      </c>
      <c r="BI223" s="234">
        <f>IF(O223="nulová",K223,0)</f>
        <v>0</v>
      </c>
      <c r="BJ223" s="19" t="s">
        <v>84</v>
      </c>
      <c r="BK223" s="234">
        <f>ROUND(P223*H223,2)</f>
        <v>0</v>
      </c>
      <c r="BL223" s="19" t="s">
        <v>175</v>
      </c>
      <c r="BM223" s="233" t="s">
        <v>553</v>
      </c>
    </row>
    <row r="224" s="2" customFormat="1" ht="24.15" customHeight="1">
      <c r="A224" s="40"/>
      <c r="B224" s="41"/>
      <c r="C224" s="220" t="s">
        <v>554</v>
      </c>
      <c r="D224" s="220" t="s">
        <v>171</v>
      </c>
      <c r="E224" s="221" t="s">
        <v>555</v>
      </c>
      <c r="F224" s="222" t="s">
        <v>253</v>
      </c>
      <c r="G224" s="223" t="s">
        <v>254</v>
      </c>
      <c r="H224" s="224">
        <v>80</v>
      </c>
      <c r="I224" s="225"/>
      <c r="J224" s="225"/>
      <c r="K224" s="226">
        <f>ROUND(P224*H224,2)</f>
        <v>0</v>
      </c>
      <c r="L224" s="227"/>
      <c r="M224" s="46"/>
      <c r="N224" s="228" t="s">
        <v>20</v>
      </c>
      <c r="O224" s="229" t="s">
        <v>45</v>
      </c>
      <c r="P224" s="230">
        <f>I224+J224</f>
        <v>0</v>
      </c>
      <c r="Q224" s="230">
        <f>ROUND(I224*H224,2)</f>
        <v>0</v>
      </c>
      <c r="R224" s="230">
        <f>ROUND(J224*H224,2)</f>
        <v>0</v>
      </c>
      <c r="S224" s="86"/>
      <c r="T224" s="231">
        <f>S224*H224</f>
        <v>0</v>
      </c>
      <c r="U224" s="231">
        <v>0</v>
      </c>
      <c r="V224" s="231">
        <f>U224*H224</f>
        <v>0</v>
      </c>
      <c r="W224" s="231">
        <v>0</v>
      </c>
      <c r="X224" s="232">
        <f>W224*H224</f>
        <v>0</v>
      </c>
      <c r="Y224" s="40"/>
      <c r="Z224" s="40"/>
      <c r="AA224" s="40"/>
      <c r="AB224" s="40"/>
      <c r="AC224" s="40"/>
      <c r="AD224" s="40"/>
      <c r="AE224" s="40"/>
      <c r="AR224" s="233" t="s">
        <v>175</v>
      </c>
      <c r="AT224" s="233" t="s">
        <v>171</v>
      </c>
      <c r="AU224" s="233" t="s">
        <v>165</v>
      </c>
      <c r="AY224" s="19" t="s">
        <v>166</v>
      </c>
      <c r="BE224" s="234">
        <f>IF(O224="základní",K224,0)</f>
        <v>0</v>
      </c>
      <c r="BF224" s="234">
        <f>IF(O224="snížená",K224,0)</f>
        <v>0</v>
      </c>
      <c r="BG224" s="234">
        <f>IF(O224="zákl. přenesená",K224,0)</f>
        <v>0</v>
      </c>
      <c r="BH224" s="234">
        <f>IF(O224="sníž. přenesená",K224,0)</f>
        <v>0</v>
      </c>
      <c r="BI224" s="234">
        <f>IF(O224="nulová",K224,0)</f>
        <v>0</v>
      </c>
      <c r="BJ224" s="19" t="s">
        <v>84</v>
      </c>
      <c r="BK224" s="234">
        <f>ROUND(P224*H224,2)</f>
        <v>0</v>
      </c>
      <c r="BL224" s="19" t="s">
        <v>175</v>
      </c>
      <c r="BM224" s="233" t="s">
        <v>556</v>
      </c>
    </row>
    <row r="225" s="2" customFormat="1" ht="16.5" customHeight="1">
      <c r="A225" s="40"/>
      <c r="B225" s="41"/>
      <c r="C225" s="220" t="s">
        <v>557</v>
      </c>
      <c r="D225" s="220" t="s">
        <v>171</v>
      </c>
      <c r="E225" s="221" t="s">
        <v>558</v>
      </c>
      <c r="F225" s="222" t="s">
        <v>277</v>
      </c>
      <c r="G225" s="223" t="s">
        <v>254</v>
      </c>
      <c r="H225" s="224">
        <v>45</v>
      </c>
      <c r="I225" s="225"/>
      <c r="J225" s="225"/>
      <c r="K225" s="226">
        <f>ROUND(P225*H225,2)</f>
        <v>0</v>
      </c>
      <c r="L225" s="227"/>
      <c r="M225" s="46"/>
      <c r="N225" s="228" t="s">
        <v>20</v>
      </c>
      <c r="O225" s="229" t="s">
        <v>45</v>
      </c>
      <c r="P225" s="230">
        <f>I225+J225</f>
        <v>0</v>
      </c>
      <c r="Q225" s="230">
        <f>ROUND(I225*H225,2)</f>
        <v>0</v>
      </c>
      <c r="R225" s="230">
        <f>ROUND(J225*H225,2)</f>
        <v>0</v>
      </c>
      <c r="S225" s="86"/>
      <c r="T225" s="231">
        <f>S225*H225</f>
        <v>0</v>
      </c>
      <c r="U225" s="231">
        <v>0</v>
      </c>
      <c r="V225" s="231">
        <f>U225*H225</f>
        <v>0</v>
      </c>
      <c r="W225" s="231">
        <v>0</v>
      </c>
      <c r="X225" s="232">
        <f>W225*H225</f>
        <v>0</v>
      </c>
      <c r="Y225" s="40"/>
      <c r="Z225" s="40"/>
      <c r="AA225" s="40"/>
      <c r="AB225" s="40"/>
      <c r="AC225" s="40"/>
      <c r="AD225" s="40"/>
      <c r="AE225" s="40"/>
      <c r="AR225" s="233" t="s">
        <v>175</v>
      </c>
      <c r="AT225" s="233" t="s">
        <v>171</v>
      </c>
      <c r="AU225" s="233" t="s">
        <v>165</v>
      </c>
      <c r="AY225" s="19" t="s">
        <v>166</v>
      </c>
      <c r="BE225" s="234">
        <f>IF(O225="základní",K225,0)</f>
        <v>0</v>
      </c>
      <c r="BF225" s="234">
        <f>IF(O225="snížená",K225,0)</f>
        <v>0</v>
      </c>
      <c r="BG225" s="234">
        <f>IF(O225="zákl. přenesená",K225,0)</f>
        <v>0</v>
      </c>
      <c r="BH225" s="234">
        <f>IF(O225="sníž. přenesená",K225,0)</f>
        <v>0</v>
      </c>
      <c r="BI225" s="234">
        <f>IF(O225="nulová",K225,0)</f>
        <v>0</v>
      </c>
      <c r="BJ225" s="19" t="s">
        <v>84</v>
      </c>
      <c r="BK225" s="234">
        <f>ROUND(P225*H225,2)</f>
        <v>0</v>
      </c>
      <c r="BL225" s="19" t="s">
        <v>175</v>
      </c>
      <c r="BM225" s="233" t="s">
        <v>559</v>
      </c>
    </row>
    <row r="226" s="2" customFormat="1" ht="16.5" customHeight="1">
      <c r="A226" s="40"/>
      <c r="B226" s="41"/>
      <c r="C226" s="220" t="s">
        <v>560</v>
      </c>
      <c r="D226" s="220" t="s">
        <v>171</v>
      </c>
      <c r="E226" s="221" t="s">
        <v>561</v>
      </c>
      <c r="F226" s="222" t="s">
        <v>281</v>
      </c>
      <c r="G226" s="223" t="s">
        <v>254</v>
      </c>
      <c r="H226" s="224">
        <v>35</v>
      </c>
      <c r="I226" s="225"/>
      <c r="J226" s="225"/>
      <c r="K226" s="226">
        <f>ROUND(P226*H226,2)</f>
        <v>0</v>
      </c>
      <c r="L226" s="227"/>
      <c r="M226" s="46"/>
      <c r="N226" s="228" t="s">
        <v>20</v>
      </c>
      <c r="O226" s="229" t="s">
        <v>45</v>
      </c>
      <c r="P226" s="230">
        <f>I226+J226</f>
        <v>0</v>
      </c>
      <c r="Q226" s="230">
        <f>ROUND(I226*H226,2)</f>
        <v>0</v>
      </c>
      <c r="R226" s="230">
        <f>ROUND(J226*H226,2)</f>
        <v>0</v>
      </c>
      <c r="S226" s="86"/>
      <c r="T226" s="231">
        <f>S226*H226</f>
        <v>0</v>
      </c>
      <c r="U226" s="231">
        <v>0</v>
      </c>
      <c r="V226" s="231">
        <f>U226*H226</f>
        <v>0</v>
      </c>
      <c r="W226" s="231">
        <v>0</v>
      </c>
      <c r="X226" s="232">
        <f>W226*H226</f>
        <v>0</v>
      </c>
      <c r="Y226" s="40"/>
      <c r="Z226" s="40"/>
      <c r="AA226" s="40"/>
      <c r="AB226" s="40"/>
      <c r="AC226" s="40"/>
      <c r="AD226" s="40"/>
      <c r="AE226" s="40"/>
      <c r="AR226" s="233" t="s">
        <v>175</v>
      </c>
      <c r="AT226" s="233" t="s">
        <v>171</v>
      </c>
      <c r="AU226" s="233" t="s">
        <v>165</v>
      </c>
      <c r="AY226" s="19" t="s">
        <v>166</v>
      </c>
      <c r="BE226" s="234">
        <f>IF(O226="základní",K226,0)</f>
        <v>0</v>
      </c>
      <c r="BF226" s="234">
        <f>IF(O226="snížená",K226,0)</f>
        <v>0</v>
      </c>
      <c r="BG226" s="234">
        <f>IF(O226="zákl. přenesená",K226,0)</f>
        <v>0</v>
      </c>
      <c r="BH226" s="234">
        <f>IF(O226="sníž. přenesená",K226,0)</f>
        <v>0</v>
      </c>
      <c r="BI226" s="234">
        <f>IF(O226="nulová",K226,0)</f>
        <v>0</v>
      </c>
      <c r="BJ226" s="19" t="s">
        <v>84</v>
      </c>
      <c r="BK226" s="234">
        <f>ROUND(P226*H226,2)</f>
        <v>0</v>
      </c>
      <c r="BL226" s="19" t="s">
        <v>175</v>
      </c>
      <c r="BM226" s="233" t="s">
        <v>562</v>
      </c>
    </row>
    <row r="227" s="2" customFormat="1" ht="16.5" customHeight="1">
      <c r="A227" s="40"/>
      <c r="B227" s="41"/>
      <c r="C227" s="220" t="s">
        <v>563</v>
      </c>
      <c r="D227" s="220" t="s">
        <v>171</v>
      </c>
      <c r="E227" s="221" t="s">
        <v>564</v>
      </c>
      <c r="F227" s="222" t="s">
        <v>285</v>
      </c>
      <c r="G227" s="223" t="s">
        <v>254</v>
      </c>
      <c r="H227" s="224">
        <v>110</v>
      </c>
      <c r="I227" s="225"/>
      <c r="J227" s="225"/>
      <c r="K227" s="226">
        <f>ROUND(P227*H227,2)</f>
        <v>0</v>
      </c>
      <c r="L227" s="227"/>
      <c r="M227" s="46"/>
      <c r="N227" s="228" t="s">
        <v>20</v>
      </c>
      <c r="O227" s="229" t="s">
        <v>45</v>
      </c>
      <c r="P227" s="230">
        <f>I227+J227</f>
        <v>0</v>
      </c>
      <c r="Q227" s="230">
        <f>ROUND(I227*H227,2)</f>
        <v>0</v>
      </c>
      <c r="R227" s="230">
        <f>ROUND(J227*H227,2)</f>
        <v>0</v>
      </c>
      <c r="S227" s="86"/>
      <c r="T227" s="231">
        <f>S227*H227</f>
        <v>0</v>
      </c>
      <c r="U227" s="231">
        <v>0</v>
      </c>
      <c r="V227" s="231">
        <f>U227*H227</f>
        <v>0</v>
      </c>
      <c r="W227" s="231">
        <v>0</v>
      </c>
      <c r="X227" s="232">
        <f>W227*H227</f>
        <v>0</v>
      </c>
      <c r="Y227" s="40"/>
      <c r="Z227" s="40"/>
      <c r="AA227" s="40"/>
      <c r="AB227" s="40"/>
      <c r="AC227" s="40"/>
      <c r="AD227" s="40"/>
      <c r="AE227" s="40"/>
      <c r="AR227" s="233" t="s">
        <v>175</v>
      </c>
      <c r="AT227" s="233" t="s">
        <v>171</v>
      </c>
      <c r="AU227" s="233" t="s">
        <v>165</v>
      </c>
      <c r="AY227" s="19" t="s">
        <v>166</v>
      </c>
      <c r="BE227" s="234">
        <f>IF(O227="základní",K227,0)</f>
        <v>0</v>
      </c>
      <c r="BF227" s="234">
        <f>IF(O227="snížená",K227,0)</f>
        <v>0</v>
      </c>
      <c r="BG227" s="234">
        <f>IF(O227="zákl. přenesená",K227,0)</f>
        <v>0</v>
      </c>
      <c r="BH227" s="234">
        <f>IF(O227="sníž. přenesená",K227,0)</f>
        <v>0</v>
      </c>
      <c r="BI227" s="234">
        <f>IF(O227="nulová",K227,0)</f>
        <v>0</v>
      </c>
      <c r="BJ227" s="19" t="s">
        <v>84</v>
      </c>
      <c r="BK227" s="234">
        <f>ROUND(P227*H227,2)</f>
        <v>0</v>
      </c>
      <c r="BL227" s="19" t="s">
        <v>175</v>
      </c>
      <c r="BM227" s="233" t="s">
        <v>565</v>
      </c>
    </row>
    <row r="228" s="2" customFormat="1" ht="16.5" customHeight="1">
      <c r="A228" s="40"/>
      <c r="B228" s="41"/>
      <c r="C228" s="220" t="s">
        <v>566</v>
      </c>
      <c r="D228" s="220" t="s">
        <v>171</v>
      </c>
      <c r="E228" s="221" t="s">
        <v>567</v>
      </c>
      <c r="F228" s="222" t="s">
        <v>289</v>
      </c>
      <c r="G228" s="223" t="s">
        <v>254</v>
      </c>
      <c r="H228" s="224">
        <v>130</v>
      </c>
      <c r="I228" s="225"/>
      <c r="J228" s="225"/>
      <c r="K228" s="226">
        <f>ROUND(P228*H228,2)</f>
        <v>0</v>
      </c>
      <c r="L228" s="227"/>
      <c r="M228" s="46"/>
      <c r="N228" s="228" t="s">
        <v>20</v>
      </c>
      <c r="O228" s="229" t="s">
        <v>45</v>
      </c>
      <c r="P228" s="230">
        <f>I228+J228</f>
        <v>0</v>
      </c>
      <c r="Q228" s="230">
        <f>ROUND(I228*H228,2)</f>
        <v>0</v>
      </c>
      <c r="R228" s="230">
        <f>ROUND(J228*H228,2)</f>
        <v>0</v>
      </c>
      <c r="S228" s="86"/>
      <c r="T228" s="231">
        <f>S228*H228</f>
        <v>0</v>
      </c>
      <c r="U228" s="231">
        <v>0</v>
      </c>
      <c r="V228" s="231">
        <f>U228*H228</f>
        <v>0</v>
      </c>
      <c r="W228" s="231">
        <v>0</v>
      </c>
      <c r="X228" s="232">
        <f>W228*H228</f>
        <v>0</v>
      </c>
      <c r="Y228" s="40"/>
      <c r="Z228" s="40"/>
      <c r="AA228" s="40"/>
      <c r="AB228" s="40"/>
      <c r="AC228" s="40"/>
      <c r="AD228" s="40"/>
      <c r="AE228" s="40"/>
      <c r="AR228" s="233" t="s">
        <v>175</v>
      </c>
      <c r="AT228" s="233" t="s">
        <v>171</v>
      </c>
      <c r="AU228" s="233" t="s">
        <v>165</v>
      </c>
      <c r="AY228" s="19" t="s">
        <v>166</v>
      </c>
      <c r="BE228" s="234">
        <f>IF(O228="základní",K228,0)</f>
        <v>0</v>
      </c>
      <c r="BF228" s="234">
        <f>IF(O228="snížená",K228,0)</f>
        <v>0</v>
      </c>
      <c r="BG228" s="234">
        <f>IF(O228="zákl. přenesená",K228,0)</f>
        <v>0</v>
      </c>
      <c r="BH228" s="234">
        <f>IF(O228="sníž. přenesená",K228,0)</f>
        <v>0</v>
      </c>
      <c r="BI228" s="234">
        <f>IF(O228="nulová",K228,0)</f>
        <v>0</v>
      </c>
      <c r="BJ228" s="19" t="s">
        <v>84</v>
      </c>
      <c r="BK228" s="234">
        <f>ROUND(P228*H228,2)</f>
        <v>0</v>
      </c>
      <c r="BL228" s="19" t="s">
        <v>175</v>
      </c>
      <c r="BM228" s="233" t="s">
        <v>568</v>
      </c>
    </row>
    <row r="229" s="2" customFormat="1" ht="16.5" customHeight="1">
      <c r="A229" s="40"/>
      <c r="B229" s="41"/>
      <c r="C229" s="220" t="s">
        <v>569</v>
      </c>
      <c r="D229" s="220" t="s">
        <v>171</v>
      </c>
      <c r="E229" s="221" t="s">
        <v>570</v>
      </c>
      <c r="F229" s="222" t="s">
        <v>293</v>
      </c>
      <c r="G229" s="223" t="s">
        <v>254</v>
      </c>
      <c r="H229" s="224">
        <v>60</v>
      </c>
      <c r="I229" s="225"/>
      <c r="J229" s="225"/>
      <c r="K229" s="226">
        <f>ROUND(P229*H229,2)</f>
        <v>0</v>
      </c>
      <c r="L229" s="227"/>
      <c r="M229" s="46"/>
      <c r="N229" s="228" t="s">
        <v>20</v>
      </c>
      <c r="O229" s="229" t="s">
        <v>45</v>
      </c>
      <c r="P229" s="230">
        <f>I229+J229</f>
        <v>0</v>
      </c>
      <c r="Q229" s="230">
        <f>ROUND(I229*H229,2)</f>
        <v>0</v>
      </c>
      <c r="R229" s="230">
        <f>ROUND(J229*H229,2)</f>
        <v>0</v>
      </c>
      <c r="S229" s="86"/>
      <c r="T229" s="231">
        <f>S229*H229</f>
        <v>0</v>
      </c>
      <c r="U229" s="231">
        <v>0</v>
      </c>
      <c r="V229" s="231">
        <f>U229*H229</f>
        <v>0</v>
      </c>
      <c r="W229" s="231">
        <v>0</v>
      </c>
      <c r="X229" s="232">
        <f>W229*H229</f>
        <v>0</v>
      </c>
      <c r="Y229" s="40"/>
      <c r="Z229" s="40"/>
      <c r="AA229" s="40"/>
      <c r="AB229" s="40"/>
      <c r="AC229" s="40"/>
      <c r="AD229" s="40"/>
      <c r="AE229" s="40"/>
      <c r="AR229" s="233" t="s">
        <v>175</v>
      </c>
      <c r="AT229" s="233" t="s">
        <v>171</v>
      </c>
      <c r="AU229" s="233" t="s">
        <v>165</v>
      </c>
      <c r="AY229" s="19" t="s">
        <v>166</v>
      </c>
      <c r="BE229" s="234">
        <f>IF(O229="základní",K229,0)</f>
        <v>0</v>
      </c>
      <c r="BF229" s="234">
        <f>IF(O229="snížená",K229,0)</f>
        <v>0</v>
      </c>
      <c r="BG229" s="234">
        <f>IF(O229="zákl. přenesená",K229,0)</f>
        <v>0</v>
      </c>
      <c r="BH229" s="234">
        <f>IF(O229="sníž. přenesená",K229,0)</f>
        <v>0</v>
      </c>
      <c r="BI229" s="234">
        <f>IF(O229="nulová",K229,0)</f>
        <v>0</v>
      </c>
      <c r="BJ229" s="19" t="s">
        <v>84</v>
      </c>
      <c r="BK229" s="234">
        <f>ROUND(P229*H229,2)</f>
        <v>0</v>
      </c>
      <c r="BL229" s="19" t="s">
        <v>175</v>
      </c>
      <c r="BM229" s="233" t="s">
        <v>571</v>
      </c>
    </row>
    <row r="230" s="2" customFormat="1" ht="16.5" customHeight="1">
      <c r="A230" s="40"/>
      <c r="B230" s="41"/>
      <c r="C230" s="220" t="s">
        <v>572</v>
      </c>
      <c r="D230" s="220" t="s">
        <v>171</v>
      </c>
      <c r="E230" s="221" t="s">
        <v>573</v>
      </c>
      <c r="F230" s="222" t="s">
        <v>297</v>
      </c>
      <c r="G230" s="223" t="s">
        <v>254</v>
      </c>
      <c r="H230" s="224">
        <v>30</v>
      </c>
      <c r="I230" s="225"/>
      <c r="J230" s="225"/>
      <c r="K230" s="226">
        <f>ROUND(P230*H230,2)</f>
        <v>0</v>
      </c>
      <c r="L230" s="227"/>
      <c r="M230" s="46"/>
      <c r="N230" s="228" t="s">
        <v>20</v>
      </c>
      <c r="O230" s="229" t="s">
        <v>45</v>
      </c>
      <c r="P230" s="230">
        <f>I230+J230</f>
        <v>0</v>
      </c>
      <c r="Q230" s="230">
        <f>ROUND(I230*H230,2)</f>
        <v>0</v>
      </c>
      <c r="R230" s="230">
        <f>ROUND(J230*H230,2)</f>
        <v>0</v>
      </c>
      <c r="S230" s="86"/>
      <c r="T230" s="231">
        <f>S230*H230</f>
        <v>0</v>
      </c>
      <c r="U230" s="231">
        <v>0</v>
      </c>
      <c r="V230" s="231">
        <f>U230*H230</f>
        <v>0</v>
      </c>
      <c r="W230" s="231">
        <v>0</v>
      </c>
      <c r="X230" s="232">
        <f>W230*H230</f>
        <v>0</v>
      </c>
      <c r="Y230" s="40"/>
      <c r="Z230" s="40"/>
      <c r="AA230" s="40"/>
      <c r="AB230" s="40"/>
      <c r="AC230" s="40"/>
      <c r="AD230" s="40"/>
      <c r="AE230" s="40"/>
      <c r="AR230" s="233" t="s">
        <v>175</v>
      </c>
      <c r="AT230" s="233" t="s">
        <v>171</v>
      </c>
      <c r="AU230" s="233" t="s">
        <v>165</v>
      </c>
      <c r="AY230" s="19" t="s">
        <v>166</v>
      </c>
      <c r="BE230" s="234">
        <f>IF(O230="základní",K230,0)</f>
        <v>0</v>
      </c>
      <c r="BF230" s="234">
        <f>IF(O230="snížená",K230,0)</f>
        <v>0</v>
      </c>
      <c r="BG230" s="234">
        <f>IF(O230="zákl. přenesená",K230,0)</f>
        <v>0</v>
      </c>
      <c r="BH230" s="234">
        <f>IF(O230="sníž. přenesená",K230,0)</f>
        <v>0</v>
      </c>
      <c r="BI230" s="234">
        <f>IF(O230="nulová",K230,0)</f>
        <v>0</v>
      </c>
      <c r="BJ230" s="19" t="s">
        <v>84</v>
      </c>
      <c r="BK230" s="234">
        <f>ROUND(P230*H230,2)</f>
        <v>0</v>
      </c>
      <c r="BL230" s="19" t="s">
        <v>175</v>
      </c>
      <c r="BM230" s="233" t="s">
        <v>574</v>
      </c>
    </row>
    <row r="231" s="12" customFormat="1" ht="20.88" customHeight="1">
      <c r="A231" s="12"/>
      <c r="B231" s="203"/>
      <c r="C231" s="204"/>
      <c r="D231" s="205" t="s">
        <v>75</v>
      </c>
      <c r="E231" s="218" t="s">
        <v>307</v>
      </c>
      <c r="F231" s="218" t="s">
        <v>308</v>
      </c>
      <c r="G231" s="204"/>
      <c r="H231" s="204"/>
      <c r="I231" s="207"/>
      <c r="J231" s="207"/>
      <c r="K231" s="219">
        <f>BK231</f>
        <v>0</v>
      </c>
      <c r="L231" s="204"/>
      <c r="M231" s="209"/>
      <c r="N231" s="210"/>
      <c r="O231" s="211"/>
      <c r="P231" s="211"/>
      <c r="Q231" s="212">
        <f>SUM(Q232:Q236)</f>
        <v>0</v>
      </c>
      <c r="R231" s="212">
        <f>SUM(R232:R236)</f>
        <v>0</v>
      </c>
      <c r="S231" s="211"/>
      <c r="T231" s="213">
        <f>SUM(T232:T236)</f>
        <v>0</v>
      </c>
      <c r="U231" s="211"/>
      <c r="V231" s="213">
        <f>SUM(V232:V236)</f>
        <v>0</v>
      </c>
      <c r="W231" s="211"/>
      <c r="X231" s="214">
        <f>SUM(X232:X236)</f>
        <v>0</v>
      </c>
      <c r="Y231" s="12"/>
      <c r="Z231" s="12"/>
      <c r="AA231" s="12"/>
      <c r="AB231" s="12"/>
      <c r="AC231" s="12"/>
      <c r="AD231" s="12"/>
      <c r="AE231" s="12"/>
      <c r="AR231" s="215" t="s">
        <v>165</v>
      </c>
      <c r="AT231" s="216" t="s">
        <v>75</v>
      </c>
      <c r="AU231" s="216" t="s">
        <v>86</v>
      </c>
      <c r="AY231" s="215" t="s">
        <v>166</v>
      </c>
      <c r="BK231" s="217">
        <f>SUM(BK232:BK236)</f>
        <v>0</v>
      </c>
    </row>
    <row r="232" s="2" customFormat="1" ht="16.5" customHeight="1">
      <c r="A232" s="40"/>
      <c r="B232" s="41"/>
      <c r="C232" s="220" t="s">
        <v>575</v>
      </c>
      <c r="D232" s="220" t="s">
        <v>171</v>
      </c>
      <c r="E232" s="221" t="s">
        <v>310</v>
      </c>
      <c r="F232" s="222" t="s">
        <v>311</v>
      </c>
      <c r="G232" s="223" t="s">
        <v>312</v>
      </c>
      <c r="H232" s="224">
        <v>1</v>
      </c>
      <c r="I232" s="225"/>
      <c r="J232" s="225"/>
      <c r="K232" s="226">
        <f>ROUND(P232*H232,2)</f>
        <v>0</v>
      </c>
      <c r="L232" s="227"/>
      <c r="M232" s="46"/>
      <c r="N232" s="228" t="s">
        <v>20</v>
      </c>
      <c r="O232" s="229" t="s">
        <v>45</v>
      </c>
      <c r="P232" s="230">
        <f>I232+J232</f>
        <v>0</v>
      </c>
      <c r="Q232" s="230">
        <f>ROUND(I232*H232,2)</f>
        <v>0</v>
      </c>
      <c r="R232" s="230">
        <f>ROUND(J232*H232,2)</f>
        <v>0</v>
      </c>
      <c r="S232" s="86"/>
      <c r="T232" s="231">
        <f>S232*H232</f>
        <v>0</v>
      </c>
      <c r="U232" s="231">
        <v>0</v>
      </c>
      <c r="V232" s="231">
        <f>U232*H232</f>
        <v>0</v>
      </c>
      <c r="W232" s="231">
        <v>0</v>
      </c>
      <c r="X232" s="232">
        <f>W232*H232</f>
        <v>0</v>
      </c>
      <c r="Y232" s="40"/>
      <c r="Z232" s="40"/>
      <c r="AA232" s="40"/>
      <c r="AB232" s="40"/>
      <c r="AC232" s="40"/>
      <c r="AD232" s="40"/>
      <c r="AE232" s="40"/>
      <c r="AR232" s="233" t="s">
        <v>313</v>
      </c>
      <c r="AT232" s="233" t="s">
        <v>171</v>
      </c>
      <c r="AU232" s="233" t="s">
        <v>165</v>
      </c>
      <c r="AY232" s="19" t="s">
        <v>166</v>
      </c>
      <c r="BE232" s="234">
        <f>IF(O232="základní",K232,0)</f>
        <v>0</v>
      </c>
      <c r="BF232" s="234">
        <f>IF(O232="snížená",K232,0)</f>
        <v>0</v>
      </c>
      <c r="BG232" s="234">
        <f>IF(O232="zákl. přenesená",K232,0)</f>
        <v>0</v>
      </c>
      <c r="BH232" s="234">
        <f>IF(O232="sníž. přenesená",K232,0)</f>
        <v>0</v>
      </c>
      <c r="BI232" s="234">
        <f>IF(O232="nulová",K232,0)</f>
        <v>0</v>
      </c>
      <c r="BJ232" s="19" t="s">
        <v>84</v>
      </c>
      <c r="BK232" s="234">
        <f>ROUND(P232*H232,2)</f>
        <v>0</v>
      </c>
      <c r="BL232" s="19" t="s">
        <v>313</v>
      </c>
      <c r="BM232" s="233" t="s">
        <v>576</v>
      </c>
    </row>
    <row r="233" s="2" customFormat="1" ht="24.15" customHeight="1">
      <c r="A233" s="40"/>
      <c r="B233" s="41"/>
      <c r="C233" s="220" t="s">
        <v>577</v>
      </c>
      <c r="D233" s="220" t="s">
        <v>171</v>
      </c>
      <c r="E233" s="221" t="s">
        <v>316</v>
      </c>
      <c r="F233" s="222" t="s">
        <v>317</v>
      </c>
      <c r="G233" s="223" t="s">
        <v>312</v>
      </c>
      <c r="H233" s="224">
        <v>1</v>
      </c>
      <c r="I233" s="225"/>
      <c r="J233" s="225"/>
      <c r="K233" s="226">
        <f>ROUND(P233*H233,2)</f>
        <v>0</v>
      </c>
      <c r="L233" s="227"/>
      <c r="M233" s="46"/>
      <c r="N233" s="228" t="s">
        <v>20</v>
      </c>
      <c r="O233" s="229" t="s">
        <v>45</v>
      </c>
      <c r="P233" s="230">
        <f>I233+J233</f>
        <v>0</v>
      </c>
      <c r="Q233" s="230">
        <f>ROUND(I233*H233,2)</f>
        <v>0</v>
      </c>
      <c r="R233" s="230">
        <f>ROUND(J233*H233,2)</f>
        <v>0</v>
      </c>
      <c r="S233" s="86"/>
      <c r="T233" s="231">
        <f>S233*H233</f>
        <v>0</v>
      </c>
      <c r="U233" s="231">
        <v>0</v>
      </c>
      <c r="V233" s="231">
        <f>U233*H233</f>
        <v>0</v>
      </c>
      <c r="W233" s="231">
        <v>0</v>
      </c>
      <c r="X233" s="232">
        <f>W233*H233</f>
        <v>0</v>
      </c>
      <c r="Y233" s="40"/>
      <c r="Z233" s="40"/>
      <c r="AA233" s="40"/>
      <c r="AB233" s="40"/>
      <c r="AC233" s="40"/>
      <c r="AD233" s="40"/>
      <c r="AE233" s="40"/>
      <c r="AR233" s="233" t="s">
        <v>313</v>
      </c>
      <c r="AT233" s="233" t="s">
        <v>171</v>
      </c>
      <c r="AU233" s="233" t="s">
        <v>165</v>
      </c>
      <c r="AY233" s="19" t="s">
        <v>166</v>
      </c>
      <c r="BE233" s="234">
        <f>IF(O233="základní",K233,0)</f>
        <v>0</v>
      </c>
      <c r="BF233" s="234">
        <f>IF(O233="snížená",K233,0)</f>
        <v>0</v>
      </c>
      <c r="BG233" s="234">
        <f>IF(O233="zákl. přenesená",K233,0)</f>
        <v>0</v>
      </c>
      <c r="BH233" s="234">
        <f>IF(O233="sníž. přenesená",K233,0)</f>
        <v>0</v>
      </c>
      <c r="BI233" s="234">
        <f>IF(O233="nulová",K233,0)</f>
        <v>0</v>
      </c>
      <c r="BJ233" s="19" t="s">
        <v>84</v>
      </c>
      <c r="BK233" s="234">
        <f>ROUND(P233*H233,2)</f>
        <v>0</v>
      </c>
      <c r="BL233" s="19" t="s">
        <v>313</v>
      </c>
      <c r="BM233" s="233" t="s">
        <v>578</v>
      </c>
    </row>
    <row r="234" s="2" customFormat="1" ht="16.5" customHeight="1">
      <c r="A234" s="40"/>
      <c r="B234" s="41"/>
      <c r="C234" s="220" t="s">
        <v>579</v>
      </c>
      <c r="D234" s="220" t="s">
        <v>171</v>
      </c>
      <c r="E234" s="221" t="s">
        <v>320</v>
      </c>
      <c r="F234" s="222" t="s">
        <v>321</v>
      </c>
      <c r="G234" s="223" t="s">
        <v>312</v>
      </c>
      <c r="H234" s="224">
        <v>1</v>
      </c>
      <c r="I234" s="225"/>
      <c r="J234" s="225"/>
      <c r="K234" s="226">
        <f>ROUND(P234*H234,2)</f>
        <v>0</v>
      </c>
      <c r="L234" s="227"/>
      <c r="M234" s="46"/>
      <c r="N234" s="228" t="s">
        <v>20</v>
      </c>
      <c r="O234" s="229" t="s">
        <v>45</v>
      </c>
      <c r="P234" s="230">
        <f>I234+J234</f>
        <v>0</v>
      </c>
      <c r="Q234" s="230">
        <f>ROUND(I234*H234,2)</f>
        <v>0</v>
      </c>
      <c r="R234" s="230">
        <f>ROUND(J234*H234,2)</f>
        <v>0</v>
      </c>
      <c r="S234" s="86"/>
      <c r="T234" s="231">
        <f>S234*H234</f>
        <v>0</v>
      </c>
      <c r="U234" s="231">
        <v>0</v>
      </c>
      <c r="V234" s="231">
        <f>U234*H234</f>
        <v>0</v>
      </c>
      <c r="W234" s="231">
        <v>0</v>
      </c>
      <c r="X234" s="232">
        <f>W234*H234</f>
        <v>0</v>
      </c>
      <c r="Y234" s="40"/>
      <c r="Z234" s="40"/>
      <c r="AA234" s="40"/>
      <c r="AB234" s="40"/>
      <c r="AC234" s="40"/>
      <c r="AD234" s="40"/>
      <c r="AE234" s="40"/>
      <c r="AR234" s="233" t="s">
        <v>313</v>
      </c>
      <c r="AT234" s="233" t="s">
        <v>171</v>
      </c>
      <c r="AU234" s="233" t="s">
        <v>165</v>
      </c>
      <c r="AY234" s="19" t="s">
        <v>166</v>
      </c>
      <c r="BE234" s="234">
        <f>IF(O234="základní",K234,0)</f>
        <v>0</v>
      </c>
      <c r="BF234" s="234">
        <f>IF(O234="snížená",K234,0)</f>
        <v>0</v>
      </c>
      <c r="BG234" s="234">
        <f>IF(O234="zákl. přenesená",K234,0)</f>
        <v>0</v>
      </c>
      <c r="BH234" s="234">
        <f>IF(O234="sníž. přenesená",K234,0)</f>
        <v>0</v>
      </c>
      <c r="BI234" s="234">
        <f>IF(O234="nulová",K234,0)</f>
        <v>0</v>
      </c>
      <c r="BJ234" s="19" t="s">
        <v>84</v>
      </c>
      <c r="BK234" s="234">
        <f>ROUND(P234*H234,2)</f>
        <v>0</v>
      </c>
      <c r="BL234" s="19" t="s">
        <v>313</v>
      </c>
      <c r="BM234" s="233" t="s">
        <v>580</v>
      </c>
    </row>
    <row r="235" s="2" customFormat="1" ht="16.5" customHeight="1">
      <c r="A235" s="40"/>
      <c r="B235" s="41"/>
      <c r="C235" s="220" t="s">
        <v>581</v>
      </c>
      <c r="D235" s="220" t="s">
        <v>171</v>
      </c>
      <c r="E235" s="221" t="s">
        <v>324</v>
      </c>
      <c r="F235" s="222" t="s">
        <v>325</v>
      </c>
      <c r="G235" s="223" t="s">
        <v>312</v>
      </c>
      <c r="H235" s="224">
        <v>1</v>
      </c>
      <c r="I235" s="225"/>
      <c r="J235" s="225"/>
      <c r="K235" s="226">
        <f>ROUND(P235*H235,2)</f>
        <v>0</v>
      </c>
      <c r="L235" s="227"/>
      <c r="M235" s="46"/>
      <c r="N235" s="228" t="s">
        <v>20</v>
      </c>
      <c r="O235" s="229" t="s">
        <v>45</v>
      </c>
      <c r="P235" s="230">
        <f>I235+J235</f>
        <v>0</v>
      </c>
      <c r="Q235" s="230">
        <f>ROUND(I235*H235,2)</f>
        <v>0</v>
      </c>
      <c r="R235" s="230">
        <f>ROUND(J235*H235,2)</f>
        <v>0</v>
      </c>
      <c r="S235" s="86"/>
      <c r="T235" s="231">
        <f>S235*H235</f>
        <v>0</v>
      </c>
      <c r="U235" s="231">
        <v>0</v>
      </c>
      <c r="V235" s="231">
        <f>U235*H235</f>
        <v>0</v>
      </c>
      <c r="W235" s="231">
        <v>0</v>
      </c>
      <c r="X235" s="232">
        <f>W235*H235</f>
        <v>0</v>
      </c>
      <c r="Y235" s="40"/>
      <c r="Z235" s="40"/>
      <c r="AA235" s="40"/>
      <c r="AB235" s="40"/>
      <c r="AC235" s="40"/>
      <c r="AD235" s="40"/>
      <c r="AE235" s="40"/>
      <c r="AR235" s="233" t="s">
        <v>313</v>
      </c>
      <c r="AT235" s="233" t="s">
        <v>171</v>
      </c>
      <c r="AU235" s="233" t="s">
        <v>165</v>
      </c>
      <c r="AY235" s="19" t="s">
        <v>166</v>
      </c>
      <c r="BE235" s="234">
        <f>IF(O235="základní",K235,0)</f>
        <v>0</v>
      </c>
      <c r="BF235" s="234">
        <f>IF(O235="snížená",K235,0)</f>
        <v>0</v>
      </c>
      <c r="BG235" s="234">
        <f>IF(O235="zákl. přenesená",K235,0)</f>
        <v>0</v>
      </c>
      <c r="BH235" s="234">
        <f>IF(O235="sníž. přenesená",K235,0)</f>
        <v>0</v>
      </c>
      <c r="BI235" s="234">
        <f>IF(O235="nulová",K235,0)</f>
        <v>0</v>
      </c>
      <c r="BJ235" s="19" t="s">
        <v>84</v>
      </c>
      <c r="BK235" s="234">
        <f>ROUND(P235*H235,2)</f>
        <v>0</v>
      </c>
      <c r="BL235" s="19" t="s">
        <v>313</v>
      </c>
      <c r="BM235" s="233" t="s">
        <v>582</v>
      </c>
    </row>
    <row r="236" s="2" customFormat="1" ht="16.5" customHeight="1">
      <c r="A236" s="40"/>
      <c r="B236" s="41"/>
      <c r="C236" s="220" t="s">
        <v>583</v>
      </c>
      <c r="D236" s="220" t="s">
        <v>171</v>
      </c>
      <c r="E236" s="221" t="s">
        <v>584</v>
      </c>
      <c r="F236" s="222" t="s">
        <v>585</v>
      </c>
      <c r="G236" s="223" t="s">
        <v>312</v>
      </c>
      <c r="H236" s="224">
        <v>1</v>
      </c>
      <c r="I236" s="225"/>
      <c r="J236" s="225"/>
      <c r="K236" s="226">
        <f>ROUND(P236*H236,2)</f>
        <v>0</v>
      </c>
      <c r="L236" s="227"/>
      <c r="M236" s="46"/>
      <c r="N236" s="228" t="s">
        <v>20</v>
      </c>
      <c r="O236" s="229" t="s">
        <v>45</v>
      </c>
      <c r="P236" s="230">
        <f>I236+J236</f>
        <v>0</v>
      </c>
      <c r="Q236" s="230">
        <f>ROUND(I236*H236,2)</f>
        <v>0</v>
      </c>
      <c r="R236" s="230">
        <f>ROUND(J236*H236,2)</f>
        <v>0</v>
      </c>
      <c r="S236" s="86"/>
      <c r="T236" s="231">
        <f>S236*H236</f>
        <v>0</v>
      </c>
      <c r="U236" s="231">
        <v>0</v>
      </c>
      <c r="V236" s="231">
        <f>U236*H236</f>
        <v>0</v>
      </c>
      <c r="W236" s="231">
        <v>0</v>
      </c>
      <c r="X236" s="232">
        <f>W236*H236</f>
        <v>0</v>
      </c>
      <c r="Y236" s="40"/>
      <c r="Z236" s="40"/>
      <c r="AA236" s="40"/>
      <c r="AB236" s="40"/>
      <c r="AC236" s="40"/>
      <c r="AD236" s="40"/>
      <c r="AE236" s="40"/>
      <c r="AR236" s="233" t="s">
        <v>313</v>
      </c>
      <c r="AT236" s="233" t="s">
        <v>171</v>
      </c>
      <c r="AU236" s="233" t="s">
        <v>165</v>
      </c>
      <c r="AY236" s="19" t="s">
        <v>166</v>
      </c>
      <c r="BE236" s="234">
        <f>IF(O236="základní",K236,0)</f>
        <v>0</v>
      </c>
      <c r="BF236" s="234">
        <f>IF(O236="snížená",K236,0)</f>
        <v>0</v>
      </c>
      <c r="BG236" s="234">
        <f>IF(O236="zákl. přenesená",K236,0)</f>
        <v>0</v>
      </c>
      <c r="BH236" s="234">
        <f>IF(O236="sníž. přenesená",K236,0)</f>
        <v>0</v>
      </c>
      <c r="BI236" s="234">
        <f>IF(O236="nulová",K236,0)</f>
        <v>0</v>
      </c>
      <c r="BJ236" s="19" t="s">
        <v>84</v>
      </c>
      <c r="BK236" s="234">
        <f>ROUND(P236*H236,2)</f>
        <v>0</v>
      </c>
      <c r="BL236" s="19" t="s">
        <v>313</v>
      </c>
      <c r="BM236" s="233" t="s">
        <v>586</v>
      </c>
    </row>
    <row r="237" s="12" customFormat="1" ht="22.8" customHeight="1">
      <c r="A237" s="12"/>
      <c r="B237" s="203"/>
      <c r="C237" s="204"/>
      <c r="D237" s="205" t="s">
        <v>75</v>
      </c>
      <c r="E237" s="218" t="s">
        <v>587</v>
      </c>
      <c r="F237" s="218" t="s">
        <v>588</v>
      </c>
      <c r="G237" s="204"/>
      <c r="H237" s="204"/>
      <c r="I237" s="207"/>
      <c r="J237" s="207"/>
      <c r="K237" s="219">
        <f>BK237</f>
        <v>0</v>
      </c>
      <c r="L237" s="204"/>
      <c r="M237" s="209"/>
      <c r="N237" s="210"/>
      <c r="O237" s="211"/>
      <c r="P237" s="211"/>
      <c r="Q237" s="212">
        <f>Q238+Q267+Q304+Q308+Q315</f>
        <v>0</v>
      </c>
      <c r="R237" s="212">
        <f>R238+R267+R304+R308+R315</f>
        <v>0</v>
      </c>
      <c r="S237" s="211"/>
      <c r="T237" s="213">
        <f>T238+T267+T304+T308+T315</f>
        <v>0</v>
      </c>
      <c r="U237" s="211"/>
      <c r="V237" s="213">
        <f>V238+V267+V304+V308+V315</f>
        <v>0</v>
      </c>
      <c r="W237" s="211"/>
      <c r="X237" s="214">
        <f>X238+X267+X304+X308+X315</f>
        <v>0</v>
      </c>
      <c r="Y237" s="12"/>
      <c r="Z237" s="12"/>
      <c r="AA237" s="12"/>
      <c r="AB237" s="12"/>
      <c r="AC237" s="12"/>
      <c r="AD237" s="12"/>
      <c r="AE237" s="12"/>
      <c r="AR237" s="215" t="s">
        <v>165</v>
      </c>
      <c r="AT237" s="216" t="s">
        <v>75</v>
      </c>
      <c r="AU237" s="216" t="s">
        <v>84</v>
      </c>
      <c r="AY237" s="215" t="s">
        <v>166</v>
      </c>
      <c r="BK237" s="217">
        <f>BK238+BK267+BK304+BK308+BK315</f>
        <v>0</v>
      </c>
    </row>
    <row r="238" s="12" customFormat="1" ht="20.88" customHeight="1">
      <c r="A238" s="12"/>
      <c r="B238" s="203"/>
      <c r="C238" s="204"/>
      <c r="D238" s="205" t="s">
        <v>75</v>
      </c>
      <c r="E238" s="218" t="s">
        <v>589</v>
      </c>
      <c r="F238" s="218" t="s">
        <v>590</v>
      </c>
      <c r="G238" s="204"/>
      <c r="H238" s="204"/>
      <c r="I238" s="207"/>
      <c r="J238" s="207"/>
      <c r="K238" s="219">
        <f>BK238</f>
        <v>0</v>
      </c>
      <c r="L238" s="204"/>
      <c r="M238" s="209"/>
      <c r="N238" s="210"/>
      <c r="O238" s="211"/>
      <c r="P238" s="211"/>
      <c r="Q238" s="212">
        <f>SUM(Q239:Q266)</f>
        <v>0</v>
      </c>
      <c r="R238" s="212">
        <f>SUM(R239:R266)</f>
        <v>0</v>
      </c>
      <c r="S238" s="211"/>
      <c r="T238" s="213">
        <f>SUM(T239:T266)</f>
        <v>0</v>
      </c>
      <c r="U238" s="211"/>
      <c r="V238" s="213">
        <f>SUM(V239:V266)</f>
        <v>0</v>
      </c>
      <c r="W238" s="211"/>
      <c r="X238" s="214">
        <f>SUM(X239:X266)</f>
        <v>0</v>
      </c>
      <c r="Y238" s="12"/>
      <c r="Z238" s="12"/>
      <c r="AA238" s="12"/>
      <c r="AB238" s="12"/>
      <c r="AC238" s="12"/>
      <c r="AD238" s="12"/>
      <c r="AE238" s="12"/>
      <c r="AR238" s="215" t="s">
        <v>165</v>
      </c>
      <c r="AT238" s="216" t="s">
        <v>75</v>
      </c>
      <c r="AU238" s="216" t="s">
        <v>86</v>
      </c>
      <c r="AY238" s="215" t="s">
        <v>166</v>
      </c>
      <c r="BK238" s="217">
        <f>SUM(BK239:BK266)</f>
        <v>0</v>
      </c>
    </row>
    <row r="239" s="2" customFormat="1" ht="16.5" customHeight="1">
      <c r="A239" s="40"/>
      <c r="B239" s="41"/>
      <c r="C239" s="220" t="s">
        <v>591</v>
      </c>
      <c r="D239" s="220" t="s">
        <v>171</v>
      </c>
      <c r="E239" s="221" t="s">
        <v>592</v>
      </c>
      <c r="F239" s="222" t="s">
        <v>593</v>
      </c>
      <c r="G239" s="223" t="s">
        <v>594</v>
      </c>
      <c r="H239" s="224">
        <v>0.20000000000000001</v>
      </c>
      <c r="I239" s="225"/>
      <c r="J239" s="225"/>
      <c r="K239" s="226">
        <f>ROUND(P239*H239,2)</f>
        <v>0</v>
      </c>
      <c r="L239" s="227"/>
      <c r="M239" s="46"/>
      <c r="N239" s="228" t="s">
        <v>20</v>
      </c>
      <c r="O239" s="229" t="s">
        <v>45</v>
      </c>
      <c r="P239" s="230">
        <f>I239+J239</f>
        <v>0</v>
      </c>
      <c r="Q239" s="230">
        <f>ROUND(I239*H239,2)</f>
        <v>0</v>
      </c>
      <c r="R239" s="230">
        <f>ROUND(J239*H239,2)</f>
        <v>0</v>
      </c>
      <c r="S239" s="86"/>
      <c r="T239" s="231">
        <f>S239*H239</f>
        <v>0</v>
      </c>
      <c r="U239" s="231">
        <v>0</v>
      </c>
      <c r="V239" s="231">
        <f>U239*H239</f>
        <v>0</v>
      </c>
      <c r="W239" s="231">
        <v>0</v>
      </c>
      <c r="X239" s="232">
        <f>W239*H239</f>
        <v>0</v>
      </c>
      <c r="Y239" s="40"/>
      <c r="Z239" s="40"/>
      <c r="AA239" s="40"/>
      <c r="AB239" s="40"/>
      <c r="AC239" s="40"/>
      <c r="AD239" s="40"/>
      <c r="AE239" s="40"/>
      <c r="AR239" s="233" t="s">
        <v>175</v>
      </c>
      <c r="AT239" s="233" t="s">
        <v>171</v>
      </c>
      <c r="AU239" s="233" t="s">
        <v>165</v>
      </c>
      <c r="AY239" s="19" t="s">
        <v>166</v>
      </c>
      <c r="BE239" s="234">
        <f>IF(O239="základní",K239,0)</f>
        <v>0</v>
      </c>
      <c r="BF239" s="234">
        <f>IF(O239="snížená",K239,0)</f>
        <v>0</v>
      </c>
      <c r="BG239" s="234">
        <f>IF(O239="zákl. přenesená",K239,0)</f>
        <v>0</v>
      </c>
      <c r="BH239" s="234">
        <f>IF(O239="sníž. přenesená",K239,0)</f>
        <v>0</v>
      </c>
      <c r="BI239" s="234">
        <f>IF(O239="nulová",K239,0)</f>
        <v>0</v>
      </c>
      <c r="BJ239" s="19" t="s">
        <v>84</v>
      </c>
      <c r="BK239" s="234">
        <f>ROUND(P239*H239,2)</f>
        <v>0</v>
      </c>
      <c r="BL239" s="19" t="s">
        <v>175</v>
      </c>
      <c r="BM239" s="233" t="s">
        <v>595</v>
      </c>
    </row>
    <row r="240" s="2" customFormat="1" ht="16.5" customHeight="1">
      <c r="A240" s="40"/>
      <c r="B240" s="41"/>
      <c r="C240" s="220" t="s">
        <v>596</v>
      </c>
      <c r="D240" s="220" t="s">
        <v>171</v>
      </c>
      <c r="E240" s="221" t="s">
        <v>597</v>
      </c>
      <c r="F240" s="222" t="s">
        <v>598</v>
      </c>
      <c r="G240" s="223" t="s">
        <v>599</v>
      </c>
      <c r="H240" s="224">
        <v>1</v>
      </c>
      <c r="I240" s="225"/>
      <c r="J240" s="225"/>
      <c r="K240" s="226">
        <f>ROUND(P240*H240,2)</f>
        <v>0</v>
      </c>
      <c r="L240" s="227"/>
      <c r="M240" s="46"/>
      <c r="N240" s="228" t="s">
        <v>20</v>
      </c>
      <c r="O240" s="229" t="s">
        <v>45</v>
      </c>
      <c r="P240" s="230">
        <f>I240+J240</f>
        <v>0</v>
      </c>
      <c r="Q240" s="230">
        <f>ROUND(I240*H240,2)</f>
        <v>0</v>
      </c>
      <c r="R240" s="230">
        <f>ROUND(J240*H240,2)</f>
        <v>0</v>
      </c>
      <c r="S240" s="86"/>
      <c r="T240" s="231">
        <f>S240*H240</f>
        <v>0</v>
      </c>
      <c r="U240" s="231">
        <v>0</v>
      </c>
      <c r="V240" s="231">
        <f>U240*H240</f>
        <v>0</v>
      </c>
      <c r="W240" s="231">
        <v>0</v>
      </c>
      <c r="X240" s="232">
        <f>W240*H240</f>
        <v>0</v>
      </c>
      <c r="Y240" s="40"/>
      <c r="Z240" s="40"/>
      <c r="AA240" s="40"/>
      <c r="AB240" s="40"/>
      <c r="AC240" s="40"/>
      <c r="AD240" s="40"/>
      <c r="AE240" s="40"/>
      <c r="AR240" s="233" t="s">
        <v>175</v>
      </c>
      <c r="AT240" s="233" t="s">
        <v>171</v>
      </c>
      <c r="AU240" s="233" t="s">
        <v>165</v>
      </c>
      <c r="AY240" s="19" t="s">
        <v>166</v>
      </c>
      <c r="BE240" s="234">
        <f>IF(O240="základní",K240,0)</f>
        <v>0</v>
      </c>
      <c r="BF240" s="234">
        <f>IF(O240="snížená",K240,0)</f>
        <v>0</v>
      </c>
      <c r="BG240" s="234">
        <f>IF(O240="zákl. přenesená",K240,0)</f>
        <v>0</v>
      </c>
      <c r="BH240" s="234">
        <f>IF(O240="sníž. přenesená",K240,0)</f>
        <v>0</v>
      </c>
      <c r="BI240" s="234">
        <f>IF(O240="nulová",K240,0)</f>
        <v>0</v>
      </c>
      <c r="BJ240" s="19" t="s">
        <v>84</v>
      </c>
      <c r="BK240" s="234">
        <f>ROUND(P240*H240,2)</f>
        <v>0</v>
      </c>
      <c r="BL240" s="19" t="s">
        <v>175</v>
      </c>
      <c r="BM240" s="233" t="s">
        <v>600</v>
      </c>
    </row>
    <row r="241" s="2" customFormat="1" ht="16.5" customHeight="1">
      <c r="A241" s="40"/>
      <c r="B241" s="41"/>
      <c r="C241" s="220" t="s">
        <v>601</v>
      </c>
      <c r="D241" s="220" t="s">
        <v>171</v>
      </c>
      <c r="E241" s="221" t="s">
        <v>602</v>
      </c>
      <c r="F241" s="222" t="s">
        <v>603</v>
      </c>
      <c r="G241" s="223" t="s">
        <v>599</v>
      </c>
      <c r="H241" s="224">
        <v>17</v>
      </c>
      <c r="I241" s="225"/>
      <c r="J241" s="225"/>
      <c r="K241" s="226">
        <f>ROUND(P241*H241,2)</f>
        <v>0</v>
      </c>
      <c r="L241" s="227"/>
      <c r="M241" s="46"/>
      <c r="N241" s="228" t="s">
        <v>20</v>
      </c>
      <c r="O241" s="229" t="s">
        <v>45</v>
      </c>
      <c r="P241" s="230">
        <f>I241+J241</f>
        <v>0</v>
      </c>
      <c r="Q241" s="230">
        <f>ROUND(I241*H241,2)</f>
        <v>0</v>
      </c>
      <c r="R241" s="230">
        <f>ROUND(J241*H241,2)</f>
        <v>0</v>
      </c>
      <c r="S241" s="86"/>
      <c r="T241" s="231">
        <f>S241*H241</f>
        <v>0</v>
      </c>
      <c r="U241" s="231">
        <v>0</v>
      </c>
      <c r="V241" s="231">
        <f>U241*H241</f>
        <v>0</v>
      </c>
      <c r="W241" s="231">
        <v>0</v>
      </c>
      <c r="X241" s="232">
        <f>W241*H241</f>
        <v>0</v>
      </c>
      <c r="Y241" s="40"/>
      <c r="Z241" s="40"/>
      <c r="AA241" s="40"/>
      <c r="AB241" s="40"/>
      <c r="AC241" s="40"/>
      <c r="AD241" s="40"/>
      <c r="AE241" s="40"/>
      <c r="AR241" s="233" t="s">
        <v>175</v>
      </c>
      <c r="AT241" s="233" t="s">
        <v>171</v>
      </c>
      <c r="AU241" s="233" t="s">
        <v>165</v>
      </c>
      <c r="AY241" s="19" t="s">
        <v>166</v>
      </c>
      <c r="BE241" s="234">
        <f>IF(O241="základní",K241,0)</f>
        <v>0</v>
      </c>
      <c r="BF241" s="234">
        <f>IF(O241="snížená",K241,0)</f>
        <v>0</v>
      </c>
      <c r="BG241" s="234">
        <f>IF(O241="zákl. přenesená",K241,0)</f>
        <v>0</v>
      </c>
      <c r="BH241" s="234">
        <f>IF(O241="sníž. přenesená",K241,0)</f>
        <v>0</v>
      </c>
      <c r="BI241" s="234">
        <f>IF(O241="nulová",K241,0)</f>
        <v>0</v>
      </c>
      <c r="BJ241" s="19" t="s">
        <v>84</v>
      </c>
      <c r="BK241" s="234">
        <f>ROUND(P241*H241,2)</f>
        <v>0</v>
      </c>
      <c r="BL241" s="19" t="s">
        <v>175</v>
      </c>
      <c r="BM241" s="233" t="s">
        <v>604</v>
      </c>
    </row>
    <row r="242" s="13" customFormat="1">
      <c r="A242" s="13"/>
      <c r="B242" s="245"/>
      <c r="C242" s="246"/>
      <c r="D242" s="247" t="s">
        <v>605</v>
      </c>
      <c r="E242" s="248" t="s">
        <v>20</v>
      </c>
      <c r="F242" s="249" t="s">
        <v>606</v>
      </c>
      <c r="G242" s="246"/>
      <c r="H242" s="250">
        <v>16</v>
      </c>
      <c r="I242" s="251"/>
      <c r="J242" s="251"/>
      <c r="K242" s="246"/>
      <c r="L242" s="246"/>
      <c r="M242" s="252"/>
      <c r="N242" s="253"/>
      <c r="O242" s="254"/>
      <c r="P242" s="254"/>
      <c r="Q242" s="254"/>
      <c r="R242" s="254"/>
      <c r="S242" s="254"/>
      <c r="T242" s="254"/>
      <c r="U242" s="254"/>
      <c r="V242" s="254"/>
      <c r="W242" s="254"/>
      <c r="X242" s="255"/>
      <c r="Y242" s="13"/>
      <c r="Z242" s="13"/>
      <c r="AA242" s="13"/>
      <c r="AB242" s="13"/>
      <c r="AC242" s="13"/>
      <c r="AD242" s="13"/>
      <c r="AE242" s="13"/>
      <c r="AT242" s="256" t="s">
        <v>605</v>
      </c>
      <c r="AU242" s="256" t="s">
        <v>165</v>
      </c>
      <c r="AV242" s="13" t="s">
        <v>86</v>
      </c>
      <c r="AW242" s="13" t="s">
        <v>5</v>
      </c>
      <c r="AX242" s="13" t="s">
        <v>76</v>
      </c>
      <c r="AY242" s="256" t="s">
        <v>166</v>
      </c>
    </row>
    <row r="243" s="13" customFormat="1">
      <c r="A243" s="13"/>
      <c r="B243" s="245"/>
      <c r="C243" s="246"/>
      <c r="D243" s="247" t="s">
        <v>605</v>
      </c>
      <c r="E243" s="248" t="s">
        <v>20</v>
      </c>
      <c r="F243" s="249" t="s">
        <v>607</v>
      </c>
      <c r="G243" s="246"/>
      <c r="H243" s="250">
        <v>1</v>
      </c>
      <c r="I243" s="251"/>
      <c r="J243" s="251"/>
      <c r="K243" s="246"/>
      <c r="L243" s="246"/>
      <c r="M243" s="252"/>
      <c r="N243" s="253"/>
      <c r="O243" s="254"/>
      <c r="P243" s="254"/>
      <c r="Q243" s="254"/>
      <c r="R243" s="254"/>
      <c r="S243" s="254"/>
      <c r="T243" s="254"/>
      <c r="U243" s="254"/>
      <c r="V243" s="254"/>
      <c r="W243" s="254"/>
      <c r="X243" s="255"/>
      <c r="Y243" s="13"/>
      <c r="Z243" s="13"/>
      <c r="AA243" s="13"/>
      <c r="AB243" s="13"/>
      <c r="AC243" s="13"/>
      <c r="AD243" s="13"/>
      <c r="AE243" s="13"/>
      <c r="AT243" s="256" t="s">
        <v>605</v>
      </c>
      <c r="AU243" s="256" t="s">
        <v>165</v>
      </c>
      <c r="AV243" s="13" t="s">
        <v>86</v>
      </c>
      <c r="AW243" s="13" t="s">
        <v>5</v>
      </c>
      <c r="AX243" s="13" t="s">
        <v>76</v>
      </c>
      <c r="AY243" s="256" t="s">
        <v>166</v>
      </c>
    </row>
    <row r="244" s="14" customFormat="1">
      <c r="A244" s="14"/>
      <c r="B244" s="257"/>
      <c r="C244" s="258"/>
      <c r="D244" s="247" t="s">
        <v>605</v>
      </c>
      <c r="E244" s="259" t="s">
        <v>20</v>
      </c>
      <c r="F244" s="260" t="s">
        <v>608</v>
      </c>
      <c r="G244" s="258"/>
      <c r="H244" s="261">
        <v>17</v>
      </c>
      <c r="I244" s="262"/>
      <c r="J244" s="262"/>
      <c r="K244" s="258"/>
      <c r="L244" s="258"/>
      <c r="M244" s="263"/>
      <c r="N244" s="264"/>
      <c r="O244" s="265"/>
      <c r="P244" s="265"/>
      <c r="Q244" s="265"/>
      <c r="R244" s="265"/>
      <c r="S244" s="265"/>
      <c r="T244" s="265"/>
      <c r="U244" s="265"/>
      <c r="V244" s="265"/>
      <c r="W244" s="265"/>
      <c r="X244" s="266"/>
      <c r="Y244" s="14"/>
      <c r="Z244" s="14"/>
      <c r="AA244" s="14"/>
      <c r="AB244" s="14"/>
      <c r="AC244" s="14"/>
      <c r="AD244" s="14"/>
      <c r="AE244" s="14"/>
      <c r="AT244" s="267" t="s">
        <v>605</v>
      </c>
      <c r="AU244" s="267" t="s">
        <v>165</v>
      </c>
      <c r="AV244" s="14" t="s">
        <v>175</v>
      </c>
      <c r="AW244" s="14" t="s">
        <v>5</v>
      </c>
      <c r="AX244" s="14" t="s">
        <v>84</v>
      </c>
      <c r="AY244" s="267" t="s">
        <v>166</v>
      </c>
    </row>
    <row r="245" s="2" customFormat="1" ht="16.5" customHeight="1">
      <c r="A245" s="40"/>
      <c r="B245" s="41"/>
      <c r="C245" s="220" t="s">
        <v>609</v>
      </c>
      <c r="D245" s="220" t="s">
        <v>171</v>
      </c>
      <c r="E245" s="221" t="s">
        <v>610</v>
      </c>
      <c r="F245" s="222" t="s">
        <v>611</v>
      </c>
      <c r="G245" s="223" t="s">
        <v>174</v>
      </c>
      <c r="H245" s="224">
        <v>0</v>
      </c>
      <c r="I245" s="225"/>
      <c r="J245" s="225"/>
      <c r="K245" s="226">
        <f>ROUND(P245*H245,2)</f>
        <v>0</v>
      </c>
      <c r="L245" s="227"/>
      <c r="M245" s="46"/>
      <c r="N245" s="228" t="s">
        <v>20</v>
      </c>
      <c r="O245" s="229" t="s">
        <v>45</v>
      </c>
      <c r="P245" s="230">
        <f>I245+J245</f>
        <v>0</v>
      </c>
      <c r="Q245" s="230">
        <f>ROUND(I245*H245,2)</f>
        <v>0</v>
      </c>
      <c r="R245" s="230">
        <f>ROUND(J245*H245,2)</f>
        <v>0</v>
      </c>
      <c r="S245" s="86"/>
      <c r="T245" s="231">
        <f>S245*H245</f>
        <v>0</v>
      </c>
      <c r="U245" s="231">
        <v>0</v>
      </c>
      <c r="V245" s="231">
        <f>U245*H245</f>
        <v>0</v>
      </c>
      <c r="W245" s="231">
        <v>0</v>
      </c>
      <c r="X245" s="232">
        <f>W245*H245</f>
        <v>0</v>
      </c>
      <c r="Y245" s="40"/>
      <c r="Z245" s="40"/>
      <c r="AA245" s="40"/>
      <c r="AB245" s="40"/>
      <c r="AC245" s="40"/>
      <c r="AD245" s="40"/>
      <c r="AE245" s="40"/>
      <c r="AR245" s="233" t="s">
        <v>175</v>
      </c>
      <c r="AT245" s="233" t="s">
        <v>171</v>
      </c>
      <c r="AU245" s="233" t="s">
        <v>165</v>
      </c>
      <c r="AY245" s="19" t="s">
        <v>166</v>
      </c>
      <c r="BE245" s="234">
        <f>IF(O245="základní",K245,0)</f>
        <v>0</v>
      </c>
      <c r="BF245" s="234">
        <f>IF(O245="snížená",K245,0)</f>
        <v>0</v>
      </c>
      <c r="BG245" s="234">
        <f>IF(O245="zákl. přenesená",K245,0)</f>
        <v>0</v>
      </c>
      <c r="BH245" s="234">
        <f>IF(O245="sníž. přenesená",K245,0)</f>
        <v>0</v>
      </c>
      <c r="BI245" s="234">
        <f>IF(O245="nulová",K245,0)</f>
        <v>0</v>
      </c>
      <c r="BJ245" s="19" t="s">
        <v>84</v>
      </c>
      <c r="BK245" s="234">
        <f>ROUND(P245*H245,2)</f>
        <v>0</v>
      </c>
      <c r="BL245" s="19" t="s">
        <v>175</v>
      </c>
      <c r="BM245" s="233" t="s">
        <v>612</v>
      </c>
    </row>
    <row r="246" s="13" customFormat="1">
      <c r="A246" s="13"/>
      <c r="B246" s="245"/>
      <c r="C246" s="246"/>
      <c r="D246" s="247" t="s">
        <v>605</v>
      </c>
      <c r="E246" s="248" t="s">
        <v>20</v>
      </c>
      <c r="F246" s="249" t="s">
        <v>613</v>
      </c>
      <c r="G246" s="246"/>
      <c r="H246" s="250">
        <v>0</v>
      </c>
      <c r="I246" s="251"/>
      <c r="J246" s="251"/>
      <c r="K246" s="246"/>
      <c r="L246" s="246"/>
      <c r="M246" s="252"/>
      <c r="N246" s="253"/>
      <c r="O246" s="254"/>
      <c r="P246" s="254"/>
      <c r="Q246" s="254"/>
      <c r="R246" s="254"/>
      <c r="S246" s="254"/>
      <c r="T246" s="254"/>
      <c r="U246" s="254"/>
      <c r="V246" s="254"/>
      <c r="W246" s="254"/>
      <c r="X246" s="255"/>
      <c r="Y246" s="13"/>
      <c r="Z246" s="13"/>
      <c r="AA246" s="13"/>
      <c r="AB246" s="13"/>
      <c r="AC246" s="13"/>
      <c r="AD246" s="13"/>
      <c r="AE246" s="13"/>
      <c r="AT246" s="256" t="s">
        <v>605</v>
      </c>
      <c r="AU246" s="256" t="s">
        <v>165</v>
      </c>
      <c r="AV246" s="13" t="s">
        <v>86</v>
      </c>
      <c r="AW246" s="13" t="s">
        <v>5</v>
      </c>
      <c r="AX246" s="13" t="s">
        <v>84</v>
      </c>
      <c r="AY246" s="256" t="s">
        <v>166</v>
      </c>
    </row>
    <row r="247" s="2" customFormat="1" ht="16.5" customHeight="1">
      <c r="A247" s="40"/>
      <c r="B247" s="41"/>
      <c r="C247" s="220" t="s">
        <v>614</v>
      </c>
      <c r="D247" s="220" t="s">
        <v>171</v>
      </c>
      <c r="E247" s="221" t="s">
        <v>615</v>
      </c>
      <c r="F247" s="222" t="s">
        <v>616</v>
      </c>
      <c r="G247" s="223" t="s">
        <v>174</v>
      </c>
      <c r="H247" s="224">
        <v>130</v>
      </c>
      <c r="I247" s="225"/>
      <c r="J247" s="225"/>
      <c r="K247" s="226">
        <f>ROUND(P247*H247,2)</f>
        <v>0</v>
      </c>
      <c r="L247" s="227"/>
      <c r="M247" s="46"/>
      <c r="N247" s="228" t="s">
        <v>20</v>
      </c>
      <c r="O247" s="229" t="s">
        <v>45</v>
      </c>
      <c r="P247" s="230">
        <f>I247+J247</f>
        <v>0</v>
      </c>
      <c r="Q247" s="230">
        <f>ROUND(I247*H247,2)</f>
        <v>0</v>
      </c>
      <c r="R247" s="230">
        <f>ROUND(J247*H247,2)</f>
        <v>0</v>
      </c>
      <c r="S247" s="86"/>
      <c r="T247" s="231">
        <f>S247*H247</f>
        <v>0</v>
      </c>
      <c r="U247" s="231">
        <v>0</v>
      </c>
      <c r="V247" s="231">
        <f>U247*H247</f>
        <v>0</v>
      </c>
      <c r="W247" s="231">
        <v>0</v>
      </c>
      <c r="X247" s="232">
        <f>W247*H247</f>
        <v>0</v>
      </c>
      <c r="Y247" s="40"/>
      <c r="Z247" s="40"/>
      <c r="AA247" s="40"/>
      <c r="AB247" s="40"/>
      <c r="AC247" s="40"/>
      <c r="AD247" s="40"/>
      <c r="AE247" s="40"/>
      <c r="AR247" s="233" t="s">
        <v>175</v>
      </c>
      <c r="AT247" s="233" t="s">
        <v>171</v>
      </c>
      <c r="AU247" s="233" t="s">
        <v>165</v>
      </c>
      <c r="AY247" s="19" t="s">
        <v>166</v>
      </c>
      <c r="BE247" s="234">
        <f>IF(O247="základní",K247,0)</f>
        <v>0</v>
      </c>
      <c r="BF247" s="234">
        <f>IF(O247="snížená",K247,0)</f>
        <v>0</v>
      </c>
      <c r="BG247" s="234">
        <f>IF(O247="zákl. přenesená",K247,0)</f>
        <v>0</v>
      </c>
      <c r="BH247" s="234">
        <f>IF(O247="sníž. přenesená",K247,0)</f>
        <v>0</v>
      </c>
      <c r="BI247" s="234">
        <f>IF(O247="nulová",K247,0)</f>
        <v>0</v>
      </c>
      <c r="BJ247" s="19" t="s">
        <v>84</v>
      </c>
      <c r="BK247" s="234">
        <f>ROUND(P247*H247,2)</f>
        <v>0</v>
      </c>
      <c r="BL247" s="19" t="s">
        <v>175</v>
      </c>
      <c r="BM247" s="233" t="s">
        <v>617</v>
      </c>
    </row>
    <row r="248" s="13" customFormat="1">
      <c r="A248" s="13"/>
      <c r="B248" s="245"/>
      <c r="C248" s="246"/>
      <c r="D248" s="247" t="s">
        <v>605</v>
      </c>
      <c r="E248" s="248" t="s">
        <v>20</v>
      </c>
      <c r="F248" s="249" t="s">
        <v>618</v>
      </c>
      <c r="G248" s="246"/>
      <c r="H248" s="250">
        <v>260</v>
      </c>
      <c r="I248" s="251"/>
      <c r="J248" s="251"/>
      <c r="K248" s="246"/>
      <c r="L248" s="246"/>
      <c r="M248" s="252"/>
      <c r="N248" s="253"/>
      <c r="O248" s="254"/>
      <c r="P248" s="254"/>
      <c r="Q248" s="254"/>
      <c r="R248" s="254"/>
      <c r="S248" s="254"/>
      <c r="T248" s="254"/>
      <c r="U248" s="254"/>
      <c r="V248" s="254"/>
      <c r="W248" s="254"/>
      <c r="X248" s="255"/>
      <c r="Y248" s="13"/>
      <c r="Z248" s="13"/>
      <c r="AA248" s="13"/>
      <c r="AB248" s="13"/>
      <c r="AC248" s="13"/>
      <c r="AD248" s="13"/>
      <c r="AE248" s="13"/>
      <c r="AT248" s="256" t="s">
        <v>605</v>
      </c>
      <c r="AU248" s="256" t="s">
        <v>165</v>
      </c>
      <c r="AV248" s="13" t="s">
        <v>86</v>
      </c>
      <c r="AW248" s="13" t="s">
        <v>5</v>
      </c>
      <c r="AX248" s="13" t="s">
        <v>76</v>
      </c>
      <c r="AY248" s="256" t="s">
        <v>166</v>
      </c>
    </row>
    <row r="249" s="13" customFormat="1">
      <c r="A249" s="13"/>
      <c r="B249" s="245"/>
      <c r="C249" s="246"/>
      <c r="D249" s="247" t="s">
        <v>605</v>
      </c>
      <c r="E249" s="248" t="s">
        <v>20</v>
      </c>
      <c r="F249" s="249" t="s">
        <v>619</v>
      </c>
      <c r="G249" s="246"/>
      <c r="H249" s="250">
        <v>-130</v>
      </c>
      <c r="I249" s="251"/>
      <c r="J249" s="251"/>
      <c r="K249" s="246"/>
      <c r="L249" s="246"/>
      <c r="M249" s="252"/>
      <c r="N249" s="253"/>
      <c r="O249" s="254"/>
      <c r="P249" s="254"/>
      <c r="Q249" s="254"/>
      <c r="R249" s="254"/>
      <c r="S249" s="254"/>
      <c r="T249" s="254"/>
      <c r="U249" s="254"/>
      <c r="V249" s="254"/>
      <c r="W249" s="254"/>
      <c r="X249" s="255"/>
      <c r="Y249" s="13"/>
      <c r="Z249" s="13"/>
      <c r="AA249" s="13"/>
      <c r="AB249" s="13"/>
      <c r="AC249" s="13"/>
      <c r="AD249" s="13"/>
      <c r="AE249" s="13"/>
      <c r="AT249" s="256" t="s">
        <v>605</v>
      </c>
      <c r="AU249" s="256" t="s">
        <v>165</v>
      </c>
      <c r="AV249" s="13" t="s">
        <v>86</v>
      </c>
      <c r="AW249" s="13" t="s">
        <v>5</v>
      </c>
      <c r="AX249" s="13" t="s">
        <v>76</v>
      </c>
      <c r="AY249" s="256" t="s">
        <v>166</v>
      </c>
    </row>
    <row r="250" s="14" customFormat="1">
      <c r="A250" s="14"/>
      <c r="B250" s="257"/>
      <c r="C250" s="258"/>
      <c r="D250" s="247" t="s">
        <v>605</v>
      </c>
      <c r="E250" s="259" t="s">
        <v>20</v>
      </c>
      <c r="F250" s="260" t="s">
        <v>608</v>
      </c>
      <c r="G250" s="258"/>
      <c r="H250" s="261">
        <v>130</v>
      </c>
      <c r="I250" s="262"/>
      <c r="J250" s="262"/>
      <c r="K250" s="258"/>
      <c r="L250" s="258"/>
      <c r="M250" s="263"/>
      <c r="N250" s="264"/>
      <c r="O250" s="265"/>
      <c r="P250" s="265"/>
      <c r="Q250" s="265"/>
      <c r="R250" s="265"/>
      <c r="S250" s="265"/>
      <c r="T250" s="265"/>
      <c r="U250" s="265"/>
      <c r="V250" s="265"/>
      <c r="W250" s="265"/>
      <c r="X250" s="266"/>
      <c r="Y250" s="14"/>
      <c r="Z250" s="14"/>
      <c r="AA250" s="14"/>
      <c r="AB250" s="14"/>
      <c r="AC250" s="14"/>
      <c r="AD250" s="14"/>
      <c r="AE250" s="14"/>
      <c r="AT250" s="267" t="s">
        <v>605</v>
      </c>
      <c r="AU250" s="267" t="s">
        <v>165</v>
      </c>
      <c r="AV250" s="14" t="s">
        <v>175</v>
      </c>
      <c r="AW250" s="14" t="s">
        <v>5</v>
      </c>
      <c r="AX250" s="14" t="s">
        <v>84</v>
      </c>
      <c r="AY250" s="267" t="s">
        <v>166</v>
      </c>
    </row>
    <row r="251" s="2" customFormat="1" ht="16.5" customHeight="1">
      <c r="A251" s="40"/>
      <c r="B251" s="41"/>
      <c r="C251" s="220" t="s">
        <v>620</v>
      </c>
      <c r="D251" s="220" t="s">
        <v>171</v>
      </c>
      <c r="E251" s="221" t="s">
        <v>621</v>
      </c>
      <c r="F251" s="222" t="s">
        <v>622</v>
      </c>
      <c r="G251" s="223" t="s">
        <v>174</v>
      </c>
      <c r="H251" s="224">
        <v>260</v>
      </c>
      <c r="I251" s="225"/>
      <c r="J251" s="225"/>
      <c r="K251" s="226">
        <f>ROUND(P251*H251,2)</f>
        <v>0</v>
      </c>
      <c r="L251" s="227"/>
      <c r="M251" s="46"/>
      <c r="N251" s="228" t="s">
        <v>20</v>
      </c>
      <c r="O251" s="229" t="s">
        <v>45</v>
      </c>
      <c r="P251" s="230">
        <f>I251+J251</f>
        <v>0</v>
      </c>
      <c r="Q251" s="230">
        <f>ROUND(I251*H251,2)</f>
        <v>0</v>
      </c>
      <c r="R251" s="230">
        <f>ROUND(J251*H251,2)</f>
        <v>0</v>
      </c>
      <c r="S251" s="86"/>
      <c r="T251" s="231">
        <f>S251*H251</f>
        <v>0</v>
      </c>
      <c r="U251" s="231">
        <v>0</v>
      </c>
      <c r="V251" s="231">
        <f>U251*H251</f>
        <v>0</v>
      </c>
      <c r="W251" s="231">
        <v>0</v>
      </c>
      <c r="X251" s="232">
        <f>W251*H251</f>
        <v>0</v>
      </c>
      <c r="Y251" s="40"/>
      <c r="Z251" s="40"/>
      <c r="AA251" s="40"/>
      <c r="AB251" s="40"/>
      <c r="AC251" s="40"/>
      <c r="AD251" s="40"/>
      <c r="AE251" s="40"/>
      <c r="AR251" s="233" t="s">
        <v>175</v>
      </c>
      <c r="AT251" s="233" t="s">
        <v>171</v>
      </c>
      <c r="AU251" s="233" t="s">
        <v>165</v>
      </c>
      <c r="AY251" s="19" t="s">
        <v>166</v>
      </c>
      <c r="BE251" s="234">
        <f>IF(O251="základní",K251,0)</f>
        <v>0</v>
      </c>
      <c r="BF251" s="234">
        <f>IF(O251="snížená",K251,0)</f>
        <v>0</v>
      </c>
      <c r="BG251" s="234">
        <f>IF(O251="zákl. přenesená",K251,0)</f>
        <v>0</v>
      </c>
      <c r="BH251" s="234">
        <f>IF(O251="sníž. přenesená",K251,0)</f>
        <v>0</v>
      </c>
      <c r="BI251" s="234">
        <f>IF(O251="nulová",K251,0)</f>
        <v>0</v>
      </c>
      <c r="BJ251" s="19" t="s">
        <v>84</v>
      </c>
      <c r="BK251" s="234">
        <f>ROUND(P251*H251,2)</f>
        <v>0</v>
      </c>
      <c r="BL251" s="19" t="s">
        <v>175</v>
      </c>
      <c r="BM251" s="233" t="s">
        <v>623</v>
      </c>
    </row>
    <row r="252" s="13" customFormat="1">
      <c r="A252" s="13"/>
      <c r="B252" s="245"/>
      <c r="C252" s="246"/>
      <c r="D252" s="247" t="s">
        <v>605</v>
      </c>
      <c r="E252" s="248" t="s">
        <v>20</v>
      </c>
      <c r="F252" s="249" t="s">
        <v>624</v>
      </c>
      <c r="G252" s="246"/>
      <c r="H252" s="250">
        <v>390</v>
      </c>
      <c r="I252" s="251"/>
      <c r="J252" s="251"/>
      <c r="K252" s="246"/>
      <c r="L252" s="246"/>
      <c r="M252" s="252"/>
      <c r="N252" s="253"/>
      <c r="O252" s="254"/>
      <c r="P252" s="254"/>
      <c r="Q252" s="254"/>
      <c r="R252" s="254"/>
      <c r="S252" s="254"/>
      <c r="T252" s="254"/>
      <c r="U252" s="254"/>
      <c r="V252" s="254"/>
      <c r="W252" s="254"/>
      <c r="X252" s="255"/>
      <c r="Y252" s="13"/>
      <c r="Z252" s="13"/>
      <c r="AA252" s="13"/>
      <c r="AB252" s="13"/>
      <c r="AC252" s="13"/>
      <c r="AD252" s="13"/>
      <c r="AE252" s="13"/>
      <c r="AT252" s="256" t="s">
        <v>605</v>
      </c>
      <c r="AU252" s="256" t="s">
        <v>165</v>
      </c>
      <c r="AV252" s="13" t="s">
        <v>86</v>
      </c>
      <c r="AW252" s="13" t="s">
        <v>5</v>
      </c>
      <c r="AX252" s="13" t="s">
        <v>76</v>
      </c>
      <c r="AY252" s="256" t="s">
        <v>166</v>
      </c>
    </row>
    <row r="253" s="13" customFormat="1">
      <c r="A253" s="13"/>
      <c r="B253" s="245"/>
      <c r="C253" s="246"/>
      <c r="D253" s="247" t="s">
        <v>605</v>
      </c>
      <c r="E253" s="248" t="s">
        <v>20</v>
      </c>
      <c r="F253" s="249" t="s">
        <v>625</v>
      </c>
      <c r="G253" s="246"/>
      <c r="H253" s="250">
        <v>-130</v>
      </c>
      <c r="I253" s="251"/>
      <c r="J253" s="251"/>
      <c r="K253" s="246"/>
      <c r="L253" s="246"/>
      <c r="M253" s="252"/>
      <c r="N253" s="253"/>
      <c r="O253" s="254"/>
      <c r="P253" s="254"/>
      <c r="Q253" s="254"/>
      <c r="R253" s="254"/>
      <c r="S253" s="254"/>
      <c r="T253" s="254"/>
      <c r="U253" s="254"/>
      <c r="V253" s="254"/>
      <c r="W253" s="254"/>
      <c r="X253" s="255"/>
      <c r="Y253" s="13"/>
      <c r="Z253" s="13"/>
      <c r="AA253" s="13"/>
      <c r="AB253" s="13"/>
      <c r="AC253" s="13"/>
      <c r="AD253" s="13"/>
      <c r="AE253" s="13"/>
      <c r="AT253" s="256" t="s">
        <v>605</v>
      </c>
      <c r="AU253" s="256" t="s">
        <v>165</v>
      </c>
      <c r="AV253" s="13" t="s">
        <v>86</v>
      </c>
      <c r="AW253" s="13" t="s">
        <v>5</v>
      </c>
      <c r="AX253" s="13" t="s">
        <v>76</v>
      </c>
      <c r="AY253" s="256" t="s">
        <v>166</v>
      </c>
    </row>
    <row r="254" s="14" customFormat="1">
      <c r="A254" s="14"/>
      <c r="B254" s="257"/>
      <c r="C254" s="258"/>
      <c r="D254" s="247" t="s">
        <v>605</v>
      </c>
      <c r="E254" s="259" t="s">
        <v>20</v>
      </c>
      <c r="F254" s="260" t="s">
        <v>608</v>
      </c>
      <c r="G254" s="258"/>
      <c r="H254" s="261">
        <v>260</v>
      </c>
      <c r="I254" s="262"/>
      <c r="J254" s="262"/>
      <c r="K254" s="258"/>
      <c r="L254" s="258"/>
      <c r="M254" s="263"/>
      <c r="N254" s="264"/>
      <c r="O254" s="265"/>
      <c r="P254" s="265"/>
      <c r="Q254" s="265"/>
      <c r="R254" s="265"/>
      <c r="S254" s="265"/>
      <c r="T254" s="265"/>
      <c r="U254" s="265"/>
      <c r="V254" s="265"/>
      <c r="W254" s="265"/>
      <c r="X254" s="266"/>
      <c r="Y254" s="14"/>
      <c r="Z254" s="14"/>
      <c r="AA254" s="14"/>
      <c r="AB254" s="14"/>
      <c r="AC254" s="14"/>
      <c r="AD254" s="14"/>
      <c r="AE254" s="14"/>
      <c r="AT254" s="267" t="s">
        <v>605</v>
      </c>
      <c r="AU254" s="267" t="s">
        <v>165</v>
      </c>
      <c r="AV254" s="14" t="s">
        <v>175</v>
      </c>
      <c r="AW254" s="14" t="s">
        <v>5</v>
      </c>
      <c r="AX254" s="14" t="s">
        <v>84</v>
      </c>
      <c r="AY254" s="267" t="s">
        <v>166</v>
      </c>
    </row>
    <row r="255" s="2" customFormat="1" ht="16.5" customHeight="1">
      <c r="A255" s="40"/>
      <c r="B255" s="41"/>
      <c r="C255" s="220" t="s">
        <v>626</v>
      </c>
      <c r="D255" s="220" t="s">
        <v>171</v>
      </c>
      <c r="E255" s="221" t="s">
        <v>188</v>
      </c>
      <c r="F255" s="222" t="s">
        <v>189</v>
      </c>
      <c r="G255" s="223" t="s">
        <v>174</v>
      </c>
      <c r="H255" s="224">
        <v>260</v>
      </c>
      <c r="I255" s="225"/>
      <c r="J255" s="225"/>
      <c r="K255" s="226">
        <f>ROUND(P255*H255,2)</f>
        <v>0</v>
      </c>
      <c r="L255" s="227"/>
      <c r="M255" s="46"/>
      <c r="N255" s="228" t="s">
        <v>20</v>
      </c>
      <c r="O255" s="229" t="s">
        <v>45</v>
      </c>
      <c r="P255" s="230">
        <f>I255+J255</f>
        <v>0</v>
      </c>
      <c r="Q255" s="230">
        <f>ROUND(I255*H255,2)</f>
        <v>0</v>
      </c>
      <c r="R255" s="230">
        <f>ROUND(J255*H255,2)</f>
        <v>0</v>
      </c>
      <c r="S255" s="86"/>
      <c r="T255" s="231">
        <f>S255*H255</f>
        <v>0</v>
      </c>
      <c r="U255" s="231">
        <v>0</v>
      </c>
      <c r="V255" s="231">
        <f>U255*H255</f>
        <v>0</v>
      </c>
      <c r="W255" s="231">
        <v>0</v>
      </c>
      <c r="X255" s="232">
        <f>W255*H255</f>
        <v>0</v>
      </c>
      <c r="Y255" s="40"/>
      <c r="Z255" s="40"/>
      <c r="AA255" s="40"/>
      <c r="AB255" s="40"/>
      <c r="AC255" s="40"/>
      <c r="AD255" s="40"/>
      <c r="AE255" s="40"/>
      <c r="AR255" s="233" t="s">
        <v>175</v>
      </c>
      <c r="AT255" s="233" t="s">
        <v>171</v>
      </c>
      <c r="AU255" s="233" t="s">
        <v>165</v>
      </c>
      <c r="AY255" s="19" t="s">
        <v>166</v>
      </c>
      <c r="BE255" s="234">
        <f>IF(O255="základní",K255,0)</f>
        <v>0</v>
      </c>
      <c r="BF255" s="234">
        <f>IF(O255="snížená",K255,0)</f>
        <v>0</v>
      </c>
      <c r="BG255" s="234">
        <f>IF(O255="zákl. přenesená",K255,0)</f>
        <v>0</v>
      </c>
      <c r="BH255" s="234">
        <f>IF(O255="sníž. přenesená",K255,0)</f>
        <v>0</v>
      </c>
      <c r="BI255" s="234">
        <f>IF(O255="nulová",K255,0)</f>
        <v>0</v>
      </c>
      <c r="BJ255" s="19" t="s">
        <v>84</v>
      </c>
      <c r="BK255" s="234">
        <f>ROUND(P255*H255,2)</f>
        <v>0</v>
      </c>
      <c r="BL255" s="19" t="s">
        <v>175</v>
      </c>
      <c r="BM255" s="233" t="s">
        <v>627</v>
      </c>
    </row>
    <row r="256" s="2" customFormat="1" ht="16.5" customHeight="1">
      <c r="A256" s="40"/>
      <c r="B256" s="41"/>
      <c r="C256" s="220" t="s">
        <v>628</v>
      </c>
      <c r="D256" s="220" t="s">
        <v>171</v>
      </c>
      <c r="E256" s="221" t="s">
        <v>629</v>
      </c>
      <c r="F256" s="222" t="s">
        <v>630</v>
      </c>
      <c r="G256" s="223" t="s">
        <v>210</v>
      </c>
      <c r="H256" s="224">
        <v>130</v>
      </c>
      <c r="I256" s="225"/>
      <c r="J256" s="225"/>
      <c r="K256" s="226">
        <f>ROUND(P256*H256,2)</f>
        <v>0</v>
      </c>
      <c r="L256" s="227"/>
      <c r="M256" s="46"/>
      <c r="N256" s="228" t="s">
        <v>20</v>
      </c>
      <c r="O256" s="229" t="s">
        <v>45</v>
      </c>
      <c r="P256" s="230">
        <f>I256+J256</f>
        <v>0</v>
      </c>
      <c r="Q256" s="230">
        <f>ROUND(I256*H256,2)</f>
        <v>0</v>
      </c>
      <c r="R256" s="230">
        <f>ROUND(J256*H256,2)</f>
        <v>0</v>
      </c>
      <c r="S256" s="86"/>
      <c r="T256" s="231">
        <f>S256*H256</f>
        <v>0</v>
      </c>
      <c r="U256" s="231">
        <v>0</v>
      </c>
      <c r="V256" s="231">
        <f>U256*H256</f>
        <v>0</v>
      </c>
      <c r="W256" s="231">
        <v>0</v>
      </c>
      <c r="X256" s="232">
        <f>W256*H256</f>
        <v>0</v>
      </c>
      <c r="Y256" s="40"/>
      <c r="Z256" s="40"/>
      <c r="AA256" s="40"/>
      <c r="AB256" s="40"/>
      <c r="AC256" s="40"/>
      <c r="AD256" s="40"/>
      <c r="AE256" s="40"/>
      <c r="AR256" s="233" t="s">
        <v>175</v>
      </c>
      <c r="AT256" s="233" t="s">
        <v>171</v>
      </c>
      <c r="AU256" s="233" t="s">
        <v>165</v>
      </c>
      <c r="AY256" s="19" t="s">
        <v>166</v>
      </c>
      <c r="BE256" s="234">
        <f>IF(O256="základní",K256,0)</f>
        <v>0</v>
      </c>
      <c r="BF256" s="234">
        <f>IF(O256="snížená",K256,0)</f>
        <v>0</v>
      </c>
      <c r="BG256" s="234">
        <f>IF(O256="zákl. přenesená",K256,0)</f>
        <v>0</v>
      </c>
      <c r="BH256" s="234">
        <f>IF(O256="sníž. přenesená",K256,0)</f>
        <v>0</v>
      </c>
      <c r="BI256" s="234">
        <f>IF(O256="nulová",K256,0)</f>
        <v>0</v>
      </c>
      <c r="BJ256" s="19" t="s">
        <v>84</v>
      </c>
      <c r="BK256" s="234">
        <f>ROUND(P256*H256,2)</f>
        <v>0</v>
      </c>
      <c r="BL256" s="19" t="s">
        <v>175</v>
      </c>
      <c r="BM256" s="233" t="s">
        <v>631</v>
      </c>
    </row>
    <row r="257" s="2" customFormat="1" ht="16.5" customHeight="1">
      <c r="A257" s="40"/>
      <c r="B257" s="41"/>
      <c r="C257" s="220" t="s">
        <v>632</v>
      </c>
      <c r="D257" s="220" t="s">
        <v>171</v>
      </c>
      <c r="E257" s="221" t="s">
        <v>633</v>
      </c>
      <c r="F257" s="222" t="s">
        <v>634</v>
      </c>
      <c r="G257" s="223" t="s">
        <v>174</v>
      </c>
      <c r="H257" s="224">
        <v>0</v>
      </c>
      <c r="I257" s="225"/>
      <c r="J257" s="225"/>
      <c r="K257" s="226">
        <f>ROUND(P257*H257,2)</f>
        <v>0</v>
      </c>
      <c r="L257" s="227"/>
      <c r="M257" s="46"/>
      <c r="N257" s="228" t="s">
        <v>20</v>
      </c>
      <c r="O257" s="229" t="s">
        <v>45</v>
      </c>
      <c r="P257" s="230">
        <f>I257+J257</f>
        <v>0</v>
      </c>
      <c r="Q257" s="230">
        <f>ROUND(I257*H257,2)</f>
        <v>0</v>
      </c>
      <c r="R257" s="230">
        <f>ROUND(J257*H257,2)</f>
        <v>0</v>
      </c>
      <c r="S257" s="86"/>
      <c r="T257" s="231">
        <f>S257*H257</f>
        <v>0</v>
      </c>
      <c r="U257" s="231">
        <v>0</v>
      </c>
      <c r="V257" s="231">
        <f>U257*H257</f>
        <v>0</v>
      </c>
      <c r="W257" s="231">
        <v>0</v>
      </c>
      <c r="X257" s="232">
        <f>W257*H257</f>
        <v>0</v>
      </c>
      <c r="Y257" s="40"/>
      <c r="Z257" s="40"/>
      <c r="AA257" s="40"/>
      <c r="AB257" s="40"/>
      <c r="AC257" s="40"/>
      <c r="AD257" s="40"/>
      <c r="AE257" s="40"/>
      <c r="AR257" s="233" t="s">
        <v>175</v>
      </c>
      <c r="AT257" s="233" t="s">
        <v>171</v>
      </c>
      <c r="AU257" s="233" t="s">
        <v>165</v>
      </c>
      <c r="AY257" s="19" t="s">
        <v>166</v>
      </c>
      <c r="BE257" s="234">
        <f>IF(O257="základní",K257,0)</f>
        <v>0</v>
      </c>
      <c r="BF257" s="234">
        <f>IF(O257="snížená",K257,0)</f>
        <v>0</v>
      </c>
      <c r="BG257" s="234">
        <f>IF(O257="zákl. přenesená",K257,0)</f>
        <v>0</v>
      </c>
      <c r="BH257" s="234">
        <f>IF(O257="sníž. přenesená",K257,0)</f>
        <v>0</v>
      </c>
      <c r="BI257" s="234">
        <f>IF(O257="nulová",K257,0)</f>
        <v>0</v>
      </c>
      <c r="BJ257" s="19" t="s">
        <v>84</v>
      </c>
      <c r="BK257" s="234">
        <f>ROUND(P257*H257,2)</f>
        <v>0</v>
      </c>
      <c r="BL257" s="19" t="s">
        <v>175</v>
      </c>
      <c r="BM257" s="233" t="s">
        <v>635</v>
      </c>
    </row>
    <row r="258" s="13" customFormat="1">
      <c r="A258" s="13"/>
      <c r="B258" s="245"/>
      <c r="C258" s="246"/>
      <c r="D258" s="247" t="s">
        <v>605</v>
      </c>
      <c r="E258" s="248" t="s">
        <v>20</v>
      </c>
      <c r="F258" s="249" t="s">
        <v>613</v>
      </c>
      <c r="G258" s="246"/>
      <c r="H258" s="250">
        <v>0</v>
      </c>
      <c r="I258" s="251"/>
      <c r="J258" s="251"/>
      <c r="K258" s="246"/>
      <c r="L258" s="246"/>
      <c r="M258" s="252"/>
      <c r="N258" s="253"/>
      <c r="O258" s="254"/>
      <c r="P258" s="254"/>
      <c r="Q258" s="254"/>
      <c r="R258" s="254"/>
      <c r="S258" s="254"/>
      <c r="T258" s="254"/>
      <c r="U258" s="254"/>
      <c r="V258" s="254"/>
      <c r="W258" s="254"/>
      <c r="X258" s="255"/>
      <c r="Y258" s="13"/>
      <c r="Z258" s="13"/>
      <c r="AA258" s="13"/>
      <c r="AB258" s="13"/>
      <c r="AC258" s="13"/>
      <c r="AD258" s="13"/>
      <c r="AE258" s="13"/>
      <c r="AT258" s="256" t="s">
        <v>605</v>
      </c>
      <c r="AU258" s="256" t="s">
        <v>165</v>
      </c>
      <c r="AV258" s="13" t="s">
        <v>86</v>
      </c>
      <c r="AW258" s="13" t="s">
        <v>5</v>
      </c>
      <c r="AX258" s="13" t="s">
        <v>84</v>
      </c>
      <c r="AY258" s="256" t="s">
        <v>166</v>
      </c>
    </row>
    <row r="259" s="2" customFormat="1" ht="16.5" customHeight="1">
      <c r="A259" s="40"/>
      <c r="B259" s="41"/>
      <c r="C259" s="220" t="s">
        <v>636</v>
      </c>
      <c r="D259" s="220" t="s">
        <v>171</v>
      </c>
      <c r="E259" s="221" t="s">
        <v>637</v>
      </c>
      <c r="F259" s="222" t="s">
        <v>638</v>
      </c>
      <c r="G259" s="223" t="s">
        <v>174</v>
      </c>
      <c r="H259" s="224">
        <v>0</v>
      </c>
      <c r="I259" s="225"/>
      <c r="J259" s="225"/>
      <c r="K259" s="226">
        <f>ROUND(P259*H259,2)</f>
        <v>0</v>
      </c>
      <c r="L259" s="227"/>
      <c r="M259" s="46"/>
      <c r="N259" s="228" t="s">
        <v>20</v>
      </c>
      <c r="O259" s="229" t="s">
        <v>45</v>
      </c>
      <c r="P259" s="230">
        <f>I259+J259</f>
        <v>0</v>
      </c>
      <c r="Q259" s="230">
        <f>ROUND(I259*H259,2)</f>
        <v>0</v>
      </c>
      <c r="R259" s="230">
        <f>ROUND(J259*H259,2)</f>
        <v>0</v>
      </c>
      <c r="S259" s="86"/>
      <c r="T259" s="231">
        <f>S259*H259</f>
        <v>0</v>
      </c>
      <c r="U259" s="231">
        <v>0</v>
      </c>
      <c r="V259" s="231">
        <f>U259*H259</f>
        <v>0</v>
      </c>
      <c r="W259" s="231">
        <v>0</v>
      </c>
      <c r="X259" s="232">
        <f>W259*H259</f>
        <v>0</v>
      </c>
      <c r="Y259" s="40"/>
      <c r="Z259" s="40"/>
      <c r="AA259" s="40"/>
      <c r="AB259" s="40"/>
      <c r="AC259" s="40"/>
      <c r="AD259" s="40"/>
      <c r="AE259" s="40"/>
      <c r="AR259" s="233" t="s">
        <v>175</v>
      </c>
      <c r="AT259" s="233" t="s">
        <v>171</v>
      </c>
      <c r="AU259" s="233" t="s">
        <v>165</v>
      </c>
      <c r="AY259" s="19" t="s">
        <v>166</v>
      </c>
      <c r="BE259" s="234">
        <f>IF(O259="základní",K259,0)</f>
        <v>0</v>
      </c>
      <c r="BF259" s="234">
        <f>IF(O259="snížená",K259,0)</f>
        <v>0</v>
      </c>
      <c r="BG259" s="234">
        <f>IF(O259="zákl. přenesená",K259,0)</f>
        <v>0</v>
      </c>
      <c r="BH259" s="234">
        <f>IF(O259="sníž. přenesená",K259,0)</f>
        <v>0</v>
      </c>
      <c r="BI259" s="234">
        <f>IF(O259="nulová",K259,0)</f>
        <v>0</v>
      </c>
      <c r="BJ259" s="19" t="s">
        <v>84</v>
      </c>
      <c r="BK259" s="234">
        <f>ROUND(P259*H259,2)</f>
        <v>0</v>
      </c>
      <c r="BL259" s="19" t="s">
        <v>175</v>
      </c>
      <c r="BM259" s="233" t="s">
        <v>639</v>
      </c>
    </row>
    <row r="260" s="13" customFormat="1">
      <c r="A260" s="13"/>
      <c r="B260" s="245"/>
      <c r="C260" s="246"/>
      <c r="D260" s="247" t="s">
        <v>605</v>
      </c>
      <c r="E260" s="248" t="s">
        <v>20</v>
      </c>
      <c r="F260" s="249" t="s">
        <v>640</v>
      </c>
      <c r="G260" s="246"/>
      <c r="H260" s="250">
        <v>0</v>
      </c>
      <c r="I260" s="251"/>
      <c r="J260" s="251"/>
      <c r="K260" s="246"/>
      <c r="L260" s="246"/>
      <c r="M260" s="252"/>
      <c r="N260" s="253"/>
      <c r="O260" s="254"/>
      <c r="P260" s="254"/>
      <c r="Q260" s="254"/>
      <c r="R260" s="254"/>
      <c r="S260" s="254"/>
      <c r="T260" s="254"/>
      <c r="U260" s="254"/>
      <c r="V260" s="254"/>
      <c r="W260" s="254"/>
      <c r="X260" s="255"/>
      <c r="Y260" s="13"/>
      <c r="Z260" s="13"/>
      <c r="AA260" s="13"/>
      <c r="AB260" s="13"/>
      <c r="AC260" s="13"/>
      <c r="AD260" s="13"/>
      <c r="AE260" s="13"/>
      <c r="AT260" s="256" t="s">
        <v>605</v>
      </c>
      <c r="AU260" s="256" t="s">
        <v>165</v>
      </c>
      <c r="AV260" s="13" t="s">
        <v>86</v>
      </c>
      <c r="AW260" s="13" t="s">
        <v>5</v>
      </c>
      <c r="AX260" s="13" t="s">
        <v>84</v>
      </c>
      <c r="AY260" s="256" t="s">
        <v>166</v>
      </c>
    </row>
    <row r="261" s="2" customFormat="1" ht="16.5" customHeight="1">
      <c r="A261" s="40"/>
      <c r="B261" s="41"/>
      <c r="C261" s="220" t="s">
        <v>641</v>
      </c>
      <c r="D261" s="220" t="s">
        <v>171</v>
      </c>
      <c r="E261" s="221" t="s">
        <v>642</v>
      </c>
      <c r="F261" s="222" t="s">
        <v>643</v>
      </c>
      <c r="G261" s="223" t="s">
        <v>174</v>
      </c>
      <c r="H261" s="224">
        <v>0</v>
      </c>
      <c r="I261" s="225"/>
      <c r="J261" s="225"/>
      <c r="K261" s="226">
        <f>ROUND(P261*H261,2)</f>
        <v>0</v>
      </c>
      <c r="L261" s="227"/>
      <c r="M261" s="46"/>
      <c r="N261" s="228" t="s">
        <v>20</v>
      </c>
      <c r="O261" s="229" t="s">
        <v>45</v>
      </c>
      <c r="P261" s="230">
        <f>I261+J261</f>
        <v>0</v>
      </c>
      <c r="Q261" s="230">
        <f>ROUND(I261*H261,2)</f>
        <v>0</v>
      </c>
      <c r="R261" s="230">
        <f>ROUND(J261*H261,2)</f>
        <v>0</v>
      </c>
      <c r="S261" s="86"/>
      <c r="T261" s="231">
        <f>S261*H261</f>
        <v>0</v>
      </c>
      <c r="U261" s="231">
        <v>0</v>
      </c>
      <c r="V261" s="231">
        <f>U261*H261</f>
        <v>0</v>
      </c>
      <c r="W261" s="231">
        <v>0</v>
      </c>
      <c r="X261" s="232">
        <f>W261*H261</f>
        <v>0</v>
      </c>
      <c r="Y261" s="40"/>
      <c r="Z261" s="40"/>
      <c r="AA261" s="40"/>
      <c r="AB261" s="40"/>
      <c r="AC261" s="40"/>
      <c r="AD261" s="40"/>
      <c r="AE261" s="40"/>
      <c r="AR261" s="233" t="s">
        <v>175</v>
      </c>
      <c r="AT261" s="233" t="s">
        <v>171</v>
      </c>
      <c r="AU261" s="233" t="s">
        <v>165</v>
      </c>
      <c r="AY261" s="19" t="s">
        <v>166</v>
      </c>
      <c r="BE261" s="234">
        <f>IF(O261="základní",K261,0)</f>
        <v>0</v>
      </c>
      <c r="BF261" s="234">
        <f>IF(O261="snížená",K261,0)</f>
        <v>0</v>
      </c>
      <c r="BG261" s="234">
        <f>IF(O261="zákl. přenesená",K261,0)</f>
        <v>0</v>
      </c>
      <c r="BH261" s="234">
        <f>IF(O261="sníž. přenesená",K261,0)</f>
        <v>0</v>
      </c>
      <c r="BI261" s="234">
        <f>IF(O261="nulová",K261,0)</f>
        <v>0</v>
      </c>
      <c r="BJ261" s="19" t="s">
        <v>84</v>
      </c>
      <c r="BK261" s="234">
        <f>ROUND(P261*H261,2)</f>
        <v>0</v>
      </c>
      <c r="BL261" s="19" t="s">
        <v>175</v>
      </c>
      <c r="BM261" s="233" t="s">
        <v>644</v>
      </c>
    </row>
    <row r="262" s="13" customFormat="1">
      <c r="A262" s="13"/>
      <c r="B262" s="245"/>
      <c r="C262" s="246"/>
      <c r="D262" s="247" t="s">
        <v>605</v>
      </c>
      <c r="E262" s="248" t="s">
        <v>20</v>
      </c>
      <c r="F262" s="249" t="s">
        <v>640</v>
      </c>
      <c r="G262" s="246"/>
      <c r="H262" s="250">
        <v>0</v>
      </c>
      <c r="I262" s="251"/>
      <c r="J262" s="251"/>
      <c r="K262" s="246"/>
      <c r="L262" s="246"/>
      <c r="M262" s="252"/>
      <c r="N262" s="253"/>
      <c r="O262" s="254"/>
      <c r="P262" s="254"/>
      <c r="Q262" s="254"/>
      <c r="R262" s="254"/>
      <c r="S262" s="254"/>
      <c r="T262" s="254"/>
      <c r="U262" s="254"/>
      <c r="V262" s="254"/>
      <c r="W262" s="254"/>
      <c r="X262" s="255"/>
      <c r="Y262" s="13"/>
      <c r="Z262" s="13"/>
      <c r="AA262" s="13"/>
      <c r="AB262" s="13"/>
      <c r="AC262" s="13"/>
      <c r="AD262" s="13"/>
      <c r="AE262" s="13"/>
      <c r="AT262" s="256" t="s">
        <v>605</v>
      </c>
      <c r="AU262" s="256" t="s">
        <v>165</v>
      </c>
      <c r="AV262" s="13" t="s">
        <v>86</v>
      </c>
      <c r="AW262" s="13" t="s">
        <v>5</v>
      </c>
      <c r="AX262" s="13" t="s">
        <v>84</v>
      </c>
      <c r="AY262" s="256" t="s">
        <v>166</v>
      </c>
    </row>
    <row r="263" s="2" customFormat="1" ht="16.5" customHeight="1">
      <c r="A263" s="40"/>
      <c r="B263" s="41"/>
      <c r="C263" s="220" t="s">
        <v>645</v>
      </c>
      <c r="D263" s="220" t="s">
        <v>171</v>
      </c>
      <c r="E263" s="221" t="s">
        <v>642</v>
      </c>
      <c r="F263" s="222" t="s">
        <v>643</v>
      </c>
      <c r="G263" s="223" t="s">
        <v>174</v>
      </c>
      <c r="H263" s="224">
        <v>0</v>
      </c>
      <c r="I263" s="225"/>
      <c r="J263" s="225"/>
      <c r="K263" s="226">
        <f>ROUND(P263*H263,2)</f>
        <v>0</v>
      </c>
      <c r="L263" s="227"/>
      <c r="M263" s="46"/>
      <c r="N263" s="228" t="s">
        <v>20</v>
      </c>
      <c r="O263" s="229" t="s">
        <v>45</v>
      </c>
      <c r="P263" s="230">
        <f>I263+J263</f>
        <v>0</v>
      </c>
      <c r="Q263" s="230">
        <f>ROUND(I263*H263,2)</f>
        <v>0</v>
      </c>
      <c r="R263" s="230">
        <f>ROUND(J263*H263,2)</f>
        <v>0</v>
      </c>
      <c r="S263" s="86"/>
      <c r="T263" s="231">
        <f>S263*H263</f>
        <v>0</v>
      </c>
      <c r="U263" s="231">
        <v>0</v>
      </c>
      <c r="V263" s="231">
        <f>U263*H263</f>
        <v>0</v>
      </c>
      <c r="W263" s="231">
        <v>0</v>
      </c>
      <c r="X263" s="232">
        <f>W263*H263</f>
        <v>0</v>
      </c>
      <c r="Y263" s="40"/>
      <c r="Z263" s="40"/>
      <c r="AA263" s="40"/>
      <c r="AB263" s="40"/>
      <c r="AC263" s="40"/>
      <c r="AD263" s="40"/>
      <c r="AE263" s="40"/>
      <c r="AR263" s="233" t="s">
        <v>175</v>
      </c>
      <c r="AT263" s="233" t="s">
        <v>171</v>
      </c>
      <c r="AU263" s="233" t="s">
        <v>165</v>
      </c>
      <c r="AY263" s="19" t="s">
        <v>166</v>
      </c>
      <c r="BE263" s="234">
        <f>IF(O263="základní",K263,0)</f>
        <v>0</v>
      </c>
      <c r="BF263" s="234">
        <f>IF(O263="snížená",K263,0)</f>
        <v>0</v>
      </c>
      <c r="BG263" s="234">
        <f>IF(O263="zákl. přenesená",K263,0)</f>
        <v>0</v>
      </c>
      <c r="BH263" s="234">
        <f>IF(O263="sníž. přenesená",K263,0)</f>
        <v>0</v>
      </c>
      <c r="BI263" s="234">
        <f>IF(O263="nulová",K263,0)</f>
        <v>0</v>
      </c>
      <c r="BJ263" s="19" t="s">
        <v>84</v>
      </c>
      <c r="BK263" s="234">
        <f>ROUND(P263*H263,2)</f>
        <v>0</v>
      </c>
      <c r="BL263" s="19" t="s">
        <v>175</v>
      </c>
      <c r="BM263" s="233" t="s">
        <v>646</v>
      </c>
    </row>
    <row r="264" s="13" customFormat="1">
      <c r="A264" s="13"/>
      <c r="B264" s="245"/>
      <c r="C264" s="246"/>
      <c r="D264" s="247" t="s">
        <v>605</v>
      </c>
      <c r="E264" s="248" t="s">
        <v>20</v>
      </c>
      <c r="F264" s="249" t="s">
        <v>640</v>
      </c>
      <c r="G264" s="246"/>
      <c r="H264" s="250">
        <v>0</v>
      </c>
      <c r="I264" s="251"/>
      <c r="J264" s="251"/>
      <c r="K264" s="246"/>
      <c r="L264" s="246"/>
      <c r="M264" s="252"/>
      <c r="N264" s="253"/>
      <c r="O264" s="254"/>
      <c r="P264" s="254"/>
      <c r="Q264" s="254"/>
      <c r="R264" s="254"/>
      <c r="S264" s="254"/>
      <c r="T264" s="254"/>
      <c r="U264" s="254"/>
      <c r="V264" s="254"/>
      <c r="W264" s="254"/>
      <c r="X264" s="255"/>
      <c r="Y264" s="13"/>
      <c r="Z264" s="13"/>
      <c r="AA264" s="13"/>
      <c r="AB264" s="13"/>
      <c r="AC264" s="13"/>
      <c r="AD264" s="13"/>
      <c r="AE264" s="13"/>
      <c r="AT264" s="256" t="s">
        <v>605</v>
      </c>
      <c r="AU264" s="256" t="s">
        <v>165</v>
      </c>
      <c r="AV264" s="13" t="s">
        <v>86</v>
      </c>
      <c r="AW264" s="13" t="s">
        <v>5</v>
      </c>
      <c r="AX264" s="13" t="s">
        <v>84</v>
      </c>
      <c r="AY264" s="256" t="s">
        <v>166</v>
      </c>
    </row>
    <row r="265" s="2" customFormat="1" ht="16.5" customHeight="1">
      <c r="A265" s="40"/>
      <c r="B265" s="41"/>
      <c r="C265" s="220" t="s">
        <v>647</v>
      </c>
      <c r="D265" s="220" t="s">
        <v>171</v>
      </c>
      <c r="E265" s="221" t="s">
        <v>648</v>
      </c>
      <c r="F265" s="222" t="s">
        <v>649</v>
      </c>
      <c r="G265" s="223" t="s">
        <v>174</v>
      </c>
      <c r="H265" s="224">
        <v>0</v>
      </c>
      <c r="I265" s="225"/>
      <c r="J265" s="225"/>
      <c r="K265" s="226">
        <f>ROUND(P265*H265,2)</f>
        <v>0</v>
      </c>
      <c r="L265" s="227"/>
      <c r="M265" s="46"/>
      <c r="N265" s="228" t="s">
        <v>20</v>
      </c>
      <c r="O265" s="229" t="s">
        <v>45</v>
      </c>
      <c r="P265" s="230">
        <f>I265+J265</f>
        <v>0</v>
      </c>
      <c r="Q265" s="230">
        <f>ROUND(I265*H265,2)</f>
        <v>0</v>
      </c>
      <c r="R265" s="230">
        <f>ROUND(J265*H265,2)</f>
        <v>0</v>
      </c>
      <c r="S265" s="86"/>
      <c r="T265" s="231">
        <f>S265*H265</f>
        <v>0</v>
      </c>
      <c r="U265" s="231">
        <v>0</v>
      </c>
      <c r="V265" s="231">
        <f>U265*H265</f>
        <v>0</v>
      </c>
      <c r="W265" s="231">
        <v>0</v>
      </c>
      <c r="X265" s="232">
        <f>W265*H265</f>
        <v>0</v>
      </c>
      <c r="Y265" s="40"/>
      <c r="Z265" s="40"/>
      <c r="AA265" s="40"/>
      <c r="AB265" s="40"/>
      <c r="AC265" s="40"/>
      <c r="AD265" s="40"/>
      <c r="AE265" s="40"/>
      <c r="AR265" s="233" t="s">
        <v>175</v>
      </c>
      <c r="AT265" s="233" t="s">
        <v>171</v>
      </c>
      <c r="AU265" s="233" t="s">
        <v>165</v>
      </c>
      <c r="AY265" s="19" t="s">
        <v>166</v>
      </c>
      <c r="BE265" s="234">
        <f>IF(O265="základní",K265,0)</f>
        <v>0</v>
      </c>
      <c r="BF265" s="234">
        <f>IF(O265="snížená",K265,0)</f>
        <v>0</v>
      </c>
      <c r="BG265" s="234">
        <f>IF(O265="zákl. přenesená",K265,0)</f>
        <v>0</v>
      </c>
      <c r="BH265" s="234">
        <f>IF(O265="sníž. přenesená",K265,0)</f>
        <v>0</v>
      </c>
      <c r="BI265" s="234">
        <f>IF(O265="nulová",K265,0)</f>
        <v>0</v>
      </c>
      <c r="BJ265" s="19" t="s">
        <v>84</v>
      </c>
      <c r="BK265" s="234">
        <f>ROUND(P265*H265,2)</f>
        <v>0</v>
      </c>
      <c r="BL265" s="19" t="s">
        <v>175</v>
      </c>
      <c r="BM265" s="233" t="s">
        <v>650</v>
      </c>
    </row>
    <row r="266" s="13" customFormat="1">
      <c r="A266" s="13"/>
      <c r="B266" s="245"/>
      <c r="C266" s="246"/>
      <c r="D266" s="247" t="s">
        <v>605</v>
      </c>
      <c r="E266" s="248" t="s">
        <v>20</v>
      </c>
      <c r="F266" s="249" t="s">
        <v>640</v>
      </c>
      <c r="G266" s="246"/>
      <c r="H266" s="250">
        <v>0</v>
      </c>
      <c r="I266" s="251"/>
      <c r="J266" s="251"/>
      <c r="K266" s="246"/>
      <c r="L266" s="246"/>
      <c r="M266" s="252"/>
      <c r="N266" s="253"/>
      <c r="O266" s="254"/>
      <c r="P266" s="254"/>
      <c r="Q266" s="254"/>
      <c r="R266" s="254"/>
      <c r="S266" s="254"/>
      <c r="T266" s="254"/>
      <c r="U266" s="254"/>
      <c r="V266" s="254"/>
      <c r="W266" s="254"/>
      <c r="X266" s="255"/>
      <c r="Y266" s="13"/>
      <c r="Z266" s="13"/>
      <c r="AA266" s="13"/>
      <c r="AB266" s="13"/>
      <c r="AC266" s="13"/>
      <c r="AD266" s="13"/>
      <c r="AE266" s="13"/>
      <c r="AT266" s="256" t="s">
        <v>605</v>
      </c>
      <c r="AU266" s="256" t="s">
        <v>165</v>
      </c>
      <c r="AV266" s="13" t="s">
        <v>86</v>
      </c>
      <c r="AW266" s="13" t="s">
        <v>5</v>
      </c>
      <c r="AX266" s="13" t="s">
        <v>84</v>
      </c>
      <c r="AY266" s="256" t="s">
        <v>166</v>
      </c>
    </row>
    <row r="267" s="12" customFormat="1" ht="20.88" customHeight="1">
      <c r="A267" s="12"/>
      <c r="B267" s="203"/>
      <c r="C267" s="204"/>
      <c r="D267" s="205" t="s">
        <v>75</v>
      </c>
      <c r="E267" s="218" t="s">
        <v>169</v>
      </c>
      <c r="F267" s="218" t="s">
        <v>170</v>
      </c>
      <c r="G267" s="204"/>
      <c r="H267" s="204"/>
      <c r="I267" s="207"/>
      <c r="J267" s="207"/>
      <c r="K267" s="219">
        <f>BK267</f>
        <v>0</v>
      </c>
      <c r="L267" s="204"/>
      <c r="M267" s="209"/>
      <c r="N267" s="210"/>
      <c r="O267" s="211"/>
      <c r="P267" s="211"/>
      <c r="Q267" s="212">
        <f>SUM(Q268:Q303)</f>
        <v>0</v>
      </c>
      <c r="R267" s="212">
        <f>SUM(R268:R303)</f>
        <v>0</v>
      </c>
      <c r="S267" s="211"/>
      <c r="T267" s="213">
        <f>SUM(T268:T303)</f>
        <v>0</v>
      </c>
      <c r="U267" s="211"/>
      <c r="V267" s="213">
        <f>SUM(V268:V303)</f>
        <v>0</v>
      </c>
      <c r="W267" s="211"/>
      <c r="X267" s="214">
        <f>SUM(X268:X303)</f>
        <v>0</v>
      </c>
      <c r="Y267" s="12"/>
      <c r="Z267" s="12"/>
      <c r="AA267" s="12"/>
      <c r="AB267" s="12"/>
      <c r="AC267" s="12"/>
      <c r="AD267" s="12"/>
      <c r="AE267" s="12"/>
      <c r="AR267" s="215" t="s">
        <v>165</v>
      </c>
      <c r="AT267" s="216" t="s">
        <v>75</v>
      </c>
      <c r="AU267" s="216" t="s">
        <v>86</v>
      </c>
      <c r="AY267" s="215" t="s">
        <v>166</v>
      </c>
      <c r="BK267" s="217">
        <f>SUM(BK268:BK303)</f>
        <v>0</v>
      </c>
    </row>
    <row r="268" s="2" customFormat="1" ht="16.5" customHeight="1">
      <c r="A268" s="40"/>
      <c r="B268" s="41"/>
      <c r="C268" s="220" t="s">
        <v>651</v>
      </c>
      <c r="D268" s="220" t="s">
        <v>171</v>
      </c>
      <c r="E268" s="221" t="s">
        <v>652</v>
      </c>
      <c r="F268" s="222" t="s">
        <v>653</v>
      </c>
      <c r="G268" s="223" t="s">
        <v>179</v>
      </c>
      <c r="H268" s="224">
        <v>8</v>
      </c>
      <c r="I268" s="225"/>
      <c r="J268" s="225"/>
      <c r="K268" s="226">
        <f>ROUND(P268*H268,2)</f>
        <v>0</v>
      </c>
      <c r="L268" s="227"/>
      <c r="M268" s="46"/>
      <c r="N268" s="228" t="s">
        <v>20</v>
      </c>
      <c r="O268" s="229" t="s">
        <v>45</v>
      </c>
      <c r="P268" s="230">
        <f>I268+J268</f>
        <v>0</v>
      </c>
      <c r="Q268" s="230">
        <f>ROUND(I268*H268,2)</f>
        <v>0</v>
      </c>
      <c r="R268" s="230">
        <f>ROUND(J268*H268,2)</f>
        <v>0</v>
      </c>
      <c r="S268" s="86"/>
      <c r="T268" s="231">
        <f>S268*H268</f>
        <v>0</v>
      </c>
      <c r="U268" s="231">
        <v>0</v>
      </c>
      <c r="V268" s="231">
        <f>U268*H268</f>
        <v>0</v>
      </c>
      <c r="W268" s="231">
        <v>0</v>
      </c>
      <c r="X268" s="232">
        <f>W268*H268</f>
        <v>0</v>
      </c>
      <c r="Y268" s="40"/>
      <c r="Z268" s="40"/>
      <c r="AA268" s="40"/>
      <c r="AB268" s="40"/>
      <c r="AC268" s="40"/>
      <c r="AD268" s="40"/>
      <c r="AE268" s="40"/>
      <c r="AR268" s="233" t="s">
        <v>175</v>
      </c>
      <c r="AT268" s="233" t="s">
        <v>171</v>
      </c>
      <c r="AU268" s="233" t="s">
        <v>165</v>
      </c>
      <c r="AY268" s="19" t="s">
        <v>166</v>
      </c>
      <c r="BE268" s="234">
        <f>IF(O268="základní",K268,0)</f>
        <v>0</v>
      </c>
      <c r="BF268" s="234">
        <f>IF(O268="snížená",K268,0)</f>
        <v>0</v>
      </c>
      <c r="BG268" s="234">
        <f>IF(O268="zákl. přenesená",K268,0)</f>
        <v>0</v>
      </c>
      <c r="BH268" s="234">
        <f>IF(O268="sníž. přenesená",K268,0)</f>
        <v>0</v>
      </c>
      <c r="BI268" s="234">
        <f>IF(O268="nulová",K268,0)</f>
        <v>0</v>
      </c>
      <c r="BJ268" s="19" t="s">
        <v>84</v>
      </c>
      <c r="BK268" s="234">
        <f>ROUND(P268*H268,2)</f>
        <v>0</v>
      </c>
      <c r="BL268" s="19" t="s">
        <v>175</v>
      </c>
      <c r="BM268" s="233" t="s">
        <v>654</v>
      </c>
    </row>
    <row r="269" s="2" customFormat="1" ht="16.5" customHeight="1">
      <c r="A269" s="40"/>
      <c r="B269" s="41"/>
      <c r="C269" s="220" t="s">
        <v>655</v>
      </c>
      <c r="D269" s="220" t="s">
        <v>171</v>
      </c>
      <c r="E269" s="221" t="s">
        <v>656</v>
      </c>
      <c r="F269" s="222" t="s">
        <v>657</v>
      </c>
      <c r="G269" s="223" t="s">
        <v>179</v>
      </c>
      <c r="H269" s="224">
        <v>24</v>
      </c>
      <c r="I269" s="225"/>
      <c r="J269" s="225"/>
      <c r="K269" s="226">
        <f>ROUND(P269*H269,2)</f>
        <v>0</v>
      </c>
      <c r="L269" s="227"/>
      <c r="M269" s="46"/>
      <c r="N269" s="228" t="s">
        <v>20</v>
      </c>
      <c r="O269" s="229" t="s">
        <v>45</v>
      </c>
      <c r="P269" s="230">
        <f>I269+J269</f>
        <v>0</v>
      </c>
      <c r="Q269" s="230">
        <f>ROUND(I269*H269,2)</f>
        <v>0</v>
      </c>
      <c r="R269" s="230">
        <f>ROUND(J269*H269,2)</f>
        <v>0</v>
      </c>
      <c r="S269" s="86"/>
      <c r="T269" s="231">
        <f>S269*H269</f>
        <v>0</v>
      </c>
      <c r="U269" s="231">
        <v>0</v>
      </c>
      <c r="V269" s="231">
        <f>U269*H269</f>
        <v>0</v>
      </c>
      <c r="W269" s="231">
        <v>0</v>
      </c>
      <c r="X269" s="232">
        <f>W269*H269</f>
        <v>0</v>
      </c>
      <c r="Y269" s="40"/>
      <c r="Z269" s="40"/>
      <c r="AA269" s="40"/>
      <c r="AB269" s="40"/>
      <c r="AC269" s="40"/>
      <c r="AD269" s="40"/>
      <c r="AE269" s="40"/>
      <c r="AR269" s="233" t="s">
        <v>175</v>
      </c>
      <c r="AT269" s="233" t="s">
        <v>171</v>
      </c>
      <c r="AU269" s="233" t="s">
        <v>165</v>
      </c>
      <c r="AY269" s="19" t="s">
        <v>166</v>
      </c>
      <c r="BE269" s="234">
        <f>IF(O269="základní",K269,0)</f>
        <v>0</v>
      </c>
      <c r="BF269" s="234">
        <f>IF(O269="snížená",K269,0)</f>
        <v>0</v>
      </c>
      <c r="BG269" s="234">
        <f>IF(O269="zákl. přenesená",K269,0)</f>
        <v>0</v>
      </c>
      <c r="BH269" s="234">
        <f>IF(O269="sníž. přenesená",K269,0)</f>
        <v>0</v>
      </c>
      <c r="BI269" s="234">
        <f>IF(O269="nulová",K269,0)</f>
        <v>0</v>
      </c>
      <c r="BJ269" s="19" t="s">
        <v>84</v>
      </c>
      <c r="BK269" s="234">
        <f>ROUND(P269*H269,2)</f>
        <v>0</v>
      </c>
      <c r="BL269" s="19" t="s">
        <v>175</v>
      </c>
      <c r="BM269" s="233" t="s">
        <v>658</v>
      </c>
    </row>
    <row r="270" s="2" customFormat="1" ht="16.5" customHeight="1">
      <c r="A270" s="40"/>
      <c r="B270" s="41"/>
      <c r="C270" s="220" t="s">
        <v>659</v>
      </c>
      <c r="D270" s="220" t="s">
        <v>171</v>
      </c>
      <c r="E270" s="221" t="s">
        <v>660</v>
      </c>
      <c r="F270" s="222" t="s">
        <v>661</v>
      </c>
      <c r="G270" s="223" t="s">
        <v>174</v>
      </c>
      <c r="H270" s="224">
        <v>290</v>
      </c>
      <c r="I270" s="225"/>
      <c r="J270" s="225"/>
      <c r="K270" s="226">
        <f>ROUND(P270*H270,2)</f>
        <v>0</v>
      </c>
      <c r="L270" s="227"/>
      <c r="M270" s="46"/>
      <c r="N270" s="228" t="s">
        <v>20</v>
      </c>
      <c r="O270" s="229" t="s">
        <v>45</v>
      </c>
      <c r="P270" s="230">
        <f>I270+J270</f>
        <v>0</v>
      </c>
      <c r="Q270" s="230">
        <f>ROUND(I270*H270,2)</f>
        <v>0</v>
      </c>
      <c r="R270" s="230">
        <f>ROUND(J270*H270,2)</f>
        <v>0</v>
      </c>
      <c r="S270" s="86"/>
      <c r="T270" s="231">
        <f>S270*H270</f>
        <v>0</v>
      </c>
      <c r="U270" s="231">
        <v>0</v>
      </c>
      <c r="V270" s="231">
        <f>U270*H270</f>
        <v>0</v>
      </c>
      <c r="W270" s="231">
        <v>0</v>
      </c>
      <c r="X270" s="232">
        <f>W270*H270</f>
        <v>0</v>
      </c>
      <c r="Y270" s="40"/>
      <c r="Z270" s="40"/>
      <c r="AA270" s="40"/>
      <c r="AB270" s="40"/>
      <c r="AC270" s="40"/>
      <c r="AD270" s="40"/>
      <c r="AE270" s="40"/>
      <c r="AR270" s="233" t="s">
        <v>175</v>
      </c>
      <c r="AT270" s="233" t="s">
        <v>171</v>
      </c>
      <c r="AU270" s="233" t="s">
        <v>165</v>
      </c>
      <c r="AY270" s="19" t="s">
        <v>166</v>
      </c>
      <c r="BE270" s="234">
        <f>IF(O270="základní",K270,0)</f>
        <v>0</v>
      </c>
      <c r="BF270" s="234">
        <f>IF(O270="snížená",K270,0)</f>
        <v>0</v>
      </c>
      <c r="BG270" s="234">
        <f>IF(O270="zákl. přenesená",K270,0)</f>
        <v>0</v>
      </c>
      <c r="BH270" s="234">
        <f>IF(O270="sníž. přenesená",K270,0)</f>
        <v>0</v>
      </c>
      <c r="BI270" s="234">
        <f>IF(O270="nulová",K270,0)</f>
        <v>0</v>
      </c>
      <c r="BJ270" s="19" t="s">
        <v>84</v>
      </c>
      <c r="BK270" s="234">
        <f>ROUND(P270*H270,2)</f>
        <v>0</v>
      </c>
      <c r="BL270" s="19" t="s">
        <v>175</v>
      </c>
      <c r="BM270" s="233" t="s">
        <v>662</v>
      </c>
    </row>
    <row r="271" s="2" customFormat="1" ht="16.5" customHeight="1">
      <c r="A271" s="40"/>
      <c r="B271" s="41"/>
      <c r="C271" s="220" t="s">
        <v>663</v>
      </c>
      <c r="D271" s="220" t="s">
        <v>171</v>
      </c>
      <c r="E271" s="221" t="s">
        <v>664</v>
      </c>
      <c r="F271" s="222" t="s">
        <v>665</v>
      </c>
      <c r="G271" s="223" t="s">
        <v>174</v>
      </c>
      <c r="H271" s="224">
        <v>240</v>
      </c>
      <c r="I271" s="225"/>
      <c r="J271" s="225"/>
      <c r="K271" s="226">
        <f>ROUND(P271*H271,2)</f>
        <v>0</v>
      </c>
      <c r="L271" s="227"/>
      <c r="M271" s="46"/>
      <c r="N271" s="228" t="s">
        <v>20</v>
      </c>
      <c r="O271" s="229" t="s">
        <v>45</v>
      </c>
      <c r="P271" s="230">
        <f>I271+J271</f>
        <v>0</v>
      </c>
      <c r="Q271" s="230">
        <f>ROUND(I271*H271,2)</f>
        <v>0</v>
      </c>
      <c r="R271" s="230">
        <f>ROUND(J271*H271,2)</f>
        <v>0</v>
      </c>
      <c r="S271" s="86"/>
      <c r="T271" s="231">
        <f>S271*H271</f>
        <v>0</v>
      </c>
      <c r="U271" s="231">
        <v>0</v>
      </c>
      <c r="V271" s="231">
        <f>U271*H271</f>
        <v>0</v>
      </c>
      <c r="W271" s="231">
        <v>0</v>
      </c>
      <c r="X271" s="232">
        <f>W271*H271</f>
        <v>0</v>
      </c>
      <c r="Y271" s="40"/>
      <c r="Z271" s="40"/>
      <c r="AA271" s="40"/>
      <c r="AB271" s="40"/>
      <c r="AC271" s="40"/>
      <c r="AD271" s="40"/>
      <c r="AE271" s="40"/>
      <c r="AR271" s="233" t="s">
        <v>175</v>
      </c>
      <c r="AT271" s="233" t="s">
        <v>171</v>
      </c>
      <c r="AU271" s="233" t="s">
        <v>165</v>
      </c>
      <c r="AY271" s="19" t="s">
        <v>166</v>
      </c>
      <c r="BE271" s="234">
        <f>IF(O271="základní",K271,0)</f>
        <v>0</v>
      </c>
      <c r="BF271" s="234">
        <f>IF(O271="snížená",K271,0)</f>
        <v>0</v>
      </c>
      <c r="BG271" s="234">
        <f>IF(O271="zákl. přenesená",K271,0)</f>
        <v>0</v>
      </c>
      <c r="BH271" s="234">
        <f>IF(O271="sníž. přenesená",K271,0)</f>
        <v>0</v>
      </c>
      <c r="BI271" s="234">
        <f>IF(O271="nulová",K271,0)</f>
        <v>0</v>
      </c>
      <c r="BJ271" s="19" t="s">
        <v>84</v>
      </c>
      <c r="BK271" s="234">
        <f>ROUND(P271*H271,2)</f>
        <v>0</v>
      </c>
      <c r="BL271" s="19" t="s">
        <v>175</v>
      </c>
      <c r="BM271" s="233" t="s">
        <v>666</v>
      </c>
    </row>
    <row r="272" s="2" customFormat="1" ht="16.5" customHeight="1">
      <c r="A272" s="40"/>
      <c r="B272" s="41"/>
      <c r="C272" s="220" t="s">
        <v>667</v>
      </c>
      <c r="D272" s="220" t="s">
        <v>171</v>
      </c>
      <c r="E272" s="221" t="s">
        <v>668</v>
      </c>
      <c r="F272" s="222" t="s">
        <v>669</v>
      </c>
      <c r="G272" s="223" t="s">
        <v>174</v>
      </c>
      <c r="H272" s="224">
        <v>74</v>
      </c>
      <c r="I272" s="225"/>
      <c r="J272" s="225"/>
      <c r="K272" s="226">
        <f>ROUND(P272*H272,2)</f>
        <v>0</v>
      </c>
      <c r="L272" s="227"/>
      <c r="M272" s="46"/>
      <c r="N272" s="228" t="s">
        <v>20</v>
      </c>
      <c r="O272" s="229" t="s">
        <v>45</v>
      </c>
      <c r="P272" s="230">
        <f>I272+J272</f>
        <v>0</v>
      </c>
      <c r="Q272" s="230">
        <f>ROUND(I272*H272,2)</f>
        <v>0</v>
      </c>
      <c r="R272" s="230">
        <f>ROUND(J272*H272,2)</f>
        <v>0</v>
      </c>
      <c r="S272" s="86"/>
      <c r="T272" s="231">
        <f>S272*H272</f>
        <v>0</v>
      </c>
      <c r="U272" s="231">
        <v>0</v>
      </c>
      <c r="V272" s="231">
        <f>U272*H272</f>
        <v>0</v>
      </c>
      <c r="W272" s="231">
        <v>0</v>
      </c>
      <c r="X272" s="232">
        <f>W272*H272</f>
        <v>0</v>
      </c>
      <c r="Y272" s="40"/>
      <c r="Z272" s="40"/>
      <c r="AA272" s="40"/>
      <c r="AB272" s="40"/>
      <c r="AC272" s="40"/>
      <c r="AD272" s="40"/>
      <c r="AE272" s="40"/>
      <c r="AR272" s="233" t="s">
        <v>175</v>
      </c>
      <c r="AT272" s="233" t="s">
        <v>171</v>
      </c>
      <c r="AU272" s="233" t="s">
        <v>165</v>
      </c>
      <c r="AY272" s="19" t="s">
        <v>166</v>
      </c>
      <c r="BE272" s="234">
        <f>IF(O272="základní",K272,0)</f>
        <v>0</v>
      </c>
      <c r="BF272" s="234">
        <f>IF(O272="snížená",K272,0)</f>
        <v>0</v>
      </c>
      <c r="BG272" s="234">
        <f>IF(O272="zákl. přenesená",K272,0)</f>
        <v>0</v>
      </c>
      <c r="BH272" s="234">
        <f>IF(O272="sníž. přenesená",K272,0)</f>
        <v>0</v>
      </c>
      <c r="BI272" s="234">
        <f>IF(O272="nulová",K272,0)</f>
        <v>0</v>
      </c>
      <c r="BJ272" s="19" t="s">
        <v>84</v>
      </c>
      <c r="BK272" s="234">
        <f>ROUND(P272*H272,2)</f>
        <v>0</v>
      </c>
      <c r="BL272" s="19" t="s">
        <v>175</v>
      </c>
      <c r="BM272" s="233" t="s">
        <v>670</v>
      </c>
    </row>
    <row r="273" s="2" customFormat="1" ht="16.5" customHeight="1">
      <c r="A273" s="40"/>
      <c r="B273" s="41"/>
      <c r="C273" s="220" t="s">
        <v>671</v>
      </c>
      <c r="D273" s="220" t="s">
        <v>171</v>
      </c>
      <c r="E273" s="221" t="s">
        <v>672</v>
      </c>
      <c r="F273" s="222" t="s">
        <v>673</v>
      </c>
      <c r="G273" s="223" t="s">
        <v>174</v>
      </c>
      <c r="H273" s="224">
        <v>160</v>
      </c>
      <c r="I273" s="225"/>
      <c r="J273" s="225"/>
      <c r="K273" s="226">
        <f>ROUND(P273*H273,2)</f>
        <v>0</v>
      </c>
      <c r="L273" s="227"/>
      <c r="M273" s="46"/>
      <c r="N273" s="228" t="s">
        <v>20</v>
      </c>
      <c r="O273" s="229" t="s">
        <v>45</v>
      </c>
      <c r="P273" s="230">
        <f>I273+J273</f>
        <v>0</v>
      </c>
      <c r="Q273" s="230">
        <f>ROUND(I273*H273,2)</f>
        <v>0</v>
      </c>
      <c r="R273" s="230">
        <f>ROUND(J273*H273,2)</f>
        <v>0</v>
      </c>
      <c r="S273" s="86"/>
      <c r="T273" s="231">
        <f>S273*H273</f>
        <v>0</v>
      </c>
      <c r="U273" s="231">
        <v>0</v>
      </c>
      <c r="V273" s="231">
        <f>U273*H273</f>
        <v>0</v>
      </c>
      <c r="W273" s="231">
        <v>0</v>
      </c>
      <c r="X273" s="232">
        <f>W273*H273</f>
        <v>0</v>
      </c>
      <c r="Y273" s="40"/>
      <c r="Z273" s="40"/>
      <c r="AA273" s="40"/>
      <c r="AB273" s="40"/>
      <c r="AC273" s="40"/>
      <c r="AD273" s="40"/>
      <c r="AE273" s="40"/>
      <c r="AR273" s="233" t="s">
        <v>175</v>
      </c>
      <c r="AT273" s="233" t="s">
        <v>171</v>
      </c>
      <c r="AU273" s="233" t="s">
        <v>165</v>
      </c>
      <c r="AY273" s="19" t="s">
        <v>166</v>
      </c>
      <c r="BE273" s="234">
        <f>IF(O273="základní",K273,0)</f>
        <v>0</v>
      </c>
      <c r="BF273" s="234">
        <f>IF(O273="snížená",K273,0)</f>
        <v>0</v>
      </c>
      <c r="BG273" s="234">
        <f>IF(O273="zákl. přenesená",K273,0)</f>
        <v>0</v>
      </c>
      <c r="BH273" s="234">
        <f>IF(O273="sníž. přenesená",K273,0)</f>
        <v>0</v>
      </c>
      <c r="BI273" s="234">
        <f>IF(O273="nulová",K273,0)</f>
        <v>0</v>
      </c>
      <c r="BJ273" s="19" t="s">
        <v>84</v>
      </c>
      <c r="BK273" s="234">
        <f>ROUND(P273*H273,2)</f>
        <v>0</v>
      </c>
      <c r="BL273" s="19" t="s">
        <v>175</v>
      </c>
      <c r="BM273" s="233" t="s">
        <v>674</v>
      </c>
    </row>
    <row r="274" s="2" customFormat="1" ht="16.5" customHeight="1">
      <c r="A274" s="40"/>
      <c r="B274" s="41"/>
      <c r="C274" s="220" t="s">
        <v>675</v>
      </c>
      <c r="D274" s="220" t="s">
        <v>171</v>
      </c>
      <c r="E274" s="221" t="s">
        <v>676</v>
      </c>
      <c r="F274" s="222" t="s">
        <v>189</v>
      </c>
      <c r="G274" s="223" t="s">
        <v>174</v>
      </c>
      <c r="H274" s="224">
        <v>300</v>
      </c>
      <c r="I274" s="225"/>
      <c r="J274" s="225"/>
      <c r="K274" s="226">
        <f>ROUND(P274*H274,2)</f>
        <v>0</v>
      </c>
      <c r="L274" s="227"/>
      <c r="M274" s="46"/>
      <c r="N274" s="228" t="s">
        <v>20</v>
      </c>
      <c r="O274" s="229" t="s">
        <v>45</v>
      </c>
      <c r="P274" s="230">
        <f>I274+J274</f>
        <v>0</v>
      </c>
      <c r="Q274" s="230">
        <f>ROUND(I274*H274,2)</f>
        <v>0</v>
      </c>
      <c r="R274" s="230">
        <f>ROUND(J274*H274,2)</f>
        <v>0</v>
      </c>
      <c r="S274" s="86"/>
      <c r="T274" s="231">
        <f>S274*H274</f>
        <v>0</v>
      </c>
      <c r="U274" s="231">
        <v>0</v>
      </c>
      <c r="V274" s="231">
        <f>U274*H274</f>
        <v>0</v>
      </c>
      <c r="W274" s="231">
        <v>0</v>
      </c>
      <c r="X274" s="232">
        <f>W274*H274</f>
        <v>0</v>
      </c>
      <c r="Y274" s="40"/>
      <c r="Z274" s="40"/>
      <c r="AA274" s="40"/>
      <c r="AB274" s="40"/>
      <c r="AC274" s="40"/>
      <c r="AD274" s="40"/>
      <c r="AE274" s="40"/>
      <c r="AR274" s="233" t="s">
        <v>175</v>
      </c>
      <c r="AT274" s="233" t="s">
        <v>171</v>
      </c>
      <c r="AU274" s="233" t="s">
        <v>165</v>
      </c>
      <c r="AY274" s="19" t="s">
        <v>166</v>
      </c>
      <c r="BE274" s="234">
        <f>IF(O274="základní",K274,0)</f>
        <v>0</v>
      </c>
      <c r="BF274" s="234">
        <f>IF(O274="snížená",K274,0)</f>
        <v>0</v>
      </c>
      <c r="BG274" s="234">
        <f>IF(O274="zákl. přenesená",K274,0)</f>
        <v>0</v>
      </c>
      <c r="BH274" s="234">
        <f>IF(O274="sníž. přenesená",K274,0)</f>
        <v>0</v>
      </c>
      <c r="BI274" s="234">
        <f>IF(O274="nulová",K274,0)</f>
        <v>0</v>
      </c>
      <c r="BJ274" s="19" t="s">
        <v>84</v>
      </c>
      <c r="BK274" s="234">
        <f>ROUND(P274*H274,2)</f>
        <v>0</v>
      </c>
      <c r="BL274" s="19" t="s">
        <v>175</v>
      </c>
      <c r="BM274" s="233" t="s">
        <v>677</v>
      </c>
    </row>
    <row r="275" s="13" customFormat="1">
      <c r="A275" s="13"/>
      <c r="B275" s="245"/>
      <c r="C275" s="246"/>
      <c r="D275" s="247" t="s">
        <v>605</v>
      </c>
      <c r="E275" s="248" t="s">
        <v>20</v>
      </c>
      <c r="F275" s="249" t="s">
        <v>678</v>
      </c>
      <c r="G275" s="246"/>
      <c r="H275" s="250">
        <v>300</v>
      </c>
      <c r="I275" s="251"/>
      <c r="J275" s="251"/>
      <c r="K275" s="246"/>
      <c r="L275" s="246"/>
      <c r="M275" s="252"/>
      <c r="N275" s="253"/>
      <c r="O275" s="254"/>
      <c r="P275" s="254"/>
      <c r="Q275" s="254"/>
      <c r="R275" s="254"/>
      <c r="S275" s="254"/>
      <c r="T275" s="254"/>
      <c r="U275" s="254"/>
      <c r="V275" s="254"/>
      <c r="W275" s="254"/>
      <c r="X275" s="255"/>
      <c r="Y275" s="13"/>
      <c r="Z275" s="13"/>
      <c r="AA275" s="13"/>
      <c r="AB275" s="13"/>
      <c r="AC275" s="13"/>
      <c r="AD275" s="13"/>
      <c r="AE275" s="13"/>
      <c r="AT275" s="256" t="s">
        <v>605</v>
      </c>
      <c r="AU275" s="256" t="s">
        <v>165</v>
      </c>
      <c r="AV275" s="13" t="s">
        <v>86</v>
      </c>
      <c r="AW275" s="13" t="s">
        <v>5</v>
      </c>
      <c r="AX275" s="13" t="s">
        <v>84</v>
      </c>
      <c r="AY275" s="256" t="s">
        <v>166</v>
      </c>
    </row>
    <row r="276" s="2" customFormat="1" ht="16.5" customHeight="1">
      <c r="A276" s="40"/>
      <c r="B276" s="41"/>
      <c r="C276" s="235" t="s">
        <v>679</v>
      </c>
      <c r="D276" s="235" t="s">
        <v>163</v>
      </c>
      <c r="E276" s="236" t="s">
        <v>680</v>
      </c>
      <c r="F276" s="237" t="s">
        <v>681</v>
      </c>
      <c r="G276" s="238" t="s">
        <v>163</v>
      </c>
      <c r="H276" s="239">
        <v>240</v>
      </c>
      <c r="I276" s="240"/>
      <c r="J276" s="241"/>
      <c r="K276" s="242">
        <f>ROUND(P276*H276,2)</f>
        <v>0</v>
      </c>
      <c r="L276" s="241"/>
      <c r="M276" s="243"/>
      <c r="N276" s="244" t="s">
        <v>20</v>
      </c>
      <c r="O276" s="229" t="s">
        <v>45</v>
      </c>
      <c r="P276" s="230">
        <f>I276+J276</f>
        <v>0</v>
      </c>
      <c r="Q276" s="230">
        <f>ROUND(I276*H276,2)</f>
        <v>0</v>
      </c>
      <c r="R276" s="230">
        <f>ROUND(J276*H276,2)</f>
        <v>0</v>
      </c>
      <c r="S276" s="86"/>
      <c r="T276" s="231">
        <f>S276*H276</f>
        <v>0</v>
      </c>
      <c r="U276" s="231">
        <v>0</v>
      </c>
      <c r="V276" s="231">
        <f>U276*H276</f>
        <v>0</v>
      </c>
      <c r="W276" s="231">
        <v>0</v>
      </c>
      <c r="X276" s="232">
        <f>W276*H276</f>
        <v>0</v>
      </c>
      <c r="Y276" s="40"/>
      <c r="Z276" s="40"/>
      <c r="AA276" s="40"/>
      <c r="AB276" s="40"/>
      <c r="AC276" s="40"/>
      <c r="AD276" s="40"/>
      <c r="AE276" s="40"/>
      <c r="AR276" s="233" t="s">
        <v>194</v>
      </c>
      <c r="AT276" s="233" t="s">
        <v>163</v>
      </c>
      <c r="AU276" s="233" t="s">
        <v>165</v>
      </c>
      <c r="AY276" s="19" t="s">
        <v>166</v>
      </c>
      <c r="BE276" s="234">
        <f>IF(O276="základní",K276,0)</f>
        <v>0</v>
      </c>
      <c r="BF276" s="234">
        <f>IF(O276="snížená",K276,0)</f>
        <v>0</v>
      </c>
      <c r="BG276" s="234">
        <f>IF(O276="zákl. přenesená",K276,0)</f>
        <v>0</v>
      </c>
      <c r="BH276" s="234">
        <f>IF(O276="sníž. přenesená",K276,0)</f>
        <v>0</v>
      </c>
      <c r="BI276" s="234">
        <f>IF(O276="nulová",K276,0)</f>
        <v>0</v>
      </c>
      <c r="BJ276" s="19" t="s">
        <v>84</v>
      </c>
      <c r="BK276" s="234">
        <f>ROUND(P276*H276,2)</f>
        <v>0</v>
      </c>
      <c r="BL276" s="19" t="s">
        <v>175</v>
      </c>
      <c r="BM276" s="233" t="s">
        <v>682</v>
      </c>
    </row>
    <row r="277" s="2" customFormat="1" ht="16.5" customHeight="1">
      <c r="A277" s="40"/>
      <c r="B277" s="41"/>
      <c r="C277" s="235" t="s">
        <v>683</v>
      </c>
      <c r="D277" s="235" t="s">
        <v>163</v>
      </c>
      <c r="E277" s="236" t="s">
        <v>684</v>
      </c>
      <c r="F277" s="237" t="s">
        <v>685</v>
      </c>
      <c r="G277" s="238" t="s">
        <v>163</v>
      </c>
      <c r="H277" s="239">
        <v>290</v>
      </c>
      <c r="I277" s="240"/>
      <c r="J277" s="241"/>
      <c r="K277" s="242">
        <f>ROUND(P277*H277,2)</f>
        <v>0</v>
      </c>
      <c r="L277" s="241"/>
      <c r="M277" s="243"/>
      <c r="N277" s="244" t="s">
        <v>20</v>
      </c>
      <c r="O277" s="229" t="s">
        <v>45</v>
      </c>
      <c r="P277" s="230">
        <f>I277+J277</f>
        <v>0</v>
      </c>
      <c r="Q277" s="230">
        <f>ROUND(I277*H277,2)</f>
        <v>0</v>
      </c>
      <c r="R277" s="230">
        <f>ROUND(J277*H277,2)</f>
        <v>0</v>
      </c>
      <c r="S277" s="86"/>
      <c r="T277" s="231">
        <f>S277*H277</f>
        <v>0</v>
      </c>
      <c r="U277" s="231">
        <v>0</v>
      </c>
      <c r="V277" s="231">
        <f>U277*H277</f>
        <v>0</v>
      </c>
      <c r="W277" s="231">
        <v>0</v>
      </c>
      <c r="X277" s="232">
        <f>W277*H277</f>
        <v>0</v>
      </c>
      <c r="Y277" s="40"/>
      <c r="Z277" s="40"/>
      <c r="AA277" s="40"/>
      <c r="AB277" s="40"/>
      <c r="AC277" s="40"/>
      <c r="AD277" s="40"/>
      <c r="AE277" s="40"/>
      <c r="AR277" s="233" t="s">
        <v>194</v>
      </c>
      <c r="AT277" s="233" t="s">
        <v>163</v>
      </c>
      <c r="AU277" s="233" t="s">
        <v>165</v>
      </c>
      <c r="AY277" s="19" t="s">
        <v>166</v>
      </c>
      <c r="BE277" s="234">
        <f>IF(O277="základní",K277,0)</f>
        <v>0</v>
      </c>
      <c r="BF277" s="234">
        <f>IF(O277="snížená",K277,0)</f>
        <v>0</v>
      </c>
      <c r="BG277" s="234">
        <f>IF(O277="zákl. přenesená",K277,0)</f>
        <v>0</v>
      </c>
      <c r="BH277" s="234">
        <f>IF(O277="sníž. přenesená",K277,0)</f>
        <v>0</v>
      </c>
      <c r="BI277" s="234">
        <f>IF(O277="nulová",K277,0)</f>
        <v>0</v>
      </c>
      <c r="BJ277" s="19" t="s">
        <v>84</v>
      </c>
      <c r="BK277" s="234">
        <f>ROUND(P277*H277,2)</f>
        <v>0</v>
      </c>
      <c r="BL277" s="19" t="s">
        <v>175</v>
      </c>
      <c r="BM277" s="233" t="s">
        <v>686</v>
      </c>
    </row>
    <row r="278" s="2" customFormat="1" ht="16.5" customHeight="1">
      <c r="A278" s="40"/>
      <c r="B278" s="41"/>
      <c r="C278" s="235" t="s">
        <v>687</v>
      </c>
      <c r="D278" s="235" t="s">
        <v>163</v>
      </c>
      <c r="E278" s="236" t="s">
        <v>688</v>
      </c>
      <c r="F278" s="237" t="s">
        <v>689</v>
      </c>
      <c r="G278" s="238" t="s">
        <v>174</v>
      </c>
      <c r="H278" s="239">
        <v>74</v>
      </c>
      <c r="I278" s="240"/>
      <c r="J278" s="241"/>
      <c r="K278" s="242">
        <f>ROUND(P278*H278,2)</f>
        <v>0</v>
      </c>
      <c r="L278" s="241"/>
      <c r="M278" s="243"/>
      <c r="N278" s="244" t="s">
        <v>20</v>
      </c>
      <c r="O278" s="229" t="s">
        <v>45</v>
      </c>
      <c r="P278" s="230">
        <f>I278+J278</f>
        <v>0</v>
      </c>
      <c r="Q278" s="230">
        <f>ROUND(I278*H278,2)</f>
        <v>0</v>
      </c>
      <c r="R278" s="230">
        <f>ROUND(J278*H278,2)</f>
        <v>0</v>
      </c>
      <c r="S278" s="86"/>
      <c r="T278" s="231">
        <f>S278*H278</f>
        <v>0</v>
      </c>
      <c r="U278" s="231">
        <v>0</v>
      </c>
      <c r="V278" s="231">
        <f>U278*H278</f>
        <v>0</v>
      </c>
      <c r="W278" s="231">
        <v>0</v>
      </c>
      <c r="X278" s="232">
        <f>W278*H278</f>
        <v>0</v>
      </c>
      <c r="Y278" s="40"/>
      <c r="Z278" s="40"/>
      <c r="AA278" s="40"/>
      <c r="AB278" s="40"/>
      <c r="AC278" s="40"/>
      <c r="AD278" s="40"/>
      <c r="AE278" s="40"/>
      <c r="AR278" s="233" t="s">
        <v>194</v>
      </c>
      <c r="AT278" s="233" t="s">
        <v>163</v>
      </c>
      <c r="AU278" s="233" t="s">
        <v>165</v>
      </c>
      <c r="AY278" s="19" t="s">
        <v>166</v>
      </c>
      <c r="BE278" s="234">
        <f>IF(O278="základní",K278,0)</f>
        <v>0</v>
      </c>
      <c r="BF278" s="234">
        <f>IF(O278="snížená",K278,0)</f>
        <v>0</v>
      </c>
      <c r="BG278" s="234">
        <f>IF(O278="zákl. přenesená",K278,0)</f>
        <v>0</v>
      </c>
      <c r="BH278" s="234">
        <f>IF(O278="sníž. přenesená",K278,0)</f>
        <v>0</v>
      </c>
      <c r="BI278" s="234">
        <f>IF(O278="nulová",K278,0)</f>
        <v>0</v>
      </c>
      <c r="BJ278" s="19" t="s">
        <v>84</v>
      </c>
      <c r="BK278" s="234">
        <f>ROUND(P278*H278,2)</f>
        <v>0</v>
      </c>
      <c r="BL278" s="19" t="s">
        <v>175</v>
      </c>
      <c r="BM278" s="233" t="s">
        <v>690</v>
      </c>
    </row>
    <row r="279" s="2" customFormat="1" ht="16.5" customHeight="1">
      <c r="A279" s="40"/>
      <c r="B279" s="41"/>
      <c r="C279" s="235" t="s">
        <v>691</v>
      </c>
      <c r="D279" s="235" t="s">
        <v>163</v>
      </c>
      <c r="E279" s="236" t="s">
        <v>692</v>
      </c>
      <c r="F279" s="237" t="s">
        <v>693</v>
      </c>
      <c r="G279" s="238" t="s">
        <v>599</v>
      </c>
      <c r="H279" s="239">
        <v>16</v>
      </c>
      <c r="I279" s="240"/>
      <c r="J279" s="241"/>
      <c r="K279" s="242">
        <f>ROUND(P279*H279,2)</f>
        <v>0</v>
      </c>
      <c r="L279" s="241"/>
      <c r="M279" s="243"/>
      <c r="N279" s="244" t="s">
        <v>20</v>
      </c>
      <c r="O279" s="229" t="s">
        <v>45</v>
      </c>
      <c r="P279" s="230">
        <f>I279+J279</f>
        <v>0</v>
      </c>
      <c r="Q279" s="230">
        <f>ROUND(I279*H279,2)</f>
        <v>0</v>
      </c>
      <c r="R279" s="230">
        <f>ROUND(J279*H279,2)</f>
        <v>0</v>
      </c>
      <c r="S279" s="86"/>
      <c r="T279" s="231">
        <f>S279*H279</f>
        <v>0</v>
      </c>
      <c r="U279" s="231">
        <v>0</v>
      </c>
      <c r="V279" s="231">
        <f>U279*H279</f>
        <v>0</v>
      </c>
      <c r="W279" s="231">
        <v>0</v>
      </c>
      <c r="X279" s="232">
        <f>W279*H279</f>
        <v>0</v>
      </c>
      <c r="Y279" s="40"/>
      <c r="Z279" s="40"/>
      <c r="AA279" s="40"/>
      <c r="AB279" s="40"/>
      <c r="AC279" s="40"/>
      <c r="AD279" s="40"/>
      <c r="AE279" s="40"/>
      <c r="AR279" s="233" t="s">
        <v>194</v>
      </c>
      <c r="AT279" s="233" t="s">
        <v>163</v>
      </c>
      <c r="AU279" s="233" t="s">
        <v>165</v>
      </c>
      <c r="AY279" s="19" t="s">
        <v>166</v>
      </c>
      <c r="BE279" s="234">
        <f>IF(O279="základní",K279,0)</f>
        <v>0</v>
      </c>
      <c r="BF279" s="234">
        <f>IF(O279="snížená",K279,0)</f>
        <v>0</v>
      </c>
      <c r="BG279" s="234">
        <f>IF(O279="zákl. přenesená",K279,0)</f>
        <v>0</v>
      </c>
      <c r="BH279" s="234">
        <f>IF(O279="sníž. přenesená",K279,0)</f>
        <v>0</v>
      </c>
      <c r="BI279" s="234">
        <f>IF(O279="nulová",K279,0)</f>
        <v>0</v>
      </c>
      <c r="BJ279" s="19" t="s">
        <v>84</v>
      </c>
      <c r="BK279" s="234">
        <f>ROUND(P279*H279,2)</f>
        <v>0</v>
      </c>
      <c r="BL279" s="19" t="s">
        <v>175</v>
      </c>
      <c r="BM279" s="233" t="s">
        <v>694</v>
      </c>
    </row>
    <row r="280" s="2" customFormat="1" ht="16.5" customHeight="1">
      <c r="A280" s="40"/>
      <c r="B280" s="41"/>
      <c r="C280" s="235" t="s">
        <v>695</v>
      </c>
      <c r="D280" s="235" t="s">
        <v>163</v>
      </c>
      <c r="E280" s="236" t="s">
        <v>696</v>
      </c>
      <c r="F280" s="237" t="s">
        <v>697</v>
      </c>
      <c r="G280" s="238" t="s">
        <v>163</v>
      </c>
      <c r="H280" s="239">
        <v>108</v>
      </c>
      <c r="I280" s="240"/>
      <c r="J280" s="241"/>
      <c r="K280" s="242">
        <f>ROUND(P280*H280,2)</f>
        <v>0</v>
      </c>
      <c r="L280" s="241"/>
      <c r="M280" s="243"/>
      <c r="N280" s="244" t="s">
        <v>20</v>
      </c>
      <c r="O280" s="229" t="s">
        <v>45</v>
      </c>
      <c r="P280" s="230">
        <f>I280+J280</f>
        <v>0</v>
      </c>
      <c r="Q280" s="230">
        <f>ROUND(I280*H280,2)</f>
        <v>0</v>
      </c>
      <c r="R280" s="230">
        <f>ROUND(J280*H280,2)</f>
        <v>0</v>
      </c>
      <c r="S280" s="86"/>
      <c r="T280" s="231">
        <f>S280*H280</f>
        <v>0</v>
      </c>
      <c r="U280" s="231">
        <v>0</v>
      </c>
      <c r="V280" s="231">
        <f>U280*H280</f>
        <v>0</v>
      </c>
      <c r="W280" s="231">
        <v>0</v>
      </c>
      <c r="X280" s="232">
        <f>W280*H280</f>
        <v>0</v>
      </c>
      <c r="Y280" s="40"/>
      <c r="Z280" s="40"/>
      <c r="AA280" s="40"/>
      <c r="AB280" s="40"/>
      <c r="AC280" s="40"/>
      <c r="AD280" s="40"/>
      <c r="AE280" s="40"/>
      <c r="AR280" s="233" t="s">
        <v>194</v>
      </c>
      <c r="AT280" s="233" t="s">
        <v>163</v>
      </c>
      <c r="AU280" s="233" t="s">
        <v>165</v>
      </c>
      <c r="AY280" s="19" t="s">
        <v>166</v>
      </c>
      <c r="BE280" s="234">
        <f>IF(O280="základní",K280,0)</f>
        <v>0</v>
      </c>
      <c r="BF280" s="234">
        <f>IF(O280="snížená",K280,0)</f>
        <v>0</v>
      </c>
      <c r="BG280" s="234">
        <f>IF(O280="zákl. přenesená",K280,0)</f>
        <v>0</v>
      </c>
      <c r="BH280" s="234">
        <f>IF(O280="sníž. přenesená",K280,0)</f>
        <v>0</v>
      </c>
      <c r="BI280" s="234">
        <f>IF(O280="nulová",K280,0)</f>
        <v>0</v>
      </c>
      <c r="BJ280" s="19" t="s">
        <v>84</v>
      </c>
      <c r="BK280" s="234">
        <f>ROUND(P280*H280,2)</f>
        <v>0</v>
      </c>
      <c r="BL280" s="19" t="s">
        <v>175</v>
      </c>
      <c r="BM280" s="233" t="s">
        <v>698</v>
      </c>
    </row>
    <row r="281" s="13" customFormat="1">
      <c r="A281" s="13"/>
      <c r="B281" s="245"/>
      <c r="C281" s="246"/>
      <c r="D281" s="247" t="s">
        <v>605</v>
      </c>
      <c r="E281" s="248" t="s">
        <v>20</v>
      </c>
      <c r="F281" s="249" t="s">
        <v>699</v>
      </c>
      <c r="G281" s="246"/>
      <c r="H281" s="250">
        <v>130</v>
      </c>
      <c r="I281" s="251"/>
      <c r="J281" s="251"/>
      <c r="K281" s="246"/>
      <c r="L281" s="246"/>
      <c r="M281" s="252"/>
      <c r="N281" s="253"/>
      <c r="O281" s="254"/>
      <c r="P281" s="254"/>
      <c r="Q281" s="254"/>
      <c r="R281" s="254"/>
      <c r="S281" s="254"/>
      <c r="T281" s="254"/>
      <c r="U281" s="254"/>
      <c r="V281" s="254"/>
      <c r="W281" s="254"/>
      <c r="X281" s="255"/>
      <c r="Y281" s="13"/>
      <c r="Z281" s="13"/>
      <c r="AA281" s="13"/>
      <c r="AB281" s="13"/>
      <c r="AC281" s="13"/>
      <c r="AD281" s="13"/>
      <c r="AE281" s="13"/>
      <c r="AT281" s="256" t="s">
        <v>605</v>
      </c>
      <c r="AU281" s="256" t="s">
        <v>165</v>
      </c>
      <c r="AV281" s="13" t="s">
        <v>86</v>
      </c>
      <c r="AW281" s="13" t="s">
        <v>5</v>
      </c>
      <c r="AX281" s="13" t="s">
        <v>76</v>
      </c>
      <c r="AY281" s="256" t="s">
        <v>166</v>
      </c>
    </row>
    <row r="282" s="13" customFormat="1">
      <c r="A282" s="13"/>
      <c r="B282" s="245"/>
      <c r="C282" s="246"/>
      <c r="D282" s="247" t="s">
        <v>605</v>
      </c>
      <c r="E282" s="248" t="s">
        <v>20</v>
      </c>
      <c r="F282" s="249" t="s">
        <v>700</v>
      </c>
      <c r="G282" s="246"/>
      <c r="H282" s="250">
        <v>-22</v>
      </c>
      <c r="I282" s="251"/>
      <c r="J282" s="251"/>
      <c r="K282" s="246"/>
      <c r="L282" s="246"/>
      <c r="M282" s="252"/>
      <c r="N282" s="253"/>
      <c r="O282" s="254"/>
      <c r="P282" s="254"/>
      <c r="Q282" s="254"/>
      <c r="R282" s="254"/>
      <c r="S282" s="254"/>
      <c r="T282" s="254"/>
      <c r="U282" s="254"/>
      <c r="V282" s="254"/>
      <c r="W282" s="254"/>
      <c r="X282" s="255"/>
      <c r="Y282" s="13"/>
      <c r="Z282" s="13"/>
      <c r="AA282" s="13"/>
      <c r="AB282" s="13"/>
      <c r="AC282" s="13"/>
      <c r="AD282" s="13"/>
      <c r="AE282" s="13"/>
      <c r="AT282" s="256" t="s">
        <v>605</v>
      </c>
      <c r="AU282" s="256" t="s">
        <v>165</v>
      </c>
      <c r="AV282" s="13" t="s">
        <v>86</v>
      </c>
      <c r="AW282" s="13" t="s">
        <v>5</v>
      </c>
      <c r="AX282" s="13" t="s">
        <v>76</v>
      </c>
      <c r="AY282" s="256" t="s">
        <v>166</v>
      </c>
    </row>
    <row r="283" s="14" customFormat="1">
      <c r="A283" s="14"/>
      <c r="B283" s="257"/>
      <c r="C283" s="258"/>
      <c r="D283" s="247" t="s">
        <v>605</v>
      </c>
      <c r="E283" s="259" t="s">
        <v>20</v>
      </c>
      <c r="F283" s="260" t="s">
        <v>608</v>
      </c>
      <c r="G283" s="258"/>
      <c r="H283" s="261">
        <v>108</v>
      </c>
      <c r="I283" s="262"/>
      <c r="J283" s="262"/>
      <c r="K283" s="258"/>
      <c r="L283" s="258"/>
      <c r="M283" s="263"/>
      <c r="N283" s="264"/>
      <c r="O283" s="265"/>
      <c r="P283" s="265"/>
      <c r="Q283" s="265"/>
      <c r="R283" s="265"/>
      <c r="S283" s="265"/>
      <c r="T283" s="265"/>
      <c r="U283" s="265"/>
      <c r="V283" s="265"/>
      <c r="W283" s="265"/>
      <c r="X283" s="266"/>
      <c r="Y283" s="14"/>
      <c r="Z283" s="14"/>
      <c r="AA283" s="14"/>
      <c r="AB283" s="14"/>
      <c r="AC283" s="14"/>
      <c r="AD283" s="14"/>
      <c r="AE283" s="14"/>
      <c r="AT283" s="267" t="s">
        <v>605</v>
      </c>
      <c r="AU283" s="267" t="s">
        <v>165</v>
      </c>
      <c r="AV283" s="14" t="s">
        <v>175</v>
      </c>
      <c r="AW283" s="14" t="s">
        <v>5</v>
      </c>
      <c r="AX283" s="14" t="s">
        <v>84</v>
      </c>
      <c r="AY283" s="267" t="s">
        <v>166</v>
      </c>
    </row>
    <row r="284" s="2" customFormat="1" ht="16.5" customHeight="1">
      <c r="A284" s="40"/>
      <c r="B284" s="41"/>
      <c r="C284" s="235" t="s">
        <v>701</v>
      </c>
      <c r="D284" s="235" t="s">
        <v>163</v>
      </c>
      <c r="E284" s="236" t="s">
        <v>702</v>
      </c>
      <c r="F284" s="237" t="s">
        <v>703</v>
      </c>
      <c r="G284" s="238" t="s">
        <v>163</v>
      </c>
      <c r="H284" s="239">
        <v>216</v>
      </c>
      <c r="I284" s="240"/>
      <c r="J284" s="241"/>
      <c r="K284" s="242">
        <f>ROUND(P284*H284,2)</f>
        <v>0</v>
      </c>
      <c r="L284" s="241"/>
      <c r="M284" s="243"/>
      <c r="N284" s="244" t="s">
        <v>20</v>
      </c>
      <c r="O284" s="229" t="s">
        <v>45</v>
      </c>
      <c r="P284" s="230">
        <f>I284+J284</f>
        <v>0</v>
      </c>
      <c r="Q284" s="230">
        <f>ROUND(I284*H284,2)</f>
        <v>0</v>
      </c>
      <c r="R284" s="230">
        <f>ROUND(J284*H284,2)</f>
        <v>0</v>
      </c>
      <c r="S284" s="86"/>
      <c r="T284" s="231">
        <f>S284*H284</f>
        <v>0</v>
      </c>
      <c r="U284" s="231">
        <v>0</v>
      </c>
      <c r="V284" s="231">
        <f>U284*H284</f>
        <v>0</v>
      </c>
      <c r="W284" s="231">
        <v>0</v>
      </c>
      <c r="X284" s="232">
        <f>W284*H284</f>
        <v>0</v>
      </c>
      <c r="Y284" s="40"/>
      <c r="Z284" s="40"/>
      <c r="AA284" s="40"/>
      <c r="AB284" s="40"/>
      <c r="AC284" s="40"/>
      <c r="AD284" s="40"/>
      <c r="AE284" s="40"/>
      <c r="AR284" s="233" t="s">
        <v>194</v>
      </c>
      <c r="AT284" s="233" t="s">
        <v>163</v>
      </c>
      <c r="AU284" s="233" t="s">
        <v>165</v>
      </c>
      <c r="AY284" s="19" t="s">
        <v>166</v>
      </c>
      <c r="BE284" s="234">
        <f>IF(O284="základní",K284,0)</f>
        <v>0</v>
      </c>
      <c r="BF284" s="234">
        <f>IF(O284="snížená",K284,0)</f>
        <v>0</v>
      </c>
      <c r="BG284" s="234">
        <f>IF(O284="zákl. přenesená",K284,0)</f>
        <v>0</v>
      </c>
      <c r="BH284" s="234">
        <f>IF(O284="sníž. přenesená",K284,0)</f>
        <v>0</v>
      </c>
      <c r="BI284" s="234">
        <f>IF(O284="nulová",K284,0)</f>
        <v>0</v>
      </c>
      <c r="BJ284" s="19" t="s">
        <v>84</v>
      </c>
      <c r="BK284" s="234">
        <f>ROUND(P284*H284,2)</f>
        <v>0</v>
      </c>
      <c r="BL284" s="19" t="s">
        <v>175</v>
      </c>
      <c r="BM284" s="233" t="s">
        <v>704</v>
      </c>
    </row>
    <row r="285" s="13" customFormat="1">
      <c r="A285" s="13"/>
      <c r="B285" s="245"/>
      <c r="C285" s="246"/>
      <c r="D285" s="247" t="s">
        <v>605</v>
      </c>
      <c r="E285" s="248" t="s">
        <v>20</v>
      </c>
      <c r="F285" s="249" t="s">
        <v>618</v>
      </c>
      <c r="G285" s="246"/>
      <c r="H285" s="250">
        <v>260</v>
      </c>
      <c r="I285" s="251"/>
      <c r="J285" s="251"/>
      <c r="K285" s="246"/>
      <c r="L285" s="246"/>
      <c r="M285" s="252"/>
      <c r="N285" s="253"/>
      <c r="O285" s="254"/>
      <c r="P285" s="254"/>
      <c r="Q285" s="254"/>
      <c r="R285" s="254"/>
      <c r="S285" s="254"/>
      <c r="T285" s="254"/>
      <c r="U285" s="254"/>
      <c r="V285" s="254"/>
      <c r="W285" s="254"/>
      <c r="X285" s="255"/>
      <c r="Y285" s="13"/>
      <c r="Z285" s="13"/>
      <c r="AA285" s="13"/>
      <c r="AB285" s="13"/>
      <c r="AC285" s="13"/>
      <c r="AD285" s="13"/>
      <c r="AE285" s="13"/>
      <c r="AT285" s="256" t="s">
        <v>605</v>
      </c>
      <c r="AU285" s="256" t="s">
        <v>165</v>
      </c>
      <c r="AV285" s="13" t="s">
        <v>86</v>
      </c>
      <c r="AW285" s="13" t="s">
        <v>5</v>
      </c>
      <c r="AX285" s="13" t="s">
        <v>76</v>
      </c>
      <c r="AY285" s="256" t="s">
        <v>166</v>
      </c>
    </row>
    <row r="286" s="13" customFormat="1">
      <c r="A286" s="13"/>
      <c r="B286" s="245"/>
      <c r="C286" s="246"/>
      <c r="D286" s="247" t="s">
        <v>605</v>
      </c>
      <c r="E286" s="248" t="s">
        <v>20</v>
      </c>
      <c r="F286" s="249" t="s">
        <v>705</v>
      </c>
      <c r="G286" s="246"/>
      <c r="H286" s="250">
        <v>-44</v>
      </c>
      <c r="I286" s="251"/>
      <c r="J286" s="251"/>
      <c r="K286" s="246"/>
      <c r="L286" s="246"/>
      <c r="M286" s="252"/>
      <c r="N286" s="253"/>
      <c r="O286" s="254"/>
      <c r="P286" s="254"/>
      <c r="Q286" s="254"/>
      <c r="R286" s="254"/>
      <c r="S286" s="254"/>
      <c r="T286" s="254"/>
      <c r="U286" s="254"/>
      <c r="V286" s="254"/>
      <c r="W286" s="254"/>
      <c r="X286" s="255"/>
      <c r="Y286" s="13"/>
      <c r="Z286" s="13"/>
      <c r="AA286" s="13"/>
      <c r="AB286" s="13"/>
      <c r="AC286" s="13"/>
      <c r="AD286" s="13"/>
      <c r="AE286" s="13"/>
      <c r="AT286" s="256" t="s">
        <v>605</v>
      </c>
      <c r="AU286" s="256" t="s">
        <v>165</v>
      </c>
      <c r="AV286" s="13" t="s">
        <v>86</v>
      </c>
      <c r="AW286" s="13" t="s">
        <v>5</v>
      </c>
      <c r="AX286" s="13" t="s">
        <v>76</v>
      </c>
      <c r="AY286" s="256" t="s">
        <v>166</v>
      </c>
    </row>
    <row r="287" s="14" customFormat="1">
      <c r="A287" s="14"/>
      <c r="B287" s="257"/>
      <c r="C287" s="258"/>
      <c r="D287" s="247" t="s">
        <v>605</v>
      </c>
      <c r="E287" s="259" t="s">
        <v>20</v>
      </c>
      <c r="F287" s="260" t="s">
        <v>608</v>
      </c>
      <c r="G287" s="258"/>
      <c r="H287" s="261">
        <v>216</v>
      </c>
      <c r="I287" s="262"/>
      <c r="J287" s="262"/>
      <c r="K287" s="258"/>
      <c r="L287" s="258"/>
      <c r="M287" s="263"/>
      <c r="N287" s="264"/>
      <c r="O287" s="265"/>
      <c r="P287" s="265"/>
      <c r="Q287" s="265"/>
      <c r="R287" s="265"/>
      <c r="S287" s="265"/>
      <c r="T287" s="265"/>
      <c r="U287" s="265"/>
      <c r="V287" s="265"/>
      <c r="W287" s="265"/>
      <c r="X287" s="266"/>
      <c r="Y287" s="14"/>
      <c r="Z287" s="14"/>
      <c r="AA287" s="14"/>
      <c r="AB287" s="14"/>
      <c r="AC287" s="14"/>
      <c r="AD287" s="14"/>
      <c r="AE287" s="14"/>
      <c r="AT287" s="267" t="s">
        <v>605</v>
      </c>
      <c r="AU287" s="267" t="s">
        <v>165</v>
      </c>
      <c r="AV287" s="14" t="s">
        <v>175</v>
      </c>
      <c r="AW287" s="14" t="s">
        <v>5</v>
      </c>
      <c r="AX287" s="14" t="s">
        <v>84</v>
      </c>
      <c r="AY287" s="267" t="s">
        <v>166</v>
      </c>
    </row>
    <row r="288" s="2" customFormat="1" ht="16.5" customHeight="1">
      <c r="A288" s="40"/>
      <c r="B288" s="41"/>
      <c r="C288" s="235" t="s">
        <v>706</v>
      </c>
      <c r="D288" s="235" t="s">
        <v>163</v>
      </c>
      <c r="E288" s="236" t="s">
        <v>707</v>
      </c>
      <c r="F288" s="237" t="s">
        <v>205</v>
      </c>
      <c r="G288" s="238" t="s">
        <v>163</v>
      </c>
      <c r="H288" s="239">
        <v>300</v>
      </c>
      <c r="I288" s="240"/>
      <c r="J288" s="241"/>
      <c r="K288" s="242">
        <f>ROUND(P288*H288,2)</f>
        <v>0</v>
      </c>
      <c r="L288" s="241"/>
      <c r="M288" s="243"/>
      <c r="N288" s="244" t="s">
        <v>20</v>
      </c>
      <c r="O288" s="229" t="s">
        <v>45</v>
      </c>
      <c r="P288" s="230">
        <f>I288+J288</f>
        <v>0</v>
      </c>
      <c r="Q288" s="230">
        <f>ROUND(I288*H288,2)</f>
        <v>0</v>
      </c>
      <c r="R288" s="230">
        <f>ROUND(J288*H288,2)</f>
        <v>0</v>
      </c>
      <c r="S288" s="86"/>
      <c r="T288" s="231">
        <f>S288*H288</f>
        <v>0</v>
      </c>
      <c r="U288" s="231">
        <v>0</v>
      </c>
      <c r="V288" s="231">
        <f>U288*H288</f>
        <v>0</v>
      </c>
      <c r="W288" s="231">
        <v>0</v>
      </c>
      <c r="X288" s="232">
        <f>W288*H288</f>
        <v>0</v>
      </c>
      <c r="Y288" s="40"/>
      <c r="Z288" s="40"/>
      <c r="AA288" s="40"/>
      <c r="AB288" s="40"/>
      <c r="AC288" s="40"/>
      <c r="AD288" s="40"/>
      <c r="AE288" s="40"/>
      <c r="AR288" s="233" t="s">
        <v>194</v>
      </c>
      <c r="AT288" s="233" t="s">
        <v>163</v>
      </c>
      <c r="AU288" s="233" t="s">
        <v>165</v>
      </c>
      <c r="AY288" s="19" t="s">
        <v>166</v>
      </c>
      <c r="BE288" s="234">
        <f>IF(O288="základní",K288,0)</f>
        <v>0</v>
      </c>
      <c r="BF288" s="234">
        <f>IF(O288="snížená",K288,0)</f>
        <v>0</v>
      </c>
      <c r="BG288" s="234">
        <f>IF(O288="zákl. přenesená",K288,0)</f>
        <v>0</v>
      </c>
      <c r="BH288" s="234">
        <f>IF(O288="sníž. přenesená",K288,0)</f>
        <v>0</v>
      </c>
      <c r="BI288" s="234">
        <f>IF(O288="nulová",K288,0)</f>
        <v>0</v>
      </c>
      <c r="BJ288" s="19" t="s">
        <v>84</v>
      </c>
      <c r="BK288" s="234">
        <f>ROUND(P288*H288,2)</f>
        <v>0</v>
      </c>
      <c r="BL288" s="19" t="s">
        <v>175</v>
      </c>
      <c r="BM288" s="233" t="s">
        <v>708</v>
      </c>
    </row>
    <row r="289" s="13" customFormat="1">
      <c r="A289" s="13"/>
      <c r="B289" s="245"/>
      <c r="C289" s="246"/>
      <c r="D289" s="247" t="s">
        <v>605</v>
      </c>
      <c r="E289" s="248" t="s">
        <v>20</v>
      </c>
      <c r="F289" s="249" t="s">
        <v>678</v>
      </c>
      <c r="G289" s="246"/>
      <c r="H289" s="250">
        <v>300</v>
      </c>
      <c r="I289" s="251"/>
      <c r="J289" s="251"/>
      <c r="K289" s="246"/>
      <c r="L289" s="246"/>
      <c r="M289" s="252"/>
      <c r="N289" s="253"/>
      <c r="O289" s="254"/>
      <c r="P289" s="254"/>
      <c r="Q289" s="254"/>
      <c r="R289" s="254"/>
      <c r="S289" s="254"/>
      <c r="T289" s="254"/>
      <c r="U289" s="254"/>
      <c r="V289" s="254"/>
      <c r="W289" s="254"/>
      <c r="X289" s="255"/>
      <c r="Y289" s="13"/>
      <c r="Z289" s="13"/>
      <c r="AA289" s="13"/>
      <c r="AB289" s="13"/>
      <c r="AC289" s="13"/>
      <c r="AD289" s="13"/>
      <c r="AE289" s="13"/>
      <c r="AT289" s="256" t="s">
        <v>605</v>
      </c>
      <c r="AU289" s="256" t="s">
        <v>165</v>
      </c>
      <c r="AV289" s="13" t="s">
        <v>86</v>
      </c>
      <c r="AW289" s="13" t="s">
        <v>5</v>
      </c>
      <c r="AX289" s="13" t="s">
        <v>84</v>
      </c>
      <c r="AY289" s="256" t="s">
        <v>166</v>
      </c>
    </row>
    <row r="290" s="2" customFormat="1" ht="16.5" customHeight="1">
      <c r="A290" s="40"/>
      <c r="B290" s="41"/>
      <c r="C290" s="235" t="s">
        <v>709</v>
      </c>
      <c r="D290" s="235" t="s">
        <v>163</v>
      </c>
      <c r="E290" s="236" t="s">
        <v>710</v>
      </c>
      <c r="F290" s="237" t="s">
        <v>205</v>
      </c>
      <c r="G290" s="238" t="s">
        <v>163</v>
      </c>
      <c r="H290" s="239">
        <v>170</v>
      </c>
      <c r="I290" s="240"/>
      <c r="J290" s="241"/>
      <c r="K290" s="242">
        <f>ROUND(P290*H290,2)</f>
        <v>0</v>
      </c>
      <c r="L290" s="241"/>
      <c r="M290" s="243"/>
      <c r="N290" s="244" t="s">
        <v>20</v>
      </c>
      <c r="O290" s="229" t="s">
        <v>45</v>
      </c>
      <c r="P290" s="230">
        <f>I290+J290</f>
        <v>0</v>
      </c>
      <c r="Q290" s="230">
        <f>ROUND(I290*H290,2)</f>
        <v>0</v>
      </c>
      <c r="R290" s="230">
        <f>ROUND(J290*H290,2)</f>
        <v>0</v>
      </c>
      <c r="S290" s="86"/>
      <c r="T290" s="231">
        <f>S290*H290</f>
        <v>0</v>
      </c>
      <c r="U290" s="231">
        <v>0</v>
      </c>
      <c r="V290" s="231">
        <f>U290*H290</f>
        <v>0</v>
      </c>
      <c r="W290" s="231">
        <v>0</v>
      </c>
      <c r="X290" s="232">
        <f>W290*H290</f>
        <v>0</v>
      </c>
      <c r="Y290" s="40"/>
      <c r="Z290" s="40"/>
      <c r="AA290" s="40"/>
      <c r="AB290" s="40"/>
      <c r="AC290" s="40"/>
      <c r="AD290" s="40"/>
      <c r="AE290" s="40"/>
      <c r="AR290" s="233" t="s">
        <v>194</v>
      </c>
      <c r="AT290" s="233" t="s">
        <v>163</v>
      </c>
      <c r="AU290" s="233" t="s">
        <v>165</v>
      </c>
      <c r="AY290" s="19" t="s">
        <v>166</v>
      </c>
      <c r="BE290" s="234">
        <f>IF(O290="základní",K290,0)</f>
        <v>0</v>
      </c>
      <c r="BF290" s="234">
        <f>IF(O290="snížená",K290,0)</f>
        <v>0</v>
      </c>
      <c r="BG290" s="234">
        <f>IF(O290="zákl. přenesená",K290,0)</f>
        <v>0</v>
      </c>
      <c r="BH290" s="234">
        <f>IF(O290="sníž. přenesená",K290,0)</f>
        <v>0</v>
      </c>
      <c r="BI290" s="234">
        <f>IF(O290="nulová",K290,0)</f>
        <v>0</v>
      </c>
      <c r="BJ290" s="19" t="s">
        <v>84</v>
      </c>
      <c r="BK290" s="234">
        <f>ROUND(P290*H290,2)</f>
        <v>0</v>
      </c>
      <c r="BL290" s="19" t="s">
        <v>175</v>
      </c>
      <c r="BM290" s="233" t="s">
        <v>711</v>
      </c>
    </row>
    <row r="291" s="2" customFormat="1" ht="24.15" customHeight="1">
      <c r="A291" s="40"/>
      <c r="B291" s="41"/>
      <c r="C291" s="235" t="s">
        <v>712</v>
      </c>
      <c r="D291" s="235" t="s">
        <v>163</v>
      </c>
      <c r="E291" s="236" t="s">
        <v>713</v>
      </c>
      <c r="F291" s="237" t="s">
        <v>714</v>
      </c>
      <c r="G291" s="238" t="s">
        <v>179</v>
      </c>
      <c r="H291" s="239">
        <v>16</v>
      </c>
      <c r="I291" s="240"/>
      <c r="J291" s="241"/>
      <c r="K291" s="242">
        <f>ROUND(P291*H291,2)</f>
        <v>0</v>
      </c>
      <c r="L291" s="241"/>
      <c r="M291" s="243"/>
      <c r="N291" s="244" t="s">
        <v>20</v>
      </c>
      <c r="O291" s="229" t="s">
        <v>45</v>
      </c>
      <c r="P291" s="230">
        <f>I291+J291</f>
        <v>0</v>
      </c>
      <c r="Q291" s="230">
        <f>ROUND(I291*H291,2)</f>
        <v>0</v>
      </c>
      <c r="R291" s="230">
        <f>ROUND(J291*H291,2)</f>
        <v>0</v>
      </c>
      <c r="S291" s="86"/>
      <c r="T291" s="231">
        <f>S291*H291</f>
        <v>0</v>
      </c>
      <c r="U291" s="231">
        <v>0</v>
      </c>
      <c r="V291" s="231">
        <f>U291*H291</f>
        <v>0</v>
      </c>
      <c r="W291" s="231">
        <v>0</v>
      </c>
      <c r="X291" s="232">
        <f>W291*H291</f>
        <v>0</v>
      </c>
      <c r="Y291" s="40"/>
      <c r="Z291" s="40"/>
      <c r="AA291" s="40"/>
      <c r="AB291" s="40"/>
      <c r="AC291" s="40"/>
      <c r="AD291" s="40"/>
      <c r="AE291" s="40"/>
      <c r="AR291" s="233" t="s">
        <v>194</v>
      </c>
      <c r="AT291" s="233" t="s">
        <v>163</v>
      </c>
      <c r="AU291" s="233" t="s">
        <v>165</v>
      </c>
      <c r="AY291" s="19" t="s">
        <v>166</v>
      </c>
      <c r="BE291" s="234">
        <f>IF(O291="základní",K291,0)</f>
        <v>0</v>
      </c>
      <c r="BF291" s="234">
        <f>IF(O291="snížená",K291,0)</f>
        <v>0</v>
      </c>
      <c r="BG291" s="234">
        <f>IF(O291="zákl. přenesená",K291,0)</f>
        <v>0</v>
      </c>
      <c r="BH291" s="234">
        <f>IF(O291="sníž. přenesená",K291,0)</f>
        <v>0</v>
      </c>
      <c r="BI291" s="234">
        <f>IF(O291="nulová",K291,0)</f>
        <v>0</v>
      </c>
      <c r="BJ291" s="19" t="s">
        <v>84</v>
      </c>
      <c r="BK291" s="234">
        <f>ROUND(P291*H291,2)</f>
        <v>0</v>
      </c>
      <c r="BL291" s="19" t="s">
        <v>175</v>
      </c>
      <c r="BM291" s="233" t="s">
        <v>715</v>
      </c>
    </row>
    <row r="292" s="2" customFormat="1" ht="16.5" customHeight="1">
      <c r="A292" s="40"/>
      <c r="B292" s="41"/>
      <c r="C292" s="235" t="s">
        <v>716</v>
      </c>
      <c r="D292" s="235" t="s">
        <v>163</v>
      </c>
      <c r="E292" s="236" t="s">
        <v>717</v>
      </c>
      <c r="F292" s="237" t="s">
        <v>718</v>
      </c>
      <c r="G292" s="238" t="s">
        <v>599</v>
      </c>
      <c r="H292" s="239">
        <v>8.4499999999999993</v>
      </c>
      <c r="I292" s="240"/>
      <c r="J292" s="241"/>
      <c r="K292" s="242">
        <f>ROUND(P292*H292,2)</f>
        <v>0</v>
      </c>
      <c r="L292" s="241"/>
      <c r="M292" s="243"/>
      <c r="N292" s="244" t="s">
        <v>20</v>
      </c>
      <c r="O292" s="229" t="s">
        <v>45</v>
      </c>
      <c r="P292" s="230">
        <f>I292+J292</f>
        <v>0</v>
      </c>
      <c r="Q292" s="230">
        <f>ROUND(I292*H292,2)</f>
        <v>0</v>
      </c>
      <c r="R292" s="230">
        <f>ROUND(J292*H292,2)</f>
        <v>0</v>
      </c>
      <c r="S292" s="86"/>
      <c r="T292" s="231">
        <f>S292*H292</f>
        <v>0</v>
      </c>
      <c r="U292" s="231">
        <v>0</v>
      </c>
      <c r="V292" s="231">
        <f>U292*H292</f>
        <v>0</v>
      </c>
      <c r="W292" s="231">
        <v>0</v>
      </c>
      <c r="X292" s="232">
        <f>W292*H292</f>
        <v>0</v>
      </c>
      <c r="Y292" s="40"/>
      <c r="Z292" s="40"/>
      <c r="AA292" s="40"/>
      <c r="AB292" s="40"/>
      <c r="AC292" s="40"/>
      <c r="AD292" s="40"/>
      <c r="AE292" s="40"/>
      <c r="AR292" s="233" t="s">
        <v>194</v>
      </c>
      <c r="AT292" s="233" t="s">
        <v>163</v>
      </c>
      <c r="AU292" s="233" t="s">
        <v>165</v>
      </c>
      <c r="AY292" s="19" t="s">
        <v>166</v>
      </c>
      <c r="BE292" s="234">
        <f>IF(O292="základní",K292,0)</f>
        <v>0</v>
      </c>
      <c r="BF292" s="234">
        <f>IF(O292="snížená",K292,0)</f>
        <v>0</v>
      </c>
      <c r="BG292" s="234">
        <f>IF(O292="zákl. přenesená",K292,0)</f>
        <v>0</v>
      </c>
      <c r="BH292" s="234">
        <f>IF(O292="sníž. přenesená",K292,0)</f>
        <v>0</v>
      </c>
      <c r="BI292" s="234">
        <f>IF(O292="nulová",K292,0)</f>
        <v>0</v>
      </c>
      <c r="BJ292" s="19" t="s">
        <v>84</v>
      </c>
      <c r="BK292" s="234">
        <f>ROUND(P292*H292,2)</f>
        <v>0</v>
      </c>
      <c r="BL292" s="19" t="s">
        <v>175</v>
      </c>
      <c r="BM292" s="233" t="s">
        <v>719</v>
      </c>
    </row>
    <row r="293" s="13" customFormat="1">
      <c r="A293" s="13"/>
      <c r="B293" s="245"/>
      <c r="C293" s="246"/>
      <c r="D293" s="247" t="s">
        <v>605</v>
      </c>
      <c r="E293" s="248" t="s">
        <v>20</v>
      </c>
      <c r="F293" s="249" t="s">
        <v>720</v>
      </c>
      <c r="G293" s="246"/>
      <c r="H293" s="250">
        <v>16.899999999999999</v>
      </c>
      <c r="I293" s="251"/>
      <c r="J293" s="251"/>
      <c r="K293" s="246"/>
      <c r="L293" s="246"/>
      <c r="M293" s="252"/>
      <c r="N293" s="253"/>
      <c r="O293" s="254"/>
      <c r="P293" s="254"/>
      <c r="Q293" s="254"/>
      <c r="R293" s="254"/>
      <c r="S293" s="254"/>
      <c r="T293" s="254"/>
      <c r="U293" s="254"/>
      <c r="V293" s="254"/>
      <c r="W293" s="254"/>
      <c r="X293" s="255"/>
      <c r="Y293" s="13"/>
      <c r="Z293" s="13"/>
      <c r="AA293" s="13"/>
      <c r="AB293" s="13"/>
      <c r="AC293" s="13"/>
      <c r="AD293" s="13"/>
      <c r="AE293" s="13"/>
      <c r="AT293" s="256" t="s">
        <v>605</v>
      </c>
      <c r="AU293" s="256" t="s">
        <v>165</v>
      </c>
      <c r="AV293" s="13" t="s">
        <v>86</v>
      </c>
      <c r="AW293" s="13" t="s">
        <v>5</v>
      </c>
      <c r="AX293" s="13" t="s">
        <v>76</v>
      </c>
      <c r="AY293" s="256" t="s">
        <v>166</v>
      </c>
    </row>
    <row r="294" s="13" customFormat="1">
      <c r="A294" s="13"/>
      <c r="B294" s="245"/>
      <c r="C294" s="246"/>
      <c r="D294" s="247" t="s">
        <v>605</v>
      </c>
      <c r="E294" s="248" t="s">
        <v>20</v>
      </c>
      <c r="F294" s="249" t="s">
        <v>721</v>
      </c>
      <c r="G294" s="246"/>
      <c r="H294" s="250">
        <v>-8.4499999999999993</v>
      </c>
      <c r="I294" s="251"/>
      <c r="J294" s="251"/>
      <c r="K294" s="246"/>
      <c r="L294" s="246"/>
      <c r="M294" s="252"/>
      <c r="N294" s="253"/>
      <c r="O294" s="254"/>
      <c r="P294" s="254"/>
      <c r="Q294" s="254"/>
      <c r="R294" s="254"/>
      <c r="S294" s="254"/>
      <c r="T294" s="254"/>
      <c r="U294" s="254"/>
      <c r="V294" s="254"/>
      <c r="W294" s="254"/>
      <c r="X294" s="255"/>
      <c r="Y294" s="13"/>
      <c r="Z294" s="13"/>
      <c r="AA294" s="13"/>
      <c r="AB294" s="13"/>
      <c r="AC294" s="13"/>
      <c r="AD294" s="13"/>
      <c r="AE294" s="13"/>
      <c r="AT294" s="256" t="s">
        <v>605</v>
      </c>
      <c r="AU294" s="256" t="s">
        <v>165</v>
      </c>
      <c r="AV294" s="13" t="s">
        <v>86</v>
      </c>
      <c r="AW294" s="13" t="s">
        <v>5</v>
      </c>
      <c r="AX294" s="13" t="s">
        <v>76</v>
      </c>
      <c r="AY294" s="256" t="s">
        <v>166</v>
      </c>
    </row>
    <row r="295" s="14" customFormat="1">
      <c r="A295" s="14"/>
      <c r="B295" s="257"/>
      <c r="C295" s="258"/>
      <c r="D295" s="247" t="s">
        <v>605</v>
      </c>
      <c r="E295" s="259" t="s">
        <v>20</v>
      </c>
      <c r="F295" s="260" t="s">
        <v>608</v>
      </c>
      <c r="G295" s="258"/>
      <c r="H295" s="261">
        <v>8.4499999999999993</v>
      </c>
      <c r="I295" s="262"/>
      <c r="J295" s="262"/>
      <c r="K295" s="258"/>
      <c r="L295" s="258"/>
      <c r="M295" s="263"/>
      <c r="N295" s="264"/>
      <c r="O295" s="265"/>
      <c r="P295" s="265"/>
      <c r="Q295" s="265"/>
      <c r="R295" s="265"/>
      <c r="S295" s="265"/>
      <c r="T295" s="265"/>
      <c r="U295" s="265"/>
      <c r="V295" s="265"/>
      <c r="W295" s="265"/>
      <c r="X295" s="266"/>
      <c r="Y295" s="14"/>
      <c r="Z295" s="14"/>
      <c r="AA295" s="14"/>
      <c r="AB295" s="14"/>
      <c r="AC295" s="14"/>
      <c r="AD295" s="14"/>
      <c r="AE295" s="14"/>
      <c r="AT295" s="267" t="s">
        <v>605</v>
      </c>
      <c r="AU295" s="267" t="s">
        <v>165</v>
      </c>
      <c r="AV295" s="14" t="s">
        <v>175</v>
      </c>
      <c r="AW295" s="14" t="s">
        <v>5</v>
      </c>
      <c r="AX295" s="14" t="s">
        <v>84</v>
      </c>
      <c r="AY295" s="267" t="s">
        <v>166</v>
      </c>
    </row>
    <row r="296" s="2" customFormat="1" ht="16.5" customHeight="1">
      <c r="A296" s="40"/>
      <c r="B296" s="41"/>
      <c r="C296" s="235" t="s">
        <v>722</v>
      </c>
      <c r="D296" s="235" t="s">
        <v>163</v>
      </c>
      <c r="E296" s="236" t="s">
        <v>723</v>
      </c>
      <c r="F296" s="237" t="s">
        <v>724</v>
      </c>
      <c r="G296" s="238" t="s">
        <v>174</v>
      </c>
      <c r="H296" s="239">
        <v>260</v>
      </c>
      <c r="I296" s="240"/>
      <c r="J296" s="241"/>
      <c r="K296" s="242">
        <f>ROUND(P296*H296,2)</f>
        <v>0</v>
      </c>
      <c r="L296" s="241"/>
      <c r="M296" s="243"/>
      <c r="N296" s="244" t="s">
        <v>20</v>
      </c>
      <c r="O296" s="229" t="s">
        <v>45</v>
      </c>
      <c r="P296" s="230">
        <f>I296+J296</f>
        <v>0</v>
      </c>
      <c r="Q296" s="230">
        <f>ROUND(I296*H296,2)</f>
        <v>0</v>
      </c>
      <c r="R296" s="230">
        <f>ROUND(J296*H296,2)</f>
        <v>0</v>
      </c>
      <c r="S296" s="86"/>
      <c r="T296" s="231">
        <f>S296*H296</f>
        <v>0</v>
      </c>
      <c r="U296" s="231">
        <v>0</v>
      </c>
      <c r="V296" s="231">
        <f>U296*H296</f>
        <v>0</v>
      </c>
      <c r="W296" s="231">
        <v>0</v>
      </c>
      <c r="X296" s="232">
        <f>W296*H296</f>
        <v>0</v>
      </c>
      <c r="Y296" s="40"/>
      <c r="Z296" s="40"/>
      <c r="AA296" s="40"/>
      <c r="AB296" s="40"/>
      <c r="AC296" s="40"/>
      <c r="AD296" s="40"/>
      <c r="AE296" s="40"/>
      <c r="AR296" s="233" t="s">
        <v>194</v>
      </c>
      <c r="AT296" s="233" t="s">
        <v>163</v>
      </c>
      <c r="AU296" s="233" t="s">
        <v>165</v>
      </c>
      <c r="AY296" s="19" t="s">
        <v>166</v>
      </c>
      <c r="BE296" s="234">
        <f>IF(O296="základní",K296,0)</f>
        <v>0</v>
      </c>
      <c r="BF296" s="234">
        <f>IF(O296="snížená",K296,0)</f>
        <v>0</v>
      </c>
      <c r="BG296" s="234">
        <f>IF(O296="zákl. přenesená",K296,0)</f>
        <v>0</v>
      </c>
      <c r="BH296" s="234">
        <f>IF(O296="sníž. přenesená",K296,0)</f>
        <v>0</v>
      </c>
      <c r="BI296" s="234">
        <f>IF(O296="nulová",K296,0)</f>
        <v>0</v>
      </c>
      <c r="BJ296" s="19" t="s">
        <v>84</v>
      </c>
      <c r="BK296" s="234">
        <f>ROUND(P296*H296,2)</f>
        <v>0</v>
      </c>
      <c r="BL296" s="19" t="s">
        <v>175</v>
      </c>
      <c r="BM296" s="233" t="s">
        <v>725</v>
      </c>
    </row>
    <row r="297" s="13" customFormat="1">
      <c r="A297" s="13"/>
      <c r="B297" s="245"/>
      <c r="C297" s="246"/>
      <c r="D297" s="247" t="s">
        <v>605</v>
      </c>
      <c r="E297" s="248" t="s">
        <v>20</v>
      </c>
      <c r="F297" s="249" t="s">
        <v>624</v>
      </c>
      <c r="G297" s="246"/>
      <c r="H297" s="250">
        <v>390</v>
      </c>
      <c r="I297" s="251"/>
      <c r="J297" s="251"/>
      <c r="K297" s="246"/>
      <c r="L297" s="246"/>
      <c r="M297" s="252"/>
      <c r="N297" s="253"/>
      <c r="O297" s="254"/>
      <c r="P297" s="254"/>
      <c r="Q297" s="254"/>
      <c r="R297" s="254"/>
      <c r="S297" s="254"/>
      <c r="T297" s="254"/>
      <c r="U297" s="254"/>
      <c r="V297" s="254"/>
      <c r="W297" s="254"/>
      <c r="X297" s="255"/>
      <c r="Y297" s="13"/>
      <c r="Z297" s="13"/>
      <c r="AA297" s="13"/>
      <c r="AB297" s="13"/>
      <c r="AC297" s="13"/>
      <c r="AD297" s="13"/>
      <c r="AE297" s="13"/>
      <c r="AT297" s="256" t="s">
        <v>605</v>
      </c>
      <c r="AU297" s="256" t="s">
        <v>165</v>
      </c>
      <c r="AV297" s="13" t="s">
        <v>86</v>
      </c>
      <c r="AW297" s="13" t="s">
        <v>5</v>
      </c>
      <c r="AX297" s="13" t="s">
        <v>76</v>
      </c>
      <c r="AY297" s="256" t="s">
        <v>166</v>
      </c>
    </row>
    <row r="298" s="13" customFormat="1">
      <c r="A298" s="13"/>
      <c r="B298" s="245"/>
      <c r="C298" s="246"/>
      <c r="D298" s="247" t="s">
        <v>605</v>
      </c>
      <c r="E298" s="248" t="s">
        <v>20</v>
      </c>
      <c r="F298" s="249" t="s">
        <v>726</v>
      </c>
      <c r="G298" s="246"/>
      <c r="H298" s="250">
        <v>-130</v>
      </c>
      <c r="I298" s="251"/>
      <c r="J298" s="251"/>
      <c r="K298" s="246"/>
      <c r="L298" s="246"/>
      <c r="M298" s="252"/>
      <c r="N298" s="253"/>
      <c r="O298" s="254"/>
      <c r="P298" s="254"/>
      <c r="Q298" s="254"/>
      <c r="R298" s="254"/>
      <c r="S298" s="254"/>
      <c r="T298" s="254"/>
      <c r="U298" s="254"/>
      <c r="V298" s="254"/>
      <c r="W298" s="254"/>
      <c r="X298" s="255"/>
      <c r="Y298" s="13"/>
      <c r="Z298" s="13"/>
      <c r="AA298" s="13"/>
      <c r="AB298" s="13"/>
      <c r="AC298" s="13"/>
      <c r="AD298" s="13"/>
      <c r="AE298" s="13"/>
      <c r="AT298" s="256" t="s">
        <v>605</v>
      </c>
      <c r="AU298" s="256" t="s">
        <v>165</v>
      </c>
      <c r="AV298" s="13" t="s">
        <v>86</v>
      </c>
      <c r="AW298" s="13" t="s">
        <v>5</v>
      </c>
      <c r="AX298" s="13" t="s">
        <v>76</v>
      </c>
      <c r="AY298" s="256" t="s">
        <v>166</v>
      </c>
    </row>
    <row r="299" s="14" customFormat="1">
      <c r="A299" s="14"/>
      <c r="B299" s="257"/>
      <c r="C299" s="258"/>
      <c r="D299" s="247" t="s">
        <v>605</v>
      </c>
      <c r="E299" s="259" t="s">
        <v>20</v>
      </c>
      <c r="F299" s="260" t="s">
        <v>608</v>
      </c>
      <c r="G299" s="258"/>
      <c r="H299" s="261">
        <v>260</v>
      </c>
      <c r="I299" s="262"/>
      <c r="J299" s="262"/>
      <c r="K299" s="258"/>
      <c r="L299" s="258"/>
      <c r="M299" s="263"/>
      <c r="N299" s="264"/>
      <c r="O299" s="265"/>
      <c r="P299" s="265"/>
      <c r="Q299" s="265"/>
      <c r="R299" s="265"/>
      <c r="S299" s="265"/>
      <c r="T299" s="265"/>
      <c r="U299" s="265"/>
      <c r="V299" s="265"/>
      <c r="W299" s="265"/>
      <c r="X299" s="266"/>
      <c r="Y299" s="14"/>
      <c r="Z299" s="14"/>
      <c r="AA299" s="14"/>
      <c r="AB299" s="14"/>
      <c r="AC299" s="14"/>
      <c r="AD299" s="14"/>
      <c r="AE299" s="14"/>
      <c r="AT299" s="267" t="s">
        <v>605</v>
      </c>
      <c r="AU299" s="267" t="s">
        <v>165</v>
      </c>
      <c r="AV299" s="14" t="s">
        <v>175</v>
      </c>
      <c r="AW299" s="14" t="s">
        <v>5</v>
      </c>
      <c r="AX299" s="14" t="s">
        <v>84</v>
      </c>
      <c r="AY299" s="267" t="s">
        <v>166</v>
      </c>
    </row>
    <row r="300" s="2" customFormat="1" ht="16.5" customHeight="1">
      <c r="A300" s="40"/>
      <c r="B300" s="41"/>
      <c r="C300" s="220" t="s">
        <v>727</v>
      </c>
      <c r="D300" s="220" t="s">
        <v>171</v>
      </c>
      <c r="E300" s="221" t="s">
        <v>728</v>
      </c>
      <c r="F300" s="222" t="s">
        <v>729</v>
      </c>
      <c r="G300" s="223" t="s">
        <v>730</v>
      </c>
      <c r="H300" s="224">
        <v>2</v>
      </c>
      <c r="I300" s="225"/>
      <c r="J300" s="225"/>
      <c r="K300" s="226">
        <f>ROUND(P300*H300,2)</f>
        <v>0</v>
      </c>
      <c r="L300" s="227"/>
      <c r="M300" s="46"/>
      <c r="N300" s="228" t="s">
        <v>20</v>
      </c>
      <c r="O300" s="229" t="s">
        <v>45</v>
      </c>
      <c r="P300" s="230">
        <f>I300+J300</f>
        <v>0</v>
      </c>
      <c r="Q300" s="230">
        <f>ROUND(I300*H300,2)</f>
        <v>0</v>
      </c>
      <c r="R300" s="230">
        <f>ROUND(J300*H300,2)</f>
        <v>0</v>
      </c>
      <c r="S300" s="86"/>
      <c r="T300" s="231">
        <f>S300*H300</f>
        <v>0</v>
      </c>
      <c r="U300" s="231">
        <v>0</v>
      </c>
      <c r="V300" s="231">
        <f>U300*H300</f>
        <v>0</v>
      </c>
      <c r="W300" s="231">
        <v>0</v>
      </c>
      <c r="X300" s="232">
        <f>W300*H300</f>
        <v>0</v>
      </c>
      <c r="Y300" s="40"/>
      <c r="Z300" s="40"/>
      <c r="AA300" s="40"/>
      <c r="AB300" s="40"/>
      <c r="AC300" s="40"/>
      <c r="AD300" s="40"/>
      <c r="AE300" s="40"/>
      <c r="AR300" s="233" t="s">
        <v>313</v>
      </c>
      <c r="AT300" s="233" t="s">
        <v>171</v>
      </c>
      <c r="AU300" s="233" t="s">
        <v>165</v>
      </c>
      <c r="AY300" s="19" t="s">
        <v>166</v>
      </c>
      <c r="BE300" s="234">
        <f>IF(O300="základní",K300,0)</f>
        <v>0</v>
      </c>
      <c r="BF300" s="234">
        <f>IF(O300="snížená",K300,0)</f>
        <v>0</v>
      </c>
      <c r="BG300" s="234">
        <f>IF(O300="zákl. přenesená",K300,0)</f>
        <v>0</v>
      </c>
      <c r="BH300" s="234">
        <f>IF(O300="sníž. přenesená",K300,0)</f>
        <v>0</v>
      </c>
      <c r="BI300" s="234">
        <f>IF(O300="nulová",K300,0)</f>
        <v>0</v>
      </c>
      <c r="BJ300" s="19" t="s">
        <v>84</v>
      </c>
      <c r="BK300" s="234">
        <f>ROUND(P300*H300,2)</f>
        <v>0</v>
      </c>
      <c r="BL300" s="19" t="s">
        <v>313</v>
      </c>
      <c r="BM300" s="233" t="s">
        <v>731</v>
      </c>
    </row>
    <row r="301" s="2" customFormat="1" ht="16.5" customHeight="1">
      <c r="A301" s="40"/>
      <c r="B301" s="41"/>
      <c r="C301" s="235" t="s">
        <v>732</v>
      </c>
      <c r="D301" s="235" t="s">
        <v>163</v>
      </c>
      <c r="E301" s="236" t="s">
        <v>733</v>
      </c>
      <c r="F301" s="237" t="s">
        <v>734</v>
      </c>
      <c r="G301" s="238" t="s">
        <v>179</v>
      </c>
      <c r="H301" s="239">
        <v>2</v>
      </c>
      <c r="I301" s="240"/>
      <c r="J301" s="241"/>
      <c r="K301" s="242">
        <f>ROUND(P301*H301,2)</f>
        <v>0</v>
      </c>
      <c r="L301" s="241"/>
      <c r="M301" s="243"/>
      <c r="N301" s="244" t="s">
        <v>20</v>
      </c>
      <c r="O301" s="229" t="s">
        <v>45</v>
      </c>
      <c r="P301" s="230">
        <f>I301+J301</f>
        <v>0</v>
      </c>
      <c r="Q301" s="230">
        <f>ROUND(I301*H301,2)</f>
        <v>0</v>
      </c>
      <c r="R301" s="230">
        <f>ROUND(J301*H301,2)</f>
        <v>0</v>
      </c>
      <c r="S301" s="86"/>
      <c r="T301" s="231">
        <f>S301*H301</f>
        <v>0</v>
      </c>
      <c r="U301" s="231">
        <v>0</v>
      </c>
      <c r="V301" s="231">
        <f>U301*H301</f>
        <v>0</v>
      </c>
      <c r="W301" s="231">
        <v>0</v>
      </c>
      <c r="X301" s="232">
        <f>W301*H301</f>
        <v>0</v>
      </c>
      <c r="Y301" s="40"/>
      <c r="Z301" s="40"/>
      <c r="AA301" s="40"/>
      <c r="AB301" s="40"/>
      <c r="AC301" s="40"/>
      <c r="AD301" s="40"/>
      <c r="AE301" s="40"/>
      <c r="AR301" s="233" t="s">
        <v>735</v>
      </c>
      <c r="AT301" s="233" t="s">
        <v>163</v>
      </c>
      <c r="AU301" s="233" t="s">
        <v>165</v>
      </c>
      <c r="AY301" s="19" t="s">
        <v>166</v>
      </c>
      <c r="BE301" s="234">
        <f>IF(O301="základní",K301,0)</f>
        <v>0</v>
      </c>
      <c r="BF301" s="234">
        <f>IF(O301="snížená",K301,0)</f>
        <v>0</v>
      </c>
      <c r="BG301" s="234">
        <f>IF(O301="zákl. přenesená",K301,0)</f>
        <v>0</v>
      </c>
      <c r="BH301" s="234">
        <f>IF(O301="sníž. přenesená",K301,0)</f>
        <v>0</v>
      </c>
      <c r="BI301" s="234">
        <f>IF(O301="nulová",K301,0)</f>
        <v>0</v>
      </c>
      <c r="BJ301" s="19" t="s">
        <v>84</v>
      </c>
      <c r="BK301" s="234">
        <f>ROUND(P301*H301,2)</f>
        <v>0</v>
      </c>
      <c r="BL301" s="19" t="s">
        <v>313</v>
      </c>
      <c r="BM301" s="233" t="s">
        <v>736</v>
      </c>
    </row>
    <row r="302" s="2" customFormat="1" ht="24.15" customHeight="1">
      <c r="A302" s="40"/>
      <c r="B302" s="41"/>
      <c r="C302" s="220" t="s">
        <v>737</v>
      </c>
      <c r="D302" s="220" t="s">
        <v>171</v>
      </c>
      <c r="E302" s="221" t="s">
        <v>738</v>
      </c>
      <c r="F302" s="222" t="s">
        <v>739</v>
      </c>
      <c r="G302" s="223" t="s">
        <v>730</v>
      </c>
      <c r="H302" s="224">
        <v>2</v>
      </c>
      <c r="I302" s="225"/>
      <c r="J302" s="225"/>
      <c r="K302" s="226">
        <f>ROUND(P302*H302,2)</f>
        <v>0</v>
      </c>
      <c r="L302" s="227"/>
      <c r="M302" s="46"/>
      <c r="N302" s="228" t="s">
        <v>20</v>
      </c>
      <c r="O302" s="229" t="s">
        <v>45</v>
      </c>
      <c r="P302" s="230">
        <f>I302+J302</f>
        <v>0</v>
      </c>
      <c r="Q302" s="230">
        <f>ROUND(I302*H302,2)</f>
        <v>0</v>
      </c>
      <c r="R302" s="230">
        <f>ROUND(J302*H302,2)</f>
        <v>0</v>
      </c>
      <c r="S302" s="86"/>
      <c r="T302" s="231">
        <f>S302*H302</f>
        <v>0</v>
      </c>
      <c r="U302" s="231">
        <v>0</v>
      </c>
      <c r="V302" s="231">
        <f>U302*H302</f>
        <v>0</v>
      </c>
      <c r="W302" s="231">
        <v>0</v>
      </c>
      <c r="X302" s="232">
        <f>W302*H302</f>
        <v>0</v>
      </c>
      <c r="Y302" s="40"/>
      <c r="Z302" s="40"/>
      <c r="AA302" s="40"/>
      <c r="AB302" s="40"/>
      <c r="AC302" s="40"/>
      <c r="AD302" s="40"/>
      <c r="AE302" s="40"/>
      <c r="AR302" s="233" t="s">
        <v>313</v>
      </c>
      <c r="AT302" s="233" t="s">
        <v>171</v>
      </c>
      <c r="AU302" s="233" t="s">
        <v>165</v>
      </c>
      <c r="AY302" s="19" t="s">
        <v>166</v>
      </c>
      <c r="BE302" s="234">
        <f>IF(O302="základní",K302,0)</f>
        <v>0</v>
      </c>
      <c r="BF302" s="234">
        <f>IF(O302="snížená",K302,0)</f>
        <v>0</v>
      </c>
      <c r="BG302" s="234">
        <f>IF(O302="zákl. přenesená",K302,0)</f>
        <v>0</v>
      </c>
      <c r="BH302" s="234">
        <f>IF(O302="sníž. přenesená",K302,0)</f>
        <v>0</v>
      </c>
      <c r="BI302" s="234">
        <f>IF(O302="nulová",K302,0)</f>
        <v>0</v>
      </c>
      <c r="BJ302" s="19" t="s">
        <v>84</v>
      </c>
      <c r="BK302" s="234">
        <f>ROUND(P302*H302,2)</f>
        <v>0</v>
      </c>
      <c r="BL302" s="19" t="s">
        <v>313</v>
      </c>
      <c r="BM302" s="233" t="s">
        <v>740</v>
      </c>
    </row>
    <row r="303" s="2" customFormat="1" ht="16.5" customHeight="1">
      <c r="A303" s="40"/>
      <c r="B303" s="41"/>
      <c r="C303" s="235" t="s">
        <v>741</v>
      </c>
      <c r="D303" s="235" t="s">
        <v>163</v>
      </c>
      <c r="E303" s="236" t="s">
        <v>742</v>
      </c>
      <c r="F303" s="237" t="s">
        <v>743</v>
      </c>
      <c r="G303" s="238" t="s">
        <v>179</v>
      </c>
      <c r="H303" s="239">
        <v>2</v>
      </c>
      <c r="I303" s="240"/>
      <c r="J303" s="241"/>
      <c r="K303" s="242">
        <f>ROUND(P303*H303,2)</f>
        <v>0</v>
      </c>
      <c r="L303" s="241"/>
      <c r="M303" s="243"/>
      <c r="N303" s="244" t="s">
        <v>20</v>
      </c>
      <c r="O303" s="229" t="s">
        <v>45</v>
      </c>
      <c r="P303" s="230">
        <f>I303+J303</f>
        <v>0</v>
      </c>
      <c r="Q303" s="230">
        <f>ROUND(I303*H303,2)</f>
        <v>0</v>
      </c>
      <c r="R303" s="230">
        <f>ROUND(J303*H303,2)</f>
        <v>0</v>
      </c>
      <c r="S303" s="86"/>
      <c r="T303" s="231">
        <f>S303*H303</f>
        <v>0</v>
      </c>
      <c r="U303" s="231">
        <v>0</v>
      </c>
      <c r="V303" s="231">
        <f>U303*H303</f>
        <v>0</v>
      </c>
      <c r="W303" s="231">
        <v>0</v>
      </c>
      <c r="X303" s="232">
        <f>W303*H303</f>
        <v>0</v>
      </c>
      <c r="Y303" s="40"/>
      <c r="Z303" s="40"/>
      <c r="AA303" s="40"/>
      <c r="AB303" s="40"/>
      <c r="AC303" s="40"/>
      <c r="AD303" s="40"/>
      <c r="AE303" s="40"/>
      <c r="AR303" s="233" t="s">
        <v>735</v>
      </c>
      <c r="AT303" s="233" t="s">
        <v>163</v>
      </c>
      <c r="AU303" s="233" t="s">
        <v>165</v>
      </c>
      <c r="AY303" s="19" t="s">
        <v>166</v>
      </c>
      <c r="BE303" s="234">
        <f>IF(O303="základní",K303,0)</f>
        <v>0</v>
      </c>
      <c r="BF303" s="234">
        <f>IF(O303="snížená",K303,0)</f>
        <v>0</v>
      </c>
      <c r="BG303" s="234">
        <f>IF(O303="zákl. přenesená",K303,0)</f>
        <v>0</v>
      </c>
      <c r="BH303" s="234">
        <f>IF(O303="sníž. přenesená",K303,0)</f>
        <v>0</v>
      </c>
      <c r="BI303" s="234">
        <f>IF(O303="nulová",K303,0)</f>
        <v>0</v>
      </c>
      <c r="BJ303" s="19" t="s">
        <v>84</v>
      </c>
      <c r="BK303" s="234">
        <f>ROUND(P303*H303,2)</f>
        <v>0</v>
      </c>
      <c r="BL303" s="19" t="s">
        <v>313</v>
      </c>
      <c r="BM303" s="233" t="s">
        <v>744</v>
      </c>
    </row>
    <row r="304" s="12" customFormat="1" ht="20.88" customHeight="1">
      <c r="A304" s="12"/>
      <c r="B304" s="203"/>
      <c r="C304" s="204"/>
      <c r="D304" s="205" t="s">
        <v>75</v>
      </c>
      <c r="E304" s="218" t="s">
        <v>216</v>
      </c>
      <c r="F304" s="218" t="s">
        <v>217</v>
      </c>
      <c r="G304" s="204"/>
      <c r="H304" s="204"/>
      <c r="I304" s="207"/>
      <c r="J304" s="207"/>
      <c r="K304" s="219">
        <f>BK304</f>
        <v>0</v>
      </c>
      <c r="L304" s="204"/>
      <c r="M304" s="209"/>
      <c r="N304" s="210"/>
      <c r="O304" s="211"/>
      <c r="P304" s="211"/>
      <c r="Q304" s="212">
        <f>SUM(Q305:Q307)</f>
        <v>0</v>
      </c>
      <c r="R304" s="212">
        <f>SUM(R305:R307)</f>
        <v>0</v>
      </c>
      <c r="S304" s="211"/>
      <c r="T304" s="213">
        <f>SUM(T305:T307)</f>
        <v>0</v>
      </c>
      <c r="U304" s="211"/>
      <c r="V304" s="213">
        <f>SUM(V305:V307)</f>
        <v>0</v>
      </c>
      <c r="W304" s="211"/>
      <c r="X304" s="214">
        <f>SUM(X305:X307)</f>
        <v>0</v>
      </c>
      <c r="Y304" s="12"/>
      <c r="Z304" s="12"/>
      <c r="AA304" s="12"/>
      <c r="AB304" s="12"/>
      <c r="AC304" s="12"/>
      <c r="AD304" s="12"/>
      <c r="AE304" s="12"/>
      <c r="AR304" s="215" t="s">
        <v>165</v>
      </c>
      <c r="AT304" s="216" t="s">
        <v>75</v>
      </c>
      <c r="AU304" s="216" t="s">
        <v>86</v>
      </c>
      <c r="AY304" s="215" t="s">
        <v>166</v>
      </c>
      <c r="BK304" s="217">
        <f>SUM(BK305:BK307)</f>
        <v>0</v>
      </c>
    </row>
    <row r="305" s="2" customFormat="1" ht="66.75" customHeight="1">
      <c r="A305" s="40"/>
      <c r="B305" s="41"/>
      <c r="C305" s="220" t="s">
        <v>745</v>
      </c>
      <c r="D305" s="220" t="s">
        <v>171</v>
      </c>
      <c r="E305" s="221" t="s">
        <v>746</v>
      </c>
      <c r="F305" s="222" t="s">
        <v>747</v>
      </c>
      <c r="G305" s="223" t="s">
        <v>179</v>
      </c>
      <c r="H305" s="224">
        <v>1</v>
      </c>
      <c r="I305" s="225"/>
      <c r="J305" s="225"/>
      <c r="K305" s="226">
        <f>ROUND(P305*H305,2)</f>
        <v>0</v>
      </c>
      <c r="L305" s="227"/>
      <c r="M305" s="46"/>
      <c r="N305" s="228" t="s">
        <v>20</v>
      </c>
      <c r="O305" s="229" t="s">
        <v>45</v>
      </c>
      <c r="P305" s="230">
        <f>I305+J305</f>
        <v>0</v>
      </c>
      <c r="Q305" s="230">
        <f>ROUND(I305*H305,2)</f>
        <v>0</v>
      </c>
      <c r="R305" s="230">
        <f>ROUND(J305*H305,2)</f>
        <v>0</v>
      </c>
      <c r="S305" s="86"/>
      <c r="T305" s="231">
        <f>S305*H305</f>
        <v>0</v>
      </c>
      <c r="U305" s="231">
        <v>0</v>
      </c>
      <c r="V305" s="231">
        <f>U305*H305</f>
        <v>0</v>
      </c>
      <c r="W305" s="231">
        <v>0</v>
      </c>
      <c r="X305" s="232">
        <f>W305*H305</f>
        <v>0</v>
      </c>
      <c r="Y305" s="40"/>
      <c r="Z305" s="40"/>
      <c r="AA305" s="40"/>
      <c r="AB305" s="40"/>
      <c r="AC305" s="40"/>
      <c r="AD305" s="40"/>
      <c r="AE305" s="40"/>
      <c r="AR305" s="233" t="s">
        <v>175</v>
      </c>
      <c r="AT305" s="233" t="s">
        <v>171</v>
      </c>
      <c r="AU305" s="233" t="s">
        <v>165</v>
      </c>
      <c r="AY305" s="19" t="s">
        <v>166</v>
      </c>
      <c r="BE305" s="234">
        <f>IF(O305="základní",K305,0)</f>
        <v>0</v>
      </c>
      <c r="BF305" s="234">
        <f>IF(O305="snížená",K305,0)</f>
        <v>0</v>
      </c>
      <c r="BG305" s="234">
        <f>IF(O305="zákl. přenesená",K305,0)</f>
        <v>0</v>
      </c>
      <c r="BH305" s="234">
        <f>IF(O305="sníž. přenesená",K305,0)</f>
        <v>0</v>
      </c>
      <c r="BI305" s="234">
        <f>IF(O305="nulová",K305,0)</f>
        <v>0</v>
      </c>
      <c r="BJ305" s="19" t="s">
        <v>84</v>
      </c>
      <c r="BK305" s="234">
        <f>ROUND(P305*H305,2)</f>
        <v>0</v>
      </c>
      <c r="BL305" s="19" t="s">
        <v>175</v>
      </c>
      <c r="BM305" s="233" t="s">
        <v>748</v>
      </c>
    </row>
    <row r="306" s="2" customFormat="1" ht="16.5" customHeight="1">
      <c r="A306" s="40"/>
      <c r="B306" s="41"/>
      <c r="C306" s="220" t="s">
        <v>749</v>
      </c>
      <c r="D306" s="220" t="s">
        <v>171</v>
      </c>
      <c r="E306" s="221" t="s">
        <v>750</v>
      </c>
      <c r="F306" s="222" t="s">
        <v>751</v>
      </c>
      <c r="G306" s="223" t="s">
        <v>179</v>
      </c>
      <c r="H306" s="224">
        <v>1</v>
      </c>
      <c r="I306" s="225"/>
      <c r="J306" s="225"/>
      <c r="K306" s="226">
        <f>ROUND(P306*H306,2)</f>
        <v>0</v>
      </c>
      <c r="L306" s="227"/>
      <c r="M306" s="46"/>
      <c r="N306" s="228" t="s">
        <v>20</v>
      </c>
      <c r="O306" s="229" t="s">
        <v>45</v>
      </c>
      <c r="P306" s="230">
        <f>I306+J306</f>
        <v>0</v>
      </c>
      <c r="Q306" s="230">
        <f>ROUND(I306*H306,2)</f>
        <v>0</v>
      </c>
      <c r="R306" s="230">
        <f>ROUND(J306*H306,2)</f>
        <v>0</v>
      </c>
      <c r="S306" s="86"/>
      <c r="T306" s="231">
        <f>S306*H306</f>
        <v>0</v>
      </c>
      <c r="U306" s="231">
        <v>0</v>
      </c>
      <c r="V306" s="231">
        <f>U306*H306</f>
        <v>0</v>
      </c>
      <c r="W306" s="231">
        <v>0</v>
      </c>
      <c r="X306" s="232">
        <f>W306*H306</f>
        <v>0</v>
      </c>
      <c r="Y306" s="40"/>
      <c r="Z306" s="40"/>
      <c r="AA306" s="40"/>
      <c r="AB306" s="40"/>
      <c r="AC306" s="40"/>
      <c r="AD306" s="40"/>
      <c r="AE306" s="40"/>
      <c r="AR306" s="233" t="s">
        <v>175</v>
      </c>
      <c r="AT306" s="233" t="s">
        <v>171</v>
      </c>
      <c r="AU306" s="233" t="s">
        <v>165</v>
      </c>
      <c r="AY306" s="19" t="s">
        <v>166</v>
      </c>
      <c r="BE306" s="234">
        <f>IF(O306="základní",K306,0)</f>
        <v>0</v>
      </c>
      <c r="BF306" s="234">
        <f>IF(O306="snížená",K306,0)</f>
        <v>0</v>
      </c>
      <c r="BG306" s="234">
        <f>IF(O306="zákl. přenesená",K306,0)</f>
        <v>0</v>
      </c>
      <c r="BH306" s="234">
        <f>IF(O306="sníž. přenesená",K306,0)</f>
        <v>0</v>
      </c>
      <c r="BI306" s="234">
        <f>IF(O306="nulová",K306,0)</f>
        <v>0</v>
      </c>
      <c r="BJ306" s="19" t="s">
        <v>84</v>
      </c>
      <c r="BK306" s="234">
        <f>ROUND(P306*H306,2)</f>
        <v>0</v>
      </c>
      <c r="BL306" s="19" t="s">
        <v>175</v>
      </c>
      <c r="BM306" s="233" t="s">
        <v>752</v>
      </c>
    </row>
    <row r="307" s="2" customFormat="1" ht="16.5" customHeight="1">
      <c r="A307" s="40"/>
      <c r="B307" s="41"/>
      <c r="C307" s="220" t="s">
        <v>753</v>
      </c>
      <c r="D307" s="220" t="s">
        <v>171</v>
      </c>
      <c r="E307" s="221" t="s">
        <v>754</v>
      </c>
      <c r="F307" s="222" t="s">
        <v>755</v>
      </c>
      <c r="G307" s="223" t="s">
        <v>179</v>
      </c>
      <c r="H307" s="224">
        <v>1</v>
      </c>
      <c r="I307" s="225"/>
      <c r="J307" s="225"/>
      <c r="K307" s="226">
        <f>ROUND(P307*H307,2)</f>
        <v>0</v>
      </c>
      <c r="L307" s="227"/>
      <c r="M307" s="46"/>
      <c r="N307" s="228" t="s">
        <v>20</v>
      </c>
      <c r="O307" s="229" t="s">
        <v>45</v>
      </c>
      <c r="P307" s="230">
        <f>I307+J307</f>
        <v>0</v>
      </c>
      <c r="Q307" s="230">
        <f>ROUND(I307*H307,2)</f>
        <v>0</v>
      </c>
      <c r="R307" s="230">
        <f>ROUND(J307*H307,2)</f>
        <v>0</v>
      </c>
      <c r="S307" s="86"/>
      <c r="T307" s="231">
        <f>S307*H307</f>
        <v>0</v>
      </c>
      <c r="U307" s="231">
        <v>0</v>
      </c>
      <c r="V307" s="231">
        <f>U307*H307</f>
        <v>0</v>
      </c>
      <c r="W307" s="231">
        <v>0</v>
      </c>
      <c r="X307" s="232">
        <f>W307*H307</f>
        <v>0</v>
      </c>
      <c r="Y307" s="40"/>
      <c r="Z307" s="40"/>
      <c r="AA307" s="40"/>
      <c r="AB307" s="40"/>
      <c r="AC307" s="40"/>
      <c r="AD307" s="40"/>
      <c r="AE307" s="40"/>
      <c r="AR307" s="233" t="s">
        <v>175</v>
      </c>
      <c r="AT307" s="233" t="s">
        <v>171</v>
      </c>
      <c r="AU307" s="233" t="s">
        <v>165</v>
      </c>
      <c r="AY307" s="19" t="s">
        <v>166</v>
      </c>
      <c r="BE307" s="234">
        <f>IF(O307="základní",K307,0)</f>
        <v>0</v>
      </c>
      <c r="BF307" s="234">
        <f>IF(O307="snížená",K307,0)</f>
        <v>0</v>
      </c>
      <c r="BG307" s="234">
        <f>IF(O307="zákl. přenesená",K307,0)</f>
        <v>0</v>
      </c>
      <c r="BH307" s="234">
        <f>IF(O307="sníž. přenesená",K307,0)</f>
        <v>0</v>
      </c>
      <c r="BI307" s="234">
        <f>IF(O307="nulová",K307,0)</f>
        <v>0</v>
      </c>
      <c r="BJ307" s="19" t="s">
        <v>84</v>
      </c>
      <c r="BK307" s="234">
        <f>ROUND(P307*H307,2)</f>
        <v>0</v>
      </c>
      <c r="BL307" s="19" t="s">
        <v>175</v>
      </c>
      <c r="BM307" s="233" t="s">
        <v>756</v>
      </c>
    </row>
    <row r="308" s="12" customFormat="1" ht="20.88" customHeight="1">
      <c r="A308" s="12"/>
      <c r="B308" s="203"/>
      <c r="C308" s="204"/>
      <c r="D308" s="205" t="s">
        <v>75</v>
      </c>
      <c r="E308" s="218" t="s">
        <v>249</v>
      </c>
      <c r="F308" s="218" t="s">
        <v>250</v>
      </c>
      <c r="G308" s="204"/>
      <c r="H308" s="204"/>
      <c r="I308" s="207"/>
      <c r="J308" s="207"/>
      <c r="K308" s="219">
        <f>BK308</f>
        <v>0</v>
      </c>
      <c r="L308" s="204"/>
      <c r="M308" s="209"/>
      <c r="N308" s="210"/>
      <c r="O308" s="211"/>
      <c r="P308" s="211"/>
      <c r="Q308" s="212">
        <f>SUM(Q309:Q314)</f>
        <v>0</v>
      </c>
      <c r="R308" s="212">
        <f>SUM(R309:R314)</f>
        <v>0</v>
      </c>
      <c r="S308" s="211"/>
      <c r="T308" s="213">
        <f>SUM(T309:T314)</f>
        <v>0</v>
      </c>
      <c r="U308" s="211"/>
      <c r="V308" s="213">
        <f>SUM(V309:V314)</f>
        <v>0</v>
      </c>
      <c r="W308" s="211"/>
      <c r="X308" s="214">
        <f>SUM(X309:X314)</f>
        <v>0</v>
      </c>
      <c r="Y308" s="12"/>
      <c r="Z308" s="12"/>
      <c r="AA308" s="12"/>
      <c r="AB308" s="12"/>
      <c r="AC308" s="12"/>
      <c r="AD308" s="12"/>
      <c r="AE308" s="12"/>
      <c r="AR308" s="215" t="s">
        <v>165</v>
      </c>
      <c r="AT308" s="216" t="s">
        <v>75</v>
      </c>
      <c r="AU308" s="216" t="s">
        <v>86</v>
      </c>
      <c r="AY308" s="215" t="s">
        <v>166</v>
      </c>
      <c r="BK308" s="217">
        <f>SUM(BK309:BK314)</f>
        <v>0</v>
      </c>
    </row>
    <row r="309" s="2" customFormat="1" ht="16.5" customHeight="1">
      <c r="A309" s="40"/>
      <c r="B309" s="41"/>
      <c r="C309" s="220" t="s">
        <v>757</v>
      </c>
      <c r="D309" s="220" t="s">
        <v>171</v>
      </c>
      <c r="E309" s="221" t="s">
        <v>758</v>
      </c>
      <c r="F309" s="222" t="s">
        <v>759</v>
      </c>
      <c r="G309" s="223" t="s">
        <v>254</v>
      </c>
      <c r="H309" s="224">
        <v>8</v>
      </c>
      <c r="I309" s="225"/>
      <c r="J309" s="225"/>
      <c r="K309" s="226">
        <f>ROUND(P309*H309,2)</f>
        <v>0</v>
      </c>
      <c r="L309" s="227"/>
      <c r="M309" s="46"/>
      <c r="N309" s="228" t="s">
        <v>20</v>
      </c>
      <c r="O309" s="229" t="s">
        <v>45</v>
      </c>
      <c r="P309" s="230">
        <f>I309+J309</f>
        <v>0</v>
      </c>
      <c r="Q309" s="230">
        <f>ROUND(I309*H309,2)</f>
        <v>0</v>
      </c>
      <c r="R309" s="230">
        <f>ROUND(J309*H309,2)</f>
        <v>0</v>
      </c>
      <c r="S309" s="86"/>
      <c r="T309" s="231">
        <f>S309*H309</f>
        <v>0</v>
      </c>
      <c r="U309" s="231">
        <v>0</v>
      </c>
      <c r="V309" s="231">
        <f>U309*H309</f>
        <v>0</v>
      </c>
      <c r="W309" s="231">
        <v>0</v>
      </c>
      <c r="X309" s="232">
        <f>W309*H309</f>
        <v>0</v>
      </c>
      <c r="Y309" s="40"/>
      <c r="Z309" s="40"/>
      <c r="AA309" s="40"/>
      <c r="AB309" s="40"/>
      <c r="AC309" s="40"/>
      <c r="AD309" s="40"/>
      <c r="AE309" s="40"/>
      <c r="AR309" s="233" t="s">
        <v>175</v>
      </c>
      <c r="AT309" s="233" t="s">
        <v>171</v>
      </c>
      <c r="AU309" s="233" t="s">
        <v>165</v>
      </c>
      <c r="AY309" s="19" t="s">
        <v>166</v>
      </c>
      <c r="BE309" s="234">
        <f>IF(O309="základní",K309,0)</f>
        <v>0</v>
      </c>
      <c r="BF309" s="234">
        <f>IF(O309="snížená",K309,0)</f>
        <v>0</v>
      </c>
      <c r="BG309" s="234">
        <f>IF(O309="zákl. přenesená",K309,0)</f>
        <v>0</v>
      </c>
      <c r="BH309" s="234">
        <f>IF(O309="sníž. přenesená",K309,0)</f>
        <v>0</v>
      </c>
      <c r="BI309" s="234">
        <f>IF(O309="nulová",K309,0)</f>
        <v>0</v>
      </c>
      <c r="BJ309" s="19" t="s">
        <v>84</v>
      </c>
      <c r="BK309" s="234">
        <f>ROUND(P309*H309,2)</f>
        <v>0</v>
      </c>
      <c r="BL309" s="19" t="s">
        <v>175</v>
      </c>
      <c r="BM309" s="233" t="s">
        <v>760</v>
      </c>
    </row>
    <row r="310" s="2" customFormat="1" ht="16.5" customHeight="1">
      <c r="A310" s="40"/>
      <c r="B310" s="41"/>
      <c r="C310" s="220" t="s">
        <v>761</v>
      </c>
      <c r="D310" s="220" t="s">
        <v>171</v>
      </c>
      <c r="E310" s="221" t="s">
        <v>762</v>
      </c>
      <c r="F310" s="222" t="s">
        <v>763</v>
      </c>
      <c r="G310" s="223" t="s">
        <v>254</v>
      </c>
      <c r="H310" s="224">
        <v>20</v>
      </c>
      <c r="I310" s="225"/>
      <c r="J310" s="225"/>
      <c r="K310" s="226">
        <f>ROUND(P310*H310,2)</f>
        <v>0</v>
      </c>
      <c r="L310" s="227"/>
      <c r="M310" s="46"/>
      <c r="N310" s="228" t="s">
        <v>20</v>
      </c>
      <c r="O310" s="229" t="s">
        <v>45</v>
      </c>
      <c r="P310" s="230">
        <f>I310+J310</f>
        <v>0</v>
      </c>
      <c r="Q310" s="230">
        <f>ROUND(I310*H310,2)</f>
        <v>0</v>
      </c>
      <c r="R310" s="230">
        <f>ROUND(J310*H310,2)</f>
        <v>0</v>
      </c>
      <c r="S310" s="86"/>
      <c r="T310" s="231">
        <f>S310*H310</f>
        <v>0</v>
      </c>
      <c r="U310" s="231">
        <v>0</v>
      </c>
      <c r="V310" s="231">
        <f>U310*H310</f>
        <v>0</v>
      </c>
      <c r="W310" s="231">
        <v>0</v>
      </c>
      <c r="X310" s="232">
        <f>W310*H310</f>
        <v>0</v>
      </c>
      <c r="Y310" s="40"/>
      <c r="Z310" s="40"/>
      <c r="AA310" s="40"/>
      <c r="AB310" s="40"/>
      <c r="AC310" s="40"/>
      <c r="AD310" s="40"/>
      <c r="AE310" s="40"/>
      <c r="AR310" s="233" t="s">
        <v>175</v>
      </c>
      <c r="AT310" s="233" t="s">
        <v>171</v>
      </c>
      <c r="AU310" s="233" t="s">
        <v>165</v>
      </c>
      <c r="AY310" s="19" t="s">
        <v>166</v>
      </c>
      <c r="BE310" s="234">
        <f>IF(O310="základní",K310,0)</f>
        <v>0</v>
      </c>
      <c r="BF310" s="234">
        <f>IF(O310="snížená",K310,0)</f>
        <v>0</v>
      </c>
      <c r="BG310" s="234">
        <f>IF(O310="zákl. přenesená",K310,0)</f>
        <v>0</v>
      </c>
      <c r="BH310" s="234">
        <f>IF(O310="sníž. přenesená",K310,0)</f>
        <v>0</v>
      </c>
      <c r="BI310" s="234">
        <f>IF(O310="nulová",K310,0)</f>
        <v>0</v>
      </c>
      <c r="BJ310" s="19" t="s">
        <v>84</v>
      </c>
      <c r="BK310" s="234">
        <f>ROUND(P310*H310,2)</f>
        <v>0</v>
      </c>
      <c r="BL310" s="19" t="s">
        <v>175</v>
      </c>
      <c r="BM310" s="233" t="s">
        <v>764</v>
      </c>
    </row>
    <row r="311" s="2" customFormat="1" ht="16.5" customHeight="1">
      <c r="A311" s="40"/>
      <c r="B311" s="41"/>
      <c r="C311" s="220" t="s">
        <v>765</v>
      </c>
      <c r="D311" s="220" t="s">
        <v>171</v>
      </c>
      <c r="E311" s="221" t="s">
        <v>766</v>
      </c>
      <c r="F311" s="222" t="s">
        <v>767</v>
      </c>
      <c r="G311" s="223" t="s">
        <v>254</v>
      </c>
      <c r="H311" s="224">
        <v>16</v>
      </c>
      <c r="I311" s="225"/>
      <c r="J311" s="225"/>
      <c r="K311" s="226">
        <f>ROUND(P311*H311,2)</f>
        <v>0</v>
      </c>
      <c r="L311" s="227"/>
      <c r="M311" s="46"/>
      <c r="N311" s="228" t="s">
        <v>20</v>
      </c>
      <c r="O311" s="229" t="s">
        <v>45</v>
      </c>
      <c r="P311" s="230">
        <f>I311+J311</f>
        <v>0</v>
      </c>
      <c r="Q311" s="230">
        <f>ROUND(I311*H311,2)</f>
        <v>0</v>
      </c>
      <c r="R311" s="230">
        <f>ROUND(J311*H311,2)</f>
        <v>0</v>
      </c>
      <c r="S311" s="86"/>
      <c r="T311" s="231">
        <f>S311*H311</f>
        <v>0</v>
      </c>
      <c r="U311" s="231">
        <v>0</v>
      </c>
      <c r="V311" s="231">
        <f>U311*H311</f>
        <v>0</v>
      </c>
      <c r="W311" s="231">
        <v>0</v>
      </c>
      <c r="X311" s="232">
        <f>W311*H311</f>
        <v>0</v>
      </c>
      <c r="Y311" s="40"/>
      <c r="Z311" s="40"/>
      <c r="AA311" s="40"/>
      <c r="AB311" s="40"/>
      <c r="AC311" s="40"/>
      <c r="AD311" s="40"/>
      <c r="AE311" s="40"/>
      <c r="AR311" s="233" t="s">
        <v>175</v>
      </c>
      <c r="AT311" s="233" t="s">
        <v>171</v>
      </c>
      <c r="AU311" s="233" t="s">
        <v>165</v>
      </c>
      <c r="AY311" s="19" t="s">
        <v>166</v>
      </c>
      <c r="BE311" s="234">
        <f>IF(O311="základní",K311,0)</f>
        <v>0</v>
      </c>
      <c r="BF311" s="234">
        <f>IF(O311="snížená",K311,0)</f>
        <v>0</v>
      </c>
      <c r="BG311" s="234">
        <f>IF(O311="zákl. přenesená",K311,0)</f>
        <v>0</v>
      </c>
      <c r="BH311" s="234">
        <f>IF(O311="sníž. přenesená",K311,0)</f>
        <v>0</v>
      </c>
      <c r="BI311" s="234">
        <f>IF(O311="nulová",K311,0)</f>
        <v>0</v>
      </c>
      <c r="BJ311" s="19" t="s">
        <v>84</v>
      </c>
      <c r="BK311" s="234">
        <f>ROUND(P311*H311,2)</f>
        <v>0</v>
      </c>
      <c r="BL311" s="19" t="s">
        <v>175</v>
      </c>
      <c r="BM311" s="233" t="s">
        <v>768</v>
      </c>
    </row>
    <row r="312" s="2" customFormat="1" ht="16.5" customHeight="1">
      <c r="A312" s="40"/>
      <c r="B312" s="41"/>
      <c r="C312" s="220" t="s">
        <v>769</v>
      </c>
      <c r="D312" s="220" t="s">
        <v>171</v>
      </c>
      <c r="E312" s="221" t="s">
        <v>770</v>
      </c>
      <c r="F312" s="222" t="s">
        <v>771</v>
      </c>
      <c r="G312" s="223" t="s">
        <v>254</v>
      </c>
      <c r="H312" s="224">
        <v>10</v>
      </c>
      <c r="I312" s="225"/>
      <c r="J312" s="225"/>
      <c r="K312" s="226">
        <f>ROUND(P312*H312,2)</f>
        <v>0</v>
      </c>
      <c r="L312" s="227"/>
      <c r="M312" s="46"/>
      <c r="N312" s="228" t="s">
        <v>20</v>
      </c>
      <c r="O312" s="229" t="s">
        <v>45</v>
      </c>
      <c r="P312" s="230">
        <f>I312+J312</f>
        <v>0</v>
      </c>
      <c r="Q312" s="230">
        <f>ROUND(I312*H312,2)</f>
        <v>0</v>
      </c>
      <c r="R312" s="230">
        <f>ROUND(J312*H312,2)</f>
        <v>0</v>
      </c>
      <c r="S312" s="86"/>
      <c r="T312" s="231">
        <f>S312*H312</f>
        <v>0</v>
      </c>
      <c r="U312" s="231">
        <v>0</v>
      </c>
      <c r="V312" s="231">
        <f>U312*H312</f>
        <v>0</v>
      </c>
      <c r="W312" s="231">
        <v>0</v>
      </c>
      <c r="X312" s="232">
        <f>W312*H312</f>
        <v>0</v>
      </c>
      <c r="Y312" s="40"/>
      <c r="Z312" s="40"/>
      <c r="AA312" s="40"/>
      <c r="AB312" s="40"/>
      <c r="AC312" s="40"/>
      <c r="AD312" s="40"/>
      <c r="AE312" s="40"/>
      <c r="AR312" s="233" t="s">
        <v>175</v>
      </c>
      <c r="AT312" s="233" t="s">
        <v>171</v>
      </c>
      <c r="AU312" s="233" t="s">
        <v>165</v>
      </c>
      <c r="AY312" s="19" t="s">
        <v>166</v>
      </c>
      <c r="BE312" s="234">
        <f>IF(O312="základní",K312,0)</f>
        <v>0</v>
      </c>
      <c r="BF312" s="234">
        <f>IF(O312="snížená",K312,0)</f>
        <v>0</v>
      </c>
      <c r="BG312" s="234">
        <f>IF(O312="zákl. přenesená",K312,0)</f>
        <v>0</v>
      </c>
      <c r="BH312" s="234">
        <f>IF(O312="sníž. přenesená",K312,0)</f>
        <v>0</v>
      </c>
      <c r="BI312" s="234">
        <f>IF(O312="nulová",K312,0)</f>
        <v>0</v>
      </c>
      <c r="BJ312" s="19" t="s">
        <v>84</v>
      </c>
      <c r="BK312" s="234">
        <f>ROUND(P312*H312,2)</f>
        <v>0</v>
      </c>
      <c r="BL312" s="19" t="s">
        <v>175</v>
      </c>
      <c r="BM312" s="233" t="s">
        <v>772</v>
      </c>
    </row>
    <row r="313" s="2" customFormat="1" ht="16.5" customHeight="1">
      <c r="A313" s="40"/>
      <c r="B313" s="41"/>
      <c r="C313" s="220" t="s">
        <v>773</v>
      </c>
      <c r="D313" s="220" t="s">
        <v>171</v>
      </c>
      <c r="E313" s="221" t="s">
        <v>774</v>
      </c>
      <c r="F313" s="222" t="s">
        <v>775</v>
      </c>
      <c r="G313" s="223" t="s">
        <v>254</v>
      </c>
      <c r="H313" s="224">
        <v>20</v>
      </c>
      <c r="I313" s="225"/>
      <c r="J313" s="225"/>
      <c r="K313" s="226">
        <f>ROUND(P313*H313,2)</f>
        <v>0</v>
      </c>
      <c r="L313" s="227"/>
      <c r="M313" s="46"/>
      <c r="N313" s="228" t="s">
        <v>20</v>
      </c>
      <c r="O313" s="229" t="s">
        <v>45</v>
      </c>
      <c r="P313" s="230">
        <f>I313+J313</f>
        <v>0</v>
      </c>
      <c r="Q313" s="230">
        <f>ROUND(I313*H313,2)</f>
        <v>0</v>
      </c>
      <c r="R313" s="230">
        <f>ROUND(J313*H313,2)</f>
        <v>0</v>
      </c>
      <c r="S313" s="86"/>
      <c r="T313" s="231">
        <f>S313*H313</f>
        <v>0</v>
      </c>
      <c r="U313" s="231">
        <v>0</v>
      </c>
      <c r="V313" s="231">
        <f>U313*H313</f>
        <v>0</v>
      </c>
      <c r="W313" s="231">
        <v>0</v>
      </c>
      <c r="X313" s="232">
        <f>W313*H313</f>
        <v>0</v>
      </c>
      <c r="Y313" s="40"/>
      <c r="Z313" s="40"/>
      <c r="AA313" s="40"/>
      <c r="AB313" s="40"/>
      <c r="AC313" s="40"/>
      <c r="AD313" s="40"/>
      <c r="AE313" s="40"/>
      <c r="AR313" s="233" t="s">
        <v>175</v>
      </c>
      <c r="AT313" s="233" t="s">
        <v>171</v>
      </c>
      <c r="AU313" s="233" t="s">
        <v>165</v>
      </c>
      <c r="AY313" s="19" t="s">
        <v>166</v>
      </c>
      <c r="BE313" s="234">
        <f>IF(O313="základní",K313,0)</f>
        <v>0</v>
      </c>
      <c r="BF313" s="234">
        <f>IF(O313="snížená",K313,0)</f>
        <v>0</v>
      </c>
      <c r="BG313" s="234">
        <f>IF(O313="zákl. přenesená",K313,0)</f>
        <v>0</v>
      </c>
      <c r="BH313" s="234">
        <f>IF(O313="sníž. přenesená",K313,0)</f>
        <v>0</v>
      </c>
      <c r="BI313" s="234">
        <f>IF(O313="nulová",K313,0)</f>
        <v>0</v>
      </c>
      <c r="BJ313" s="19" t="s">
        <v>84</v>
      </c>
      <c r="BK313" s="234">
        <f>ROUND(P313*H313,2)</f>
        <v>0</v>
      </c>
      <c r="BL313" s="19" t="s">
        <v>175</v>
      </c>
      <c r="BM313" s="233" t="s">
        <v>776</v>
      </c>
    </row>
    <row r="314" s="2" customFormat="1" ht="16.5" customHeight="1">
      <c r="A314" s="40"/>
      <c r="B314" s="41"/>
      <c r="C314" s="220" t="s">
        <v>777</v>
      </c>
      <c r="D314" s="220" t="s">
        <v>171</v>
      </c>
      <c r="E314" s="221" t="s">
        <v>778</v>
      </c>
      <c r="F314" s="222" t="s">
        <v>281</v>
      </c>
      <c r="G314" s="223" t="s">
        <v>254</v>
      </c>
      <c r="H314" s="224">
        <v>15</v>
      </c>
      <c r="I314" s="225"/>
      <c r="J314" s="225"/>
      <c r="K314" s="226">
        <f>ROUND(P314*H314,2)</f>
        <v>0</v>
      </c>
      <c r="L314" s="227"/>
      <c r="M314" s="46"/>
      <c r="N314" s="228" t="s">
        <v>20</v>
      </c>
      <c r="O314" s="229" t="s">
        <v>45</v>
      </c>
      <c r="P314" s="230">
        <f>I314+J314</f>
        <v>0</v>
      </c>
      <c r="Q314" s="230">
        <f>ROUND(I314*H314,2)</f>
        <v>0</v>
      </c>
      <c r="R314" s="230">
        <f>ROUND(J314*H314,2)</f>
        <v>0</v>
      </c>
      <c r="S314" s="86"/>
      <c r="T314" s="231">
        <f>S314*H314</f>
        <v>0</v>
      </c>
      <c r="U314" s="231">
        <v>0</v>
      </c>
      <c r="V314" s="231">
        <f>U314*H314</f>
        <v>0</v>
      </c>
      <c r="W314" s="231">
        <v>0</v>
      </c>
      <c r="X314" s="232">
        <f>W314*H314</f>
        <v>0</v>
      </c>
      <c r="Y314" s="40"/>
      <c r="Z314" s="40"/>
      <c r="AA314" s="40"/>
      <c r="AB314" s="40"/>
      <c r="AC314" s="40"/>
      <c r="AD314" s="40"/>
      <c r="AE314" s="40"/>
      <c r="AR314" s="233" t="s">
        <v>175</v>
      </c>
      <c r="AT314" s="233" t="s">
        <v>171</v>
      </c>
      <c r="AU314" s="233" t="s">
        <v>165</v>
      </c>
      <c r="AY314" s="19" t="s">
        <v>166</v>
      </c>
      <c r="BE314" s="234">
        <f>IF(O314="základní",K314,0)</f>
        <v>0</v>
      </c>
      <c r="BF314" s="234">
        <f>IF(O314="snížená",K314,0)</f>
        <v>0</v>
      </c>
      <c r="BG314" s="234">
        <f>IF(O314="zákl. přenesená",K314,0)</f>
        <v>0</v>
      </c>
      <c r="BH314" s="234">
        <f>IF(O314="sníž. přenesená",K314,0)</f>
        <v>0</v>
      </c>
      <c r="BI314" s="234">
        <f>IF(O314="nulová",K314,0)</f>
        <v>0</v>
      </c>
      <c r="BJ314" s="19" t="s">
        <v>84</v>
      </c>
      <c r="BK314" s="234">
        <f>ROUND(P314*H314,2)</f>
        <v>0</v>
      </c>
      <c r="BL314" s="19" t="s">
        <v>175</v>
      </c>
      <c r="BM314" s="233" t="s">
        <v>779</v>
      </c>
    </row>
    <row r="315" s="12" customFormat="1" ht="20.88" customHeight="1">
      <c r="A315" s="12"/>
      <c r="B315" s="203"/>
      <c r="C315" s="204"/>
      <c r="D315" s="205" t="s">
        <v>75</v>
      </c>
      <c r="E315" s="218" t="s">
        <v>307</v>
      </c>
      <c r="F315" s="218" t="s">
        <v>308</v>
      </c>
      <c r="G315" s="204"/>
      <c r="H315" s="204"/>
      <c r="I315" s="207"/>
      <c r="J315" s="207"/>
      <c r="K315" s="219">
        <f>BK315</f>
        <v>0</v>
      </c>
      <c r="L315" s="204"/>
      <c r="M315" s="209"/>
      <c r="N315" s="210"/>
      <c r="O315" s="211"/>
      <c r="P315" s="211"/>
      <c r="Q315" s="212">
        <f>SUM(Q316:Q324)</f>
        <v>0</v>
      </c>
      <c r="R315" s="212">
        <f>SUM(R316:R324)</f>
        <v>0</v>
      </c>
      <c r="S315" s="211"/>
      <c r="T315" s="213">
        <f>SUM(T316:T324)</f>
        <v>0</v>
      </c>
      <c r="U315" s="211"/>
      <c r="V315" s="213">
        <f>SUM(V316:V324)</f>
        <v>0</v>
      </c>
      <c r="W315" s="211"/>
      <c r="X315" s="214">
        <f>SUM(X316:X324)</f>
        <v>0</v>
      </c>
      <c r="Y315" s="12"/>
      <c r="Z315" s="12"/>
      <c r="AA315" s="12"/>
      <c r="AB315" s="12"/>
      <c r="AC315" s="12"/>
      <c r="AD315" s="12"/>
      <c r="AE315" s="12"/>
      <c r="AR315" s="215" t="s">
        <v>165</v>
      </c>
      <c r="AT315" s="216" t="s">
        <v>75</v>
      </c>
      <c r="AU315" s="216" t="s">
        <v>86</v>
      </c>
      <c r="AY315" s="215" t="s">
        <v>166</v>
      </c>
      <c r="BK315" s="217">
        <f>SUM(BK316:BK324)</f>
        <v>0</v>
      </c>
    </row>
    <row r="316" s="2" customFormat="1" ht="16.5" customHeight="1">
      <c r="A316" s="40"/>
      <c r="B316" s="41"/>
      <c r="C316" s="220" t="s">
        <v>780</v>
      </c>
      <c r="D316" s="220" t="s">
        <v>171</v>
      </c>
      <c r="E316" s="221" t="s">
        <v>310</v>
      </c>
      <c r="F316" s="222" t="s">
        <v>311</v>
      </c>
      <c r="G316" s="223" t="s">
        <v>312</v>
      </c>
      <c r="H316" s="224">
        <v>1</v>
      </c>
      <c r="I316" s="225"/>
      <c r="J316" s="225"/>
      <c r="K316" s="226">
        <f>ROUND(P316*H316,2)</f>
        <v>0</v>
      </c>
      <c r="L316" s="227"/>
      <c r="M316" s="46"/>
      <c r="N316" s="228" t="s">
        <v>20</v>
      </c>
      <c r="O316" s="229" t="s">
        <v>45</v>
      </c>
      <c r="P316" s="230">
        <f>I316+J316</f>
        <v>0</v>
      </c>
      <c r="Q316" s="230">
        <f>ROUND(I316*H316,2)</f>
        <v>0</v>
      </c>
      <c r="R316" s="230">
        <f>ROUND(J316*H316,2)</f>
        <v>0</v>
      </c>
      <c r="S316" s="86"/>
      <c r="T316" s="231">
        <f>S316*H316</f>
        <v>0</v>
      </c>
      <c r="U316" s="231">
        <v>0</v>
      </c>
      <c r="V316" s="231">
        <f>U316*H316</f>
        <v>0</v>
      </c>
      <c r="W316" s="231">
        <v>0</v>
      </c>
      <c r="X316" s="232">
        <f>W316*H316</f>
        <v>0</v>
      </c>
      <c r="Y316" s="40"/>
      <c r="Z316" s="40"/>
      <c r="AA316" s="40"/>
      <c r="AB316" s="40"/>
      <c r="AC316" s="40"/>
      <c r="AD316" s="40"/>
      <c r="AE316" s="40"/>
      <c r="AR316" s="233" t="s">
        <v>313</v>
      </c>
      <c r="AT316" s="233" t="s">
        <v>171</v>
      </c>
      <c r="AU316" s="233" t="s">
        <v>165</v>
      </c>
      <c r="AY316" s="19" t="s">
        <v>166</v>
      </c>
      <c r="BE316" s="234">
        <f>IF(O316="základní",K316,0)</f>
        <v>0</v>
      </c>
      <c r="BF316" s="234">
        <f>IF(O316="snížená",K316,0)</f>
        <v>0</v>
      </c>
      <c r="BG316" s="234">
        <f>IF(O316="zákl. přenesená",K316,0)</f>
        <v>0</v>
      </c>
      <c r="BH316" s="234">
        <f>IF(O316="sníž. přenesená",K316,0)</f>
        <v>0</v>
      </c>
      <c r="BI316" s="234">
        <f>IF(O316="nulová",K316,0)</f>
        <v>0</v>
      </c>
      <c r="BJ316" s="19" t="s">
        <v>84</v>
      </c>
      <c r="BK316" s="234">
        <f>ROUND(P316*H316,2)</f>
        <v>0</v>
      </c>
      <c r="BL316" s="19" t="s">
        <v>313</v>
      </c>
      <c r="BM316" s="233" t="s">
        <v>781</v>
      </c>
    </row>
    <row r="317" s="2" customFormat="1" ht="24.15" customHeight="1">
      <c r="A317" s="40"/>
      <c r="B317" s="41"/>
      <c r="C317" s="220" t="s">
        <v>782</v>
      </c>
      <c r="D317" s="220" t="s">
        <v>171</v>
      </c>
      <c r="E317" s="221" t="s">
        <v>316</v>
      </c>
      <c r="F317" s="222" t="s">
        <v>317</v>
      </c>
      <c r="G317" s="223" t="s">
        <v>312</v>
      </c>
      <c r="H317" s="224">
        <v>1</v>
      </c>
      <c r="I317" s="225"/>
      <c r="J317" s="225"/>
      <c r="K317" s="226">
        <f>ROUND(P317*H317,2)</f>
        <v>0</v>
      </c>
      <c r="L317" s="227"/>
      <c r="M317" s="46"/>
      <c r="N317" s="228" t="s">
        <v>20</v>
      </c>
      <c r="O317" s="229" t="s">
        <v>45</v>
      </c>
      <c r="P317" s="230">
        <f>I317+J317</f>
        <v>0</v>
      </c>
      <c r="Q317" s="230">
        <f>ROUND(I317*H317,2)</f>
        <v>0</v>
      </c>
      <c r="R317" s="230">
        <f>ROUND(J317*H317,2)</f>
        <v>0</v>
      </c>
      <c r="S317" s="86"/>
      <c r="T317" s="231">
        <f>S317*H317</f>
        <v>0</v>
      </c>
      <c r="U317" s="231">
        <v>0</v>
      </c>
      <c r="V317" s="231">
        <f>U317*H317</f>
        <v>0</v>
      </c>
      <c r="W317" s="231">
        <v>0</v>
      </c>
      <c r="X317" s="232">
        <f>W317*H317</f>
        <v>0</v>
      </c>
      <c r="Y317" s="40"/>
      <c r="Z317" s="40"/>
      <c r="AA317" s="40"/>
      <c r="AB317" s="40"/>
      <c r="AC317" s="40"/>
      <c r="AD317" s="40"/>
      <c r="AE317" s="40"/>
      <c r="AR317" s="233" t="s">
        <v>313</v>
      </c>
      <c r="AT317" s="233" t="s">
        <v>171</v>
      </c>
      <c r="AU317" s="233" t="s">
        <v>165</v>
      </c>
      <c r="AY317" s="19" t="s">
        <v>166</v>
      </c>
      <c r="BE317" s="234">
        <f>IF(O317="základní",K317,0)</f>
        <v>0</v>
      </c>
      <c r="BF317" s="234">
        <f>IF(O317="snížená",K317,0)</f>
        <v>0</v>
      </c>
      <c r="BG317" s="234">
        <f>IF(O317="zákl. přenesená",K317,0)</f>
        <v>0</v>
      </c>
      <c r="BH317" s="234">
        <f>IF(O317="sníž. přenesená",K317,0)</f>
        <v>0</v>
      </c>
      <c r="BI317" s="234">
        <f>IF(O317="nulová",K317,0)</f>
        <v>0</v>
      </c>
      <c r="BJ317" s="19" t="s">
        <v>84</v>
      </c>
      <c r="BK317" s="234">
        <f>ROUND(P317*H317,2)</f>
        <v>0</v>
      </c>
      <c r="BL317" s="19" t="s">
        <v>313</v>
      </c>
      <c r="BM317" s="233" t="s">
        <v>783</v>
      </c>
    </row>
    <row r="318" s="2" customFormat="1" ht="16.5" customHeight="1">
      <c r="A318" s="40"/>
      <c r="B318" s="41"/>
      <c r="C318" s="220" t="s">
        <v>784</v>
      </c>
      <c r="D318" s="220" t="s">
        <v>171</v>
      </c>
      <c r="E318" s="221" t="s">
        <v>320</v>
      </c>
      <c r="F318" s="222" t="s">
        <v>321</v>
      </c>
      <c r="G318" s="223" t="s">
        <v>312</v>
      </c>
      <c r="H318" s="224">
        <v>1</v>
      </c>
      <c r="I318" s="225"/>
      <c r="J318" s="225"/>
      <c r="K318" s="226">
        <f>ROUND(P318*H318,2)</f>
        <v>0</v>
      </c>
      <c r="L318" s="227"/>
      <c r="M318" s="46"/>
      <c r="N318" s="228" t="s">
        <v>20</v>
      </c>
      <c r="O318" s="229" t="s">
        <v>45</v>
      </c>
      <c r="P318" s="230">
        <f>I318+J318</f>
        <v>0</v>
      </c>
      <c r="Q318" s="230">
        <f>ROUND(I318*H318,2)</f>
        <v>0</v>
      </c>
      <c r="R318" s="230">
        <f>ROUND(J318*H318,2)</f>
        <v>0</v>
      </c>
      <c r="S318" s="86"/>
      <c r="T318" s="231">
        <f>S318*H318</f>
        <v>0</v>
      </c>
      <c r="U318" s="231">
        <v>0</v>
      </c>
      <c r="V318" s="231">
        <f>U318*H318</f>
        <v>0</v>
      </c>
      <c r="W318" s="231">
        <v>0</v>
      </c>
      <c r="X318" s="232">
        <f>W318*H318</f>
        <v>0</v>
      </c>
      <c r="Y318" s="40"/>
      <c r="Z318" s="40"/>
      <c r="AA318" s="40"/>
      <c r="AB318" s="40"/>
      <c r="AC318" s="40"/>
      <c r="AD318" s="40"/>
      <c r="AE318" s="40"/>
      <c r="AR318" s="233" t="s">
        <v>313</v>
      </c>
      <c r="AT318" s="233" t="s">
        <v>171</v>
      </c>
      <c r="AU318" s="233" t="s">
        <v>165</v>
      </c>
      <c r="AY318" s="19" t="s">
        <v>166</v>
      </c>
      <c r="BE318" s="234">
        <f>IF(O318="základní",K318,0)</f>
        <v>0</v>
      </c>
      <c r="BF318" s="234">
        <f>IF(O318="snížená",K318,0)</f>
        <v>0</v>
      </c>
      <c r="BG318" s="234">
        <f>IF(O318="zákl. přenesená",K318,0)</f>
        <v>0</v>
      </c>
      <c r="BH318" s="234">
        <f>IF(O318="sníž. přenesená",K318,0)</f>
        <v>0</v>
      </c>
      <c r="BI318" s="234">
        <f>IF(O318="nulová",K318,0)</f>
        <v>0</v>
      </c>
      <c r="BJ318" s="19" t="s">
        <v>84</v>
      </c>
      <c r="BK318" s="234">
        <f>ROUND(P318*H318,2)</f>
        <v>0</v>
      </c>
      <c r="BL318" s="19" t="s">
        <v>313</v>
      </c>
      <c r="BM318" s="233" t="s">
        <v>785</v>
      </c>
    </row>
    <row r="319" s="2" customFormat="1" ht="16.5" customHeight="1">
      <c r="A319" s="40"/>
      <c r="B319" s="41"/>
      <c r="C319" s="220" t="s">
        <v>786</v>
      </c>
      <c r="D319" s="220" t="s">
        <v>171</v>
      </c>
      <c r="E319" s="221" t="s">
        <v>324</v>
      </c>
      <c r="F319" s="222" t="s">
        <v>325</v>
      </c>
      <c r="G319" s="223" t="s">
        <v>312</v>
      </c>
      <c r="H319" s="224">
        <v>1</v>
      </c>
      <c r="I319" s="225"/>
      <c r="J319" s="225"/>
      <c r="K319" s="226">
        <f>ROUND(P319*H319,2)</f>
        <v>0</v>
      </c>
      <c r="L319" s="227"/>
      <c r="M319" s="46"/>
      <c r="N319" s="228" t="s">
        <v>20</v>
      </c>
      <c r="O319" s="229" t="s">
        <v>45</v>
      </c>
      <c r="P319" s="230">
        <f>I319+J319</f>
        <v>0</v>
      </c>
      <c r="Q319" s="230">
        <f>ROUND(I319*H319,2)</f>
        <v>0</v>
      </c>
      <c r="R319" s="230">
        <f>ROUND(J319*H319,2)</f>
        <v>0</v>
      </c>
      <c r="S319" s="86"/>
      <c r="T319" s="231">
        <f>S319*H319</f>
        <v>0</v>
      </c>
      <c r="U319" s="231">
        <v>0</v>
      </c>
      <c r="V319" s="231">
        <f>U319*H319</f>
        <v>0</v>
      </c>
      <c r="W319" s="231">
        <v>0</v>
      </c>
      <c r="X319" s="232">
        <f>W319*H319</f>
        <v>0</v>
      </c>
      <c r="Y319" s="40"/>
      <c r="Z319" s="40"/>
      <c r="AA319" s="40"/>
      <c r="AB319" s="40"/>
      <c r="AC319" s="40"/>
      <c r="AD319" s="40"/>
      <c r="AE319" s="40"/>
      <c r="AR319" s="233" t="s">
        <v>313</v>
      </c>
      <c r="AT319" s="233" t="s">
        <v>171</v>
      </c>
      <c r="AU319" s="233" t="s">
        <v>165</v>
      </c>
      <c r="AY319" s="19" t="s">
        <v>166</v>
      </c>
      <c r="BE319" s="234">
        <f>IF(O319="základní",K319,0)</f>
        <v>0</v>
      </c>
      <c r="BF319" s="234">
        <f>IF(O319="snížená",K319,0)</f>
        <v>0</v>
      </c>
      <c r="BG319" s="234">
        <f>IF(O319="zákl. přenesená",K319,0)</f>
        <v>0</v>
      </c>
      <c r="BH319" s="234">
        <f>IF(O319="sníž. přenesená",K319,0)</f>
        <v>0</v>
      </c>
      <c r="BI319" s="234">
        <f>IF(O319="nulová",K319,0)</f>
        <v>0</v>
      </c>
      <c r="BJ319" s="19" t="s">
        <v>84</v>
      </c>
      <c r="BK319" s="234">
        <f>ROUND(P319*H319,2)</f>
        <v>0</v>
      </c>
      <c r="BL319" s="19" t="s">
        <v>313</v>
      </c>
      <c r="BM319" s="233" t="s">
        <v>787</v>
      </c>
    </row>
    <row r="320" s="2" customFormat="1" ht="16.5" customHeight="1">
      <c r="A320" s="40"/>
      <c r="B320" s="41"/>
      <c r="C320" s="220" t="s">
        <v>788</v>
      </c>
      <c r="D320" s="220" t="s">
        <v>171</v>
      </c>
      <c r="E320" s="221" t="s">
        <v>789</v>
      </c>
      <c r="F320" s="222" t="s">
        <v>790</v>
      </c>
      <c r="G320" s="223" t="s">
        <v>791</v>
      </c>
      <c r="H320" s="224">
        <v>1</v>
      </c>
      <c r="I320" s="225"/>
      <c r="J320" s="225"/>
      <c r="K320" s="226">
        <f>ROUND(P320*H320,2)</f>
        <v>0</v>
      </c>
      <c r="L320" s="227"/>
      <c r="M320" s="46"/>
      <c r="N320" s="228" t="s">
        <v>20</v>
      </c>
      <c r="O320" s="229" t="s">
        <v>45</v>
      </c>
      <c r="P320" s="230">
        <f>I320+J320</f>
        <v>0</v>
      </c>
      <c r="Q320" s="230">
        <f>ROUND(I320*H320,2)</f>
        <v>0</v>
      </c>
      <c r="R320" s="230">
        <f>ROUND(J320*H320,2)</f>
        <v>0</v>
      </c>
      <c r="S320" s="86"/>
      <c r="T320" s="231">
        <f>S320*H320</f>
        <v>0</v>
      </c>
      <c r="U320" s="231">
        <v>0</v>
      </c>
      <c r="V320" s="231">
        <f>U320*H320</f>
        <v>0</v>
      </c>
      <c r="W320" s="231">
        <v>0</v>
      </c>
      <c r="X320" s="232">
        <f>W320*H320</f>
        <v>0</v>
      </c>
      <c r="Y320" s="40"/>
      <c r="Z320" s="40"/>
      <c r="AA320" s="40"/>
      <c r="AB320" s="40"/>
      <c r="AC320" s="40"/>
      <c r="AD320" s="40"/>
      <c r="AE320" s="40"/>
      <c r="AR320" s="233" t="s">
        <v>313</v>
      </c>
      <c r="AT320" s="233" t="s">
        <v>171</v>
      </c>
      <c r="AU320" s="233" t="s">
        <v>165</v>
      </c>
      <c r="AY320" s="19" t="s">
        <v>166</v>
      </c>
      <c r="BE320" s="234">
        <f>IF(O320="základní",K320,0)</f>
        <v>0</v>
      </c>
      <c r="BF320" s="234">
        <f>IF(O320="snížená",K320,0)</f>
        <v>0</v>
      </c>
      <c r="BG320" s="234">
        <f>IF(O320="zákl. přenesená",K320,0)</f>
        <v>0</v>
      </c>
      <c r="BH320" s="234">
        <f>IF(O320="sníž. přenesená",K320,0)</f>
        <v>0</v>
      </c>
      <c r="BI320" s="234">
        <f>IF(O320="nulová",K320,0)</f>
        <v>0</v>
      </c>
      <c r="BJ320" s="19" t="s">
        <v>84</v>
      </c>
      <c r="BK320" s="234">
        <f>ROUND(P320*H320,2)</f>
        <v>0</v>
      </c>
      <c r="BL320" s="19" t="s">
        <v>313</v>
      </c>
      <c r="BM320" s="233" t="s">
        <v>792</v>
      </c>
    </row>
    <row r="321" s="2" customFormat="1" ht="21.75" customHeight="1">
      <c r="A321" s="40"/>
      <c r="B321" s="41"/>
      <c r="C321" s="220" t="s">
        <v>793</v>
      </c>
      <c r="D321" s="220" t="s">
        <v>171</v>
      </c>
      <c r="E321" s="221" t="s">
        <v>794</v>
      </c>
      <c r="F321" s="222" t="s">
        <v>795</v>
      </c>
      <c r="G321" s="223" t="s">
        <v>791</v>
      </c>
      <c r="H321" s="224">
        <v>1</v>
      </c>
      <c r="I321" s="225"/>
      <c r="J321" s="225"/>
      <c r="K321" s="226">
        <f>ROUND(P321*H321,2)</f>
        <v>0</v>
      </c>
      <c r="L321" s="227"/>
      <c r="M321" s="46"/>
      <c r="N321" s="228" t="s">
        <v>20</v>
      </c>
      <c r="O321" s="229" t="s">
        <v>45</v>
      </c>
      <c r="P321" s="230">
        <f>I321+J321</f>
        <v>0</v>
      </c>
      <c r="Q321" s="230">
        <f>ROUND(I321*H321,2)</f>
        <v>0</v>
      </c>
      <c r="R321" s="230">
        <f>ROUND(J321*H321,2)</f>
        <v>0</v>
      </c>
      <c r="S321" s="86"/>
      <c r="T321" s="231">
        <f>S321*H321</f>
        <v>0</v>
      </c>
      <c r="U321" s="231">
        <v>0</v>
      </c>
      <c r="V321" s="231">
        <f>U321*H321</f>
        <v>0</v>
      </c>
      <c r="W321" s="231">
        <v>0</v>
      </c>
      <c r="X321" s="232">
        <f>W321*H321</f>
        <v>0</v>
      </c>
      <c r="Y321" s="40"/>
      <c r="Z321" s="40"/>
      <c r="AA321" s="40"/>
      <c r="AB321" s="40"/>
      <c r="AC321" s="40"/>
      <c r="AD321" s="40"/>
      <c r="AE321" s="40"/>
      <c r="AR321" s="233" t="s">
        <v>313</v>
      </c>
      <c r="AT321" s="233" t="s">
        <v>171</v>
      </c>
      <c r="AU321" s="233" t="s">
        <v>165</v>
      </c>
      <c r="AY321" s="19" t="s">
        <v>166</v>
      </c>
      <c r="BE321" s="234">
        <f>IF(O321="základní",K321,0)</f>
        <v>0</v>
      </c>
      <c r="BF321" s="234">
        <f>IF(O321="snížená",K321,0)</f>
        <v>0</v>
      </c>
      <c r="BG321" s="234">
        <f>IF(O321="zákl. přenesená",K321,0)</f>
        <v>0</v>
      </c>
      <c r="BH321" s="234">
        <f>IF(O321="sníž. přenesená",K321,0)</f>
        <v>0</v>
      </c>
      <c r="BI321" s="234">
        <f>IF(O321="nulová",K321,0)</f>
        <v>0</v>
      </c>
      <c r="BJ321" s="19" t="s">
        <v>84</v>
      </c>
      <c r="BK321" s="234">
        <f>ROUND(P321*H321,2)</f>
        <v>0</v>
      </c>
      <c r="BL321" s="19" t="s">
        <v>313</v>
      </c>
      <c r="BM321" s="233" t="s">
        <v>796</v>
      </c>
    </row>
    <row r="322" s="2" customFormat="1" ht="21.75" customHeight="1">
      <c r="A322" s="40"/>
      <c r="B322" s="41"/>
      <c r="C322" s="220" t="s">
        <v>797</v>
      </c>
      <c r="D322" s="220" t="s">
        <v>171</v>
      </c>
      <c r="E322" s="221" t="s">
        <v>798</v>
      </c>
      <c r="F322" s="222" t="s">
        <v>799</v>
      </c>
      <c r="G322" s="223" t="s">
        <v>791</v>
      </c>
      <c r="H322" s="224">
        <v>1</v>
      </c>
      <c r="I322" s="225"/>
      <c r="J322" s="225"/>
      <c r="K322" s="226">
        <f>ROUND(P322*H322,2)</f>
        <v>0</v>
      </c>
      <c r="L322" s="227"/>
      <c r="M322" s="46"/>
      <c r="N322" s="228" t="s">
        <v>20</v>
      </c>
      <c r="O322" s="229" t="s">
        <v>45</v>
      </c>
      <c r="P322" s="230">
        <f>I322+J322</f>
        <v>0</v>
      </c>
      <c r="Q322" s="230">
        <f>ROUND(I322*H322,2)</f>
        <v>0</v>
      </c>
      <c r="R322" s="230">
        <f>ROUND(J322*H322,2)</f>
        <v>0</v>
      </c>
      <c r="S322" s="86"/>
      <c r="T322" s="231">
        <f>S322*H322</f>
        <v>0</v>
      </c>
      <c r="U322" s="231">
        <v>0</v>
      </c>
      <c r="V322" s="231">
        <f>U322*H322</f>
        <v>0</v>
      </c>
      <c r="W322" s="231">
        <v>0</v>
      </c>
      <c r="X322" s="232">
        <f>W322*H322</f>
        <v>0</v>
      </c>
      <c r="Y322" s="40"/>
      <c r="Z322" s="40"/>
      <c r="AA322" s="40"/>
      <c r="AB322" s="40"/>
      <c r="AC322" s="40"/>
      <c r="AD322" s="40"/>
      <c r="AE322" s="40"/>
      <c r="AR322" s="233" t="s">
        <v>313</v>
      </c>
      <c r="AT322" s="233" t="s">
        <v>171</v>
      </c>
      <c r="AU322" s="233" t="s">
        <v>165</v>
      </c>
      <c r="AY322" s="19" t="s">
        <v>166</v>
      </c>
      <c r="BE322" s="234">
        <f>IF(O322="základní",K322,0)</f>
        <v>0</v>
      </c>
      <c r="BF322" s="234">
        <f>IF(O322="snížená",K322,0)</f>
        <v>0</v>
      </c>
      <c r="BG322" s="234">
        <f>IF(O322="zákl. přenesená",K322,0)</f>
        <v>0</v>
      </c>
      <c r="BH322" s="234">
        <f>IF(O322="sníž. přenesená",K322,0)</f>
        <v>0</v>
      </c>
      <c r="BI322" s="234">
        <f>IF(O322="nulová",K322,0)</f>
        <v>0</v>
      </c>
      <c r="BJ322" s="19" t="s">
        <v>84</v>
      </c>
      <c r="BK322" s="234">
        <f>ROUND(P322*H322,2)</f>
        <v>0</v>
      </c>
      <c r="BL322" s="19" t="s">
        <v>313</v>
      </c>
      <c r="BM322" s="233" t="s">
        <v>800</v>
      </c>
    </row>
    <row r="323" s="2" customFormat="1" ht="21.75" customHeight="1">
      <c r="A323" s="40"/>
      <c r="B323" s="41"/>
      <c r="C323" s="220" t="s">
        <v>801</v>
      </c>
      <c r="D323" s="220" t="s">
        <v>171</v>
      </c>
      <c r="E323" s="221" t="s">
        <v>802</v>
      </c>
      <c r="F323" s="222" t="s">
        <v>803</v>
      </c>
      <c r="G323" s="223" t="s">
        <v>791</v>
      </c>
      <c r="H323" s="224">
        <v>1</v>
      </c>
      <c r="I323" s="225"/>
      <c r="J323" s="225"/>
      <c r="K323" s="226">
        <f>ROUND(P323*H323,2)</f>
        <v>0</v>
      </c>
      <c r="L323" s="227"/>
      <c r="M323" s="46"/>
      <c r="N323" s="228" t="s">
        <v>20</v>
      </c>
      <c r="O323" s="229" t="s">
        <v>45</v>
      </c>
      <c r="P323" s="230">
        <f>I323+J323</f>
        <v>0</v>
      </c>
      <c r="Q323" s="230">
        <f>ROUND(I323*H323,2)</f>
        <v>0</v>
      </c>
      <c r="R323" s="230">
        <f>ROUND(J323*H323,2)</f>
        <v>0</v>
      </c>
      <c r="S323" s="86"/>
      <c r="T323" s="231">
        <f>S323*H323</f>
        <v>0</v>
      </c>
      <c r="U323" s="231">
        <v>0</v>
      </c>
      <c r="V323" s="231">
        <f>U323*H323</f>
        <v>0</v>
      </c>
      <c r="W323" s="231">
        <v>0</v>
      </c>
      <c r="X323" s="232">
        <f>W323*H323</f>
        <v>0</v>
      </c>
      <c r="Y323" s="40"/>
      <c r="Z323" s="40"/>
      <c r="AA323" s="40"/>
      <c r="AB323" s="40"/>
      <c r="AC323" s="40"/>
      <c r="AD323" s="40"/>
      <c r="AE323" s="40"/>
      <c r="AR323" s="233" t="s">
        <v>313</v>
      </c>
      <c r="AT323" s="233" t="s">
        <v>171</v>
      </c>
      <c r="AU323" s="233" t="s">
        <v>165</v>
      </c>
      <c r="AY323" s="19" t="s">
        <v>166</v>
      </c>
      <c r="BE323" s="234">
        <f>IF(O323="základní",K323,0)</f>
        <v>0</v>
      </c>
      <c r="BF323" s="234">
        <f>IF(O323="snížená",K323,0)</f>
        <v>0</v>
      </c>
      <c r="BG323" s="234">
        <f>IF(O323="zákl. přenesená",K323,0)</f>
        <v>0</v>
      </c>
      <c r="BH323" s="234">
        <f>IF(O323="sníž. přenesená",K323,0)</f>
        <v>0</v>
      </c>
      <c r="BI323" s="234">
        <f>IF(O323="nulová",K323,0)</f>
        <v>0</v>
      </c>
      <c r="BJ323" s="19" t="s">
        <v>84</v>
      </c>
      <c r="BK323" s="234">
        <f>ROUND(P323*H323,2)</f>
        <v>0</v>
      </c>
      <c r="BL323" s="19" t="s">
        <v>313</v>
      </c>
      <c r="BM323" s="233" t="s">
        <v>804</v>
      </c>
    </row>
    <row r="324" s="2" customFormat="1" ht="16.5" customHeight="1">
      <c r="A324" s="40"/>
      <c r="B324" s="41"/>
      <c r="C324" s="220" t="s">
        <v>805</v>
      </c>
      <c r="D324" s="220" t="s">
        <v>171</v>
      </c>
      <c r="E324" s="221" t="s">
        <v>584</v>
      </c>
      <c r="F324" s="222" t="s">
        <v>585</v>
      </c>
      <c r="G324" s="223" t="s">
        <v>312</v>
      </c>
      <c r="H324" s="224">
        <v>1</v>
      </c>
      <c r="I324" s="225"/>
      <c r="J324" s="225"/>
      <c r="K324" s="226">
        <f>ROUND(P324*H324,2)</f>
        <v>0</v>
      </c>
      <c r="L324" s="227"/>
      <c r="M324" s="46"/>
      <c r="N324" s="228" t="s">
        <v>20</v>
      </c>
      <c r="O324" s="229" t="s">
        <v>45</v>
      </c>
      <c r="P324" s="230">
        <f>I324+J324</f>
        <v>0</v>
      </c>
      <c r="Q324" s="230">
        <f>ROUND(I324*H324,2)</f>
        <v>0</v>
      </c>
      <c r="R324" s="230">
        <f>ROUND(J324*H324,2)</f>
        <v>0</v>
      </c>
      <c r="S324" s="86"/>
      <c r="T324" s="231">
        <f>S324*H324</f>
        <v>0</v>
      </c>
      <c r="U324" s="231">
        <v>0</v>
      </c>
      <c r="V324" s="231">
        <f>U324*H324</f>
        <v>0</v>
      </c>
      <c r="W324" s="231">
        <v>0</v>
      </c>
      <c r="X324" s="232">
        <f>W324*H324</f>
        <v>0</v>
      </c>
      <c r="Y324" s="40"/>
      <c r="Z324" s="40"/>
      <c r="AA324" s="40"/>
      <c r="AB324" s="40"/>
      <c r="AC324" s="40"/>
      <c r="AD324" s="40"/>
      <c r="AE324" s="40"/>
      <c r="AR324" s="233" t="s">
        <v>313</v>
      </c>
      <c r="AT324" s="233" t="s">
        <v>171</v>
      </c>
      <c r="AU324" s="233" t="s">
        <v>165</v>
      </c>
      <c r="AY324" s="19" t="s">
        <v>166</v>
      </c>
      <c r="BE324" s="234">
        <f>IF(O324="základní",K324,0)</f>
        <v>0</v>
      </c>
      <c r="BF324" s="234">
        <f>IF(O324="snížená",K324,0)</f>
        <v>0</v>
      </c>
      <c r="BG324" s="234">
        <f>IF(O324="zákl. přenesená",K324,0)</f>
        <v>0</v>
      </c>
      <c r="BH324" s="234">
        <f>IF(O324="sníž. přenesená",K324,0)</f>
        <v>0</v>
      </c>
      <c r="BI324" s="234">
        <f>IF(O324="nulová",K324,0)</f>
        <v>0</v>
      </c>
      <c r="BJ324" s="19" t="s">
        <v>84</v>
      </c>
      <c r="BK324" s="234">
        <f>ROUND(P324*H324,2)</f>
        <v>0</v>
      </c>
      <c r="BL324" s="19" t="s">
        <v>313</v>
      </c>
      <c r="BM324" s="233" t="s">
        <v>806</v>
      </c>
    </row>
    <row r="325" s="12" customFormat="1" ht="22.8" customHeight="1">
      <c r="A325" s="12"/>
      <c r="B325" s="203"/>
      <c r="C325" s="204"/>
      <c r="D325" s="205" t="s">
        <v>75</v>
      </c>
      <c r="E325" s="218" t="s">
        <v>807</v>
      </c>
      <c r="F325" s="218" t="s">
        <v>808</v>
      </c>
      <c r="G325" s="204"/>
      <c r="H325" s="204"/>
      <c r="I325" s="207"/>
      <c r="J325" s="207"/>
      <c r="K325" s="219">
        <f>BK325</f>
        <v>0</v>
      </c>
      <c r="L325" s="204"/>
      <c r="M325" s="209"/>
      <c r="N325" s="210"/>
      <c r="O325" s="211"/>
      <c r="P325" s="211"/>
      <c r="Q325" s="212">
        <f>Q326+Q343+Q350</f>
        <v>0</v>
      </c>
      <c r="R325" s="212">
        <f>R326+R343+R350</f>
        <v>0</v>
      </c>
      <c r="S325" s="211"/>
      <c r="T325" s="213">
        <f>T326+T343+T350</f>
        <v>0</v>
      </c>
      <c r="U325" s="211"/>
      <c r="V325" s="213">
        <f>V326+V343+V350</f>
        <v>0</v>
      </c>
      <c r="W325" s="211"/>
      <c r="X325" s="214">
        <f>X326+X343+X350</f>
        <v>0</v>
      </c>
      <c r="Y325" s="12"/>
      <c r="Z325" s="12"/>
      <c r="AA325" s="12"/>
      <c r="AB325" s="12"/>
      <c r="AC325" s="12"/>
      <c r="AD325" s="12"/>
      <c r="AE325" s="12"/>
      <c r="AR325" s="215" t="s">
        <v>165</v>
      </c>
      <c r="AT325" s="216" t="s">
        <v>75</v>
      </c>
      <c r="AU325" s="216" t="s">
        <v>84</v>
      </c>
      <c r="AY325" s="215" t="s">
        <v>166</v>
      </c>
      <c r="BK325" s="217">
        <f>BK326+BK343+BK350</f>
        <v>0</v>
      </c>
    </row>
    <row r="326" s="12" customFormat="1" ht="20.88" customHeight="1">
      <c r="A326" s="12"/>
      <c r="B326" s="203"/>
      <c r="C326" s="204"/>
      <c r="D326" s="205" t="s">
        <v>75</v>
      </c>
      <c r="E326" s="218" t="s">
        <v>169</v>
      </c>
      <c r="F326" s="218" t="s">
        <v>170</v>
      </c>
      <c r="G326" s="204"/>
      <c r="H326" s="204"/>
      <c r="I326" s="207"/>
      <c r="J326" s="207"/>
      <c r="K326" s="219">
        <f>BK326</f>
        <v>0</v>
      </c>
      <c r="L326" s="204"/>
      <c r="M326" s="209"/>
      <c r="N326" s="210"/>
      <c r="O326" s="211"/>
      <c r="P326" s="211"/>
      <c r="Q326" s="212">
        <f>SUM(Q327:Q342)</f>
        <v>0</v>
      </c>
      <c r="R326" s="212">
        <f>SUM(R327:R342)</f>
        <v>0</v>
      </c>
      <c r="S326" s="211"/>
      <c r="T326" s="213">
        <f>SUM(T327:T342)</f>
        <v>0</v>
      </c>
      <c r="U326" s="211"/>
      <c r="V326" s="213">
        <f>SUM(V327:V342)</f>
        <v>0</v>
      </c>
      <c r="W326" s="211"/>
      <c r="X326" s="214">
        <f>SUM(X327:X342)</f>
        <v>0</v>
      </c>
      <c r="Y326" s="12"/>
      <c r="Z326" s="12"/>
      <c r="AA326" s="12"/>
      <c r="AB326" s="12"/>
      <c r="AC326" s="12"/>
      <c r="AD326" s="12"/>
      <c r="AE326" s="12"/>
      <c r="AR326" s="215" t="s">
        <v>165</v>
      </c>
      <c r="AT326" s="216" t="s">
        <v>75</v>
      </c>
      <c r="AU326" s="216" t="s">
        <v>86</v>
      </c>
      <c r="AY326" s="215" t="s">
        <v>166</v>
      </c>
      <c r="BK326" s="217">
        <f>SUM(BK327:BK342)</f>
        <v>0</v>
      </c>
    </row>
    <row r="327" s="2" customFormat="1" ht="16.5" customHeight="1">
      <c r="A327" s="40"/>
      <c r="B327" s="41"/>
      <c r="C327" s="220" t="s">
        <v>809</v>
      </c>
      <c r="D327" s="220" t="s">
        <v>171</v>
      </c>
      <c r="E327" s="221" t="s">
        <v>810</v>
      </c>
      <c r="F327" s="222" t="s">
        <v>811</v>
      </c>
      <c r="G327" s="223" t="s">
        <v>20</v>
      </c>
      <c r="H327" s="224">
        <v>20</v>
      </c>
      <c r="I327" s="225"/>
      <c r="J327" s="225"/>
      <c r="K327" s="226">
        <f>ROUND(P327*H327,2)</f>
        <v>0</v>
      </c>
      <c r="L327" s="227"/>
      <c r="M327" s="46"/>
      <c r="N327" s="228" t="s">
        <v>20</v>
      </c>
      <c r="O327" s="229" t="s">
        <v>45</v>
      </c>
      <c r="P327" s="230">
        <f>I327+J327</f>
        <v>0</v>
      </c>
      <c r="Q327" s="230">
        <f>ROUND(I327*H327,2)</f>
        <v>0</v>
      </c>
      <c r="R327" s="230">
        <f>ROUND(J327*H327,2)</f>
        <v>0</v>
      </c>
      <c r="S327" s="86"/>
      <c r="T327" s="231">
        <f>S327*H327</f>
        <v>0</v>
      </c>
      <c r="U327" s="231">
        <v>0</v>
      </c>
      <c r="V327" s="231">
        <f>U327*H327</f>
        <v>0</v>
      </c>
      <c r="W327" s="231">
        <v>0</v>
      </c>
      <c r="X327" s="232">
        <f>W327*H327</f>
        <v>0</v>
      </c>
      <c r="Y327" s="40"/>
      <c r="Z327" s="40"/>
      <c r="AA327" s="40"/>
      <c r="AB327" s="40"/>
      <c r="AC327" s="40"/>
      <c r="AD327" s="40"/>
      <c r="AE327" s="40"/>
      <c r="AR327" s="233" t="s">
        <v>175</v>
      </c>
      <c r="AT327" s="233" t="s">
        <v>171</v>
      </c>
      <c r="AU327" s="233" t="s">
        <v>165</v>
      </c>
      <c r="AY327" s="19" t="s">
        <v>166</v>
      </c>
      <c r="BE327" s="234">
        <f>IF(O327="základní",K327,0)</f>
        <v>0</v>
      </c>
      <c r="BF327" s="234">
        <f>IF(O327="snížená",K327,0)</f>
        <v>0</v>
      </c>
      <c r="BG327" s="234">
        <f>IF(O327="zákl. přenesená",K327,0)</f>
        <v>0</v>
      </c>
      <c r="BH327" s="234">
        <f>IF(O327="sníž. přenesená",K327,0)</f>
        <v>0</v>
      </c>
      <c r="BI327" s="234">
        <f>IF(O327="nulová",K327,0)</f>
        <v>0</v>
      </c>
      <c r="BJ327" s="19" t="s">
        <v>84</v>
      </c>
      <c r="BK327" s="234">
        <f>ROUND(P327*H327,2)</f>
        <v>0</v>
      </c>
      <c r="BL327" s="19" t="s">
        <v>175</v>
      </c>
      <c r="BM327" s="233" t="s">
        <v>812</v>
      </c>
    </row>
    <row r="328" s="2" customFormat="1" ht="16.5" customHeight="1">
      <c r="A328" s="40"/>
      <c r="B328" s="41"/>
      <c r="C328" s="220" t="s">
        <v>813</v>
      </c>
      <c r="D328" s="220" t="s">
        <v>171</v>
      </c>
      <c r="E328" s="221" t="s">
        <v>181</v>
      </c>
      <c r="F328" s="222" t="s">
        <v>182</v>
      </c>
      <c r="G328" s="223" t="s">
        <v>174</v>
      </c>
      <c r="H328" s="224">
        <v>60</v>
      </c>
      <c r="I328" s="225"/>
      <c r="J328" s="225"/>
      <c r="K328" s="226">
        <f>ROUND(P328*H328,2)</f>
        <v>0</v>
      </c>
      <c r="L328" s="227"/>
      <c r="M328" s="46"/>
      <c r="N328" s="228" t="s">
        <v>20</v>
      </c>
      <c r="O328" s="229" t="s">
        <v>45</v>
      </c>
      <c r="P328" s="230">
        <f>I328+J328</f>
        <v>0</v>
      </c>
      <c r="Q328" s="230">
        <f>ROUND(I328*H328,2)</f>
        <v>0</v>
      </c>
      <c r="R328" s="230">
        <f>ROUND(J328*H328,2)</f>
        <v>0</v>
      </c>
      <c r="S328" s="86"/>
      <c r="T328" s="231">
        <f>S328*H328</f>
        <v>0</v>
      </c>
      <c r="U328" s="231">
        <v>0</v>
      </c>
      <c r="V328" s="231">
        <f>U328*H328</f>
        <v>0</v>
      </c>
      <c r="W328" s="231">
        <v>0</v>
      </c>
      <c r="X328" s="232">
        <f>W328*H328</f>
        <v>0</v>
      </c>
      <c r="Y328" s="40"/>
      <c r="Z328" s="40"/>
      <c r="AA328" s="40"/>
      <c r="AB328" s="40"/>
      <c r="AC328" s="40"/>
      <c r="AD328" s="40"/>
      <c r="AE328" s="40"/>
      <c r="AR328" s="233" t="s">
        <v>175</v>
      </c>
      <c r="AT328" s="233" t="s">
        <v>171</v>
      </c>
      <c r="AU328" s="233" t="s">
        <v>165</v>
      </c>
      <c r="AY328" s="19" t="s">
        <v>166</v>
      </c>
      <c r="BE328" s="234">
        <f>IF(O328="základní",K328,0)</f>
        <v>0</v>
      </c>
      <c r="BF328" s="234">
        <f>IF(O328="snížená",K328,0)</f>
        <v>0</v>
      </c>
      <c r="BG328" s="234">
        <f>IF(O328="zákl. přenesená",K328,0)</f>
        <v>0</v>
      </c>
      <c r="BH328" s="234">
        <f>IF(O328="sníž. přenesená",K328,0)</f>
        <v>0</v>
      </c>
      <c r="BI328" s="234">
        <f>IF(O328="nulová",K328,0)</f>
        <v>0</v>
      </c>
      <c r="BJ328" s="19" t="s">
        <v>84</v>
      </c>
      <c r="BK328" s="234">
        <f>ROUND(P328*H328,2)</f>
        <v>0</v>
      </c>
      <c r="BL328" s="19" t="s">
        <v>175</v>
      </c>
      <c r="BM328" s="233" t="s">
        <v>814</v>
      </c>
    </row>
    <row r="329" s="2" customFormat="1" ht="21.75" customHeight="1">
      <c r="A329" s="40"/>
      <c r="B329" s="41"/>
      <c r="C329" s="220" t="s">
        <v>815</v>
      </c>
      <c r="D329" s="220" t="s">
        <v>171</v>
      </c>
      <c r="E329" s="221" t="s">
        <v>816</v>
      </c>
      <c r="F329" s="222" t="s">
        <v>344</v>
      </c>
      <c r="G329" s="223" t="s">
        <v>174</v>
      </c>
      <c r="H329" s="224">
        <v>125</v>
      </c>
      <c r="I329" s="225"/>
      <c r="J329" s="225"/>
      <c r="K329" s="226">
        <f>ROUND(P329*H329,2)</f>
        <v>0</v>
      </c>
      <c r="L329" s="227"/>
      <c r="M329" s="46"/>
      <c r="N329" s="228" t="s">
        <v>20</v>
      </c>
      <c r="O329" s="229" t="s">
        <v>45</v>
      </c>
      <c r="P329" s="230">
        <f>I329+J329</f>
        <v>0</v>
      </c>
      <c r="Q329" s="230">
        <f>ROUND(I329*H329,2)</f>
        <v>0</v>
      </c>
      <c r="R329" s="230">
        <f>ROUND(J329*H329,2)</f>
        <v>0</v>
      </c>
      <c r="S329" s="86"/>
      <c r="T329" s="231">
        <f>S329*H329</f>
        <v>0</v>
      </c>
      <c r="U329" s="231">
        <v>0</v>
      </c>
      <c r="V329" s="231">
        <f>U329*H329</f>
        <v>0</v>
      </c>
      <c r="W329" s="231">
        <v>0</v>
      </c>
      <c r="X329" s="232">
        <f>W329*H329</f>
        <v>0</v>
      </c>
      <c r="Y329" s="40"/>
      <c r="Z329" s="40"/>
      <c r="AA329" s="40"/>
      <c r="AB329" s="40"/>
      <c r="AC329" s="40"/>
      <c r="AD329" s="40"/>
      <c r="AE329" s="40"/>
      <c r="AR329" s="233" t="s">
        <v>175</v>
      </c>
      <c r="AT329" s="233" t="s">
        <v>171</v>
      </c>
      <c r="AU329" s="233" t="s">
        <v>165</v>
      </c>
      <c r="AY329" s="19" t="s">
        <v>166</v>
      </c>
      <c r="BE329" s="234">
        <f>IF(O329="základní",K329,0)</f>
        <v>0</v>
      </c>
      <c r="BF329" s="234">
        <f>IF(O329="snížená",K329,0)</f>
        <v>0</v>
      </c>
      <c r="BG329" s="234">
        <f>IF(O329="zákl. přenesená",K329,0)</f>
        <v>0</v>
      </c>
      <c r="BH329" s="234">
        <f>IF(O329="sníž. přenesená",K329,0)</f>
        <v>0</v>
      </c>
      <c r="BI329" s="234">
        <f>IF(O329="nulová",K329,0)</f>
        <v>0</v>
      </c>
      <c r="BJ329" s="19" t="s">
        <v>84</v>
      </c>
      <c r="BK329" s="234">
        <f>ROUND(P329*H329,2)</f>
        <v>0</v>
      </c>
      <c r="BL329" s="19" t="s">
        <v>175</v>
      </c>
      <c r="BM329" s="233" t="s">
        <v>817</v>
      </c>
    </row>
    <row r="330" s="2" customFormat="1" ht="16.5" customHeight="1">
      <c r="A330" s="40"/>
      <c r="B330" s="41"/>
      <c r="C330" s="220" t="s">
        <v>818</v>
      </c>
      <c r="D330" s="220" t="s">
        <v>171</v>
      </c>
      <c r="E330" s="221" t="s">
        <v>819</v>
      </c>
      <c r="F330" s="222" t="s">
        <v>820</v>
      </c>
      <c r="G330" s="223" t="s">
        <v>179</v>
      </c>
      <c r="H330" s="224">
        <v>20</v>
      </c>
      <c r="I330" s="225"/>
      <c r="J330" s="225"/>
      <c r="K330" s="226">
        <f>ROUND(P330*H330,2)</f>
        <v>0</v>
      </c>
      <c r="L330" s="227"/>
      <c r="M330" s="46"/>
      <c r="N330" s="228" t="s">
        <v>20</v>
      </c>
      <c r="O330" s="229" t="s">
        <v>45</v>
      </c>
      <c r="P330" s="230">
        <f>I330+J330</f>
        <v>0</v>
      </c>
      <c r="Q330" s="230">
        <f>ROUND(I330*H330,2)</f>
        <v>0</v>
      </c>
      <c r="R330" s="230">
        <f>ROUND(J330*H330,2)</f>
        <v>0</v>
      </c>
      <c r="S330" s="86"/>
      <c r="T330" s="231">
        <f>S330*H330</f>
        <v>0</v>
      </c>
      <c r="U330" s="231">
        <v>0</v>
      </c>
      <c r="V330" s="231">
        <f>U330*H330</f>
        <v>0</v>
      </c>
      <c r="W330" s="231">
        <v>0</v>
      </c>
      <c r="X330" s="232">
        <f>W330*H330</f>
        <v>0</v>
      </c>
      <c r="Y330" s="40"/>
      <c r="Z330" s="40"/>
      <c r="AA330" s="40"/>
      <c r="AB330" s="40"/>
      <c r="AC330" s="40"/>
      <c r="AD330" s="40"/>
      <c r="AE330" s="40"/>
      <c r="AR330" s="233" t="s">
        <v>175</v>
      </c>
      <c r="AT330" s="233" t="s">
        <v>171</v>
      </c>
      <c r="AU330" s="233" t="s">
        <v>165</v>
      </c>
      <c r="AY330" s="19" t="s">
        <v>166</v>
      </c>
      <c r="BE330" s="234">
        <f>IF(O330="základní",K330,0)</f>
        <v>0</v>
      </c>
      <c r="BF330" s="234">
        <f>IF(O330="snížená",K330,0)</f>
        <v>0</v>
      </c>
      <c r="BG330" s="234">
        <f>IF(O330="zákl. přenesená",K330,0)</f>
        <v>0</v>
      </c>
      <c r="BH330" s="234">
        <f>IF(O330="sníž. přenesená",K330,0)</f>
        <v>0</v>
      </c>
      <c r="BI330" s="234">
        <f>IF(O330="nulová",K330,0)</f>
        <v>0</v>
      </c>
      <c r="BJ330" s="19" t="s">
        <v>84</v>
      </c>
      <c r="BK330" s="234">
        <f>ROUND(P330*H330,2)</f>
        <v>0</v>
      </c>
      <c r="BL330" s="19" t="s">
        <v>175</v>
      </c>
      <c r="BM330" s="233" t="s">
        <v>821</v>
      </c>
    </row>
    <row r="331" s="2" customFormat="1" ht="16.5" customHeight="1">
      <c r="A331" s="40"/>
      <c r="B331" s="41"/>
      <c r="C331" s="220" t="s">
        <v>822</v>
      </c>
      <c r="D331" s="220" t="s">
        <v>171</v>
      </c>
      <c r="E331" s="221" t="s">
        <v>823</v>
      </c>
      <c r="F331" s="222" t="s">
        <v>824</v>
      </c>
      <c r="G331" s="223" t="s">
        <v>825</v>
      </c>
      <c r="H331" s="224">
        <v>20</v>
      </c>
      <c r="I331" s="225"/>
      <c r="J331" s="225"/>
      <c r="K331" s="226">
        <f>ROUND(P331*H331,2)</f>
        <v>0</v>
      </c>
      <c r="L331" s="227"/>
      <c r="M331" s="46"/>
      <c r="N331" s="228" t="s">
        <v>20</v>
      </c>
      <c r="O331" s="229" t="s">
        <v>45</v>
      </c>
      <c r="P331" s="230">
        <f>I331+J331</f>
        <v>0</v>
      </c>
      <c r="Q331" s="230">
        <f>ROUND(I331*H331,2)</f>
        <v>0</v>
      </c>
      <c r="R331" s="230">
        <f>ROUND(J331*H331,2)</f>
        <v>0</v>
      </c>
      <c r="S331" s="86"/>
      <c r="T331" s="231">
        <f>S331*H331</f>
        <v>0</v>
      </c>
      <c r="U331" s="231">
        <v>0</v>
      </c>
      <c r="V331" s="231">
        <f>U331*H331</f>
        <v>0</v>
      </c>
      <c r="W331" s="231">
        <v>0</v>
      </c>
      <c r="X331" s="232">
        <f>W331*H331</f>
        <v>0</v>
      </c>
      <c r="Y331" s="40"/>
      <c r="Z331" s="40"/>
      <c r="AA331" s="40"/>
      <c r="AB331" s="40"/>
      <c r="AC331" s="40"/>
      <c r="AD331" s="40"/>
      <c r="AE331" s="40"/>
      <c r="AR331" s="233" t="s">
        <v>175</v>
      </c>
      <c r="AT331" s="233" t="s">
        <v>171</v>
      </c>
      <c r="AU331" s="233" t="s">
        <v>165</v>
      </c>
      <c r="AY331" s="19" t="s">
        <v>166</v>
      </c>
      <c r="BE331" s="234">
        <f>IF(O331="základní",K331,0)</f>
        <v>0</v>
      </c>
      <c r="BF331" s="234">
        <f>IF(O331="snížená",K331,0)</f>
        <v>0</v>
      </c>
      <c r="BG331" s="234">
        <f>IF(O331="zákl. přenesená",K331,0)</f>
        <v>0</v>
      </c>
      <c r="BH331" s="234">
        <f>IF(O331="sníž. přenesená",K331,0)</f>
        <v>0</v>
      </c>
      <c r="BI331" s="234">
        <f>IF(O331="nulová",K331,0)</f>
        <v>0</v>
      </c>
      <c r="BJ331" s="19" t="s">
        <v>84</v>
      </c>
      <c r="BK331" s="234">
        <f>ROUND(P331*H331,2)</f>
        <v>0</v>
      </c>
      <c r="BL331" s="19" t="s">
        <v>175</v>
      </c>
      <c r="BM331" s="233" t="s">
        <v>826</v>
      </c>
    </row>
    <row r="332" s="2" customFormat="1" ht="16.5" customHeight="1">
      <c r="A332" s="40"/>
      <c r="B332" s="41"/>
      <c r="C332" s="220" t="s">
        <v>827</v>
      </c>
      <c r="D332" s="220" t="s">
        <v>171</v>
      </c>
      <c r="E332" s="221" t="s">
        <v>828</v>
      </c>
      <c r="F332" s="222" t="s">
        <v>829</v>
      </c>
      <c r="G332" s="223" t="s">
        <v>179</v>
      </c>
      <c r="H332" s="224">
        <v>3</v>
      </c>
      <c r="I332" s="225"/>
      <c r="J332" s="225"/>
      <c r="K332" s="226">
        <f>ROUND(P332*H332,2)</f>
        <v>0</v>
      </c>
      <c r="L332" s="227"/>
      <c r="M332" s="46"/>
      <c r="N332" s="228" t="s">
        <v>20</v>
      </c>
      <c r="O332" s="229" t="s">
        <v>45</v>
      </c>
      <c r="P332" s="230">
        <f>I332+J332</f>
        <v>0</v>
      </c>
      <c r="Q332" s="230">
        <f>ROUND(I332*H332,2)</f>
        <v>0</v>
      </c>
      <c r="R332" s="230">
        <f>ROUND(J332*H332,2)</f>
        <v>0</v>
      </c>
      <c r="S332" s="86"/>
      <c r="T332" s="231">
        <f>S332*H332</f>
        <v>0</v>
      </c>
      <c r="U332" s="231">
        <v>0</v>
      </c>
      <c r="V332" s="231">
        <f>U332*H332</f>
        <v>0</v>
      </c>
      <c r="W332" s="231">
        <v>0</v>
      </c>
      <c r="X332" s="232">
        <f>W332*H332</f>
        <v>0</v>
      </c>
      <c r="Y332" s="40"/>
      <c r="Z332" s="40"/>
      <c r="AA332" s="40"/>
      <c r="AB332" s="40"/>
      <c r="AC332" s="40"/>
      <c r="AD332" s="40"/>
      <c r="AE332" s="40"/>
      <c r="AR332" s="233" t="s">
        <v>175</v>
      </c>
      <c r="AT332" s="233" t="s">
        <v>171</v>
      </c>
      <c r="AU332" s="233" t="s">
        <v>165</v>
      </c>
      <c r="AY332" s="19" t="s">
        <v>166</v>
      </c>
      <c r="BE332" s="234">
        <f>IF(O332="základní",K332,0)</f>
        <v>0</v>
      </c>
      <c r="BF332" s="234">
        <f>IF(O332="snížená",K332,0)</f>
        <v>0</v>
      </c>
      <c r="BG332" s="234">
        <f>IF(O332="zákl. přenesená",K332,0)</f>
        <v>0</v>
      </c>
      <c r="BH332" s="234">
        <f>IF(O332="sníž. přenesená",K332,0)</f>
        <v>0</v>
      </c>
      <c r="BI332" s="234">
        <f>IF(O332="nulová",K332,0)</f>
        <v>0</v>
      </c>
      <c r="BJ332" s="19" t="s">
        <v>84</v>
      </c>
      <c r="BK332" s="234">
        <f>ROUND(P332*H332,2)</f>
        <v>0</v>
      </c>
      <c r="BL332" s="19" t="s">
        <v>175</v>
      </c>
      <c r="BM332" s="233" t="s">
        <v>830</v>
      </c>
    </row>
    <row r="333" s="2" customFormat="1" ht="16.5" customHeight="1">
      <c r="A333" s="40"/>
      <c r="B333" s="41"/>
      <c r="C333" s="220" t="s">
        <v>831</v>
      </c>
      <c r="D333" s="220" t="s">
        <v>171</v>
      </c>
      <c r="E333" s="221" t="s">
        <v>832</v>
      </c>
      <c r="F333" s="222" t="s">
        <v>833</v>
      </c>
      <c r="G333" s="223" t="s">
        <v>174</v>
      </c>
      <c r="H333" s="224">
        <v>240</v>
      </c>
      <c r="I333" s="225"/>
      <c r="J333" s="225"/>
      <c r="K333" s="226">
        <f>ROUND(P333*H333,2)</f>
        <v>0</v>
      </c>
      <c r="L333" s="227"/>
      <c r="M333" s="46"/>
      <c r="N333" s="228" t="s">
        <v>20</v>
      </c>
      <c r="O333" s="229" t="s">
        <v>45</v>
      </c>
      <c r="P333" s="230">
        <f>I333+J333</f>
        <v>0</v>
      </c>
      <c r="Q333" s="230">
        <f>ROUND(I333*H333,2)</f>
        <v>0</v>
      </c>
      <c r="R333" s="230">
        <f>ROUND(J333*H333,2)</f>
        <v>0</v>
      </c>
      <c r="S333" s="86"/>
      <c r="T333" s="231">
        <f>S333*H333</f>
        <v>0</v>
      </c>
      <c r="U333" s="231">
        <v>0</v>
      </c>
      <c r="V333" s="231">
        <f>U333*H333</f>
        <v>0</v>
      </c>
      <c r="W333" s="231">
        <v>0</v>
      </c>
      <c r="X333" s="232">
        <f>W333*H333</f>
        <v>0</v>
      </c>
      <c r="Y333" s="40"/>
      <c r="Z333" s="40"/>
      <c r="AA333" s="40"/>
      <c r="AB333" s="40"/>
      <c r="AC333" s="40"/>
      <c r="AD333" s="40"/>
      <c r="AE333" s="40"/>
      <c r="AR333" s="233" t="s">
        <v>175</v>
      </c>
      <c r="AT333" s="233" t="s">
        <v>171</v>
      </c>
      <c r="AU333" s="233" t="s">
        <v>165</v>
      </c>
      <c r="AY333" s="19" t="s">
        <v>166</v>
      </c>
      <c r="BE333" s="234">
        <f>IF(O333="základní",K333,0)</f>
        <v>0</v>
      </c>
      <c r="BF333" s="234">
        <f>IF(O333="snížená",K333,0)</f>
        <v>0</v>
      </c>
      <c r="BG333" s="234">
        <f>IF(O333="zákl. přenesená",K333,0)</f>
        <v>0</v>
      </c>
      <c r="BH333" s="234">
        <f>IF(O333="sníž. přenesená",K333,0)</f>
        <v>0</v>
      </c>
      <c r="BI333" s="234">
        <f>IF(O333="nulová",K333,0)</f>
        <v>0</v>
      </c>
      <c r="BJ333" s="19" t="s">
        <v>84</v>
      </c>
      <c r="BK333" s="234">
        <f>ROUND(P333*H333,2)</f>
        <v>0</v>
      </c>
      <c r="BL333" s="19" t="s">
        <v>175</v>
      </c>
      <c r="BM333" s="233" t="s">
        <v>834</v>
      </c>
    </row>
    <row r="334" s="2" customFormat="1" ht="16.5" customHeight="1">
      <c r="A334" s="40"/>
      <c r="B334" s="41"/>
      <c r="C334" s="220" t="s">
        <v>835</v>
      </c>
      <c r="D334" s="220" t="s">
        <v>171</v>
      </c>
      <c r="E334" s="221" t="s">
        <v>836</v>
      </c>
      <c r="F334" s="222" t="s">
        <v>837</v>
      </c>
      <c r="G334" s="223" t="s">
        <v>179</v>
      </c>
      <c r="H334" s="224">
        <v>60</v>
      </c>
      <c r="I334" s="225"/>
      <c r="J334" s="225"/>
      <c r="K334" s="226">
        <f>ROUND(P334*H334,2)</f>
        <v>0</v>
      </c>
      <c r="L334" s="227"/>
      <c r="M334" s="46"/>
      <c r="N334" s="228" t="s">
        <v>20</v>
      </c>
      <c r="O334" s="229" t="s">
        <v>45</v>
      </c>
      <c r="P334" s="230">
        <f>I334+J334</f>
        <v>0</v>
      </c>
      <c r="Q334" s="230">
        <f>ROUND(I334*H334,2)</f>
        <v>0</v>
      </c>
      <c r="R334" s="230">
        <f>ROUND(J334*H334,2)</f>
        <v>0</v>
      </c>
      <c r="S334" s="86"/>
      <c r="T334" s="231">
        <f>S334*H334</f>
        <v>0</v>
      </c>
      <c r="U334" s="231">
        <v>0</v>
      </c>
      <c r="V334" s="231">
        <f>U334*H334</f>
        <v>0</v>
      </c>
      <c r="W334" s="231">
        <v>0</v>
      </c>
      <c r="X334" s="232">
        <f>W334*H334</f>
        <v>0</v>
      </c>
      <c r="Y334" s="40"/>
      <c r="Z334" s="40"/>
      <c r="AA334" s="40"/>
      <c r="AB334" s="40"/>
      <c r="AC334" s="40"/>
      <c r="AD334" s="40"/>
      <c r="AE334" s="40"/>
      <c r="AR334" s="233" t="s">
        <v>175</v>
      </c>
      <c r="AT334" s="233" t="s">
        <v>171</v>
      </c>
      <c r="AU334" s="233" t="s">
        <v>165</v>
      </c>
      <c r="AY334" s="19" t="s">
        <v>166</v>
      </c>
      <c r="BE334" s="234">
        <f>IF(O334="základní",K334,0)</f>
        <v>0</v>
      </c>
      <c r="BF334" s="234">
        <f>IF(O334="snížená",K334,0)</f>
        <v>0</v>
      </c>
      <c r="BG334" s="234">
        <f>IF(O334="zákl. přenesená",K334,0)</f>
        <v>0</v>
      </c>
      <c r="BH334" s="234">
        <f>IF(O334="sníž. přenesená",K334,0)</f>
        <v>0</v>
      </c>
      <c r="BI334" s="234">
        <f>IF(O334="nulová",K334,0)</f>
        <v>0</v>
      </c>
      <c r="BJ334" s="19" t="s">
        <v>84</v>
      </c>
      <c r="BK334" s="234">
        <f>ROUND(P334*H334,2)</f>
        <v>0</v>
      </c>
      <c r="BL334" s="19" t="s">
        <v>175</v>
      </c>
      <c r="BM334" s="233" t="s">
        <v>838</v>
      </c>
    </row>
    <row r="335" s="2" customFormat="1" ht="16.5" customHeight="1">
      <c r="A335" s="40"/>
      <c r="B335" s="41"/>
      <c r="C335" s="235" t="s">
        <v>839</v>
      </c>
      <c r="D335" s="235" t="s">
        <v>163</v>
      </c>
      <c r="E335" s="236" t="s">
        <v>840</v>
      </c>
      <c r="F335" s="237" t="s">
        <v>841</v>
      </c>
      <c r="G335" s="238" t="s">
        <v>163</v>
      </c>
      <c r="H335" s="239">
        <v>240</v>
      </c>
      <c r="I335" s="240"/>
      <c r="J335" s="241"/>
      <c r="K335" s="242">
        <f>ROUND(P335*H335,2)</f>
        <v>0</v>
      </c>
      <c r="L335" s="241"/>
      <c r="M335" s="243"/>
      <c r="N335" s="244" t="s">
        <v>20</v>
      </c>
      <c r="O335" s="229" t="s">
        <v>45</v>
      </c>
      <c r="P335" s="230">
        <f>I335+J335</f>
        <v>0</v>
      </c>
      <c r="Q335" s="230">
        <f>ROUND(I335*H335,2)</f>
        <v>0</v>
      </c>
      <c r="R335" s="230">
        <f>ROUND(J335*H335,2)</f>
        <v>0</v>
      </c>
      <c r="S335" s="86"/>
      <c r="T335" s="231">
        <f>S335*H335</f>
        <v>0</v>
      </c>
      <c r="U335" s="231">
        <v>0</v>
      </c>
      <c r="V335" s="231">
        <f>U335*H335</f>
        <v>0</v>
      </c>
      <c r="W335" s="231">
        <v>0</v>
      </c>
      <c r="X335" s="232">
        <f>W335*H335</f>
        <v>0</v>
      </c>
      <c r="Y335" s="40"/>
      <c r="Z335" s="40"/>
      <c r="AA335" s="40"/>
      <c r="AB335" s="40"/>
      <c r="AC335" s="40"/>
      <c r="AD335" s="40"/>
      <c r="AE335" s="40"/>
      <c r="AR335" s="233" t="s">
        <v>194</v>
      </c>
      <c r="AT335" s="233" t="s">
        <v>163</v>
      </c>
      <c r="AU335" s="233" t="s">
        <v>165</v>
      </c>
      <c r="AY335" s="19" t="s">
        <v>166</v>
      </c>
      <c r="BE335" s="234">
        <f>IF(O335="základní",K335,0)</f>
        <v>0</v>
      </c>
      <c r="BF335" s="234">
        <f>IF(O335="snížená",K335,0)</f>
        <v>0</v>
      </c>
      <c r="BG335" s="234">
        <f>IF(O335="zákl. přenesená",K335,0)</f>
        <v>0</v>
      </c>
      <c r="BH335" s="234">
        <f>IF(O335="sníž. přenesená",K335,0)</f>
        <v>0</v>
      </c>
      <c r="BI335" s="234">
        <f>IF(O335="nulová",K335,0)</f>
        <v>0</v>
      </c>
      <c r="BJ335" s="19" t="s">
        <v>84</v>
      </c>
      <c r="BK335" s="234">
        <f>ROUND(P335*H335,2)</f>
        <v>0</v>
      </c>
      <c r="BL335" s="19" t="s">
        <v>175</v>
      </c>
      <c r="BM335" s="233" t="s">
        <v>842</v>
      </c>
    </row>
    <row r="336" s="2" customFormat="1" ht="16.5" customHeight="1">
      <c r="A336" s="40"/>
      <c r="B336" s="41"/>
      <c r="C336" s="235" t="s">
        <v>843</v>
      </c>
      <c r="D336" s="235" t="s">
        <v>163</v>
      </c>
      <c r="E336" s="236" t="s">
        <v>844</v>
      </c>
      <c r="F336" s="237" t="s">
        <v>845</v>
      </c>
      <c r="G336" s="238" t="s">
        <v>846</v>
      </c>
      <c r="H336" s="239">
        <v>20</v>
      </c>
      <c r="I336" s="240"/>
      <c r="J336" s="241"/>
      <c r="K336" s="242">
        <f>ROUND(P336*H336,2)</f>
        <v>0</v>
      </c>
      <c r="L336" s="241"/>
      <c r="M336" s="243"/>
      <c r="N336" s="244" t="s">
        <v>20</v>
      </c>
      <c r="O336" s="229" t="s">
        <v>45</v>
      </c>
      <c r="P336" s="230">
        <f>I336+J336</f>
        <v>0</v>
      </c>
      <c r="Q336" s="230">
        <f>ROUND(I336*H336,2)</f>
        <v>0</v>
      </c>
      <c r="R336" s="230">
        <f>ROUND(J336*H336,2)</f>
        <v>0</v>
      </c>
      <c r="S336" s="86"/>
      <c r="T336" s="231">
        <f>S336*H336</f>
        <v>0</v>
      </c>
      <c r="U336" s="231">
        <v>0</v>
      </c>
      <c r="V336" s="231">
        <f>U336*H336</f>
        <v>0</v>
      </c>
      <c r="W336" s="231">
        <v>0</v>
      </c>
      <c r="X336" s="232">
        <f>W336*H336</f>
        <v>0</v>
      </c>
      <c r="Y336" s="40"/>
      <c r="Z336" s="40"/>
      <c r="AA336" s="40"/>
      <c r="AB336" s="40"/>
      <c r="AC336" s="40"/>
      <c r="AD336" s="40"/>
      <c r="AE336" s="40"/>
      <c r="AR336" s="233" t="s">
        <v>194</v>
      </c>
      <c r="AT336" s="233" t="s">
        <v>163</v>
      </c>
      <c r="AU336" s="233" t="s">
        <v>165</v>
      </c>
      <c r="AY336" s="19" t="s">
        <v>166</v>
      </c>
      <c r="BE336" s="234">
        <f>IF(O336="základní",K336,0)</f>
        <v>0</v>
      </c>
      <c r="BF336" s="234">
        <f>IF(O336="snížená",K336,0)</f>
        <v>0</v>
      </c>
      <c r="BG336" s="234">
        <f>IF(O336="zákl. přenesená",K336,0)</f>
        <v>0</v>
      </c>
      <c r="BH336" s="234">
        <f>IF(O336="sníž. přenesená",K336,0)</f>
        <v>0</v>
      </c>
      <c r="BI336" s="234">
        <f>IF(O336="nulová",K336,0)</f>
        <v>0</v>
      </c>
      <c r="BJ336" s="19" t="s">
        <v>84</v>
      </c>
      <c r="BK336" s="234">
        <f>ROUND(P336*H336,2)</f>
        <v>0</v>
      </c>
      <c r="BL336" s="19" t="s">
        <v>175</v>
      </c>
      <c r="BM336" s="233" t="s">
        <v>847</v>
      </c>
    </row>
    <row r="337" s="2" customFormat="1" ht="16.5" customHeight="1">
      <c r="A337" s="40"/>
      <c r="B337" s="41"/>
      <c r="C337" s="235" t="s">
        <v>848</v>
      </c>
      <c r="D337" s="235" t="s">
        <v>163</v>
      </c>
      <c r="E337" s="236" t="s">
        <v>849</v>
      </c>
      <c r="F337" s="237" t="s">
        <v>850</v>
      </c>
      <c r="G337" s="238" t="s">
        <v>210</v>
      </c>
      <c r="H337" s="239">
        <v>20</v>
      </c>
      <c r="I337" s="240"/>
      <c r="J337" s="241"/>
      <c r="K337" s="242">
        <f>ROUND(P337*H337,2)</f>
        <v>0</v>
      </c>
      <c r="L337" s="241"/>
      <c r="M337" s="243"/>
      <c r="N337" s="244" t="s">
        <v>20</v>
      </c>
      <c r="O337" s="229" t="s">
        <v>45</v>
      </c>
      <c r="P337" s="230">
        <f>I337+J337</f>
        <v>0</v>
      </c>
      <c r="Q337" s="230">
        <f>ROUND(I337*H337,2)</f>
        <v>0</v>
      </c>
      <c r="R337" s="230">
        <f>ROUND(J337*H337,2)</f>
        <v>0</v>
      </c>
      <c r="S337" s="86"/>
      <c r="T337" s="231">
        <f>S337*H337</f>
        <v>0</v>
      </c>
      <c r="U337" s="231">
        <v>0</v>
      </c>
      <c r="V337" s="231">
        <f>U337*H337</f>
        <v>0</v>
      </c>
      <c r="W337" s="231">
        <v>0</v>
      </c>
      <c r="X337" s="232">
        <f>W337*H337</f>
        <v>0</v>
      </c>
      <c r="Y337" s="40"/>
      <c r="Z337" s="40"/>
      <c r="AA337" s="40"/>
      <c r="AB337" s="40"/>
      <c r="AC337" s="40"/>
      <c r="AD337" s="40"/>
      <c r="AE337" s="40"/>
      <c r="AR337" s="233" t="s">
        <v>194</v>
      </c>
      <c r="AT337" s="233" t="s">
        <v>163</v>
      </c>
      <c r="AU337" s="233" t="s">
        <v>165</v>
      </c>
      <c r="AY337" s="19" t="s">
        <v>166</v>
      </c>
      <c r="BE337" s="234">
        <f>IF(O337="základní",K337,0)</f>
        <v>0</v>
      </c>
      <c r="BF337" s="234">
        <f>IF(O337="snížená",K337,0)</f>
        <v>0</v>
      </c>
      <c r="BG337" s="234">
        <f>IF(O337="zákl. přenesená",K337,0)</f>
        <v>0</v>
      </c>
      <c r="BH337" s="234">
        <f>IF(O337="sníž. přenesená",K337,0)</f>
        <v>0</v>
      </c>
      <c r="BI337" s="234">
        <f>IF(O337="nulová",K337,0)</f>
        <v>0</v>
      </c>
      <c r="BJ337" s="19" t="s">
        <v>84</v>
      </c>
      <c r="BK337" s="234">
        <f>ROUND(P337*H337,2)</f>
        <v>0</v>
      </c>
      <c r="BL337" s="19" t="s">
        <v>175</v>
      </c>
      <c r="BM337" s="233" t="s">
        <v>851</v>
      </c>
    </row>
    <row r="338" s="2" customFormat="1" ht="16.5" customHeight="1">
      <c r="A338" s="40"/>
      <c r="B338" s="41"/>
      <c r="C338" s="235" t="s">
        <v>852</v>
      </c>
      <c r="D338" s="235" t="s">
        <v>163</v>
      </c>
      <c r="E338" s="236" t="s">
        <v>853</v>
      </c>
      <c r="F338" s="237" t="s">
        <v>854</v>
      </c>
      <c r="G338" s="238" t="s">
        <v>179</v>
      </c>
      <c r="H338" s="239">
        <v>20</v>
      </c>
      <c r="I338" s="240"/>
      <c r="J338" s="241"/>
      <c r="K338" s="242">
        <f>ROUND(P338*H338,2)</f>
        <v>0</v>
      </c>
      <c r="L338" s="241"/>
      <c r="M338" s="243"/>
      <c r="N338" s="244" t="s">
        <v>20</v>
      </c>
      <c r="O338" s="229" t="s">
        <v>45</v>
      </c>
      <c r="P338" s="230">
        <f>I338+J338</f>
        <v>0</v>
      </c>
      <c r="Q338" s="230">
        <f>ROUND(I338*H338,2)</f>
        <v>0</v>
      </c>
      <c r="R338" s="230">
        <f>ROUND(J338*H338,2)</f>
        <v>0</v>
      </c>
      <c r="S338" s="86"/>
      <c r="T338" s="231">
        <f>S338*H338</f>
        <v>0</v>
      </c>
      <c r="U338" s="231">
        <v>0</v>
      </c>
      <c r="V338" s="231">
        <f>U338*H338</f>
        <v>0</v>
      </c>
      <c r="W338" s="231">
        <v>0</v>
      </c>
      <c r="X338" s="232">
        <f>W338*H338</f>
        <v>0</v>
      </c>
      <c r="Y338" s="40"/>
      <c r="Z338" s="40"/>
      <c r="AA338" s="40"/>
      <c r="AB338" s="40"/>
      <c r="AC338" s="40"/>
      <c r="AD338" s="40"/>
      <c r="AE338" s="40"/>
      <c r="AR338" s="233" t="s">
        <v>194</v>
      </c>
      <c r="AT338" s="233" t="s">
        <v>163</v>
      </c>
      <c r="AU338" s="233" t="s">
        <v>165</v>
      </c>
      <c r="AY338" s="19" t="s">
        <v>166</v>
      </c>
      <c r="BE338" s="234">
        <f>IF(O338="základní",K338,0)</f>
        <v>0</v>
      </c>
      <c r="BF338" s="234">
        <f>IF(O338="snížená",K338,0)</f>
        <v>0</v>
      </c>
      <c r="BG338" s="234">
        <f>IF(O338="zákl. přenesená",K338,0)</f>
        <v>0</v>
      </c>
      <c r="BH338" s="234">
        <f>IF(O338="sníž. přenesená",K338,0)</f>
        <v>0</v>
      </c>
      <c r="BI338" s="234">
        <f>IF(O338="nulová",K338,0)</f>
        <v>0</v>
      </c>
      <c r="BJ338" s="19" t="s">
        <v>84</v>
      </c>
      <c r="BK338" s="234">
        <f>ROUND(P338*H338,2)</f>
        <v>0</v>
      </c>
      <c r="BL338" s="19" t="s">
        <v>175</v>
      </c>
      <c r="BM338" s="233" t="s">
        <v>855</v>
      </c>
    </row>
    <row r="339" s="2" customFormat="1" ht="16.5" customHeight="1">
      <c r="A339" s="40"/>
      <c r="B339" s="41"/>
      <c r="C339" s="235" t="s">
        <v>856</v>
      </c>
      <c r="D339" s="235" t="s">
        <v>163</v>
      </c>
      <c r="E339" s="236" t="s">
        <v>200</v>
      </c>
      <c r="F339" s="237" t="s">
        <v>201</v>
      </c>
      <c r="G339" s="238" t="s">
        <v>163</v>
      </c>
      <c r="H339" s="239">
        <v>60</v>
      </c>
      <c r="I339" s="240"/>
      <c r="J339" s="241"/>
      <c r="K339" s="242">
        <f>ROUND(P339*H339,2)</f>
        <v>0</v>
      </c>
      <c r="L339" s="241"/>
      <c r="M339" s="243"/>
      <c r="N339" s="244" t="s">
        <v>20</v>
      </c>
      <c r="O339" s="229" t="s">
        <v>45</v>
      </c>
      <c r="P339" s="230">
        <f>I339+J339</f>
        <v>0</v>
      </c>
      <c r="Q339" s="230">
        <f>ROUND(I339*H339,2)</f>
        <v>0</v>
      </c>
      <c r="R339" s="230">
        <f>ROUND(J339*H339,2)</f>
        <v>0</v>
      </c>
      <c r="S339" s="86"/>
      <c r="T339" s="231">
        <f>S339*H339</f>
        <v>0</v>
      </c>
      <c r="U339" s="231">
        <v>0</v>
      </c>
      <c r="V339" s="231">
        <f>U339*H339</f>
        <v>0</v>
      </c>
      <c r="W339" s="231">
        <v>0</v>
      </c>
      <c r="X339" s="232">
        <f>W339*H339</f>
        <v>0</v>
      </c>
      <c r="Y339" s="40"/>
      <c r="Z339" s="40"/>
      <c r="AA339" s="40"/>
      <c r="AB339" s="40"/>
      <c r="AC339" s="40"/>
      <c r="AD339" s="40"/>
      <c r="AE339" s="40"/>
      <c r="AR339" s="233" t="s">
        <v>194</v>
      </c>
      <c r="AT339" s="233" t="s">
        <v>163</v>
      </c>
      <c r="AU339" s="233" t="s">
        <v>165</v>
      </c>
      <c r="AY339" s="19" t="s">
        <v>166</v>
      </c>
      <c r="BE339" s="234">
        <f>IF(O339="základní",K339,0)</f>
        <v>0</v>
      </c>
      <c r="BF339" s="234">
        <f>IF(O339="snížená",K339,0)</f>
        <v>0</v>
      </c>
      <c r="BG339" s="234">
        <f>IF(O339="zákl. přenesená",K339,0)</f>
        <v>0</v>
      </c>
      <c r="BH339" s="234">
        <f>IF(O339="sníž. přenesená",K339,0)</f>
        <v>0</v>
      </c>
      <c r="BI339" s="234">
        <f>IF(O339="nulová",K339,0)</f>
        <v>0</v>
      </c>
      <c r="BJ339" s="19" t="s">
        <v>84</v>
      </c>
      <c r="BK339" s="234">
        <f>ROUND(P339*H339,2)</f>
        <v>0</v>
      </c>
      <c r="BL339" s="19" t="s">
        <v>175</v>
      </c>
      <c r="BM339" s="233" t="s">
        <v>857</v>
      </c>
    </row>
    <row r="340" s="2" customFormat="1" ht="16.5" customHeight="1">
      <c r="A340" s="40"/>
      <c r="B340" s="41"/>
      <c r="C340" s="235" t="s">
        <v>858</v>
      </c>
      <c r="D340" s="235" t="s">
        <v>163</v>
      </c>
      <c r="E340" s="236" t="s">
        <v>420</v>
      </c>
      <c r="F340" s="237" t="s">
        <v>421</v>
      </c>
      <c r="G340" s="238" t="s">
        <v>163</v>
      </c>
      <c r="H340" s="239">
        <v>125</v>
      </c>
      <c r="I340" s="240"/>
      <c r="J340" s="241"/>
      <c r="K340" s="242">
        <f>ROUND(P340*H340,2)</f>
        <v>0</v>
      </c>
      <c r="L340" s="241"/>
      <c r="M340" s="243"/>
      <c r="N340" s="244" t="s">
        <v>20</v>
      </c>
      <c r="O340" s="229" t="s">
        <v>45</v>
      </c>
      <c r="P340" s="230">
        <f>I340+J340</f>
        <v>0</v>
      </c>
      <c r="Q340" s="230">
        <f>ROUND(I340*H340,2)</f>
        <v>0</v>
      </c>
      <c r="R340" s="230">
        <f>ROUND(J340*H340,2)</f>
        <v>0</v>
      </c>
      <c r="S340" s="86"/>
      <c r="T340" s="231">
        <f>S340*H340</f>
        <v>0</v>
      </c>
      <c r="U340" s="231">
        <v>0</v>
      </c>
      <c r="V340" s="231">
        <f>U340*H340</f>
        <v>0</v>
      </c>
      <c r="W340" s="231">
        <v>0</v>
      </c>
      <c r="X340" s="232">
        <f>W340*H340</f>
        <v>0</v>
      </c>
      <c r="Y340" s="40"/>
      <c r="Z340" s="40"/>
      <c r="AA340" s="40"/>
      <c r="AB340" s="40"/>
      <c r="AC340" s="40"/>
      <c r="AD340" s="40"/>
      <c r="AE340" s="40"/>
      <c r="AR340" s="233" t="s">
        <v>194</v>
      </c>
      <c r="AT340" s="233" t="s">
        <v>163</v>
      </c>
      <c r="AU340" s="233" t="s">
        <v>165</v>
      </c>
      <c r="AY340" s="19" t="s">
        <v>166</v>
      </c>
      <c r="BE340" s="234">
        <f>IF(O340="základní",K340,0)</f>
        <v>0</v>
      </c>
      <c r="BF340" s="234">
        <f>IF(O340="snížená",K340,0)</f>
        <v>0</v>
      </c>
      <c r="BG340" s="234">
        <f>IF(O340="zákl. přenesená",K340,0)</f>
        <v>0</v>
      </c>
      <c r="BH340" s="234">
        <f>IF(O340="sníž. přenesená",K340,0)</f>
        <v>0</v>
      </c>
      <c r="BI340" s="234">
        <f>IF(O340="nulová",K340,0)</f>
        <v>0</v>
      </c>
      <c r="BJ340" s="19" t="s">
        <v>84</v>
      </c>
      <c r="BK340" s="234">
        <f>ROUND(P340*H340,2)</f>
        <v>0</v>
      </c>
      <c r="BL340" s="19" t="s">
        <v>175</v>
      </c>
      <c r="BM340" s="233" t="s">
        <v>859</v>
      </c>
    </row>
    <row r="341" s="2" customFormat="1" ht="16.5" customHeight="1">
      <c r="A341" s="40"/>
      <c r="B341" s="41"/>
      <c r="C341" s="235" t="s">
        <v>860</v>
      </c>
      <c r="D341" s="235" t="s">
        <v>163</v>
      </c>
      <c r="E341" s="236" t="s">
        <v>861</v>
      </c>
      <c r="F341" s="237" t="s">
        <v>862</v>
      </c>
      <c r="G341" s="238" t="s">
        <v>210</v>
      </c>
      <c r="H341" s="239">
        <v>60</v>
      </c>
      <c r="I341" s="240"/>
      <c r="J341" s="241"/>
      <c r="K341" s="242">
        <f>ROUND(P341*H341,2)</f>
        <v>0</v>
      </c>
      <c r="L341" s="241"/>
      <c r="M341" s="243"/>
      <c r="N341" s="244" t="s">
        <v>20</v>
      </c>
      <c r="O341" s="229" t="s">
        <v>45</v>
      </c>
      <c r="P341" s="230">
        <f>I341+J341</f>
        <v>0</v>
      </c>
      <c r="Q341" s="230">
        <f>ROUND(I341*H341,2)</f>
        <v>0</v>
      </c>
      <c r="R341" s="230">
        <f>ROUND(J341*H341,2)</f>
        <v>0</v>
      </c>
      <c r="S341" s="86"/>
      <c r="T341" s="231">
        <f>S341*H341</f>
        <v>0</v>
      </c>
      <c r="U341" s="231">
        <v>0</v>
      </c>
      <c r="V341" s="231">
        <f>U341*H341</f>
        <v>0</v>
      </c>
      <c r="W341" s="231">
        <v>0</v>
      </c>
      <c r="X341" s="232">
        <f>W341*H341</f>
        <v>0</v>
      </c>
      <c r="Y341" s="40"/>
      <c r="Z341" s="40"/>
      <c r="AA341" s="40"/>
      <c r="AB341" s="40"/>
      <c r="AC341" s="40"/>
      <c r="AD341" s="40"/>
      <c r="AE341" s="40"/>
      <c r="AR341" s="233" t="s">
        <v>194</v>
      </c>
      <c r="AT341" s="233" t="s">
        <v>163</v>
      </c>
      <c r="AU341" s="233" t="s">
        <v>165</v>
      </c>
      <c r="AY341" s="19" t="s">
        <v>166</v>
      </c>
      <c r="BE341" s="234">
        <f>IF(O341="základní",K341,0)</f>
        <v>0</v>
      </c>
      <c r="BF341" s="234">
        <f>IF(O341="snížená",K341,0)</f>
        <v>0</v>
      </c>
      <c r="BG341" s="234">
        <f>IF(O341="zákl. přenesená",K341,0)</f>
        <v>0</v>
      </c>
      <c r="BH341" s="234">
        <f>IF(O341="sníž. přenesená",K341,0)</f>
        <v>0</v>
      </c>
      <c r="BI341" s="234">
        <f>IF(O341="nulová",K341,0)</f>
        <v>0</v>
      </c>
      <c r="BJ341" s="19" t="s">
        <v>84</v>
      </c>
      <c r="BK341" s="234">
        <f>ROUND(P341*H341,2)</f>
        <v>0</v>
      </c>
      <c r="BL341" s="19" t="s">
        <v>175</v>
      </c>
      <c r="BM341" s="233" t="s">
        <v>863</v>
      </c>
    </row>
    <row r="342" s="2" customFormat="1" ht="24.15" customHeight="1">
      <c r="A342" s="40"/>
      <c r="B342" s="41"/>
      <c r="C342" s="235" t="s">
        <v>864</v>
      </c>
      <c r="D342" s="235" t="s">
        <v>163</v>
      </c>
      <c r="E342" s="236" t="s">
        <v>865</v>
      </c>
      <c r="F342" s="237" t="s">
        <v>866</v>
      </c>
      <c r="G342" s="238" t="s">
        <v>210</v>
      </c>
      <c r="H342" s="239">
        <v>20</v>
      </c>
      <c r="I342" s="240"/>
      <c r="J342" s="241"/>
      <c r="K342" s="242">
        <f>ROUND(P342*H342,2)</f>
        <v>0</v>
      </c>
      <c r="L342" s="241"/>
      <c r="M342" s="243"/>
      <c r="N342" s="244" t="s">
        <v>20</v>
      </c>
      <c r="O342" s="229" t="s">
        <v>45</v>
      </c>
      <c r="P342" s="230">
        <f>I342+J342</f>
        <v>0</v>
      </c>
      <c r="Q342" s="230">
        <f>ROUND(I342*H342,2)</f>
        <v>0</v>
      </c>
      <c r="R342" s="230">
        <f>ROUND(J342*H342,2)</f>
        <v>0</v>
      </c>
      <c r="S342" s="86"/>
      <c r="T342" s="231">
        <f>S342*H342</f>
        <v>0</v>
      </c>
      <c r="U342" s="231">
        <v>0</v>
      </c>
      <c r="V342" s="231">
        <f>U342*H342</f>
        <v>0</v>
      </c>
      <c r="W342" s="231">
        <v>0</v>
      </c>
      <c r="X342" s="232">
        <f>W342*H342</f>
        <v>0</v>
      </c>
      <c r="Y342" s="40"/>
      <c r="Z342" s="40"/>
      <c r="AA342" s="40"/>
      <c r="AB342" s="40"/>
      <c r="AC342" s="40"/>
      <c r="AD342" s="40"/>
      <c r="AE342" s="40"/>
      <c r="AR342" s="233" t="s">
        <v>194</v>
      </c>
      <c r="AT342" s="233" t="s">
        <v>163</v>
      </c>
      <c r="AU342" s="233" t="s">
        <v>165</v>
      </c>
      <c r="AY342" s="19" t="s">
        <v>166</v>
      </c>
      <c r="BE342" s="234">
        <f>IF(O342="základní",K342,0)</f>
        <v>0</v>
      </c>
      <c r="BF342" s="234">
        <f>IF(O342="snížená",K342,0)</f>
        <v>0</v>
      </c>
      <c r="BG342" s="234">
        <f>IF(O342="zákl. přenesená",K342,0)</f>
        <v>0</v>
      </c>
      <c r="BH342" s="234">
        <f>IF(O342="sníž. přenesená",K342,0)</f>
        <v>0</v>
      </c>
      <c r="BI342" s="234">
        <f>IF(O342="nulová",K342,0)</f>
        <v>0</v>
      </c>
      <c r="BJ342" s="19" t="s">
        <v>84</v>
      </c>
      <c r="BK342" s="234">
        <f>ROUND(P342*H342,2)</f>
        <v>0</v>
      </c>
      <c r="BL342" s="19" t="s">
        <v>175</v>
      </c>
      <c r="BM342" s="233" t="s">
        <v>867</v>
      </c>
    </row>
    <row r="343" s="12" customFormat="1" ht="20.88" customHeight="1">
      <c r="A343" s="12"/>
      <c r="B343" s="203"/>
      <c r="C343" s="204"/>
      <c r="D343" s="205" t="s">
        <v>75</v>
      </c>
      <c r="E343" s="218" t="s">
        <v>249</v>
      </c>
      <c r="F343" s="218" t="s">
        <v>250</v>
      </c>
      <c r="G343" s="204"/>
      <c r="H343" s="204"/>
      <c r="I343" s="207"/>
      <c r="J343" s="207"/>
      <c r="K343" s="219">
        <f>BK343</f>
        <v>0</v>
      </c>
      <c r="L343" s="204"/>
      <c r="M343" s="209"/>
      <c r="N343" s="210"/>
      <c r="O343" s="211"/>
      <c r="P343" s="211"/>
      <c r="Q343" s="212">
        <f>SUM(Q344:Q349)</f>
        <v>0</v>
      </c>
      <c r="R343" s="212">
        <f>SUM(R344:R349)</f>
        <v>0</v>
      </c>
      <c r="S343" s="211"/>
      <c r="T343" s="213">
        <f>SUM(T344:T349)</f>
        <v>0</v>
      </c>
      <c r="U343" s="211"/>
      <c r="V343" s="213">
        <f>SUM(V344:V349)</f>
        <v>0</v>
      </c>
      <c r="W343" s="211"/>
      <c r="X343" s="214">
        <f>SUM(X344:X349)</f>
        <v>0</v>
      </c>
      <c r="Y343" s="12"/>
      <c r="Z343" s="12"/>
      <c r="AA343" s="12"/>
      <c r="AB343" s="12"/>
      <c r="AC343" s="12"/>
      <c r="AD343" s="12"/>
      <c r="AE343" s="12"/>
      <c r="AR343" s="215" t="s">
        <v>165</v>
      </c>
      <c r="AT343" s="216" t="s">
        <v>75</v>
      </c>
      <c r="AU343" s="216" t="s">
        <v>86</v>
      </c>
      <c r="AY343" s="215" t="s">
        <v>166</v>
      </c>
      <c r="BK343" s="217">
        <f>SUM(BK344:BK349)</f>
        <v>0</v>
      </c>
    </row>
    <row r="344" s="2" customFormat="1" ht="16.5" customHeight="1">
      <c r="A344" s="40"/>
      <c r="B344" s="41"/>
      <c r="C344" s="220" t="s">
        <v>868</v>
      </c>
      <c r="D344" s="220" t="s">
        <v>171</v>
      </c>
      <c r="E344" s="221" t="s">
        <v>869</v>
      </c>
      <c r="F344" s="222" t="s">
        <v>870</v>
      </c>
      <c r="G344" s="223" t="s">
        <v>254</v>
      </c>
      <c r="H344" s="224">
        <v>8</v>
      </c>
      <c r="I344" s="225"/>
      <c r="J344" s="225"/>
      <c r="K344" s="226">
        <f>ROUND(P344*H344,2)</f>
        <v>0</v>
      </c>
      <c r="L344" s="227"/>
      <c r="M344" s="46"/>
      <c r="N344" s="228" t="s">
        <v>20</v>
      </c>
      <c r="O344" s="229" t="s">
        <v>45</v>
      </c>
      <c r="P344" s="230">
        <f>I344+J344</f>
        <v>0</v>
      </c>
      <c r="Q344" s="230">
        <f>ROUND(I344*H344,2)</f>
        <v>0</v>
      </c>
      <c r="R344" s="230">
        <f>ROUND(J344*H344,2)</f>
        <v>0</v>
      </c>
      <c r="S344" s="86"/>
      <c r="T344" s="231">
        <f>S344*H344</f>
        <v>0</v>
      </c>
      <c r="U344" s="231">
        <v>0</v>
      </c>
      <c r="V344" s="231">
        <f>U344*H344</f>
        <v>0</v>
      </c>
      <c r="W344" s="231">
        <v>0</v>
      </c>
      <c r="X344" s="232">
        <f>W344*H344</f>
        <v>0</v>
      </c>
      <c r="Y344" s="40"/>
      <c r="Z344" s="40"/>
      <c r="AA344" s="40"/>
      <c r="AB344" s="40"/>
      <c r="AC344" s="40"/>
      <c r="AD344" s="40"/>
      <c r="AE344" s="40"/>
      <c r="AR344" s="233" t="s">
        <v>175</v>
      </c>
      <c r="AT344" s="233" t="s">
        <v>171</v>
      </c>
      <c r="AU344" s="233" t="s">
        <v>165</v>
      </c>
      <c r="AY344" s="19" t="s">
        <v>166</v>
      </c>
      <c r="BE344" s="234">
        <f>IF(O344="základní",K344,0)</f>
        <v>0</v>
      </c>
      <c r="BF344" s="234">
        <f>IF(O344="snížená",K344,0)</f>
        <v>0</v>
      </c>
      <c r="BG344" s="234">
        <f>IF(O344="zákl. přenesená",K344,0)</f>
        <v>0</v>
      </c>
      <c r="BH344" s="234">
        <f>IF(O344="sníž. přenesená",K344,0)</f>
        <v>0</v>
      </c>
      <c r="BI344" s="234">
        <f>IF(O344="nulová",K344,0)</f>
        <v>0</v>
      </c>
      <c r="BJ344" s="19" t="s">
        <v>84</v>
      </c>
      <c r="BK344" s="234">
        <f>ROUND(P344*H344,2)</f>
        <v>0</v>
      </c>
      <c r="BL344" s="19" t="s">
        <v>175</v>
      </c>
      <c r="BM344" s="233" t="s">
        <v>871</v>
      </c>
    </row>
    <row r="345" s="2" customFormat="1" ht="16.5" customHeight="1">
      <c r="A345" s="40"/>
      <c r="B345" s="41"/>
      <c r="C345" s="220" t="s">
        <v>872</v>
      </c>
      <c r="D345" s="220" t="s">
        <v>171</v>
      </c>
      <c r="E345" s="221" t="s">
        <v>873</v>
      </c>
      <c r="F345" s="222" t="s">
        <v>763</v>
      </c>
      <c r="G345" s="223" t="s">
        <v>254</v>
      </c>
      <c r="H345" s="224">
        <v>20</v>
      </c>
      <c r="I345" s="225"/>
      <c r="J345" s="225"/>
      <c r="K345" s="226">
        <f>ROUND(P345*H345,2)</f>
        <v>0</v>
      </c>
      <c r="L345" s="227"/>
      <c r="M345" s="46"/>
      <c r="N345" s="228" t="s">
        <v>20</v>
      </c>
      <c r="O345" s="229" t="s">
        <v>45</v>
      </c>
      <c r="P345" s="230">
        <f>I345+J345</f>
        <v>0</v>
      </c>
      <c r="Q345" s="230">
        <f>ROUND(I345*H345,2)</f>
        <v>0</v>
      </c>
      <c r="R345" s="230">
        <f>ROUND(J345*H345,2)</f>
        <v>0</v>
      </c>
      <c r="S345" s="86"/>
      <c r="T345" s="231">
        <f>S345*H345</f>
        <v>0</v>
      </c>
      <c r="U345" s="231">
        <v>0</v>
      </c>
      <c r="V345" s="231">
        <f>U345*H345</f>
        <v>0</v>
      </c>
      <c r="W345" s="231">
        <v>0</v>
      </c>
      <c r="X345" s="232">
        <f>W345*H345</f>
        <v>0</v>
      </c>
      <c r="Y345" s="40"/>
      <c r="Z345" s="40"/>
      <c r="AA345" s="40"/>
      <c r="AB345" s="40"/>
      <c r="AC345" s="40"/>
      <c r="AD345" s="40"/>
      <c r="AE345" s="40"/>
      <c r="AR345" s="233" t="s">
        <v>175</v>
      </c>
      <c r="AT345" s="233" t="s">
        <v>171</v>
      </c>
      <c r="AU345" s="233" t="s">
        <v>165</v>
      </c>
      <c r="AY345" s="19" t="s">
        <v>166</v>
      </c>
      <c r="BE345" s="234">
        <f>IF(O345="základní",K345,0)</f>
        <v>0</v>
      </c>
      <c r="BF345" s="234">
        <f>IF(O345="snížená",K345,0)</f>
        <v>0</v>
      </c>
      <c r="BG345" s="234">
        <f>IF(O345="zákl. přenesená",K345,0)</f>
        <v>0</v>
      </c>
      <c r="BH345" s="234">
        <f>IF(O345="sníž. přenesená",K345,0)</f>
        <v>0</v>
      </c>
      <c r="BI345" s="234">
        <f>IF(O345="nulová",K345,0)</f>
        <v>0</v>
      </c>
      <c r="BJ345" s="19" t="s">
        <v>84</v>
      </c>
      <c r="BK345" s="234">
        <f>ROUND(P345*H345,2)</f>
        <v>0</v>
      </c>
      <c r="BL345" s="19" t="s">
        <v>175</v>
      </c>
      <c r="BM345" s="233" t="s">
        <v>874</v>
      </c>
    </row>
    <row r="346" s="2" customFormat="1" ht="16.5" customHeight="1">
      <c r="A346" s="40"/>
      <c r="B346" s="41"/>
      <c r="C346" s="220" t="s">
        <v>875</v>
      </c>
      <c r="D346" s="220" t="s">
        <v>171</v>
      </c>
      <c r="E346" s="221" t="s">
        <v>876</v>
      </c>
      <c r="F346" s="222" t="s">
        <v>767</v>
      </c>
      <c r="G346" s="223" t="s">
        <v>254</v>
      </c>
      <c r="H346" s="224">
        <v>16</v>
      </c>
      <c r="I346" s="225"/>
      <c r="J346" s="225"/>
      <c r="K346" s="226">
        <f>ROUND(P346*H346,2)</f>
        <v>0</v>
      </c>
      <c r="L346" s="227"/>
      <c r="M346" s="46"/>
      <c r="N346" s="228" t="s">
        <v>20</v>
      </c>
      <c r="O346" s="229" t="s">
        <v>45</v>
      </c>
      <c r="P346" s="230">
        <f>I346+J346</f>
        <v>0</v>
      </c>
      <c r="Q346" s="230">
        <f>ROUND(I346*H346,2)</f>
        <v>0</v>
      </c>
      <c r="R346" s="230">
        <f>ROUND(J346*H346,2)</f>
        <v>0</v>
      </c>
      <c r="S346" s="86"/>
      <c r="T346" s="231">
        <f>S346*H346</f>
        <v>0</v>
      </c>
      <c r="U346" s="231">
        <v>0</v>
      </c>
      <c r="V346" s="231">
        <f>U346*H346</f>
        <v>0</v>
      </c>
      <c r="W346" s="231">
        <v>0</v>
      </c>
      <c r="X346" s="232">
        <f>W346*H346</f>
        <v>0</v>
      </c>
      <c r="Y346" s="40"/>
      <c r="Z346" s="40"/>
      <c r="AA346" s="40"/>
      <c r="AB346" s="40"/>
      <c r="AC346" s="40"/>
      <c r="AD346" s="40"/>
      <c r="AE346" s="40"/>
      <c r="AR346" s="233" t="s">
        <v>175</v>
      </c>
      <c r="AT346" s="233" t="s">
        <v>171</v>
      </c>
      <c r="AU346" s="233" t="s">
        <v>165</v>
      </c>
      <c r="AY346" s="19" t="s">
        <v>166</v>
      </c>
      <c r="BE346" s="234">
        <f>IF(O346="základní",K346,0)</f>
        <v>0</v>
      </c>
      <c r="BF346" s="234">
        <f>IF(O346="snížená",K346,0)</f>
        <v>0</v>
      </c>
      <c r="BG346" s="234">
        <f>IF(O346="zákl. přenesená",K346,0)</f>
        <v>0</v>
      </c>
      <c r="BH346" s="234">
        <f>IF(O346="sníž. přenesená",K346,0)</f>
        <v>0</v>
      </c>
      <c r="BI346" s="234">
        <f>IF(O346="nulová",K346,0)</f>
        <v>0</v>
      </c>
      <c r="BJ346" s="19" t="s">
        <v>84</v>
      </c>
      <c r="BK346" s="234">
        <f>ROUND(P346*H346,2)</f>
        <v>0</v>
      </c>
      <c r="BL346" s="19" t="s">
        <v>175</v>
      </c>
      <c r="BM346" s="233" t="s">
        <v>877</v>
      </c>
    </row>
    <row r="347" s="2" customFormat="1" ht="16.5" customHeight="1">
      <c r="A347" s="40"/>
      <c r="B347" s="41"/>
      <c r="C347" s="220" t="s">
        <v>878</v>
      </c>
      <c r="D347" s="220" t="s">
        <v>171</v>
      </c>
      <c r="E347" s="221" t="s">
        <v>879</v>
      </c>
      <c r="F347" s="222" t="s">
        <v>771</v>
      </c>
      <c r="G347" s="223" t="s">
        <v>254</v>
      </c>
      <c r="H347" s="224">
        <v>10</v>
      </c>
      <c r="I347" s="225"/>
      <c r="J347" s="225"/>
      <c r="K347" s="226">
        <f>ROUND(P347*H347,2)</f>
        <v>0</v>
      </c>
      <c r="L347" s="227"/>
      <c r="M347" s="46"/>
      <c r="N347" s="228" t="s">
        <v>20</v>
      </c>
      <c r="O347" s="229" t="s">
        <v>45</v>
      </c>
      <c r="P347" s="230">
        <f>I347+J347</f>
        <v>0</v>
      </c>
      <c r="Q347" s="230">
        <f>ROUND(I347*H347,2)</f>
        <v>0</v>
      </c>
      <c r="R347" s="230">
        <f>ROUND(J347*H347,2)</f>
        <v>0</v>
      </c>
      <c r="S347" s="86"/>
      <c r="T347" s="231">
        <f>S347*H347</f>
        <v>0</v>
      </c>
      <c r="U347" s="231">
        <v>0</v>
      </c>
      <c r="V347" s="231">
        <f>U347*H347</f>
        <v>0</v>
      </c>
      <c r="W347" s="231">
        <v>0</v>
      </c>
      <c r="X347" s="232">
        <f>W347*H347</f>
        <v>0</v>
      </c>
      <c r="Y347" s="40"/>
      <c r="Z347" s="40"/>
      <c r="AA347" s="40"/>
      <c r="AB347" s="40"/>
      <c r="AC347" s="40"/>
      <c r="AD347" s="40"/>
      <c r="AE347" s="40"/>
      <c r="AR347" s="233" t="s">
        <v>175</v>
      </c>
      <c r="AT347" s="233" t="s">
        <v>171</v>
      </c>
      <c r="AU347" s="233" t="s">
        <v>165</v>
      </c>
      <c r="AY347" s="19" t="s">
        <v>166</v>
      </c>
      <c r="BE347" s="234">
        <f>IF(O347="základní",K347,0)</f>
        <v>0</v>
      </c>
      <c r="BF347" s="234">
        <f>IF(O347="snížená",K347,0)</f>
        <v>0</v>
      </c>
      <c r="BG347" s="234">
        <f>IF(O347="zákl. přenesená",K347,0)</f>
        <v>0</v>
      </c>
      <c r="BH347" s="234">
        <f>IF(O347="sníž. přenesená",K347,0)</f>
        <v>0</v>
      </c>
      <c r="BI347" s="234">
        <f>IF(O347="nulová",K347,0)</f>
        <v>0</v>
      </c>
      <c r="BJ347" s="19" t="s">
        <v>84</v>
      </c>
      <c r="BK347" s="234">
        <f>ROUND(P347*H347,2)</f>
        <v>0</v>
      </c>
      <c r="BL347" s="19" t="s">
        <v>175</v>
      </c>
      <c r="BM347" s="233" t="s">
        <v>880</v>
      </c>
    </row>
    <row r="348" s="2" customFormat="1" ht="16.5" customHeight="1">
      <c r="A348" s="40"/>
      <c r="B348" s="41"/>
      <c r="C348" s="220" t="s">
        <v>881</v>
      </c>
      <c r="D348" s="220" t="s">
        <v>171</v>
      </c>
      <c r="E348" s="221" t="s">
        <v>882</v>
      </c>
      <c r="F348" s="222" t="s">
        <v>775</v>
      </c>
      <c r="G348" s="223" t="s">
        <v>254</v>
      </c>
      <c r="H348" s="224">
        <v>20</v>
      </c>
      <c r="I348" s="225"/>
      <c r="J348" s="225"/>
      <c r="K348" s="226">
        <f>ROUND(P348*H348,2)</f>
        <v>0</v>
      </c>
      <c r="L348" s="227"/>
      <c r="M348" s="46"/>
      <c r="N348" s="228" t="s">
        <v>20</v>
      </c>
      <c r="O348" s="229" t="s">
        <v>45</v>
      </c>
      <c r="P348" s="230">
        <f>I348+J348</f>
        <v>0</v>
      </c>
      <c r="Q348" s="230">
        <f>ROUND(I348*H348,2)</f>
        <v>0</v>
      </c>
      <c r="R348" s="230">
        <f>ROUND(J348*H348,2)</f>
        <v>0</v>
      </c>
      <c r="S348" s="86"/>
      <c r="T348" s="231">
        <f>S348*H348</f>
        <v>0</v>
      </c>
      <c r="U348" s="231">
        <v>0</v>
      </c>
      <c r="V348" s="231">
        <f>U348*H348</f>
        <v>0</v>
      </c>
      <c r="W348" s="231">
        <v>0</v>
      </c>
      <c r="X348" s="232">
        <f>W348*H348</f>
        <v>0</v>
      </c>
      <c r="Y348" s="40"/>
      <c r="Z348" s="40"/>
      <c r="AA348" s="40"/>
      <c r="AB348" s="40"/>
      <c r="AC348" s="40"/>
      <c r="AD348" s="40"/>
      <c r="AE348" s="40"/>
      <c r="AR348" s="233" t="s">
        <v>175</v>
      </c>
      <c r="AT348" s="233" t="s">
        <v>171</v>
      </c>
      <c r="AU348" s="233" t="s">
        <v>165</v>
      </c>
      <c r="AY348" s="19" t="s">
        <v>166</v>
      </c>
      <c r="BE348" s="234">
        <f>IF(O348="základní",K348,0)</f>
        <v>0</v>
      </c>
      <c r="BF348" s="234">
        <f>IF(O348="snížená",K348,0)</f>
        <v>0</v>
      </c>
      <c r="BG348" s="234">
        <f>IF(O348="zákl. přenesená",K348,0)</f>
        <v>0</v>
      </c>
      <c r="BH348" s="234">
        <f>IF(O348="sníž. přenesená",K348,0)</f>
        <v>0</v>
      </c>
      <c r="BI348" s="234">
        <f>IF(O348="nulová",K348,0)</f>
        <v>0</v>
      </c>
      <c r="BJ348" s="19" t="s">
        <v>84</v>
      </c>
      <c r="BK348" s="234">
        <f>ROUND(P348*H348,2)</f>
        <v>0</v>
      </c>
      <c r="BL348" s="19" t="s">
        <v>175</v>
      </c>
      <c r="BM348" s="233" t="s">
        <v>883</v>
      </c>
    </row>
    <row r="349" s="2" customFormat="1" ht="16.5" customHeight="1">
      <c r="A349" s="40"/>
      <c r="B349" s="41"/>
      <c r="C349" s="220" t="s">
        <v>884</v>
      </c>
      <c r="D349" s="220" t="s">
        <v>171</v>
      </c>
      <c r="E349" s="221" t="s">
        <v>885</v>
      </c>
      <c r="F349" s="222" t="s">
        <v>281</v>
      </c>
      <c r="G349" s="223" t="s">
        <v>254</v>
      </c>
      <c r="H349" s="224">
        <v>15</v>
      </c>
      <c r="I349" s="225"/>
      <c r="J349" s="225"/>
      <c r="K349" s="226">
        <f>ROUND(P349*H349,2)</f>
        <v>0</v>
      </c>
      <c r="L349" s="227"/>
      <c r="M349" s="46"/>
      <c r="N349" s="228" t="s">
        <v>20</v>
      </c>
      <c r="O349" s="229" t="s">
        <v>45</v>
      </c>
      <c r="P349" s="230">
        <f>I349+J349</f>
        <v>0</v>
      </c>
      <c r="Q349" s="230">
        <f>ROUND(I349*H349,2)</f>
        <v>0</v>
      </c>
      <c r="R349" s="230">
        <f>ROUND(J349*H349,2)</f>
        <v>0</v>
      </c>
      <c r="S349" s="86"/>
      <c r="T349" s="231">
        <f>S349*H349</f>
        <v>0</v>
      </c>
      <c r="U349" s="231">
        <v>0</v>
      </c>
      <c r="V349" s="231">
        <f>U349*H349</f>
        <v>0</v>
      </c>
      <c r="W349" s="231">
        <v>0</v>
      </c>
      <c r="X349" s="232">
        <f>W349*H349</f>
        <v>0</v>
      </c>
      <c r="Y349" s="40"/>
      <c r="Z349" s="40"/>
      <c r="AA349" s="40"/>
      <c r="AB349" s="40"/>
      <c r="AC349" s="40"/>
      <c r="AD349" s="40"/>
      <c r="AE349" s="40"/>
      <c r="AR349" s="233" t="s">
        <v>175</v>
      </c>
      <c r="AT349" s="233" t="s">
        <v>171</v>
      </c>
      <c r="AU349" s="233" t="s">
        <v>165</v>
      </c>
      <c r="AY349" s="19" t="s">
        <v>166</v>
      </c>
      <c r="BE349" s="234">
        <f>IF(O349="základní",K349,0)</f>
        <v>0</v>
      </c>
      <c r="BF349" s="234">
        <f>IF(O349="snížená",K349,0)</f>
        <v>0</v>
      </c>
      <c r="BG349" s="234">
        <f>IF(O349="zákl. přenesená",K349,0)</f>
        <v>0</v>
      </c>
      <c r="BH349" s="234">
        <f>IF(O349="sníž. přenesená",K349,0)</f>
        <v>0</v>
      </c>
      <c r="BI349" s="234">
        <f>IF(O349="nulová",K349,0)</f>
        <v>0</v>
      </c>
      <c r="BJ349" s="19" t="s">
        <v>84</v>
      </c>
      <c r="BK349" s="234">
        <f>ROUND(P349*H349,2)</f>
        <v>0</v>
      </c>
      <c r="BL349" s="19" t="s">
        <v>175</v>
      </c>
      <c r="BM349" s="233" t="s">
        <v>886</v>
      </c>
    </row>
    <row r="350" s="12" customFormat="1" ht="20.88" customHeight="1">
      <c r="A350" s="12"/>
      <c r="B350" s="203"/>
      <c r="C350" s="204"/>
      <c r="D350" s="205" t="s">
        <v>75</v>
      </c>
      <c r="E350" s="218" t="s">
        <v>307</v>
      </c>
      <c r="F350" s="218" t="s">
        <v>308</v>
      </c>
      <c r="G350" s="204"/>
      <c r="H350" s="204"/>
      <c r="I350" s="207"/>
      <c r="J350" s="207"/>
      <c r="K350" s="219">
        <f>BK350</f>
        <v>0</v>
      </c>
      <c r="L350" s="204"/>
      <c r="M350" s="209"/>
      <c r="N350" s="210"/>
      <c r="O350" s="211"/>
      <c r="P350" s="211"/>
      <c r="Q350" s="212">
        <f>SUM(Q351:Q353)</f>
        <v>0</v>
      </c>
      <c r="R350" s="212">
        <f>SUM(R351:R353)</f>
        <v>0</v>
      </c>
      <c r="S350" s="211"/>
      <c r="T350" s="213">
        <f>SUM(T351:T353)</f>
        <v>0</v>
      </c>
      <c r="U350" s="211"/>
      <c r="V350" s="213">
        <f>SUM(V351:V353)</f>
        <v>0</v>
      </c>
      <c r="W350" s="211"/>
      <c r="X350" s="214">
        <f>SUM(X351:X353)</f>
        <v>0</v>
      </c>
      <c r="Y350" s="12"/>
      <c r="Z350" s="12"/>
      <c r="AA350" s="12"/>
      <c r="AB350" s="12"/>
      <c r="AC350" s="12"/>
      <c r="AD350" s="12"/>
      <c r="AE350" s="12"/>
      <c r="AR350" s="215" t="s">
        <v>165</v>
      </c>
      <c r="AT350" s="216" t="s">
        <v>75</v>
      </c>
      <c r="AU350" s="216" t="s">
        <v>86</v>
      </c>
      <c r="AY350" s="215" t="s">
        <v>166</v>
      </c>
      <c r="BK350" s="217">
        <f>SUM(BK351:BK353)</f>
        <v>0</v>
      </c>
    </row>
    <row r="351" s="2" customFormat="1" ht="16.5" customHeight="1">
      <c r="A351" s="40"/>
      <c r="B351" s="41"/>
      <c r="C351" s="220" t="s">
        <v>887</v>
      </c>
      <c r="D351" s="220" t="s">
        <v>171</v>
      </c>
      <c r="E351" s="221" t="s">
        <v>310</v>
      </c>
      <c r="F351" s="222" t="s">
        <v>311</v>
      </c>
      <c r="G351" s="223" t="s">
        <v>312</v>
      </c>
      <c r="H351" s="224">
        <v>1</v>
      </c>
      <c r="I351" s="225"/>
      <c r="J351" s="225"/>
      <c r="K351" s="226">
        <f>ROUND(P351*H351,2)</f>
        <v>0</v>
      </c>
      <c r="L351" s="227"/>
      <c r="M351" s="46"/>
      <c r="N351" s="228" t="s">
        <v>20</v>
      </c>
      <c r="O351" s="229" t="s">
        <v>45</v>
      </c>
      <c r="P351" s="230">
        <f>I351+J351</f>
        <v>0</v>
      </c>
      <c r="Q351" s="230">
        <f>ROUND(I351*H351,2)</f>
        <v>0</v>
      </c>
      <c r="R351" s="230">
        <f>ROUND(J351*H351,2)</f>
        <v>0</v>
      </c>
      <c r="S351" s="86"/>
      <c r="T351" s="231">
        <f>S351*H351</f>
        <v>0</v>
      </c>
      <c r="U351" s="231">
        <v>0</v>
      </c>
      <c r="V351" s="231">
        <f>U351*H351</f>
        <v>0</v>
      </c>
      <c r="W351" s="231">
        <v>0</v>
      </c>
      <c r="X351" s="232">
        <f>W351*H351</f>
        <v>0</v>
      </c>
      <c r="Y351" s="40"/>
      <c r="Z351" s="40"/>
      <c r="AA351" s="40"/>
      <c r="AB351" s="40"/>
      <c r="AC351" s="40"/>
      <c r="AD351" s="40"/>
      <c r="AE351" s="40"/>
      <c r="AR351" s="233" t="s">
        <v>313</v>
      </c>
      <c r="AT351" s="233" t="s">
        <v>171</v>
      </c>
      <c r="AU351" s="233" t="s">
        <v>165</v>
      </c>
      <c r="AY351" s="19" t="s">
        <v>166</v>
      </c>
      <c r="BE351" s="234">
        <f>IF(O351="základní",K351,0)</f>
        <v>0</v>
      </c>
      <c r="BF351" s="234">
        <f>IF(O351="snížená",K351,0)</f>
        <v>0</v>
      </c>
      <c r="BG351" s="234">
        <f>IF(O351="zákl. přenesená",K351,0)</f>
        <v>0</v>
      </c>
      <c r="BH351" s="234">
        <f>IF(O351="sníž. přenesená",K351,0)</f>
        <v>0</v>
      </c>
      <c r="BI351" s="234">
        <f>IF(O351="nulová",K351,0)</f>
        <v>0</v>
      </c>
      <c r="BJ351" s="19" t="s">
        <v>84</v>
      </c>
      <c r="BK351" s="234">
        <f>ROUND(P351*H351,2)</f>
        <v>0</v>
      </c>
      <c r="BL351" s="19" t="s">
        <v>313</v>
      </c>
      <c r="BM351" s="233" t="s">
        <v>888</v>
      </c>
    </row>
    <row r="352" s="2" customFormat="1" ht="24.15" customHeight="1">
      <c r="A352" s="40"/>
      <c r="B352" s="41"/>
      <c r="C352" s="220" t="s">
        <v>889</v>
      </c>
      <c r="D352" s="220" t="s">
        <v>171</v>
      </c>
      <c r="E352" s="221" t="s">
        <v>316</v>
      </c>
      <c r="F352" s="222" t="s">
        <v>317</v>
      </c>
      <c r="G352" s="223" t="s">
        <v>312</v>
      </c>
      <c r="H352" s="224">
        <v>1</v>
      </c>
      <c r="I352" s="225"/>
      <c r="J352" s="225"/>
      <c r="K352" s="226">
        <f>ROUND(P352*H352,2)</f>
        <v>0</v>
      </c>
      <c r="L352" s="227"/>
      <c r="M352" s="46"/>
      <c r="N352" s="228" t="s">
        <v>20</v>
      </c>
      <c r="O352" s="229" t="s">
        <v>45</v>
      </c>
      <c r="P352" s="230">
        <f>I352+J352</f>
        <v>0</v>
      </c>
      <c r="Q352" s="230">
        <f>ROUND(I352*H352,2)</f>
        <v>0</v>
      </c>
      <c r="R352" s="230">
        <f>ROUND(J352*H352,2)</f>
        <v>0</v>
      </c>
      <c r="S352" s="86"/>
      <c r="T352" s="231">
        <f>S352*H352</f>
        <v>0</v>
      </c>
      <c r="U352" s="231">
        <v>0</v>
      </c>
      <c r="V352" s="231">
        <f>U352*H352</f>
        <v>0</v>
      </c>
      <c r="W352" s="231">
        <v>0</v>
      </c>
      <c r="X352" s="232">
        <f>W352*H352</f>
        <v>0</v>
      </c>
      <c r="Y352" s="40"/>
      <c r="Z352" s="40"/>
      <c r="AA352" s="40"/>
      <c r="AB352" s="40"/>
      <c r="AC352" s="40"/>
      <c r="AD352" s="40"/>
      <c r="AE352" s="40"/>
      <c r="AR352" s="233" t="s">
        <v>313</v>
      </c>
      <c r="AT352" s="233" t="s">
        <v>171</v>
      </c>
      <c r="AU352" s="233" t="s">
        <v>165</v>
      </c>
      <c r="AY352" s="19" t="s">
        <v>166</v>
      </c>
      <c r="BE352" s="234">
        <f>IF(O352="základní",K352,0)</f>
        <v>0</v>
      </c>
      <c r="BF352" s="234">
        <f>IF(O352="snížená",K352,0)</f>
        <v>0</v>
      </c>
      <c r="BG352" s="234">
        <f>IF(O352="zákl. přenesená",K352,0)</f>
        <v>0</v>
      </c>
      <c r="BH352" s="234">
        <f>IF(O352="sníž. přenesená",K352,0)</f>
        <v>0</v>
      </c>
      <c r="BI352" s="234">
        <f>IF(O352="nulová",K352,0)</f>
        <v>0</v>
      </c>
      <c r="BJ352" s="19" t="s">
        <v>84</v>
      </c>
      <c r="BK352" s="234">
        <f>ROUND(P352*H352,2)</f>
        <v>0</v>
      </c>
      <c r="BL352" s="19" t="s">
        <v>313</v>
      </c>
      <c r="BM352" s="233" t="s">
        <v>890</v>
      </c>
    </row>
    <row r="353" s="2" customFormat="1" ht="16.5" customHeight="1">
      <c r="A353" s="40"/>
      <c r="B353" s="41"/>
      <c r="C353" s="220" t="s">
        <v>891</v>
      </c>
      <c r="D353" s="220" t="s">
        <v>171</v>
      </c>
      <c r="E353" s="221" t="s">
        <v>320</v>
      </c>
      <c r="F353" s="222" t="s">
        <v>321</v>
      </c>
      <c r="G353" s="223" t="s">
        <v>312</v>
      </c>
      <c r="H353" s="224">
        <v>1</v>
      </c>
      <c r="I353" s="225"/>
      <c r="J353" s="225"/>
      <c r="K353" s="226">
        <f>ROUND(P353*H353,2)</f>
        <v>0</v>
      </c>
      <c r="L353" s="227"/>
      <c r="M353" s="46"/>
      <c r="N353" s="228" t="s">
        <v>20</v>
      </c>
      <c r="O353" s="229" t="s">
        <v>45</v>
      </c>
      <c r="P353" s="230">
        <f>I353+J353</f>
        <v>0</v>
      </c>
      <c r="Q353" s="230">
        <f>ROUND(I353*H353,2)</f>
        <v>0</v>
      </c>
      <c r="R353" s="230">
        <f>ROUND(J353*H353,2)</f>
        <v>0</v>
      </c>
      <c r="S353" s="86"/>
      <c r="T353" s="231">
        <f>S353*H353</f>
        <v>0</v>
      </c>
      <c r="U353" s="231">
        <v>0</v>
      </c>
      <c r="V353" s="231">
        <f>U353*H353</f>
        <v>0</v>
      </c>
      <c r="W353" s="231">
        <v>0</v>
      </c>
      <c r="X353" s="232">
        <f>W353*H353</f>
        <v>0</v>
      </c>
      <c r="Y353" s="40"/>
      <c r="Z353" s="40"/>
      <c r="AA353" s="40"/>
      <c r="AB353" s="40"/>
      <c r="AC353" s="40"/>
      <c r="AD353" s="40"/>
      <c r="AE353" s="40"/>
      <c r="AR353" s="233" t="s">
        <v>313</v>
      </c>
      <c r="AT353" s="233" t="s">
        <v>171</v>
      </c>
      <c r="AU353" s="233" t="s">
        <v>165</v>
      </c>
      <c r="AY353" s="19" t="s">
        <v>166</v>
      </c>
      <c r="BE353" s="234">
        <f>IF(O353="základní",K353,0)</f>
        <v>0</v>
      </c>
      <c r="BF353" s="234">
        <f>IF(O353="snížená",K353,0)</f>
        <v>0</v>
      </c>
      <c r="BG353" s="234">
        <f>IF(O353="zákl. přenesená",K353,0)</f>
        <v>0</v>
      </c>
      <c r="BH353" s="234">
        <f>IF(O353="sníž. přenesená",K353,0)</f>
        <v>0</v>
      </c>
      <c r="BI353" s="234">
        <f>IF(O353="nulová",K353,0)</f>
        <v>0</v>
      </c>
      <c r="BJ353" s="19" t="s">
        <v>84</v>
      </c>
      <c r="BK353" s="234">
        <f>ROUND(P353*H353,2)</f>
        <v>0</v>
      </c>
      <c r="BL353" s="19" t="s">
        <v>313</v>
      </c>
      <c r="BM353" s="233" t="s">
        <v>892</v>
      </c>
    </row>
    <row r="354" s="12" customFormat="1" ht="22.8" customHeight="1">
      <c r="A354" s="12"/>
      <c r="B354" s="203"/>
      <c r="C354" s="204"/>
      <c r="D354" s="205" t="s">
        <v>75</v>
      </c>
      <c r="E354" s="218" t="s">
        <v>893</v>
      </c>
      <c r="F354" s="218" t="s">
        <v>894</v>
      </c>
      <c r="G354" s="204"/>
      <c r="H354" s="204"/>
      <c r="I354" s="207"/>
      <c r="J354" s="207"/>
      <c r="K354" s="219">
        <f>BK354</f>
        <v>0</v>
      </c>
      <c r="L354" s="204"/>
      <c r="M354" s="209"/>
      <c r="N354" s="210"/>
      <c r="O354" s="211"/>
      <c r="P354" s="211"/>
      <c r="Q354" s="212">
        <f>Q355+Q373+Q379</f>
        <v>0</v>
      </c>
      <c r="R354" s="212">
        <f>R355+R373+R379</f>
        <v>0</v>
      </c>
      <c r="S354" s="211"/>
      <c r="T354" s="213">
        <f>T355+T373+T379</f>
        <v>0</v>
      </c>
      <c r="U354" s="211"/>
      <c r="V354" s="213">
        <f>V355+V373+V379</f>
        <v>0</v>
      </c>
      <c r="W354" s="211"/>
      <c r="X354" s="214">
        <f>X355+X373+X379</f>
        <v>0</v>
      </c>
      <c r="Y354" s="12"/>
      <c r="Z354" s="12"/>
      <c r="AA354" s="12"/>
      <c r="AB354" s="12"/>
      <c r="AC354" s="12"/>
      <c r="AD354" s="12"/>
      <c r="AE354" s="12"/>
      <c r="AR354" s="215" t="s">
        <v>165</v>
      </c>
      <c r="AT354" s="216" t="s">
        <v>75</v>
      </c>
      <c r="AU354" s="216" t="s">
        <v>84</v>
      </c>
      <c r="AY354" s="215" t="s">
        <v>166</v>
      </c>
      <c r="BK354" s="217">
        <f>BK355+BK373+BK379</f>
        <v>0</v>
      </c>
    </row>
    <row r="355" s="12" customFormat="1" ht="20.88" customHeight="1">
      <c r="A355" s="12"/>
      <c r="B355" s="203"/>
      <c r="C355" s="204"/>
      <c r="D355" s="205" t="s">
        <v>75</v>
      </c>
      <c r="E355" s="218" t="s">
        <v>169</v>
      </c>
      <c r="F355" s="218" t="s">
        <v>170</v>
      </c>
      <c r="G355" s="204"/>
      <c r="H355" s="204"/>
      <c r="I355" s="207"/>
      <c r="J355" s="207"/>
      <c r="K355" s="219">
        <f>BK355</f>
        <v>0</v>
      </c>
      <c r="L355" s="204"/>
      <c r="M355" s="209"/>
      <c r="N355" s="210"/>
      <c r="O355" s="211"/>
      <c r="P355" s="211"/>
      <c r="Q355" s="212">
        <f>SUM(Q356:Q372)</f>
        <v>0</v>
      </c>
      <c r="R355" s="212">
        <f>SUM(R356:R372)</f>
        <v>0</v>
      </c>
      <c r="S355" s="211"/>
      <c r="T355" s="213">
        <f>SUM(T356:T372)</f>
        <v>0</v>
      </c>
      <c r="U355" s="211"/>
      <c r="V355" s="213">
        <f>SUM(V356:V372)</f>
        <v>0</v>
      </c>
      <c r="W355" s="211"/>
      <c r="X355" s="214">
        <f>SUM(X356:X372)</f>
        <v>0</v>
      </c>
      <c r="Y355" s="12"/>
      <c r="Z355" s="12"/>
      <c r="AA355" s="12"/>
      <c r="AB355" s="12"/>
      <c r="AC355" s="12"/>
      <c r="AD355" s="12"/>
      <c r="AE355" s="12"/>
      <c r="AR355" s="215" t="s">
        <v>165</v>
      </c>
      <c r="AT355" s="216" t="s">
        <v>75</v>
      </c>
      <c r="AU355" s="216" t="s">
        <v>86</v>
      </c>
      <c r="AY355" s="215" t="s">
        <v>166</v>
      </c>
      <c r="BK355" s="217">
        <f>SUM(BK356:BK372)</f>
        <v>0</v>
      </c>
    </row>
    <row r="356" s="2" customFormat="1" ht="16.5" customHeight="1">
      <c r="A356" s="40"/>
      <c r="B356" s="41"/>
      <c r="C356" s="220" t="s">
        <v>895</v>
      </c>
      <c r="D356" s="220" t="s">
        <v>171</v>
      </c>
      <c r="E356" s="221" t="s">
        <v>896</v>
      </c>
      <c r="F356" s="222" t="s">
        <v>897</v>
      </c>
      <c r="G356" s="223" t="s">
        <v>174</v>
      </c>
      <c r="H356" s="224">
        <v>155</v>
      </c>
      <c r="I356" s="225"/>
      <c r="J356" s="225"/>
      <c r="K356" s="226">
        <f>ROUND(P356*H356,2)</f>
        <v>0</v>
      </c>
      <c r="L356" s="227"/>
      <c r="M356" s="46"/>
      <c r="N356" s="228" t="s">
        <v>20</v>
      </c>
      <c r="O356" s="229" t="s">
        <v>45</v>
      </c>
      <c r="P356" s="230">
        <f>I356+J356</f>
        <v>0</v>
      </c>
      <c r="Q356" s="230">
        <f>ROUND(I356*H356,2)</f>
        <v>0</v>
      </c>
      <c r="R356" s="230">
        <f>ROUND(J356*H356,2)</f>
        <v>0</v>
      </c>
      <c r="S356" s="86"/>
      <c r="T356" s="231">
        <f>S356*H356</f>
        <v>0</v>
      </c>
      <c r="U356" s="231">
        <v>0</v>
      </c>
      <c r="V356" s="231">
        <f>U356*H356</f>
        <v>0</v>
      </c>
      <c r="W356" s="231">
        <v>0</v>
      </c>
      <c r="X356" s="232">
        <f>W356*H356</f>
        <v>0</v>
      </c>
      <c r="Y356" s="40"/>
      <c r="Z356" s="40"/>
      <c r="AA356" s="40"/>
      <c r="AB356" s="40"/>
      <c r="AC356" s="40"/>
      <c r="AD356" s="40"/>
      <c r="AE356" s="40"/>
      <c r="AR356" s="233" t="s">
        <v>175</v>
      </c>
      <c r="AT356" s="233" t="s">
        <v>171</v>
      </c>
      <c r="AU356" s="233" t="s">
        <v>165</v>
      </c>
      <c r="AY356" s="19" t="s">
        <v>166</v>
      </c>
      <c r="BE356" s="234">
        <f>IF(O356="základní",K356,0)</f>
        <v>0</v>
      </c>
      <c r="BF356" s="234">
        <f>IF(O356="snížená",K356,0)</f>
        <v>0</v>
      </c>
      <c r="BG356" s="234">
        <f>IF(O356="zákl. přenesená",K356,0)</f>
        <v>0</v>
      </c>
      <c r="BH356" s="234">
        <f>IF(O356="sníž. přenesená",K356,0)</f>
        <v>0</v>
      </c>
      <c r="BI356" s="234">
        <f>IF(O356="nulová",K356,0)</f>
        <v>0</v>
      </c>
      <c r="BJ356" s="19" t="s">
        <v>84</v>
      </c>
      <c r="BK356" s="234">
        <f>ROUND(P356*H356,2)</f>
        <v>0</v>
      </c>
      <c r="BL356" s="19" t="s">
        <v>175</v>
      </c>
      <c r="BM356" s="233" t="s">
        <v>898</v>
      </c>
    </row>
    <row r="357" s="2" customFormat="1" ht="16.5" customHeight="1">
      <c r="A357" s="40"/>
      <c r="B357" s="41"/>
      <c r="C357" s="220" t="s">
        <v>899</v>
      </c>
      <c r="D357" s="220" t="s">
        <v>171</v>
      </c>
      <c r="E357" s="221" t="s">
        <v>900</v>
      </c>
      <c r="F357" s="222" t="s">
        <v>657</v>
      </c>
      <c r="G357" s="223" t="s">
        <v>179</v>
      </c>
      <c r="H357" s="224">
        <v>6</v>
      </c>
      <c r="I357" s="225"/>
      <c r="J357" s="225"/>
      <c r="K357" s="226">
        <f>ROUND(P357*H357,2)</f>
        <v>0</v>
      </c>
      <c r="L357" s="227"/>
      <c r="M357" s="46"/>
      <c r="N357" s="228" t="s">
        <v>20</v>
      </c>
      <c r="O357" s="229" t="s">
        <v>45</v>
      </c>
      <c r="P357" s="230">
        <f>I357+J357</f>
        <v>0</v>
      </c>
      <c r="Q357" s="230">
        <f>ROUND(I357*H357,2)</f>
        <v>0</v>
      </c>
      <c r="R357" s="230">
        <f>ROUND(J357*H357,2)</f>
        <v>0</v>
      </c>
      <c r="S357" s="86"/>
      <c r="T357" s="231">
        <f>S357*H357</f>
        <v>0</v>
      </c>
      <c r="U357" s="231">
        <v>0</v>
      </c>
      <c r="V357" s="231">
        <f>U357*H357</f>
        <v>0</v>
      </c>
      <c r="W357" s="231">
        <v>0</v>
      </c>
      <c r="X357" s="232">
        <f>W357*H357</f>
        <v>0</v>
      </c>
      <c r="Y357" s="40"/>
      <c r="Z357" s="40"/>
      <c r="AA357" s="40"/>
      <c r="AB357" s="40"/>
      <c r="AC357" s="40"/>
      <c r="AD357" s="40"/>
      <c r="AE357" s="40"/>
      <c r="AR357" s="233" t="s">
        <v>175</v>
      </c>
      <c r="AT357" s="233" t="s">
        <v>171</v>
      </c>
      <c r="AU357" s="233" t="s">
        <v>165</v>
      </c>
      <c r="AY357" s="19" t="s">
        <v>166</v>
      </c>
      <c r="BE357" s="234">
        <f>IF(O357="základní",K357,0)</f>
        <v>0</v>
      </c>
      <c r="BF357" s="234">
        <f>IF(O357="snížená",K357,0)</f>
        <v>0</v>
      </c>
      <c r="BG357" s="234">
        <f>IF(O357="zákl. přenesená",K357,0)</f>
        <v>0</v>
      </c>
      <c r="BH357" s="234">
        <f>IF(O357="sníž. přenesená",K357,0)</f>
        <v>0</v>
      </c>
      <c r="BI357" s="234">
        <f>IF(O357="nulová",K357,0)</f>
        <v>0</v>
      </c>
      <c r="BJ357" s="19" t="s">
        <v>84</v>
      </c>
      <c r="BK357" s="234">
        <f>ROUND(P357*H357,2)</f>
        <v>0</v>
      </c>
      <c r="BL357" s="19" t="s">
        <v>175</v>
      </c>
      <c r="BM357" s="233" t="s">
        <v>901</v>
      </c>
    </row>
    <row r="358" s="2" customFormat="1" ht="21.75" customHeight="1">
      <c r="A358" s="40"/>
      <c r="B358" s="41"/>
      <c r="C358" s="220" t="s">
        <v>902</v>
      </c>
      <c r="D358" s="220" t="s">
        <v>171</v>
      </c>
      <c r="E358" s="221" t="s">
        <v>903</v>
      </c>
      <c r="F358" s="222" t="s">
        <v>904</v>
      </c>
      <c r="G358" s="223" t="s">
        <v>174</v>
      </c>
      <c r="H358" s="224">
        <v>180</v>
      </c>
      <c r="I358" s="225"/>
      <c r="J358" s="225"/>
      <c r="K358" s="226">
        <f>ROUND(P358*H358,2)</f>
        <v>0</v>
      </c>
      <c r="L358" s="227"/>
      <c r="M358" s="46"/>
      <c r="N358" s="228" t="s">
        <v>20</v>
      </c>
      <c r="O358" s="229" t="s">
        <v>45</v>
      </c>
      <c r="P358" s="230">
        <f>I358+J358</f>
        <v>0</v>
      </c>
      <c r="Q358" s="230">
        <f>ROUND(I358*H358,2)</f>
        <v>0</v>
      </c>
      <c r="R358" s="230">
        <f>ROUND(J358*H358,2)</f>
        <v>0</v>
      </c>
      <c r="S358" s="86"/>
      <c r="T358" s="231">
        <f>S358*H358</f>
        <v>0</v>
      </c>
      <c r="U358" s="231">
        <v>0</v>
      </c>
      <c r="V358" s="231">
        <f>U358*H358</f>
        <v>0</v>
      </c>
      <c r="W358" s="231">
        <v>0</v>
      </c>
      <c r="X358" s="232">
        <f>W358*H358</f>
        <v>0</v>
      </c>
      <c r="Y358" s="40"/>
      <c r="Z358" s="40"/>
      <c r="AA358" s="40"/>
      <c r="AB358" s="40"/>
      <c r="AC358" s="40"/>
      <c r="AD358" s="40"/>
      <c r="AE358" s="40"/>
      <c r="AR358" s="233" t="s">
        <v>175</v>
      </c>
      <c r="AT358" s="233" t="s">
        <v>171</v>
      </c>
      <c r="AU358" s="233" t="s">
        <v>165</v>
      </c>
      <c r="AY358" s="19" t="s">
        <v>166</v>
      </c>
      <c r="BE358" s="234">
        <f>IF(O358="základní",K358,0)</f>
        <v>0</v>
      </c>
      <c r="BF358" s="234">
        <f>IF(O358="snížená",K358,0)</f>
        <v>0</v>
      </c>
      <c r="BG358" s="234">
        <f>IF(O358="zákl. přenesená",K358,0)</f>
        <v>0</v>
      </c>
      <c r="BH358" s="234">
        <f>IF(O358="sníž. přenesená",K358,0)</f>
        <v>0</v>
      </c>
      <c r="BI358" s="234">
        <f>IF(O358="nulová",K358,0)</f>
        <v>0</v>
      </c>
      <c r="BJ358" s="19" t="s">
        <v>84</v>
      </c>
      <c r="BK358" s="234">
        <f>ROUND(P358*H358,2)</f>
        <v>0</v>
      </c>
      <c r="BL358" s="19" t="s">
        <v>175</v>
      </c>
      <c r="BM358" s="233" t="s">
        <v>905</v>
      </c>
    </row>
    <row r="359" s="2" customFormat="1" ht="21.75" customHeight="1">
      <c r="A359" s="40"/>
      <c r="B359" s="41"/>
      <c r="C359" s="220" t="s">
        <v>906</v>
      </c>
      <c r="D359" s="220" t="s">
        <v>171</v>
      </c>
      <c r="E359" s="221" t="s">
        <v>907</v>
      </c>
      <c r="F359" s="222" t="s">
        <v>904</v>
      </c>
      <c r="G359" s="223" t="s">
        <v>174</v>
      </c>
      <c r="H359" s="224">
        <v>120</v>
      </c>
      <c r="I359" s="225"/>
      <c r="J359" s="225"/>
      <c r="K359" s="226">
        <f>ROUND(P359*H359,2)</f>
        <v>0</v>
      </c>
      <c r="L359" s="227"/>
      <c r="M359" s="46"/>
      <c r="N359" s="228" t="s">
        <v>20</v>
      </c>
      <c r="O359" s="229" t="s">
        <v>45</v>
      </c>
      <c r="P359" s="230">
        <f>I359+J359</f>
        <v>0</v>
      </c>
      <c r="Q359" s="230">
        <f>ROUND(I359*H359,2)</f>
        <v>0</v>
      </c>
      <c r="R359" s="230">
        <f>ROUND(J359*H359,2)</f>
        <v>0</v>
      </c>
      <c r="S359" s="86"/>
      <c r="T359" s="231">
        <f>S359*H359</f>
        <v>0</v>
      </c>
      <c r="U359" s="231">
        <v>0</v>
      </c>
      <c r="V359" s="231">
        <f>U359*H359</f>
        <v>0</v>
      </c>
      <c r="W359" s="231">
        <v>0</v>
      </c>
      <c r="X359" s="232">
        <f>W359*H359</f>
        <v>0</v>
      </c>
      <c r="Y359" s="40"/>
      <c r="Z359" s="40"/>
      <c r="AA359" s="40"/>
      <c r="AB359" s="40"/>
      <c r="AC359" s="40"/>
      <c r="AD359" s="40"/>
      <c r="AE359" s="40"/>
      <c r="AR359" s="233" t="s">
        <v>175</v>
      </c>
      <c r="AT359" s="233" t="s">
        <v>171</v>
      </c>
      <c r="AU359" s="233" t="s">
        <v>165</v>
      </c>
      <c r="AY359" s="19" t="s">
        <v>166</v>
      </c>
      <c r="BE359" s="234">
        <f>IF(O359="základní",K359,0)</f>
        <v>0</v>
      </c>
      <c r="BF359" s="234">
        <f>IF(O359="snížená",K359,0)</f>
        <v>0</v>
      </c>
      <c r="BG359" s="234">
        <f>IF(O359="zákl. přenesená",K359,0)</f>
        <v>0</v>
      </c>
      <c r="BH359" s="234">
        <f>IF(O359="sníž. přenesená",K359,0)</f>
        <v>0</v>
      </c>
      <c r="BI359" s="234">
        <f>IF(O359="nulová",K359,0)</f>
        <v>0</v>
      </c>
      <c r="BJ359" s="19" t="s">
        <v>84</v>
      </c>
      <c r="BK359" s="234">
        <f>ROUND(P359*H359,2)</f>
        <v>0</v>
      </c>
      <c r="BL359" s="19" t="s">
        <v>175</v>
      </c>
      <c r="BM359" s="233" t="s">
        <v>908</v>
      </c>
    </row>
    <row r="360" s="2" customFormat="1" ht="16.5" customHeight="1">
      <c r="A360" s="40"/>
      <c r="B360" s="41"/>
      <c r="C360" s="220" t="s">
        <v>909</v>
      </c>
      <c r="D360" s="220" t="s">
        <v>171</v>
      </c>
      <c r="E360" s="221" t="s">
        <v>910</v>
      </c>
      <c r="F360" s="222" t="s">
        <v>911</v>
      </c>
      <c r="G360" s="223" t="s">
        <v>179</v>
      </c>
      <c r="H360" s="224">
        <v>190</v>
      </c>
      <c r="I360" s="225"/>
      <c r="J360" s="225"/>
      <c r="K360" s="226">
        <f>ROUND(P360*H360,2)</f>
        <v>0</v>
      </c>
      <c r="L360" s="227"/>
      <c r="M360" s="46"/>
      <c r="N360" s="228" t="s">
        <v>20</v>
      </c>
      <c r="O360" s="229" t="s">
        <v>45</v>
      </c>
      <c r="P360" s="230">
        <f>I360+J360</f>
        <v>0</v>
      </c>
      <c r="Q360" s="230">
        <f>ROUND(I360*H360,2)</f>
        <v>0</v>
      </c>
      <c r="R360" s="230">
        <f>ROUND(J360*H360,2)</f>
        <v>0</v>
      </c>
      <c r="S360" s="86"/>
      <c r="T360" s="231">
        <f>S360*H360</f>
        <v>0</v>
      </c>
      <c r="U360" s="231">
        <v>0</v>
      </c>
      <c r="V360" s="231">
        <f>U360*H360</f>
        <v>0</v>
      </c>
      <c r="W360" s="231">
        <v>0</v>
      </c>
      <c r="X360" s="232">
        <f>W360*H360</f>
        <v>0</v>
      </c>
      <c r="Y360" s="40"/>
      <c r="Z360" s="40"/>
      <c r="AA360" s="40"/>
      <c r="AB360" s="40"/>
      <c r="AC360" s="40"/>
      <c r="AD360" s="40"/>
      <c r="AE360" s="40"/>
      <c r="AR360" s="233" t="s">
        <v>175</v>
      </c>
      <c r="AT360" s="233" t="s">
        <v>171</v>
      </c>
      <c r="AU360" s="233" t="s">
        <v>165</v>
      </c>
      <c r="AY360" s="19" t="s">
        <v>166</v>
      </c>
      <c r="BE360" s="234">
        <f>IF(O360="základní",K360,0)</f>
        <v>0</v>
      </c>
      <c r="BF360" s="234">
        <f>IF(O360="snížená",K360,0)</f>
        <v>0</v>
      </c>
      <c r="BG360" s="234">
        <f>IF(O360="zákl. přenesená",K360,0)</f>
        <v>0</v>
      </c>
      <c r="BH360" s="234">
        <f>IF(O360="sníž. přenesená",K360,0)</f>
        <v>0</v>
      </c>
      <c r="BI360" s="234">
        <f>IF(O360="nulová",K360,0)</f>
        <v>0</v>
      </c>
      <c r="BJ360" s="19" t="s">
        <v>84</v>
      </c>
      <c r="BK360" s="234">
        <f>ROUND(P360*H360,2)</f>
        <v>0</v>
      </c>
      <c r="BL360" s="19" t="s">
        <v>175</v>
      </c>
      <c r="BM360" s="233" t="s">
        <v>912</v>
      </c>
    </row>
    <row r="361" s="2" customFormat="1" ht="16.5" customHeight="1">
      <c r="A361" s="40"/>
      <c r="B361" s="41"/>
      <c r="C361" s="220" t="s">
        <v>913</v>
      </c>
      <c r="D361" s="220" t="s">
        <v>171</v>
      </c>
      <c r="E361" s="221" t="s">
        <v>914</v>
      </c>
      <c r="F361" s="222" t="s">
        <v>915</v>
      </c>
      <c r="G361" s="223" t="s">
        <v>174</v>
      </c>
      <c r="H361" s="224">
        <v>185</v>
      </c>
      <c r="I361" s="225"/>
      <c r="J361" s="225"/>
      <c r="K361" s="226">
        <f>ROUND(P361*H361,2)</f>
        <v>0</v>
      </c>
      <c r="L361" s="227"/>
      <c r="M361" s="46"/>
      <c r="N361" s="228" t="s">
        <v>20</v>
      </c>
      <c r="O361" s="229" t="s">
        <v>45</v>
      </c>
      <c r="P361" s="230">
        <f>I361+J361</f>
        <v>0</v>
      </c>
      <c r="Q361" s="230">
        <f>ROUND(I361*H361,2)</f>
        <v>0</v>
      </c>
      <c r="R361" s="230">
        <f>ROUND(J361*H361,2)</f>
        <v>0</v>
      </c>
      <c r="S361" s="86"/>
      <c r="T361" s="231">
        <f>S361*H361</f>
        <v>0</v>
      </c>
      <c r="U361" s="231">
        <v>0</v>
      </c>
      <c r="V361" s="231">
        <f>U361*H361</f>
        <v>0</v>
      </c>
      <c r="W361" s="231">
        <v>0</v>
      </c>
      <c r="X361" s="232">
        <f>W361*H361</f>
        <v>0</v>
      </c>
      <c r="Y361" s="40"/>
      <c r="Z361" s="40"/>
      <c r="AA361" s="40"/>
      <c r="AB361" s="40"/>
      <c r="AC361" s="40"/>
      <c r="AD361" s="40"/>
      <c r="AE361" s="40"/>
      <c r="AR361" s="233" t="s">
        <v>175</v>
      </c>
      <c r="AT361" s="233" t="s">
        <v>171</v>
      </c>
      <c r="AU361" s="233" t="s">
        <v>165</v>
      </c>
      <c r="AY361" s="19" t="s">
        <v>166</v>
      </c>
      <c r="BE361" s="234">
        <f>IF(O361="základní",K361,0)</f>
        <v>0</v>
      </c>
      <c r="BF361" s="234">
        <f>IF(O361="snížená",K361,0)</f>
        <v>0</v>
      </c>
      <c r="BG361" s="234">
        <f>IF(O361="zákl. přenesená",K361,0)</f>
        <v>0</v>
      </c>
      <c r="BH361" s="234">
        <f>IF(O361="sníž. přenesená",K361,0)</f>
        <v>0</v>
      </c>
      <c r="BI361" s="234">
        <f>IF(O361="nulová",K361,0)</f>
        <v>0</v>
      </c>
      <c r="BJ361" s="19" t="s">
        <v>84</v>
      </c>
      <c r="BK361" s="234">
        <f>ROUND(P361*H361,2)</f>
        <v>0</v>
      </c>
      <c r="BL361" s="19" t="s">
        <v>175</v>
      </c>
      <c r="BM361" s="233" t="s">
        <v>916</v>
      </c>
    </row>
    <row r="362" s="2" customFormat="1" ht="16.5" customHeight="1">
      <c r="A362" s="40"/>
      <c r="B362" s="41"/>
      <c r="C362" s="220" t="s">
        <v>917</v>
      </c>
      <c r="D362" s="220" t="s">
        <v>171</v>
      </c>
      <c r="E362" s="221" t="s">
        <v>914</v>
      </c>
      <c r="F362" s="222" t="s">
        <v>915</v>
      </c>
      <c r="G362" s="223" t="s">
        <v>174</v>
      </c>
      <c r="H362" s="224">
        <v>185</v>
      </c>
      <c r="I362" s="225"/>
      <c r="J362" s="225"/>
      <c r="K362" s="226">
        <f>ROUND(P362*H362,2)</f>
        <v>0</v>
      </c>
      <c r="L362" s="227"/>
      <c r="M362" s="46"/>
      <c r="N362" s="228" t="s">
        <v>20</v>
      </c>
      <c r="O362" s="229" t="s">
        <v>45</v>
      </c>
      <c r="P362" s="230">
        <f>I362+J362</f>
        <v>0</v>
      </c>
      <c r="Q362" s="230">
        <f>ROUND(I362*H362,2)</f>
        <v>0</v>
      </c>
      <c r="R362" s="230">
        <f>ROUND(J362*H362,2)</f>
        <v>0</v>
      </c>
      <c r="S362" s="86"/>
      <c r="T362" s="231">
        <f>S362*H362</f>
        <v>0</v>
      </c>
      <c r="U362" s="231">
        <v>0</v>
      </c>
      <c r="V362" s="231">
        <f>U362*H362</f>
        <v>0</v>
      </c>
      <c r="W362" s="231">
        <v>0</v>
      </c>
      <c r="X362" s="232">
        <f>W362*H362</f>
        <v>0</v>
      </c>
      <c r="Y362" s="40"/>
      <c r="Z362" s="40"/>
      <c r="AA362" s="40"/>
      <c r="AB362" s="40"/>
      <c r="AC362" s="40"/>
      <c r="AD362" s="40"/>
      <c r="AE362" s="40"/>
      <c r="AR362" s="233" t="s">
        <v>175</v>
      </c>
      <c r="AT362" s="233" t="s">
        <v>171</v>
      </c>
      <c r="AU362" s="233" t="s">
        <v>165</v>
      </c>
      <c r="AY362" s="19" t="s">
        <v>166</v>
      </c>
      <c r="BE362" s="234">
        <f>IF(O362="základní",K362,0)</f>
        <v>0</v>
      </c>
      <c r="BF362" s="234">
        <f>IF(O362="snížená",K362,0)</f>
        <v>0</v>
      </c>
      <c r="BG362" s="234">
        <f>IF(O362="zákl. přenesená",K362,0)</f>
        <v>0</v>
      </c>
      <c r="BH362" s="234">
        <f>IF(O362="sníž. přenesená",K362,0)</f>
        <v>0</v>
      </c>
      <c r="BI362" s="234">
        <f>IF(O362="nulová",K362,0)</f>
        <v>0</v>
      </c>
      <c r="BJ362" s="19" t="s">
        <v>84</v>
      </c>
      <c r="BK362" s="234">
        <f>ROUND(P362*H362,2)</f>
        <v>0</v>
      </c>
      <c r="BL362" s="19" t="s">
        <v>175</v>
      </c>
      <c r="BM362" s="233" t="s">
        <v>918</v>
      </c>
    </row>
    <row r="363" s="2" customFormat="1" ht="16.5" customHeight="1">
      <c r="A363" s="40"/>
      <c r="B363" s="41"/>
      <c r="C363" s="220" t="s">
        <v>919</v>
      </c>
      <c r="D363" s="220" t="s">
        <v>171</v>
      </c>
      <c r="E363" s="221" t="s">
        <v>914</v>
      </c>
      <c r="F363" s="222" t="s">
        <v>915</v>
      </c>
      <c r="G363" s="223" t="s">
        <v>174</v>
      </c>
      <c r="H363" s="224">
        <v>185</v>
      </c>
      <c r="I363" s="225"/>
      <c r="J363" s="225"/>
      <c r="K363" s="226">
        <f>ROUND(P363*H363,2)</f>
        <v>0</v>
      </c>
      <c r="L363" s="227"/>
      <c r="M363" s="46"/>
      <c r="N363" s="228" t="s">
        <v>20</v>
      </c>
      <c r="O363" s="229" t="s">
        <v>45</v>
      </c>
      <c r="P363" s="230">
        <f>I363+J363</f>
        <v>0</v>
      </c>
      <c r="Q363" s="230">
        <f>ROUND(I363*H363,2)</f>
        <v>0</v>
      </c>
      <c r="R363" s="230">
        <f>ROUND(J363*H363,2)</f>
        <v>0</v>
      </c>
      <c r="S363" s="86"/>
      <c r="T363" s="231">
        <f>S363*H363</f>
        <v>0</v>
      </c>
      <c r="U363" s="231">
        <v>0</v>
      </c>
      <c r="V363" s="231">
        <f>U363*H363</f>
        <v>0</v>
      </c>
      <c r="W363" s="231">
        <v>0</v>
      </c>
      <c r="X363" s="232">
        <f>W363*H363</f>
        <v>0</v>
      </c>
      <c r="Y363" s="40"/>
      <c r="Z363" s="40"/>
      <c r="AA363" s="40"/>
      <c r="AB363" s="40"/>
      <c r="AC363" s="40"/>
      <c r="AD363" s="40"/>
      <c r="AE363" s="40"/>
      <c r="AR363" s="233" t="s">
        <v>175</v>
      </c>
      <c r="AT363" s="233" t="s">
        <v>171</v>
      </c>
      <c r="AU363" s="233" t="s">
        <v>165</v>
      </c>
      <c r="AY363" s="19" t="s">
        <v>166</v>
      </c>
      <c r="BE363" s="234">
        <f>IF(O363="základní",K363,0)</f>
        <v>0</v>
      </c>
      <c r="BF363" s="234">
        <f>IF(O363="snížená",K363,0)</f>
        <v>0</v>
      </c>
      <c r="BG363" s="234">
        <f>IF(O363="zákl. přenesená",K363,0)</f>
        <v>0</v>
      </c>
      <c r="BH363" s="234">
        <f>IF(O363="sníž. přenesená",K363,0)</f>
        <v>0</v>
      </c>
      <c r="BI363" s="234">
        <f>IF(O363="nulová",K363,0)</f>
        <v>0</v>
      </c>
      <c r="BJ363" s="19" t="s">
        <v>84</v>
      </c>
      <c r="BK363" s="234">
        <f>ROUND(P363*H363,2)</f>
        <v>0</v>
      </c>
      <c r="BL363" s="19" t="s">
        <v>175</v>
      </c>
      <c r="BM363" s="233" t="s">
        <v>920</v>
      </c>
    </row>
    <row r="364" s="2" customFormat="1" ht="16.5" customHeight="1">
      <c r="A364" s="40"/>
      <c r="B364" s="41"/>
      <c r="C364" s="235" t="s">
        <v>921</v>
      </c>
      <c r="D364" s="235" t="s">
        <v>163</v>
      </c>
      <c r="E364" s="236" t="s">
        <v>922</v>
      </c>
      <c r="F364" s="237" t="s">
        <v>923</v>
      </c>
      <c r="G364" s="238" t="s">
        <v>174</v>
      </c>
      <c r="H364" s="239">
        <v>190</v>
      </c>
      <c r="I364" s="240"/>
      <c r="J364" s="241"/>
      <c r="K364" s="242">
        <f>ROUND(P364*H364,2)</f>
        <v>0</v>
      </c>
      <c r="L364" s="241"/>
      <c r="M364" s="243"/>
      <c r="N364" s="244" t="s">
        <v>20</v>
      </c>
      <c r="O364" s="229" t="s">
        <v>45</v>
      </c>
      <c r="P364" s="230">
        <f>I364+J364</f>
        <v>0</v>
      </c>
      <c r="Q364" s="230">
        <f>ROUND(I364*H364,2)</f>
        <v>0</v>
      </c>
      <c r="R364" s="230">
        <f>ROUND(J364*H364,2)</f>
        <v>0</v>
      </c>
      <c r="S364" s="86"/>
      <c r="T364" s="231">
        <f>S364*H364</f>
        <v>0</v>
      </c>
      <c r="U364" s="231">
        <v>0</v>
      </c>
      <c r="V364" s="231">
        <f>U364*H364</f>
        <v>0</v>
      </c>
      <c r="W364" s="231">
        <v>0</v>
      </c>
      <c r="X364" s="232">
        <f>W364*H364</f>
        <v>0</v>
      </c>
      <c r="Y364" s="40"/>
      <c r="Z364" s="40"/>
      <c r="AA364" s="40"/>
      <c r="AB364" s="40"/>
      <c r="AC364" s="40"/>
      <c r="AD364" s="40"/>
      <c r="AE364" s="40"/>
      <c r="AR364" s="233" t="s">
        <v>194</v>
      </c>
      <c r="AT364" s="233" t="s">
        <v>163</v>
      </c>
      <c r="AU364" s="233" t="s">
        <v>165</v>
      </c>
      <c r="AY364" s="19" t="s">
        <v>166</v>
      </c>
      <c r="BE364" s="234">
        <f>IF(O364="základní",K364,0)</f>
        <v>0</v>
      </c>
      <c r="BF364" s="234">
        <f>IF(O364="snížená",K364,0)</f>
        <v>0</v>
      </c>
      <c r="BG364" s="234">
        <f>IF(O364="zákl. přenesená",K364,0)</f>
        <v>0</v>
      </c>
      <c r="BH364" s="234">
        <f>IF(O364="sníž. přenesená",K364,0)</f>
        <v>0</v>
      </c>
      <c r="BI364" s="234">
        <f>IF(O364="nulová",K364,0)</f>
        <v>0</v>
      </c>
      <c r="BJ364" s="19" t="s">
        <v>84</v>
      </c>
      <c r="BK364" s="234">
        <f>ROUND(P364*H364,2)</f>
        <v>0</v>
      </c>
      <c r="BL364" s="19" t="s">
        <v>175</v>
      </c>
      <c r="BM364" s="233" t="s">
        <v>924</v>
      </c>
    </row>
    <row r="365" s="2" customFormat="1" ht="16.5" customHeight="1">
      <c r="A365" s="40"/>
      <c r="B365" s="41"/>
      <c r="C365" s="235" t="s">
        <v>925</v>
      </c>
      <c r="D365" s="235" t="s">
        <v>163</v>
      </c>
      <c r="E365" s="236" t="s">
        <v>926</v>
      </c>
      <c r="F365" s="237" t="s">
        <v>927</v>
      </c>
      <c r="G365" s="238" t="s">
        <v>928</v>
      </c>
      <c r="H365" s="239">
        <v>180</v>
      </c>
      <c r="I365" s="240"/>
      <c r="J365" s="241"/>
      <c r="K365" s="242">
        <f>ROUND(P365*H365,2)</f>
        <v>0</v>
      </c>
      <c r="L365" s="241"/>
      <c r="M365" s="243"/>
      <c r="N365" s="244" t="s">
        <v>20</v>
      </c>
      <c r="O365" s="229" t="s">
        <v>45</v>
      </c>
      <c r="P365" s="230">
        <f>I365+J365</f>
        <v>0</v>
      </c>
      <c r="Q365" s="230">
        <f>ROUND(I365*H365,2)</f>
        <v>0</v>
      </c>
      <c r="R365" s="230">
        <f>ROUND(J365*H365,2)</f>
        <v>0</v>
      </c>
      <c r="S365" s="86"/>
      <c r="T365" s="231">
        <f>S365*H365</f>
        <v>0</v>
      </c>
      <c r="U365" s="231">
        <v>0</v>
      </c>
      <c r="V365" s="231">
        <f>U365*H365</f>
        <v>0</v>
      </c>
      <c r="W365" s="231">
        <v>0</v>
      </c>
      <c r="X365" s="232">
        <f>W365*H365</f>
        <v>0</v>
      </c>
      <c r="Y365" s="40"/>
      <c r="Z365" s="40"/>
      <c r="AA365" s="40"/>
      <c r="AB365" s="40"/>
      <c r="AC365" s="40"/>
      <c r="AD365" s="40"/>
      <c r="AE365" s="40"/>
      <c r="AR365" s="233" t="s">
        <v>194</v>
      </c>
      <c r="AT365" s="233" t="s">
        <v>163</v>
      </c>
      <c r="AU365" s="233" t="s">
        <v>165</v>
      </c>
      <c r="AY365" s="19" t="s">
        <v>166</v>
      </c>
      <c r="BE365" s="234">
        <f>IF(O365="základní",K365,0)</f>
        <v>0</v>
      </c>
      <c r="BF365" s="234">
        <f>IF(O365="snížená",K365,0)</f>
        <v>0</v>
      </c>
      <c r="BG365" s="234">
        <f>IF(O365="zákl. přenesená",K365,0)</f>
        <v>0</v>
      </c>
      <c r="BH365" s="234">
        <f>IF(O365="sníž. přenesená",K365,0)</f>
        <v>0</v>
      </c>
      <c r="BI365" s="234">
        <f>IF(O365="nulová",K365,0)</f>
        <v>0</v>
      </c>
      <c r="BJ365" s="19" t="s">
        <v>84</v>
      </c>
      <c r="BK365" s="234">
        <f>ROUND(P365*H365,2)</f>
        <v>0</v>
      </c>
      <c r="BL365" s="19" t="s">
        <v>175</v>
      </c>
      <c r="BM365" s="233" t="s">
        <v>929</v>
      </c>
    </row>
    <row r="366" s="2" customFormat="1" ht="16.5" customHeight="1">
      <c r="A366" s="40"/>
      <c r="B366" s="41"/>
      <c r="C366" s="235" t="s">
        <v>930</v>
      </c>
      <c r="D366" s="235" t="s">
        <v>163</v>
      </c>
      <c r="E366" s="236" t="s">
        <v>926</v>
      </c>
      <c r="F366" s="237" t="s">
        <v>927</v>
      </c>
      <c r="G366" s="238" t="s">
        <v>928</v>
      </c>
      <c r="H366" s="239">
        <v>120</v>
      </c>
      <c r="I366" s="240"/>
      <c r="J366" s="241"/>
      <c r="K366" s="242">
        <f>ROUND(P366*H366,2)</f>
        <v>0</v>
      </c>
      <c r="L366" s="241"/>
      <c r="M366" s="243"/>
      <c r="N366" s="244" t="s">
        <v>20</v>
      </c>
      <c r="O366" s="229" t="s">
        <v>45</v>
      </c>
      <c r="P366" s="230">
        <f>I366+J366</f>
        <v>0</v>
      </c>
      <c r="Q366" s="230">
        <f>ROUND(I366*H366,2)</f>
        <v>0</v>
      </c>
      <c r="R366" s="230">
        <f>ROUND(J366*H366,2)</f>
        <v>0</v>
      </c>
      <c r="S366" s="86"/>
      <c r="T366" s="231">
        <f>S366*H366</f>
        <v>0</v>
      </c>
      <c r="U366" s="231">
        <v>0</v>
      </c>
      <c r="V366" s="231">
        <f>U366*H366</f>
        <v>0</v>
      </c>
      <c r="W366" s="231">
        <v>0</v>
      </c>
      <c r="X366" s="232">
        <f>W366*H366</f>
        <v>0</v>
      </c>
      <c r="Y366" s="40"/>
      <c r="Z366" s="40"/>
      <c r="AA366" s="40"/>
      <c r="AB366" s="40"/>
      <c r="AC366" s="40"/>
      <c r="AD366" s="40"/>
      <c r="AE366" s="40"/>
      <c r="AR366" s="233" t="s">
        <v>194</v>
      </c>
      <c r="AT366" s="233" t="s">
        <v>163</v>
      </c>
      <c r="AU366" s="233" t="s">
        <v>165</v>
      </c>
      <c r="AY366" s="19" t="s">
        <v>166</v>
      </c>
      <c r="BE366" s="234">
        <f>IF(O366="základní",K366,0)</f>
        <v>0</v>
      </c>
      <c r="BF366" s="234">
        <f>IF(O366="snížená",K366,0)</f>
        <v>0</v>
      </c>
      <c r="BG366" s="234">
        <f>IF(O366="zákl. přenesená",K366,0)</f>
        <v>0</v>
      </c>
      <c r="BH366" s="234">
        <f>IF(O366="sníž. přenesená",K366,0)</f>
        <v>0</v>
      </c>
      <c r="BI366" s="234">
        <f>IF(O366="nulová",K366,0)</f>
        <v>0</v>
      </c>
      <c r="BJ366" s="19" t="s">
        <v>84</v>
      </c>
      <c r="BK366" s="234">
        <f>ROUND(P366*H366,2)</f>
        <v>0</v>
      </c>
      <c r="BL366" s="19" t="s">
        <v>175</v>
      </c>
      <c r="BM366" s="233" t="s">
        <v>931</v>
      </c>
    </row>
    <row r="367" s="2" customFormat="1" ht="16.5" customHeight="1">
      <c r="A367" s="40"/>
      <c r="B367" s="41"/>
      <c r="C367" s="235" t="s">
        <v>932</v>
      </c>
      <c r="D367" s="235" t="s">
        <v>163</v>
      </c>
      <c r="E367" s="236" t="s">
        <v>933</v>
      </c>
      <c r="F367" s="237" t="s">
        <v>934</v>
      </c>
      <c r="G367" s="238" t="s">
        <v>163</v>
      </c>
      <c r="H367" s="239">
        <v>185</v>
      </c>
      <c r="I367" s="240"/>
      <c r="J367" s="241"/>
      <c r="K367" s="242">
        <f>ROUND(P367*H367,2)</f>
        <v>0</v>
      </c>
      <c r="L367" s="241"/>
      <c r="M367" s="243"/>
      <c r="N367" s="244" t="s">
        <v>20</v>
      </c>
      <c r="O367" s="229" t="s">
        <v>45</v>
      </c>
      <c r="P367" s="230">
        <f>I367+J367</f>
        <v>0</v>
      </c>
      <c r="Q367" s="230">
        <f>ROUND(I367*H367,2)</f>
        <v>0</v>
      </c>
      <c r="R367" s="230">
        <f>ROUND(J367*H367,2)</f>
        <v>0</v>
      </c>
      <c r="S367" s="86"/>
      <c r="T367" s="231">
        <f>S367*H367</f>
        <v>0</v>
      </c>
      <c r="U367" s="231">
        <v>0</v>
      </c>
      <c r="V367" s="231">
        <f>U367*H367</f>
        <v>0</v>
      </c>
      <c r="W367" s="231">
        <v>0</v>
      </c>
      <c r="X367" s="232">
        <f>W367*H367</f>
        <v>0</v>
      </c>
      <c r="Y367" s="40"/>
      <c r="Z367" s="40"/>
      <c r="AA367" s="40"/>
      <c r="AB367" s="40"/>
      <c r="AC367" s="40"/>
      <c r="AD367" s="40"/>
      <c r="AE367" s="40"/>
      <c r="AR367" s="233" t="s">
        <v>194</v>
      </c>
      <c r="AT367" s="233" t="s">
        <v>163</v>
      </c>
      <c r="AU367" s="233" t="s">
        <v>165</v>
      </c>
      <c r="AY367" s="19" t="s">
        <v>166</v>
      </c>
      <c r="BE367" s="234">
        <f>IF(O367="základní",K367,0)</f>
        <v>0</v>
      </c>
      <c r="BF367" s="234">
        <f>IF(O367="snížená",K367,0)</f>
        <v>0</v>
      </c>
      <c r="BG367" s="234">
        <f>IF(O367="zákl. přenesená",K367,0)</f>
        <v>0</v>
      </c>
      <c r="BH367" s="234">
        <f>IF(O367="sníž. přenesená",K367,0)</f>
        <v>0</v>
      </c>
      <c r="BI367" s="234">
        <f>IF(O367="nulová",K367,0)</f>
        <v>0</v>
      </c>
      <c r="BJ367" s="19" t="s">
        <v>84</v>
      </c>
      <c r="BK367" s="234">
        <f>ROUND(P367*H367,2)</f>
        <v>0</v>
      </c>
      <c r="BL367" s="19" t="s">
        <v>175</v>
      </c>
      <c r="BM367" s="233" t="s">
        <v>935</v>
      </c>
    </row>
    <row r="368" s="2" customFormat="1" ht="16.5" customHeight="1">
      <c r="A368" s="40"/>
      <c r="B368" s="41"/>
      <c r="C368" s="235" t="s">
        <v>936</v>
      </c>
      <c r="D368" s="235" t="s">
        <v>163</v>
      </c>
      <c r="E368" s="236" t="s">
        <v>933</v>
      </c>
      <c r="F368" s="237" t="s">
        <v>934</v>
      </c>
      <c r="G368" s="238" t="s">
        <v>163</v>
      </c>
      <c r="H368" s="239">
        <v>185</v>
      </c>
      <c r="I368" s="240"/>
      <c r="J368" s="241"/>
      <c r="K368" s="242">
        <f>ROUND(P368*H368,2)</f>
        <v>0</v>
      </c>
      <c r="L368" s="241"/>
      <c r="M368" s="243"/>
      <c r="N368" s="244" t="s">
        <v>20</v>
      </c>
      <c r="O368" s="229" t="s">
        <v>45</v>
      </c>
      <c r="P368" s="230">
        <f>I368+J368</f>
        <v>0</v>
      </c>
      <c r="Q368" s="230">
        <f>ROUND(I368*H368,2)</f>
        <v>0</v>
      </c>
      <c r="R368" s="230">
        <f>ROUND(J368*H368,2)</f>
        <v>0</v>
      </c>
      <c r="S368" s="86"/>
      <c r="T368" s="231">
        <f>S368*H368</f>
        <v>0</v>
      </c>
      <c r="U368" s="231">
        <v>0</v>
      </c>
      <c r="V368" s="231">
        <f>U368*H368</f>
        <v>0</v>
      </c>
      <c r="W368" s="231">
        <v>0</v>
      </c>
      <c r="X368" s="232">
        <f>W368*H368</f>
        <v>0</v>
      </c>
      <c r="Y368" s="40"/>
      <c r="Z368" s="40"/>
      <c r="AA368" s="40"/>
      <c r="AB368" s="40"/>
      <c r="AC368" s="40"/>
      <c r="AD368" s="40"/>
      <c r="AE368" s="40"/>
      <c r="AR368" s="233" t="s">
        <v>194</v>
      </c>
      <c r="AT368" s="233" t="s">
        <v>163</v>
      </c>
      <c r="AU368" s="233" t="s">
        <v>165</v>
      </c>
      <c r="AY368" s="19" t="s">
        <v>166</v>
      </c>
      <c r="BE368" s="234">
        <f>IF(O368="základní",K368,0)</f>
        <v>0</v>
      </c>
      <c r="BF368" s="234">
        <f>IF(O368="snížená",K368,0)</f>
        <v>0</v>
      </c>
      <c r="BG368" s="234">
        <f>IF(O368="zákl. přenesená",K368,0)</f>
        <v>0</v>
      </c>
      <c r="BH368" s="234">
        <f>IF(O368="sníž. přenesená",K368,0)</f>
        <v>0</v>
      </c>
      <c r="BI368" s="234">
        <f>IF(O368="nulová",K368,0)</f>
        <v>0</v>
      </c>
      <c r="BJ368" s="19" t="s">
        <v>84</v>
      </c>
      <c r="BK368" s="234">
        <f>ROUND(P368*H368,2)</f>
        <v>0</v>
      </c>
      <c r="BL368" s="19" t="s">
        <v>175</v>
      </c>
      <c r="BM368" s="233" t="s">
        <v>937</v>
      </c>
    </row>
    <row r="369" s="2" customFormat="1" ht="16.5" customHeight="1">
      <c r="A369" s="40"/>
      <c r="B369" s="41"/>
      <c r="C369" s="235" t="s">
        <v>938</v>
      </c>
      <c r="D369" s="235" t="s">
        <v>163</v>
      </c>
      <c r="E369" s="236" t="s">
        <v>933</v>
      </c>
      <c r="F369" s="237" t="s">
        <v>934</v>
      </c>
      <c r="G369" s="238" t="s">
        <v>163</v>
      </c>
      <c r="H369" s="239">
        <v>185</v>
      </c>
      <c r="I369" s="240"/>
      <c r="J369" s="241"/>
      <c r="K369" s="242">
        <f>ROUND(P369*H369,2)</f>
        <v>0</v>
      </c>
      <c r="L369" s="241"/>
      <c r="M369" s="243"/>
      <c r="N369" s="244" t="s">
        <v>20</v>
      </c>
      <c r="O369" s="229" t="s">
        <v>45</v>
      </c>
      <c r="P369" s="230">
        <f>I369+J369</f>
        <v>0</v>
      </c>
      <c r="Q369" s="230">
        <f>ROUND(I369*H369,2)</f>
        <v>0</v>
      </c>
      <c r="R369" s="230">
        <f>ROUND(J369*H369,2)</f>
        <v>0</v>
      </c>
      <c r="S369" s="86"/>
      <c r="T369" s="231">
        <f>S369*H369</f>
        <v>0</v>
      </c>
      <c r="U369" s="231">
        <v>0</v>
      </c>
      <c r="V369" s="231">
        <f>U369*H369</f>
        <v>0</v>
      </c>
      <c r="W369" s="231">
        <v>0</v>
      </c>
      <c r="X369" s="232">
        <f>W369*H369</f>
        <v>0</v>
      </c>
      <c r="Y369" s="40"/>
      <c r="Z369" s="40"/>
      <c r="AA369" s="40"/>
      <c r="AB369" s="40"/>
      <c r="AC369" s="40"/>
      <c r="AD369" s="40"/>
      <c r="AE369" s="40"/>
      <c r="AR369" s="233" t="s">
        <v>194</v>
      </c>
      <c r="AT369" s="233" t="s">
        <v>163</v>
      </c>
      <c r="AU369" s="233" t="s">
        <v>165</v>
      </c>
      <c r="AY369" s="19" t="s">
        <v>166</v>
      </c>
      <c r="BE369" s="234">
        <f>IF(O369="základní",K369,0)</f>
        <v>0</v>
      </c>
      <c r="BF369" s="234">
        <f>IF(O369="snížená",K369,0)</f>
        <v>0</v>
      </c>
      <c r="BG369" s="234">
        <f>IF(O369="zákl. přenesená",K369,0)</f>
        <v>0</v>
      </c>
      <c r="BH369" s="234">
        <f>IF(O369="sníž. přenesená",K369,0)</f>
        <v>0</v>
      </c>
      <c r="BI369" s="234">
        <f>IF(O369="nulová",K369,0)</f>
        <v>0</v>
      </c>
      <c r="BJ369" s="19" t="s">
        <v>84</v>
      </c>
      <c r="BK369" s="234">
        <f>ROUND(P369*H369,2)</f>
        <v>0</v>
      </c>
      <c r="BL369" s="19" t="s">
        <v>175</v>
      </c>
      <c r="BM369" s="233" t="s">
        <v>939</v>
      </c>
    </row>
    <row r="370" s="2" customFormat="1" ht="16.5" customHeight="1">
      <c r="A370" s="40"/>
      <c r="B370" s="41"/>
      <c r="C370" s="235" t="s">
        <v>940</v>
      </c>
      <c r="D370" s="235" t="s">
        <v>163</v>
      </c>
      <c r="E370" s="236" t="s">
        <v>941</v>
      </c>
      <c r="F370" s="237" t="s">
        <v>942</v>
      </c>
      <c r="G370" s="238" t="s">
        <v>163</v>
      </c>
      <c r="H370" s="239">
        <v>155</v>
      </c>
      <c r="I370" s="240"/>
      <c r="J370" s="241"/>
      <c r="K370" s="242">
        <f>ROUND(P370*H370,2)</f>
        <v>0</v>
      </c>
      <c r="L370" s="241"/>
      <c r="M370" s="243"/>
      <c r="N370" s="244" t="s">
        <v>20</v>
      </c>
      <c r="O370" s="229" t="s">
        <v>45</v>
      </c>
      <c r="P370" s="230">
        <f>I370+J370</f>
        <v>0</v>
      </c>
      <c r="Q370" s="230">
        <f>ROUND(I370*H370,2)</f>
        <v>0</v>
      </c>
      <c r="R370" s="230">
        <f>ROUND(J370*H370,2)</f>
        <v>0</v>
      </c>
      <c r="S370" s="86"/>
      <c r="T370" s="231">
        <f>S370*H370</f>
        <v>0</v>
      </c>
      <c r="U370" s="231">
        <v>0</v>
      </c>
      <c r="V370" s="231">
        <f>U370*H370</f>
        <v>0</v>
      </c>
      <c r="W370" s="231">
        <v>0</v>
      </c>
      <c r="X370" s="232">
        <f>W370*H370</f>
        <v>0</v>
      </c>
      <c r="Y370" s="40"/>
      <c r="Z370" s="40"/>
      <c r="AA370" s="40"/>
      <c r="AB370" s="40"/>
      <c r="AC370" s="40"/>
      <c r="AD370" s="40"/>
      <c r="AE370" s="40"/>
      <c r="AR370" s="233" t="s">
        <v>194</v>
      </c>
      <c r="AT370" s="233" t="s">
        <v>163</v>
      </c>
      <c r="AU370" s="233" t="s">
        <v>165</v>
      </c>
      <c r="AY370" s="19" t="s">
        <v>166</v>
      </c>
      <c r="BE370" s="234">
        <f>IF(O370="základní",K370,0)</f>
        <v>0</v>
      </c>
      <c r="BF370" s="234">
        <f>IF(O370="snížená",K370,0)</f>
        <v>0</v>
      </c>
      <c r="BG370" s="234">
        <f>IF(O370="zákl. přenesená",K370,0)</f>
        <v>0</v>
      </c>
      <c r="BH370" s="234">
        <f>IF(O370="sníž. přenesená",K370,0)</f>
        <v>0</v>
      </c>
      <c r="BI370" s="234">
        <f>IF(O370="nulová",K370,0)</f>
        <v>0</v>
      </c>
      <c r="BJ370" s="19" t="s">
        <v>84</v>
      </c>
      <c r="BK370" s="234">
        <f>ROUND(P370*H370,2)</f>
        <v>0</v>
      </c>
      <c r="BL370" s="19" t="s">
        <v>175</v>
      </c>
      <c r="BM370" s="233" t="s">
        <v>943</v>
      </c>
    </row>
    <row r="371" s="2" customFormat="1" ht="33" customHeight="1">
      <c r="A371" s="40"/>
      <c r="B371" s="41"/>
      <c r="C371" s="235" t="s">
        <v>944</v>
      </c>
      <c r="D371" s="235" t="s">
        <v>163</v>
      </c>
      <c r="E371" s="236" t="s">
        <v>945</v>
      </c>
      <c r="F371" s="237" t="s">
        <v>946</v>
      </c>
      <c r="G371" s="238" t="s">
        <v>210</v>
      </c>
      <c r="H371" s="239">
        <v>1</v>
      </c>
      <c r="I371" s="240"/>
      <c r="J371" s="241"/>
      <c r="K371" s="242">
        <f>ROUND(P371*H371,2)</f>
        <v>0</v>
      </c>
      <c r="L371" s="241"/>
      <c r="M371" s="243"/>
      <c r="N371" s="244" t="s">
        <v>20</v>
      </c>
      <c r="O371" s="229" t="s">
        <v>45</v>
      </c>
      <c r="P371" s="230">
        <f>I371+J371</f>
        <v>0</v>
      </c>
      <c r="Q371" s="230">
        <f>ROUND(I371*H371,2)</f>
        <v>0</v>
      </c>
      <c r="R371" s="230">
        <f>ROUND(J371*H371,2)</f>
        <v>0</v>
      </c>
      <c r="S371" s="86"/>
      <c r="T371" s="231">
        <f>S371*H371</f>
        <v>0</v>
      </c>
      <c r="U371" s="231">
        <v>0</v>
      </c>
      <c r="V371" s="231">
        <f>U371*H371</f>
        <v>0</v>
      </c>
      <c r="W371" s="231">
        <v>0</v>
      </c>
      <c r="X371" s="232">
        <f>W371*H371</f>
        <v>0</v>
      </c>
      <c r="Y371" s="40"/>
      <c r="Z371" s="40"/>
      <c r="AA371" s="40"/>
      <c r="AB371" s="40"/>
      <c r="AC371" s="40"/>
      <c r="AD371" s="40"/>
      <c r="AE371" s="40"/>
      <c r="AR371" s="233" t="s">
        <v>194</v>
      </c>
      <c r="AT371" s="233" t="s">
        <v>163</v>
      </c>
      <c r="AU371" s="233" t="s">
        <v>165</v>
      </c>
      <c r="AY371" s="19" t="s">
        <v>166</v>
      </c>
      <c r="BE371" s="234">
        <f>IF(O371="základní",K371,0)</f>
        <v>0</v>
      </c>
      <c r="BF371" s="234">
        <f>IF(O371="snížená",K371,0)</f>
        <v>0</v>
      </c>
      <c r="BG371" s="234">
        <f>IF(O371="zákl. přenesená",K371,0)</f>
        <v>0</v>
      </c>
      <c r="BH371" s="234">
        <f>IF(O371="sníž. přenesená",K371,0)</f>
        <v>0</v>
      </c>
      <c r="BI371" s="234">
        <f>IF(O371="nulová",K371,0)</f>
        <v>0</v>
      </c>
      <c r="BJ371" s="19" t="s">
        <v>84</v>
      </c>
      <c r="BK371" s="234">
        <f>ROUND(P371*H371,2)</f>
        <v>0</v>
      </c>
      <c r="BL371" s="19" t="s">
        <v>175</v>
      </c>
      <c r="BM371" s="233" t="s">
        <v>947</v>
      </c>
    </row>
    <row r="372" s="2" customFormat="1" ht="24.15" customHeight="1">
      <c r="A372" s="40"/>
      <c r="B372" s="41"/>
      <c r="C372" s="235" t="s">
        <v>948</v>
      </c>
      <c r="D372" s="235" t="s">
        <v>163</v>
      </c>
      <c r="E372" s="236" t="s">
        <v>949</v>
      </c>
      <c r="F372" s="237" t="s">
        <v>950</v>
      </c>
      <c r="G372" s="238" t="s">
        <v>210</v>
      </c>
      <c r="H372" s="239">
        <v>1</v>
      </c>
      <c r="I372" s="240"/>
      <c r="J372" s="241"/>
      <c r="K372" s="242">
        <f>ROUND(P372*H372,2)</f>
        <v>0</v>
      </c>
      <c r="L372" s="241"/>
      <c r="M372" s="243"/>
      <c r="N372" s="244" t="s">
        <v>20</v>
      </c>
      <c r="O372" s="229" t="s">
        <v>45</v>
      </c>
      <c r="P372" s="230">
        <f>I372+J372</f>
        <v>0</v>
      </c>
      <c r="Q372" s="230">
        <f>ROUND(I372*H372,2)</f>
        <v>0</v>
      </c>
      <c r="R372" s="230">
        <f>ROUND(J372*H372,2)</f>
        <v>0</v>
      </c>
      <c r="S372" s="86"/>
      <c r="T372" s="231">
        <f>S372*H372</f>
        <v>0</v>
      </c>
      <c r="U372" s="231">
        <v>0</v>
      </c>
      <c r="V372" s="231">
        <f>U372*H372</f>
        <v>0</v>
      </c>
      <c r="W372" s="231">
        <v>0</v>
      </c>
      <c r="X372" s="232">
        <f>W372*H372</f>
        <v>0</v>
      </c>
      <c r="Y372" s="40"/>
      <c r="Z372" s="40"/>
      <c r="AA372" s="40"/>
      <c r="AB372" s="40"/>
      <c r="AC372" s="40"/>
      <c r="AD372" s="40"/>
      <c r="AE372" s="40"/>
      <c r="AR372" s="233" t="s">
        <v>194</v>
      </c>
      <c r="AT372" s="233" t="s">
        <v>163</v>
      </c>
      <c r="AU372" s="233" t="s">
        <v>165</v>
      </c>
      <c r="AY372" s="19" t="s">
        <v>166</v>
      </c>
      <c r="BE372" s="234">
        <f>IF(O372="základní",K372,0)</f>
        <v>0</v>
      </c>
      <c r="BF372" s="234">
        <f>IF(O372="snížená",K372,0)</f>
        <v>0</v>
      </c>
      <c r="BG372" s="234">
        <f>IF(O372="zákl. přenesená",K372,0)</f>
        <v>0</v>
      </c>
      <c r="BH372" s="234">
        <f>IF(O372="sníž. přenesená",K372,0)</f>
        <v>0</v>
      </c>
      <c r="BI372" s="234">
        <f>IF(O372="nulová",K372,0)</f>
        <v>0</v>
      </c>
      <c r="BJ372" s="19" t="s">
        <v>84</v>
      </c>
      <c r="BK372" s="234">
        <f>ROUND(P372*H372,2)</f>
        <v>0</v>
      </c>
      <c r="BL372" s="19" t="s">
        <v>175</v>
      </c>
      <c r="BM372" s="233" t="s">
        <v>951</v>
      </c>
    </row>
    <row r="373" s="12" customFormat="1" ht="20.88" customHeight="1">
      <c r="A373" s="12"/>
      <c r="B373" s="203"/>
      <c r="C373" s="204"/>
      <c r="D373" s="205" t="s">
        <v>75</v>
      </c>
      <c r="E373" s="218" t="s">
        <v>249</v>
      </c>
      <c r="F373" s="218" t="s">
        <v>250</v>
      </c>
      <c r="G373" s="204"/>
      <c r="H373" s="204"/>
      <c r="I373" s="207"/>
      <c r="J373" s="207"/>
      <c r="K373" s="219">
        <f>BK373</f>
        <v>0</v>
      </c>
      <c r="L373" s="204"/>
      <c r="M373" s="209"/>
      <c r="N373" s="210"/>
      <c r="O373" s="211"/>
      <c r="P373" s="211"/>
      <c r="Q373" s="212">
        <f>SUM(Q374:Q378)</f>
        <v>0</v>
      </c>
      <c r="R373" s="212">
        <f>SUM(R374:R378)</f>
        <v>0</v>
      </c>
      <c r="S373" s="211"/>
      <c r="T373" s="213">
        <f>SUM(T374:T378)</f>
        <v>0</v>
      </c>
      <c r="U373" s="211"/>
      <c r="V373" s="213">
        <f>SUM(V374:V378)</f>
        <v>0</v>
      </c>
      <c r="W373" s="211"/>
      <c r="X373" s="214">
        <f>SUM(X374:X378)</f>
        <v>0</v>
      </c>
      <c r="Y373" s="12"/>
      <c r="Z373" s="12"/>
      <c r="AA373" s="12"/>
      <c r="AB373" s="12"/>
      <c r="AC373" s="12"/>
      <c r="AD373" s="12"/>
      <c r="AE373" s="12"/>
      <c r="AR373" s="215" t="s">
        <v>165</v>
      </c>
      <c r="AT373" s="216" t="s">
        <v>75</v>
      </c>
      <c r="AU373" s="216" t="s">
        <v>86</v>
      </c>
      <c r="AY373" s="215" t="s">
        <v>166</v>
      </c>
      <c r="BK373" s="217">
        <f>SUM(BK374:BK378)</f>
        <v>0</v>
      </c>
    </row>
    <row r="374" s="2" customFormat="1" ht="21.75" customHeight="1">
      <c r="A374" s="40"/>
      <c r="B374" s="41"/>
      <c r="C374" s="220" t="s">
        <v>952</v>
      </c>
      <c r="D374" s="220" t="s">
        <v>171</v>
      </c>
      <c r="E374" s="221" t="s">
        <v>953</v>
      </c>
      <c r="F374" s="222" t="s">
        <v>954</v>
      </c>
      <c r="G374" s="223" t="s">
        <v>254</v>
      </c>
      <c r="H374" s="224">
        <v>160</v>
      </c>
      <c r="I374" s="225"/>
      <c r="J374" s="225"/>
      <c r="K374" s="226">
        <f>ROUND(P374*H374,2)</f>
        <v>0</v>
      </c>
      <c r="L374" s="227"/>
      <c r="M374" s="46"/>
      <c r="N374" s="228" t="s">
        <v>20</v>
      </c>
      <c r="O374" s="229" t="s">
        <v>45</v>
      </c>
      <c r="P374" s="230">
        <f>I374+J374</f>
        <v>0</v>
      </c>
      <c r="Q374" s="230">
        <f>ROUND(I374*H374,2)</f>
        <v>0</v>
      </c>
      <c r="R374" s="230">
        <f>ROUND(J374*H374,2)</f>
        <v>0</v>
      </c>
      <c r="S374" s="86"/>
      <c r="T374" s="231">
        <f>S374*H374</f>
        <v>0</v>
      </c>
      <c r="U374" s="231">
        <v>0</v>
      </c>
      <c r="V374" s="231">
        <f>U374*H374</f>
        <v>0</v>
      </c>
      <c r="W374" s="231">
        <v>0</v>
      </c>
      <c r="X374" s="232">
        <f>W374*H374</f>
        <v>0</v>
      </c>
      <c r="Y374" s="40"/>
      <c r="Z374" s="40"/>
      <c r="AA374" s="40"/>
      <c r="AB374" s="40"/>
      <c r="AC374" s="40"/>
      <c r="AD374" s="40"/>
      <c r="AE374" s="40"/>
      <c r="AR374" s="233" t="s">
        <v>175</v>
      </c>
      <c r="AT374" s="233" t="s">
        <v>171</v>
      </c>
      <c r="AU374" s="233" t="s">
        <v>165</v>
      </c>
      <c r="AY374" s="19" t="s">
        <v>166</v>
      </c>
      <c r="BE374" s="234">
        <f>IF(O374="základní",K374,0)</f>
        <v>0</v>
      </c>
      <c r="BF374" s="234">
        <f>IF(O374="snížená",K374,0)</f>
        <v>0</v>
      </c>
      <c r="BG374" s="234">
        <f>IF(O374="zákl. přenesená",K374,0)</f>
        <v>0</v>
      </c>
      <c r="BH374" s="234">
        <f>IF(O374="sníž. přenesená",K374,0)</f>
        <v>0</v>
      </c>
      <c r="BI374" s="234">
        <f>IF(O374="nulová",K374,0)</f>
        <v>0</v>
      </c>
      <c r="BJ374" s="19" t="s">
        <v>84</v>
      </c>
      <c r="BK374" s="234">
        <f>ROUND(P374*H374,2)</f>
        <v>0</v>
      </c>
      <c r="BL374" s="19" t="s">
        <v>175</v>
      </c>
      <c r="BM374" s="233" t="s">
        <v>955</v>
      </c>
    </row>
    <row r="375" s="2" customFormat="1" ht="16.5" customHeight="1">
      <c r="A375" s="40"/>
      <c r="B375" s="41"/>
      <c r="C375" s="220" t="s">
        <v>956</v>
      </c>
      <c r="D375" s="220" t="s">
        <v>171</v>
      </c>
      <c r="E375" s="221" t="s">
        <v>957</v>
      </c>
      <c r="F375" s="222" t="s">
        <v>958</v>
      </c>
      <c r="G375" s="223" t="s">
        <v>254</v>
      </c>
      <c r="H375" s="224">
        <v>65</v>
      </c>
      <c r="I375" s="225"/>
      <c r="J375" s="225"/>
      <c r="K375" s="226">
        <f>ROUND(P375*H375,2)</f>
        <v>0</v>
      </c>
      <c r="L375" s="227"/>
      <c r="M375" s="46"/>
      <c r="N375" s="228" t="s">
        <v>20</v>
      </c>
      <c r="O375" s="229" t="s">
        <v>45</v>
      </c>
      <c r="P375" s="230">
        <f>I375+J375</f>
        <v>0</v>
      </c>
      <c r="Q375" s="230">
        <f>ROUND(I375*H375,2)</f>
        <v>0</v>
      </c>
      <c r="R375" s="230">
        <f>ROUND(J375*H375,2)</f>
        <v>0</v>
      </c>
      <c r="S375" s="86"/>
      <c r="T375" s="231">
        <f>S375*H375</f>
        <v>0</v>
      </c>
      <c r="U375" s="231">
        <v>0</v>
      </c>
      <c r="V375" s="231">
        <f>U375*H375</f>
        <v>0</v>
      </c>
      <c r="W375" s="231">
        <v>0</v>
      </c>
      <c r="X375" s="232">
        <f>W375*H375</f>
        <v>0</v>
      </c>
      <c r="Y375" s="40"/>
      <c r="Z375" s="40"/>
      <c r="AA375" s="40"/>
      <c r="AB375" s="40"/>
      <c r="AC375" s="40"/>
      <c r="AD375" s="40"/>
      <c r="AE375" s="40"/>
      <c r="AR375" s="233" t="s">
        <v>175</v>
      </c>
      <c r="AT375" s="233" t="s">
        <v>171</v>
      </c>
      <c r="AU375" s="233" t="s">
        <v>165</v>
      </c>
      <c r="AY375" s="19" t="s">
        <v>166</v>
      </c>
      <c r="BE375" s="234">
        <f>IF(O375="základní",K375,0)</f>
        <v>0</v>
      </c>
      <c r="BF375" s="234">
        <f>IF(O375="snížená",K375,0)</f>
        <v>0</v>
      </c>
      <c r="BG375" s="234">
        <f>IF(O375="zákl. přenesená",K375,0)</f>
        <v>0</v>
      </c>
      <c r="BH375" s="234">
        <f>IF(O375="sníž. přenesená",K375,0)</f>
        <v>0</v>
      </c>
      <c r="BI375" s="234">
        <f>IF(O375="nulová",K375,0)</f>
        <v>0</v>
      </c>
      <c r="BJ375" s="19" t="s">
        <v>84</v>
      </c>
      <c r="BK375" s="234">
        <f>ROUND(P375*H375,2)</f>
        <v>0</v>
      </c>
      <c r="BL375" s="19" t="s">
        <v>175</v>
      </c>
      <c r="BM375" s="233" t="s">
        <v>959</v>
      </c>
    </row>
    <row r="376" s="2" customFormat="1" ht="16.5" customHeight="1">
      <c r="A376" s="40"/>
      <c r="B376" s="41"/>
      <c r="C376" s="220" t="s">
        <v>960</v>
      </c>
      <c r="D376" s="220" t="s">
        <v>171</v>
      </c>
      <c r="E376" s="221" t="s">
        <v>961</v>
      </c>
      <c r="F376" s="222" t="s">
        <v>962</v>
      </c>
      <c r="G376" s="223" t="s">
        <v>254</v>
      </c>
      <c r="H376" s="224">
        <v>220</v>
      </c>
      <c r="I376" s="225"/>
      <c r="J376" s="225"/>
      <c r="K376" s="226">
        <f>ROUND(P376*H376,2)</f>
        <v>0</v>
      </c>
      <c r="L376" s="227"/>
      <c r="M376" s="46"/>
      <c r="N376" s="228" t="s">
        <v>20</v>
      </c>
      <c r="O376" s="229" t="s">
        <v>45</v>
      </c>
      <c r="P376" s="230">
        <f>I376+J376</f>
        <v>0</v>
      </c>
      <c r="Q376" s="230">
        <f>ROUND(I376*H376,2)</f>
        <v>0</v>
      </c>
      <c r="R376" s="230">
        <f>ROUND(J376*H376,2)</f>
        <v>0</v>
      </c>
      <c r="S376" s="86"/>
      <c r="T376" s="231">
        <f>S376*H376</f>
        <v>0</v>
      </c>
      <c r="U376" s="231">
        <v>0</v>
      </c>
      <c r="V376" s="231">
        <f>U376*H376</f>
        <v>0</v>
      </c>
      <c r="W376" s="231">
        <v>0</v>
      </c>
      <c r="X376" s="232">
        <f>W376*H376</f>
        <v>0</v>
      </c>
      <c r="Y376" s="40"/>
      <c r="Z376" s="40"/>
      <c r="AA376" s="40"/>
      <c r="AB376" s="40"/>
      <c r="AC376" s="40"/>
      <c r="AD376" s="40"/>
      <c r="AE376" s="40"/>
      <c r="AR376" s="233" t="s">
        <v>175</v>
      </c>
      <c r="AT376" s="233" t="s">
        <v>171</v>
      </c>
      <c r="AU376" s="233" t="s">
        <v>165</v>
      </c>
      <c r="AY376" s="19" t="s">
        <v>166</v>
      </c>
      <c r="BE376" s="234">
        <f>IF(O376="základní",K376,0)</f>
        <v>0</v>
      </c>
      <c r="BF376" s="234">
        <f>IF(O376="snížená",K376,0)</f>
        <v>0</v>
      </c>
      <c r="BG376" s="234">
        <f>IF(O376="zákl. přenesená",K376,0)</f>
        <v>0</v>
      </c>
      <c r="BH376" s="234">
        <f>IF(O376="sníž. přenesená",K376,0)</f>
        <v>0</v>
      </c>
      <c r="BI376" s="234">
        <f>IF(O376="nulová",K376,0)</f>
        <v>0</v>
      </c>
      <c r="BJ376" s="19" t="s">
        <v>84</v>
      </c>
      <c r="BK376" s="234">
        <f>ROUND(P376*H376,2)</f>
        <v>0</v>
      </c>
      <c r="BL376" s="19" t="s">
        <v>175</v>
      </c>
      <c r="BM376" s="233" t="s">
        <v>963</v>
      </c>
    </row>
    <row r="377" s="2" customFormat="1" ht="16.5" customHeight="1">
      <c r="A377" s="40"/>
      <c r="B377" s="41"/>
      <c r="C377" s="220" t="s">
        <v>964</v>
      </c>
      <c r="D377" s="220" t="s">
        <v>171</v>
      </c>
      <c r="E377" s="221" t="s">
        <v>965</v>
      </c>
      <c r="F377" s="222" t="s">
        <v>771</v>
      </c>
      <c r="G377" s="223" t="s">
        <v>254</v>
      </c>
      <c r="H377" s="224">
        <v>40</v>
      </c>
      <c r="I377" s="225"/>
      <c r="J377" s="225"/>
      <c r="K377" s="226">
        <f>ROUND(P377*H377,2)</f>
        <v>0</v>
      </c>
      <c r="L377" s="227"/>
      <c r="M377" s="46"/>
      <c r="N377" s="228" t="s">
        <v>20</v>
      </c>
      <c r="O377" s="229" t="s">
        <v>45</v>
      </c>
      <c r="P377" s="230">
        <f>I377+J377</f>
        <v>0</v>
      </c>
      <c r="Q377" s="230">
        <f>ROUND(I377*H377,2)</f>
        <v>0</v>
      </c>
      <c r="R377" s="230">
        <f>ROUND(J377*H377,2)</f>
        <v>0</v>
      </c>
      <c r="S377" s="86"/>
      <c r="T377" s="231">
        <f>S377*H377</f>
        <v>0</v>
      </c>
      <c r="U377" s="231">
        <v>0</v>
      </c>
      <c r="V377" s="231">
        <f>U377*H377</f>
        <v>0</v>
      </c>
      <c r="W377" s="231">
        <v>0</v>
      </c>
      <c r="X377" s="232">
        <f>W377*H377</f>
        <v>0</v>
      </c>
      <c r="Y377" s="40"/>
      <c r="Z377" s="40"/>
      <c r="AA377" s="40"/>
      <c r="AB377" s="40"/>
      <c r="AC377" s="40"/>
      <c r="AD377" s="40"/>
      <c r="AE377" s="40"/>
      <c r="AR377" s="233" t="s">
        <v>175</v>
      </c>
      <c r="AT377" s="233" t="s">
        <v>171</v>
      </c>
      <c r="AU377" s="233" t="s">
        <v>165</v>
      </c>
      <c r="AY377" s="19" t="s">
        <v>166</v>
      </c>
      <c r="BE377" s="234">
        <f>IF(O377="základní",K377,0)</f>
        <v>0</v>
      </c>
      <c r="BF377" s="234">
        <f>IF(O377="snížená",K377,0)</f>
        <v>0</v>
      </c>
      <c r="BG377" s="234">
        <f>IF(O377="zákl. přenesená",K377,0)</f>
        <v>0</v>
      </c>
      <c r="BH377" s="234">
        <f>IF(O377="sníž. přenesená",K377,0)</f>
        <v>0</v>
      </c>
      <c r="BI377" s="234">
        <f>IF(O377="nulová",K377,0)</f>
        <v>0</v>
      </c>
      <c r="BJ377" s="19" t="s">
        <v>84</v>
      </c>
      <c r="BK377" s="234">
        <f>ROUND(P377*H377,2)</f>
        <v>0</v>
      </c>
      <c r="BL377" s="19" t="s">
        <v>175</v>
      </c>
      <c r="BM377" s="233" t="s">
        <v>966</v>
      </c>
    </row>
    <row r="378" s="2" customFormat="1" ht="16.5" customHeight="1">
      <c r="A378" s="40"/>
      <c r="B378" s="41"/>
      <c r="C378" s="220" t="s">
        <v>967</v>
      </c>
      <c r="D378" s="220" t="s">
        <v>171</v>
      </c>
      <c r="E378" s="221" t="s">
        <v>968</v>
      </c>
      <c r="F378" s="222" t="s">
        <v>969</v>
      </c>
      <c r="G378" s="223" t="s">
        <v>254</v>
      </c>
      <c r="H378" s="224">
        <v>24</v>
      </c>
      <c r="I378" s="225"/>
      <c r="J378" s="225"/>
      <c r="K378" s="226">
        <f>ROUND(P378*H378,2)</f>
        <v>0</v>
      </c>
      <c r="L378" s="227"/>
      <c r="M378" s="46"/>
      <c r="N378" s="228" t="s">
        <v>20</v>
      </c>
      <c r="O378" s="229" t="s">
        <v>45</v>
      </c>
      <c r="P378" s="230">
        <f>I378+J378</f>
        <v>0</v>
      </c>
      <c r="Q378" s="230">
        <f>ROUND(I378*H378,2)</f>
        <v>0</v>
      </c>
      <c r="R378" s="230">
        <f>ROUND(J378*H378,2)</f>
        <v>0</v>
      </c>
      <c r="S378" s="86"/>
      <c r="T378" s="231">
        <f>S378*H378</f>
        <v>0</v>
      </c>
      <c r="U378" s="231">
        <v>0</v>
      </c>
      <c r="V378" s="231">
        <f>U378*H378</f>
        <v>0</v>
      </c>
      <c r="W378" s="231">
        <v>0</v>
      </c>
      <c r="X378" s="232">
        <f>W378*H378</f>
        <v>0</v>
      </c>
      <c r="Y378" s="40"/>
      <c r="Z378" s="40"/>
      <c r="AA378" s="40"/>
      <c r="AB378" s="40"/>
      <c r="AC378" s="40"/>
      <c r="AD378" s="40"/>
      <c r="AE378" s="40"/>
      <c r="AR378" s="233" t="s">
        <v>175</v>
      </c>
      <c r="AT378" s="233" t="s">
        <v>171</v>
      </c>
      <c r="AU378" s="233" t="s">
        <v>165</v>
      </c>
      <c r="AY378" s="19" t="s">
        <v>166</v>
      </c>
      <c r="BE378" s="234">
        <f>IF(O378="základní",K378,0)</f>
        <v>0</v>
      </c>
      <c r="BF378" s="234">
        <f>IF(O378="snížená",K378,0)</f>
        <v>0</v>
      </c>
      <c r="BG378" s="234">
        <f>IF(O378="zákl. přenesená",K378,0)</f>
        <v>0</v>
      </c>
      <c r="BH378" s="234">
        <f>IF(O378="sníž. přenesená",K378,0)</f>
        <v>0</v>
      </c>
      <c r="BI378" s="234">
        <f>IF(O378="nulová",K378,0)</f>
        <v>0</v>
      </c>
      <c r="BJ378" s="19" t="s">
        <v>84</v>
      </c>
      <c r="BK378" s="234">
        <f>ROUND(P378*H378,2)</f>
        <v>0</v>
      </c>
      <c r="BL378" s="19" t="s">
        <v>175</v>
      </c>
      <c r="BM378" s="233" t="s">
        <v>970</v>
      </c>
    </row>
    <row r="379" s="12" customFormat="1" ht="20.88" customHeight="1">
      <c r="A379" s="12"/>
      <c r="B379" s="203"/>
      <c r="C379" s="204"/>
      <c r="D379" s="205" t="s">
        <v>75</v>
      </c>
      <c r="E379" s="218" t="s">
        <v>307</v>
      </c>
      <c r="F379" s="218" t="s">
        <v>308</v>
      </c>
      <c r="G379" s="204"/>
      <c r="H379" s="204"/>
      <c r="I379" s="207"/>
      <c r="J379" s="207"/>
      <c r="K379" s="219">
        <f>BK379</f>
        <v>0</v>
      </c>
      <c r="L379" s="204"/>
      <c r="M379" s="209"/>
      <c r="N379" s="210"/>
      <c r="O379" s="211"/>
      <c r="P379" s="211"/>
      <c r="Q379" s="212">
        <f>SUM(Q380:Q382)</f>
        <v>0</v>
      </c>
      <c r="R379" s="212">
        <f>SUM(R380:R382)</f>
        <v>0</v>
      </c>
      <c r="S379" s="211"/>
      <c r="T379" s="213">
        <f>SUM(T380:T382)</f>
        <v>0</v>
      </c>
      <c r="U379" s="211"/>
      <c r="V379" s="213">
        <f>SUM(V380:V382)</f>
        <v>0</v>
      </c>
      <c r="W379" s="211"/>
      <c r="X379" s="214">
        <f>SUM(X380:X382)</f>
        <v>0</v>
      </c>
      <c r="Y379" s="12"/>
      <c r="Z379" s="12"/>
      <c r="AA379" s="12"/>
      <c r="AB379" s="12"/>
      <c r="AC379" s="12"/>
      <c r="AD379" s="12"/>
      <c r="AE379" s="12"/>
      <c r="AR379" s="215" t="s">
        <v>165</v>
      </c>
      <c r="AT379" s="216" t="s">
        <v>75</v>
      </c>
      <c r="AU379" s="216" t="s">
        <v>86</v>
      </c>
      <c r="AY379" s="215" t="s">
        <v>166</v>
      </c>
      <c r="BK379" s="217">
        <f>SUM(BK380:BK382)</f>
        <v>0</v>
      </c>
    </row>
    <row r="380" s="2" customFormat="1" ht="16.5" customHeight="1">
      <c r="A380" s="40"/>
      <c r="B380" s="41"/>
      <c r="C380" s="220" t="s">
        <v>971</v>
      </c>
      <c r="D380" s="220" t="s">
        <v>171</v>
      </c>
      <c r="E380" s="221" t="s">
        <v>310</v>
      </c>
      <c r="F380" s="222" t="s">
        <v>311</v>
      </c>
      <c r="G380" s="223" t="s">
        <v>312</v>
      </c>
      <c r="H380" s="224">
        <v>1</v>
      </c>
      <c r="I380" s="225"/>
      <c r="J380" s="225"/>
      <c r="K380" s="226">
        <f>ROUND(P380*H380,2)</f>
        <v>0</v>
      </c>
      <c r="L380" s="227"/>
      <c r="M380" s="46"/>
      <c r="N380" s="228" t="s">
        <v>20</v>
      </c>
      <c r="O380" s="229" t="s">
        <v>45</v>
      </c>
      <c r="P380" s="230">
        <f>I380+J380</f>
        <v>0</v>
      </c>
      <c r="Q380" s="230">
        <f>ROUND(I380*H380,2)</f>
        <v>0</v>
      </c>
      <c r="R380" s="230">
        <f>ROUND(J380*H380,2)</f>
        <v>0</v>
      </c>
      <c r="S380" s="86"/>
      <c r="T380" s="231">
        <f>S380*H380</f>
        <v>0</v>
      </c>
      <c r="U380" s="231">
        <v>0</v>
      </c>
      <c r="V380" s="231">
        <f>U380*H380</f>
        <v>0</v>
      </c>
      <c r="W380" s="231">
        <v>0</v>
      </c>
      <c r="X380" s="232">
        <f>W380*H380</f>
        <v>0</v>
      </c>
      <c r="Y380" s="40"/>
      <c r="Z380" s="40"/>
      <c r="AA380" s="40"/>
      <c r="AB380" s="40"/>
      <c r="AC380" s="40"/>
      <c r="AD380" s="40"/>
      <c r="AE380" s="40"/>
      <c r="AR380" s="233" t="s">
        <v>313</v>
      </c>
      <c r="AT380" s="233" t="s">
        <v>171</v>
      </c>
      <c r="AU380" s="233" t="s">
        <v>165</v>
      </c>
      <c r="AY380" s="19" t="s">
        <v>166</v>
      </c>
      <c r="BE380" s="234">
        <f>IF(O380="základní",K380,0)</f>
        <v>0</v>
      </c>
      <c r="BF380" s="234">
        <f>IF(O380="snížená",K380,0)</f>
        <v>0</v>
      </c>
      <c r="BG380" s="234">
        <f>IF(O380="zákl. přenesená",K380,0)</f>
        <v>0</v>
      </c>
      <c r="BH380" s="234">
        <f>IF(O380="sníž. přenesená",K380,0)</f>
        <v>0</v>
      </c>
      <c r="BI380" s="234">
        <f>IF(O380="nulová",K380,0)</f>
        <v>0</v>
      </c>
      <c r="BJ380" s="19" t="s">
        <v>84</v>
      </c>
      <c r="BK380" s="234">
        <f>ROUND(P380*H380,2)</f>
        <v>0</v>
      </c>
      <c r="BL380" s="19" t="s">
        <v>313</v>
      </c>
      <c r="BM380" s="233" t="s">
        <v>972</v>
      </c>
    </row>
    <row r="381" s="2" customFormat="1" ht="24.15" customHeight="1">
      <c r="A381" s="40"/>
      <c r="B381" s="41"/>
      <c r="C381" s="220" t="s">
        <v>973</v>
      </c>
      <c r="D381" s="220" t="s">
        <v>171</v>
      </c>
      <c r="E381" s="221" t="s">
        <v>316</v>
      </c>
      <c r="F381" s="222" t="s">
        <v>317</v>
      </c>
      <c r="G381" s="223" t="s">
        <v>312</v>
      </c>
      <c r="H381" s="224">
        <v>1</v>
      </c>
      <c r="I381" s="225"/>
      <c r="J381" s="225"/>
      <c r="K381" s="226">
        <f>ROUND(P381*H381,2)</f>
        <v>0</v>
      </c>
      <c r="L381" s="227"/>
      <c r="M381" s="46"/>
      <c r="N381" s="228" t="s">
        <v>20</v>
      </c>
      <c r="O381" s="229" t="s">
        <v>45</v>
      </c>
      <c r="P381" s="230">
        <f>I381+J381</f>
        <v>0</v>
      </c>
      <c r="Q381" s="230">
        <f>ROUND(I381*H381,2)</f>
        <v>0</v>
      </c>
      <c r="R381" s="230">
        <f>ROUND(J381*H381,2)</f>
        <v>0</v>
      </c>
      <c r="S381" s="86"/>
      <c r="T381" s="231">
        <f>S381*H381</f>
        <v>0</v>
      </c>
      <c r="U381" s="231">
        <v>0</v>
      </c>
      <c r="V381" s="231">
        <f>U381*H381</f>
        <v>0</v>
      </c>
      <c r="W381" s="231">
        <v>0</v>
      </c>
      <c r="X381" s="232">
        <f>W381*H381</f>
        <v>0</v>
      </c>
      <c r="Y381" s="40"/>
      <c r="Z381" s="40"/>
      <c r="AA381" s="40"/>
      <c r="AB381" s="40"/>
      <c r="AC381" s="40"/>
      <c r="AD381" s="40"/>
      <c r="AE381" s="40"/>
      <c r="AR381" s="233" t="s">
        <v>313</v>
      </c>
      <c r="AT381" s="233" t="s">
        <v>171</v>
      </c>
      <c r="AU381" s="233" t="s">
        <v>165</v>
      </c>
      <c r="AY381" s="19" t="s">
        <v>166</v>
      </c>
      <c r="BE381" s="234">
        <f>IF(O381="základní",K381,0)</f>
        <v>0</v>
      </c>
      <c r="BF381" s="234">
        <f>IF(O381="snížená",K381,0)</f>
        <v>0</v>
      </c>
      <c r="BG381" s="234">
        <f>IF(O381="zákl. přenesená",K381,0)</f>
        <v>0</v>
      </c>
      <c r="BH381" s="234">
        <f>IF(O381="sníž. přenesená",K381,0)</f>
        <v>0</v>
      </c>
      <c r="BI381" s="234">
        <f>IF(O381="nulová",K381,0)</f>
        <v>0</v>
      </c>
      <c r="BJ381" s="19" t="s">
        <v>84</v>
      </c>
      <c r="BK381" s="234">
        <f>ROUND(P381*H381,2)</f>
        <v>0</v>
      </c>
      <c r="BL381" s="19" t="s">
        <v>313</v>
      </c>
      <c r="BM381" s="233" t="s">
        <v>974</v>
      </c>
    </row>
    <row r="382" s="2" customFormat="1" ht="16.5" customHeight="1">
      <c r="A382" s="40"/>
      <c r="B382" s="41"/>
      <c r="C382" s="220" t="s">
        <v>975</v>
      </c>
      <c r="D382" s="220" t="s">
        <v>171</v>
      </c>
      <c r="E382" s="221" t="s">
        <v>320</v>
      </c>
      <c r="F382" s="222" t="s">
        <v>321</v>
      </c>
      <c r="G382" s="223" t="s">
        <v>312</v>
      </c>
      <c r="H382" s="224">
        <v>1</v>
      </c>
      <c r="I382" s="225"/>
      <c r="J382" s="225"/>
      <c r="K382" s="226">
        <f>ROUND(P382*H382,2)</f>
        <v>0</v>
      </c>
      <c r="L382" s="227"/>
      <c r="M382" s="46"/>
      <c r="N382" s="228" t="s">
        <v>20</v>
      </c>
      <c r="O382" s="229" t="s">
        <v>45</v>
      </c>
      <c r="P382" s="230">
        <f>I382+J382</f>
        <v>0</v>
      </c>
      <c r="Q382" s="230">
        <f>ROUND(I382*H382,2)</f>
        <v>0</v>
      </c>
      <c r="R382" s="230">
        <f>ROUND(J382*H382,2)</f>
        <v>0</v>
      </c>
      <c r="S382" s="86"/>
      <c r="T382" s="231">
        <f>S382*H382</f>
        <v>0</v>
      </c>
      <c r="U382" s="231">
        <v>0</v>
      </c>
      <c r="V382" s="231">
        <f>U382*H382</f>
        <v>0</v>
      </c>
      <c r="W382" s="231">
        <v>0</v>
      </c>
      <c r="X382" s="232">
        <f>W382*H382</f>
        <v>0</v>
      </c>
      <c r="Y382" s="40"/>
      <c r="Z382" s="40"/>
      <c r="AA382" s="40"/>
      <c r="AB382" s="40"/>
      <c r="AC382" s="40"/>
      <c r="AD382" s="40"/>
      <c r="AE382" s="40"/>
      <c r="AR382" s="233" t="s">
        <v>313</v>
      </c>
      <c r="AT382" s="233" t="s">
        <v>171</v>
      </c>
      <c r="AU382" s="233" t="s">
        <v>165</v>
      </c>
      <c r="AY382" s="19" t="s">
        <v>166</v>
      </c>
      <c r="BE382" s="234">
        <f>IF(O382="základní",K382,0)</f>
        <v>0</v>
      </c>
      <c r="BF382" s="234">
        <f>IF(O382="snížená",K382,0)</f>
        <v>0</v>
      </c>
      <c r="BG382" s="234">
        <f>IF(O382="zákl. přenesená",K382,0)</f>
        <v>0</v>
      </c>
      <c r="BH382" s="234">
        <f>IF(O382="sníž. přenesená",K382,0)</f>
        <v>0</v>
      </c>
      <c r="BI382" s="234">
        <f>IF(O382="nulová",K382,0)</f>
        <v>0</v>
      </c>
      <c r="BJ382" s="19" t="s">
        <v>84</v>
      </c>
      <c r="BK382" s="234">
        <f>ROUND(P382*H382,2)</f>
        <v>0</v>
      </c>
      <c r="BL382" s="19" t="s">
        <v>313</v>
      </c>
      <c r="BM382" s="233" t="s">
        <v>976</v>
      </c>
    </row>
    <row r="383" s="12" customFormat="1" ht="22.8" customHeight="1">
      <c r="A383" s="12"/>
      <c r="B383" s="203"/>
      <c r="C383" s="204"/>
      <c r="D383" s="205" t="s">
        <v>75</v>
      </c>
      <c r="E383" s="218" t="s">
        <v>977</v>
      </c>
      <c r="F383" s="218" t="s">
        <v>978</v>
      </c>
      <c r="G383" s="204"/>
      <c r="H383" s="204"/>
      <c r="I383" s="207"/>
      <c r="J383" s="207"/>
      <c r="K383" s="219">
        <f>BK383</f>
        <v>0</v>
      </c>
      <c r="L383" s="204"/>
      <c r="M383" s="209"/>
      <c r="N383" s="210"/>
      <c r="O383" s="211"/>
      <c r="P383" s="211"/>
      <c r="Q383" s="212">
        <f>Q384+Q391+Q437+Q440</f>
        <v>0</v>
      </c>
      <c r="R383" s="212">
        <f>R384+R391+R437+R440</f>
        <v>0</v>
      </c>
      <c r="S383" s="211"/>
      <c r="T383" s="213">
        <f>T384+T391+T437+T440</f>
        <v>0</v>
      </c>
      <c r="U383" s="211"/>
      <c r="V383" s="213">
        <f>V384+V391+V437+V440</f>
        <v>0</v>
      </c>
      <c r="W383" s="211"/>
      <c r="X383" s="214">
        <f>X384+X391+X437+X440</f>
        <v>0</v>
      </c>
      <c r="Y383" s="12"/>
      <c r="Z383" s="12"/>
      <c r="AA383" s="12"/>
      <c r="AB383" s="12"/>
      <c r="AC383" s="12"/>
      <c r="AD383" s="12"/>
      <c r="AE383" s="12"/>
      <c r="AR383" s="215" t="s">
        <v>165</v>
      </c>
      <c r="AT383" s="216" t="s">
        <v>75</v>
      </c>
      <c r="AU383" s="216" t="s">
        <v>84</v>
      </c>
      <c r="AY383" s="215" t="s">
        <v>166</v>
      </c>
      <c r="BK383" s="217">
        <f>BK384+BK391+BK437+BK440</f>
        <v>0</v>
      </c>
    </row>
    <row r="384" s="12" customFormat="1" ht="20.88" customHeight="1">
      <c r="A384" s="12"/>
      <c r="B384" s="203"/>
      <c r="C384" s="204"/>
      <c r="D384" s="205" t="s">
        <v>75</v>
      </c>
      <c r="E384" s="218" t="s">
        <v>589</v>
      </c>
      <c r="F384" s="218" t="s">
        <v>590</v>
      </c>
      <c r="G384" s="204"/>
      <c r="H384" s="204"/>
      <c r="I384" s="207"/>
      <c r="J384" s="207"/>
      <c r="K384" s="219">
        <f>BK384</f>
        <v>0</v>
      </c>
      <c r="L384" s="204"/>
      <c r="M384" s="209"/>
      <c r="N384" s="210"/>
      <c r="O384" s="211"/>
      <c r="P384" s="211"/>
      <c r="Q384" s="212">
        <f>SUM(Q385:Q390)</f>
        <v>0</v>
      </c>
      <c r="R384" s="212">
        <f>SUM(R385:R390)</f>
        <v>0</v>
      </c>
      <c r="S384" s="211"/>
      <c r="T384" s="213">
        <f>SUM(T385:T390)</f>
        <v>0</v>
      </c>
      <c r="U384" s="211"/>
      <c r="V384" s="213">
        <f>SUM(V385:V390)</f>
        <v>0</v>
      </c>
      <c r="W384" s="211"/>
      <c r="X384" s="214">
        <f>SUM(X385:X390)</f>
        <v>0</v>
      </c>
      <c r="Y384" s="12"/>
      <c r="Z384" s="12"/>
      <c r="AA384" s="12"/>
      <c r="AB384" s="12"/>
      <c r="AC384" s="12"/>
      <c r="AD384" s="12"/>
      <c r="AE384" s="12"/>
      <c r="AR384" s="215" t="s">
        <v>165</v>
      </c>
      <c r="AT384" s="216" t="s">
        <v>75</v>
      </c>
      <c r="AU384" s="216" t="s">
        <v>86</v>
      </c>
      <c r="AY384" s="215" t="s">
        <v>166</v>
      </c>
      <c r="BK384" s="217">
        <f>SUM(BK385:BK390)</f>
        <v>0</v>
      </c>
    </row>
    <row r="385" s="2" customFormat="1" ht="16.5" customHeight="1">
      <c r="A385" s="40"/>
      <c r="B385" s="41"/>
      <c r="C385" s="220" t="s">
        <v>979</v>
      </c>
      <c r="D385" s="220" t="s">
        <v>171</v>
      </c>
      <c r="E385" s="221" t="s">
        <v>592</v>
      </c>
      <c r="F385" s="222" t="s">
        <v>593</v>
      </c>
      <c r="G385" s="223" t="s">
        <v>594</v>
      </c>
      <c r="H385" s="224">
        <v>0.58999999999999997</v>
      </c>
      <c r="I385" s="225"/>
      <c r="J385" s="225"/>
      <c r="K385" s="226">
        <f>ROUND(P385*H385,2)</f>
        <v>0</v>
      </c>
      <c r="L385" s="227"/>
      <c r="M385" s="46"/>
      <c r="N385" s="228" t="s">
        <v>20</v>
      </c>
      <c r="O385" s="229" t="s">
        <v>45</v>
      </c>
      <c r="P385" s="230">
        <f>I385+J385</f>
        <v>0</v>
      </c>
      <c r="Q385" s="230">
        <f>ROUND(I385*H385,2)</f>
        <v>0</v>
      </c>
      <c r="R385" s="230">
        <f>ROUND(J385*H385,2)</f>
        <v>0</v>
      </c>
      <c r="S385" s="86"/>
      <c r="T385" s="231">
        <f>S385*H385</f>
        <v>0</v>
      </c>
      <c r="U385" s="231">
        <v>0</v>
      </c>
      <c r="V385" s="231">
        <f>U385*H385</f>
        <v>0</v>
      </c>
      <c r="W385" s="231">
        <v>0</v>
      </c>
      <c r="X385" s="232">
        <f>W385*H385</f>
        <v>0</v>
      </c>
      <c r="Y385" s="40"/>
      <c r="Z385" s="40"/>
      <c r="AA385" s="40"/>
      <c r="AB385" s="40"/>
      <c r="AC385" s="40"/>
      <c r="AD385" s="40"/>
      <c r="AE385" s="40"/>
      <c r="AR385" s="233" t="s">
        <v>175</v>
      </c>
      <c r="AT385" s="233" t="s">
        <v>171</v>
      </c>
      <c r="AU385" s="233" t="s">
        <v>165</v>
      </c>
      <c r="AY385" s="19" t="s">
        <v>166</v>
      </c>
      <c r="BE385" s="234">
        <f>IF(O385="základní",K385,0)</f>
        <v>0</v>
      </c>
      <c r="BF385" s="234">
        <f>IF(O385="snížená",K385,0)</f>
        <v>0</v>
      </c>
      <c r="BG385" s="234">
        <f>IF(O385="zákl. přenesená",K385,0)</f>
        <v>0</v>
      </c>
      <c r="BH385" s="234">
        <f>IF(O385="sníž. přenesená",K385,0)</f>
        <v>0</v>
      </c>
      <c r="BI385" s="234">
        <f>IF(O385="nulová",K385,0)</f>
        <v>0</v>
      </c>
      <c r="BJ385" s="19" t="s">
        <v>84</v>
      </c>
      <c r="BK385" s="234">
        <f>ROUND(P385*H385,2)</f>
        <v>0</v>
      </c>
      <c r="BL385" s="19" t="s">
        <v>175</v>
      </c>
      <c r="BM385" s="233" t="s">
        <v>980</v>
      </c>
    </row>
    <row r="386" s="2" customFormat="1" ht="16.5" customHeight="1">
      <c r="A386" s="40"/>
      <c r="B386" s="41"/>
      <c r="C386" s="220" t="s">
        <v>981</v>
      </c>
      <c r="D386" s="220" t="s">
        <v>171</v>
      </c>
      <c r="E386" s="221" t="s">
        <v>597</v>
      </c>
      <c r="F386" s="222" t="s">
        <v>598</v>
      </c>
      <c r="G386" s="223" t="s">
        <v>599</v>
      </c>
      <c r="H386" s="224">
        <v>16</v>
      </c>
      <c r="I386" s="225"/>
      <c r="J386" s="225"/>
      <c r="K386" s="226">
        <f>ROUND(P386*H386,2)</f>
        <v>0</v>
      </c>
      <c r="L386" s="227"/>
      <c r="M386" s="46"/>
      <c r="N386" s="228" t="s">
        <v>20</v>
      </c>
      <c r="O386" s="229" t="s">
        <v>45</v>
      </c>
      <c r="P386" s="230">
        <f>I386+J386</f>
        <v>0</v>
      </c>
      <c r="Q386" s="230">
        <f>ROUND(I386*H386,2)</f>
        <v>0</v>
      </c>
      <c r="R386" s="230">
        <f>ROUND(J386*H386,2)</f>
        <v>0</v>
      </c>
      <c r="S386" s="86"/>
      <c r="T386" s="231">
        <f>S386*H386</f>
        <v>0</v>
      </c>
      <c r="U386" s="231">
        <v>0</v>
      </c>
      <c r="V386" s="231">
        <f>U386*H386</f>
        <v>0</v>
      </c>
      <c r="W386" s="231">
        <v>0</v>
      </c>
      <c r="X386" s="232">
        <f>W386*H386</f>
        <v>0</v>
      </c>
      <c r="Y386" s="40"/>
      <c r="Z386" s="40"/>
      <c r="AA386" s="40"/>
      <c r="AB386" s="40"/>
      <c r="AC386" s="40"/>
      <c r="AD386" s="40"/>
      <c r="AE386" s="40"/>
      <c r="AR386" s="233" t="s">
        <v>175</v>
      </c>
      <c r="AT386" s="233" t="s">
        <v>171</v>
      </c>
      <c r="AU386" s="233" t="s">
        <v>165</v>
      </c>
      <c r="AY386" s="19" t="s">
        <v>166</v>
      </c>
      <c r="BE386" s="234">
        <f>IF(O386="základní",K386,0)</f>
        <v>0</v>
      </c>
      <c r="BF386" s="234">
        <f>IF(O386="snížená",K386,0)</f>
        <v>0</v>
      </c>
      <c r="BG386" s="234">
        <f>IF(O386="zákl. přenesená",K386,0)</f>
        <v>0</v>
      </c>
      <c r="BH386" s="234">
        <f>IF(O386="sníž. přenesená",K386,0)</f>
        <v>0</v>
      </c>
      <c r="BI386" s="234">
        <f>IF(O386="nulová",K386,0)</f>
        <v>0</v>
      </c>
      <c r="BJ386" s="19" t="s">
        <v>84</v>
      </c>
      <c r="BK386" s="234">
        <f>ROUND(P386*H386,2)</f>
        <v>0</v>
      </c>
      <c r="BL386" s="19" t="s">
        <v>175</v>
      </c>
      <c r="BM386" s="233" t="s">
        <v>982</v>
      </c>
    </row>
    <row r="387" s="2" customFormat="1" ht="16.5" customHeight="1">
      <c r="A387" s="40"/>
      <c r="B387" s="41"/>
      <c r="C387" s="220" t="s">
        <v>983</v>
      </c>
      <c r="D387" s="220" t="s">
        <v>171</v>
      </c>
      <c r="E387" s="221" t="s">
        <v>984</v>
      </c>
      <c r="F387" s="222" t="s">
        <v>985</v>
      </c>
      <c r="G387" s="223" t="s">
        <v>174</v>
      </c>
      <c r="H387" s="224">
        <v>590</v>
      </c>
      <c r="I387" s="225"/>
      <c r="J387" s="225"/>
      <c r="K387" s="226">
        <f>ROUND(P387*H387,2)</f>
        <v>0</v>
      </c>
      <c r="L387" s="227"/>
      <c r="M387" s="46"/>
      <c r="N387" s="228" t="s">
        <v>20</v>
      </c>
      <c r="O387" s="229" t="s">
        <v>45</v>
      </c>
      <c r="P387" s="230">
        <f>I387+J387</f>
        <v>0</v>
      </c>
      <c r="Q387" s="230">
        <f>ROUND(I387*H387,2)</f>
        <v>0</v>
      </c>
      <c r="R387" s="230">
        <f>ROUND(J387*H387,2)</f>
        <v>0</v>
      </c>
      <c r="S387" s="86"/>
      <c r="T387" s="231">
        <f>S387*H387</f>
        <v>0</v>
      </c>
      <c r="U387" s="231">
        <v>0</v>
      </c>
      <c r="V387" s="231">
        <f>U387*H387</f>
        <v>0</v>
      </c>
      <c r="W387" s="231">
        <v>0</v>
      </c>
      <c r="X387" s="232">
        <f>W387*H387</f>
        <v>0</v>
      </c>
      <c r="Y387" s="40"/>
      <c r="Z387" s="40"/>
      <c r="AA387" s="40"/>
      <c r="AB387" s="40"/>
      <c r="AC387" s="40"/>
      <c r="AD387" s="40"/>
      <c r="AE387" s="40"/>
      <c r="AR387" s="233" t="s">
        <v>175</v>
      </c>
      <c r="AT387" s="233" t="s">
        <v>171</v>
      </c>
      <c r="AU387" s="233" t="s">
        <v>165</v>
      </c>
      <c r="AY387" s="19" t="s">
        <v>166</v>
      </c>
      <c r="BE387" s="234">
        <f>IF(O387="základní",K387,0)</f>
        <v>0</v>
      </c>
      <c r="BF387" s="234">
        <f>IF(O387="snížená",K387,0)</f>
        <v>0</v>
      </c>
      <c r="BG387" s="234">
        <f>IF(O387="zákl. přenesená",K387,0)</f>
        <v>0</v>
      </c>
      <c r="BH387" s="234">
        <f>IF(O387="sníž. přenesená",K387,0)</f>
        <v>0</v>
      </c>
      <c r="BI387" s="234">
        <f>IF(O387="nulová",K387,0)</f>
        <v>0</v>
      </c>
      <c r="BJ387" s="19" t="s">
        <v>84</v>
      </c>
      <c r="BK387" s="234">
        <f>ROUND(P387*H387,2)</f>
        <v>0</v>
      </c>
      <c r="BL387" s="19" t="s">
        <v>175</v>
      </c>
      <c r="BM387" s="233" t="s">
        <v>986</v>
      </c>
    </row>
    <row r="388" s="2" customFormat="1" ht="16.5" customHeight="1">
      <c r="A388" s="40"/>
      <c r="B388" s="41"/>
      <c r="C388" s="220" t="s">
        <v>987</v>
      </c>
      <c r="D388" s="220" t="s">
        <v>171</v>
      </c>
      <c r="E388" s="221" t="s">
        <v>988</v>
      </c>
      <c r="F388" s="222" t="s">
        <v>989</v>
      </c>
      <c r="G388" s="223" t="s">
        <v>599</v>
      </c>
      <c r="H388" s="224">
        <v>295</v>
      </c>
      <c r="I388" s="225"/>
      <c r="J388" s="225"/>
      <c r="K388" s="226">
        <f>ROUND(P388*H388,2)</f>
        <v>0</v>
      </c>
      <c r="L388" s="227"/>
      <c r="M388" s="46"/>
      <c r="N388" s="228" t="s">
        <v>20</v>
      </c>
      <c r="O388" s="229" t="s">
        <v>45</v>
      </c>
      <c r="P388" s="230">
        <f>I388+J388</f>
        <v>0</v>
      </c>
      <c r="Q388" s="230">
        <f>ROUND(I388*H388,2)</f>
        <v>0</v>
      </c>
      <c r="R388" s="230">
        <f>ROUND(J388*H388,2)</f>
        <v>0</v>
      </c>
      <c r="S388" s="86"/>
      <c r="T388" s="231">
        <f>S388*H388</f>
        <v>0</v>
      </c>
      <c r="U388" s="231">
        <v>0</v>
      </c>
      <c r="V388" s="231">
        <f>U388*H388</f>
        <v>0</v>
      </c>
      <c r="W388" s="231">
        <v>0</v>
      </c>
      <c r="X388" s="232">
        <f>W388*H388</f>
        <v>0</v>
      </c>
      <c r="Y388" s="40"/>
      <c r="Z388" s="40"/>
      <c r="AA388" s="40"/>
      <c r="AB388" s="40"/>
      <c r="AC388" s="40"/>
      <c r="AD388" s="40"/>
      <c r="AE388" s="40"/>
      <c r="AR388" s="233" t="s">
        <v>175</v>
      </c>
      <c r="AT388" s="233" t="s">
        <v>171</v>
      </c>
      <c r="AU388" s="233" t="s">
        <v>165</v>
      </c>
      <c r="AY388" s="19" t="s">
        <v>166</v>
      </c>
      <c r="BE388" s="234">
        <f>IF(O388="základní",K388,0)</f>
        <v>0</v>
      </c>
      <c r="BF388" s="234">
        <f>IF(O388="snížená",K388,0)</f>
        <v>0</v>
      </c>
      <c r="BG388" s="234">
        <f>IF(O388="zákl. přenesená",K388,0)</f>
        <v>0</v>
      </c>
      <c r="BH388" s="234">
        <f>IF(O388="sníž. přenesená",K388,0)</f>
        <v>0</v>
      </c>
      <c r="BI388" s="234">
        <f>IF(O388="nulová",K388,0)</f>
        <v>0</v>
      </c>
      <c r="BJ388" s="19" t="s">
        <v>84</v>
      </c>
      <c r="BK388" s="234">
        <f>ROUND(P388*H388,2)</f>
        <v>0</v>
      </c>
      <c r="BL388" s="19" t="s">
        <v>175</v>
      </c>
      <c r="BM388" s="233" t="s">
        <v>990</v>
      </c>
    </row>
    <row r="389" s="2" customFormat="1" ht="16.5" customHeight="1">
      <c r="A389" s="40"/>
      <c r="B389" s="41"/>
      <c r="C389" s="220" t="s">
        <v>991</v>
      </c>
      <c r="D389" s="220" t="s">
        <v>171</v>
      </c>
      <c r="E389" s="221" t="s">
        <v>992</v>
      </c>
      <c r="F389" s="222" t="s">
        <v>993</v>
      </c>
      <c r="G389" s="223" t="s">
        <v>174</v>
      </c>
      <c r="H389" s="224">
        <v>590</v>
      </c>
      <c r="I389" s="225"/>
      <c r="J389" s="225"/>
      <c r="K389" s="226">
        <f>ROUND(P389*H389,2)</f>
        <v>0</v>
      </c>
      <c r="L389" s="227"/>
      <c r="M389" s="46"/>
      <c r="N389" s="228" t="s">
        <v>20</v>
      </c>
      <c r="O389" s="229" t="s">
        <v>45</v>
      </c>
      <c r="P389" s="230">
        <f>I389+J389</f>
        <v>0</v>
      </c>
      <c r="Q389" s="230">
        <f>ROUND(I389*H389,2)</f>
        <v>0</v>
      </c>
      <c r="R389" s="230">
        <f>ROUND(J389*H389,2)</f>
        <v>0</v>
      </c>
      <c r="S389" s="86"/>
      <c r="T389" s="231">
        <f>S389*H389</f>
        <v>0</v>
      </c>
      <c r="U389" s="231">
        <v>0</v>
      </c>
      <c r="V389" s="231">
        <f>U389*H389</f>
        <v>0</v>
      </c>
      <c r="W389" s="231">
        <v>0</v>
      </c>
      <c r="X389" s="232">
        <f>W389*H389</f>
        <v>0</v>
      </c>
      <c r="Y389" s="40"/>
      <c r="Z389" s="40"/>
      <c r="AA389" s="40"/>
      <c r="AB389" s="40"/>
      <c r="AC389" s="40"/>
      <c r="AD389" s="40"/>
      <c r="AE389" s="40"/>
      <c r="AR389" s="233" t="s">
        <v>175</v>
      </c>
      <c r="AT389" s="233" t="s">
        <v>171</v>
      </c>
      <c r="AU389" s="233" t="s">
        <v>165</v>
      </c>
      <c r="AY389" s="19" t="s">
        <v>166</v>
      </c>
      <c r="BE389" s="234">
        <f>IF(O389="základní",K389,0)</f>
        <v>0</v>
      </c>
      <c r="BF389" s="234">
        <f>IF(O389="snížená",K389,0)</f>
        <v>0</v>
      </c>
      <c r="BG389" s="234">
        <f>IF(O389="zákl. přenesená",K389,0)</f>
        <v>0</v>
      </c>
      <c r="BH389" s="234">
        <f>IF(O389="sníž. přenesená",K389,0)</f>
        <v>0</v>
      </c>
      <c r="BI389" s="234">
        <f>IF(O389="nulová",K389,0)</f>
        <v>0</v>
      </c>
      <c r="BJ389" s="19" t="s">
        <v>84</v>
      </c>
      <c r="BK389" s="234">
        <f>ROUND(P389*H389,2)</f>
        <v>0</v>
      </c>
      <c r="BL389" s="19" t="s">
        <v>175</v>
      </c>
      <c r="BM389" s="233" t="s">
        <v>994</v>
      </c>
    </row>
    <row r="390" s="2" customFormat="1" ht="16.5" customHeight="1">
      <c r="A390" s="40"/>
      <c r="B390" s="41"/>
      <c r="C390" s="220" t="s">
        <v>995</v>
      </c>
      <c r="D390" s="220" t="s">
        <v>171</v>
      </c>
      <c r="E390" s="221" t="s">
        <v>996</v>
      </c>
      <c r="F390" s="222" t="s">
        <v>997</v>
      </c>
      <c r="G390" s="223" t="s">
        <v>998</v>
      </c>
      <c r="H390" s="224">
        <v>590</v>
      </c>
      <c r="I390" s="225"/>
      <c r="J390" s="225"/>
      <c r="K390" s="226">
        <f>ROUND(P390*H390,2)</f>
        <v>0</v>
      </c>
      <c r="L390" s="227"/>
      <c r="M390" s="46"/>
      <c r="N390" s="228" t="s">
        <v>20</v>
      </c>
      <c r="O390" s="229" t="s">
        <v>45</v>
      </c>
      <c r="P390" s="230">
        <f>I390+J390</f>
        <v>0</v>
      </c>
      <c r="Q390" s="230">
        <f>ROUND(I390*H390,2)</f>
        <v>0</v>
      </c>
      <c r="R390" s="230">
        <f>ROUND(J390*H390,2)</f>
        <v>0</v>
      </c>
      <c r="S390" s="86"/>
      <c r="T390" s="231">
        <f>S390*H390</f>
        <v>0</v>
      </c>
      <c r="U390" s="231">
        <v>0</v>
      </c>
      <c r="V390" s="231">
        <f>U390*H390</f>
        <v>0</v>
      </c>
      <c r="W390" s="231">
        <v>0</v>
      </c>
      <c r="X390" s="232">
        <f>W390*H390</f>
        <v>0</v>
      </c>
      <c r="Y390" s="40"/>
      <c r="Z390" s="40"/>
      <c r="AA390" s="40"/>
      <c r="AB390" s="40"/>
      <c r="AC390" s="40"/>
      <c r="AD390" s="40"/>
      <c r="AE390" s="40"/>
      <c r="AR390" s="233" t="s">
        <v>175</v>
      </c>
      <c r="AT390" s="233" t="s">
        <v>171</v>
      </c>
      <c r="AU390" s="233" t="s">
        <v>165</v>
      </c>
      <c r="AY390" s="19" t="s">
        <v>166</v>
      </c>
      <c r="BE390" s="234">
        <f>IF(O390="základní",K390,0)</f>
        <v>0</v>
      </c>
      <c r="BF390" s="234">
        <f>IF(O390="snížená",K390,0)</f>
        <v>0</v>
      </c>
      <c r="BG390" s="234">
        <f>IF(O390="zákl. přenesená",K390,0)</f>
        <v>0</v>
      </c>
      <c r="BH390" s="234">
        <f>IF(O390="sníž. přenesená",K390,0)</f>
        <v>0</v>
      </c>
      <c r="BI390" s="234">
        <f>IF(O390="nulová",K390,0)</f>
        <v>0</v>
      </c>
      <c r="BJ390" s="19" t="s">
        <v>84</v>
      </c>
      <c r="BK390" s="234">
        <f>ROUND(P390*H390,2)</f>
        <v>0</v>
      </c>
      <c r="BL390" s="19" t="s">
        <v>175</v>
      </c>
      <c r="BM390" s="233" t="s">
        <v>999</v>
      </c>
    </row>
    <row r="391" s="12" customFormat="1" ht="20.88" customHeight="1">
      <c r="A391" s="12"/>
      <c r="B391" s="203"/>
      <c r="C391" s="204"/>
      <c r="D391" s="205" t="s">
        <v>75</v>
      </c>
      <c r="E391" s="218" t="s">
        <v>169</v>
      </c>
      <c r="F391" s="218" t="s">
        <v>170</v>
      </c>
      <c r="G391" s="204"/>
      <c r="H391" s="204"/>
      <c r="I391" s="207"/>
      <c r="J391" s="207"/>
      <c r="K391" s="219">
        <f>BK391</f>
        <v>0</v>
      </c>
      <c r="L391" s="204"/>
      <c r="M391" s="209"/>
      <c r="N391" s="210"/>
      <c r="O391" s="211"/>
      <c r="P391" s="211"/>
      <c r="Q391" s="212">
        <f>SUM(Q392:Q436)</f>
        <v>0</v>
      </c>
      <c r="R391" s="212">
        <f>SUM(R392:R436)</f>
        <v>0</v>
      </c>
      <c r="S391" s="211"/>
      <c r="T391" s="213">
        <f>SUM(T392:T436)</f>
        <v>0</v>
      </c>
      <c r="U391" s="211"/>
      <c r="V391" s="213">
        <f>SUM(V392:V436)</f>
        <v>0</v>
      </c>
      <c r="W391" s="211"/>
      <c r="X391" s="214">
        <f>SUM(X392:X436)</f>
        <v>0</v>
      </c>
      <c r="Y391" s="12"/>
      <c r="Z391" s="12"/>
      <c r="AA391" s="12"/>
      <c r="AB391" s="12"/>
      <c r="AC391" s="12"/>
      <c r="AD391" s="12"/>
      <c r="AE391" s="12"/>
      <c r="AR391" s="215" t="s">
        <v>165</v>
      </c>
      <c r="AT391" s="216" t="s">
        <v>75</v>
      </c>
      <c r="AU391" s="216" t="s">
        <v>86</v>
      </c>
      <c r="AY391" s="215" t="s">
        <v>166</v>
      </c>
      <c r="BK391" s="217">
        <f>SUM(BK392:BK436)</f>
        <v>0</v>
      </c>
    </row>
    <row r="392" s="2" customFormat="1" ht="16.5" customHeight="1">
      <c r="A392" s="40"/>
      <c r="B392" s="41"/>
      <c r="C392" s="220" t="s">
        <v>1000</v>
      </c>
      <c r="D392" s="220" t="s">
        <v>171</v>
      </c>
      <c r="E392" s="221" t="s">
        <v>828</v>
      </c>
      <c r="F392" s="222" t="s">
        <v>829</v>
      </c>
      <c r="G392" s="223" t="s">
        <v>179</v>
      </c>
      <c r="H392" s="224">
        <v>48</v>
      </c>
      <c r="I392" s="225"/>
      <c r="J392" s="225"/>
      <c r="K392" s="226">
        <f>ROUND(P392*H392,2)</f>
        <v>0</v>
      </c>
      <c r="L392" s="227"/>
      <c r="M392" s="46"/>
      <c r="N392" s="228" t="s">
        <v>20</v>
      </c>
      <c r="O392" s="229" t="s">
        <v>45</v>
      </c>
      <c r="P392" s="230">
        <f>I392+J392</f>
        <v>0</v>
      </c>
      <c r="Q392" s="230">
        <f>ROUND(I392*H392,2)</f>
        <v>0</v>
      </c>
      <c r="R392" s="230">
        <f>ROUND(J392*H392,2)</f>
        <v>0</v>
      </c>
      <c r="S392" s="86"/>
      <c r="T392" s="231">
        <f>S392*H392</f>
        <v>0</v>
      </c>
      <c r="U392" s="231">
        <v>0</v>
      </c>
      <c r="V392" s="231">
        <f>U392*H392</f>
        <v>0</v>
      </c>
      <c r="W392" s="231">
        <v>0</v>
      </c>
      <c r="X392" s="232">
        <f>W392*H392</f>
        <v>0</v>
      </c>
      <c r="Y392" s="40"/>
      <c r="Z392" s="40"/>
      <c r="AA392" s="40"/>
      <c r="AB392" s="40"/>
      <c r="AC392" s="40"/>
      <c r="AD392" s="40"/>
      <c r="AE392" s="40"/>
      <c r="AR392" s="233" t="s">
        <v>175</v>
      </c>
      <c r="AT392" s="233" t="s">
        <v>171</v>
      </c>
      <c r="AU392" s="233" t="s">
        <v>165</v>
      </c>
      <c r="AY392" s="19" t="s">
        <v>166</v>
      </c>
      <c r="BE392" s="234">
        <f>IF(O392="základní",K392,0)</f>
        <v>0</v>
      </c>
      <c r="BF392" s="234">
        <f>IF(O392="snížená",K392,0)</f>
        <v>0</v>
      </c>
      <c r="BG392" s="234">
        <f>IF(O392="zákl. přenesená",K392,0)</f>
        <v>0</v>
      </c>
      <c r="BH392" s="234">
        <f>IF(O392="sníž. přenesená",K392,0)</f>
        <v>0</v>
      </c>
      <c r="BI392" s="234">
        <f>IF(O392="nulová",K392,0)</f>
        <v>0</v>
      </c>
      <c r="BJ392" s="19" t="s">
        <v>84</v>
      </c>
      <c r="BK392" s="234">
        <f>ROUND(P392*H392,2)</f>
        <v>0</v>
      </c>
      <c r="BL392" s="19" t="s">
        <v>175</v>
      </c>
      <c r="BM392" s="233" t="s">
        <v>1001</v>
      </c>
    </row>
    <row r="393" s="2" customFormat="1" ht="16.5" customHeight="1">
      <c r="A393" s="40"/>
      <c r="B393" s="41"/>
      <c r="C393" s="220" t="s">
        <v>1002</v>
      </c>
      <c r="D393" s="220" t="s">
        <v>171</v>
      </c>
      <c r="E393" s="221" t="s">
        <v>1003</v>
      </c>
      <c r="F393" s="222" t="s">
        <v>1004</v>
      </c>
      <c r="G393" s="223" t="s">
        <v>179</v>
      </c>
      <c r="H393" s="224">
        <v>160</v>
      </c>
      <c r="I393" s="225"/>
      <c r="J393" s="225"/>
      <c r="K393" s="226">
        <f>ROUND(P393*H393,2)</f>
        <v>0</v>
      </c>
      <c r="L393" s="227"/>
      <c r="M393" s="46"/>
      <c r="N393" s="228" t="s">
        <v>20</v>
      </c>
      <c r="O393" s="229" t="s">
        <v>45</v>
      </c>
      <c r="P393" s="230">
        <f>I393+J393</f>
        <v>0</v>
      </c>
      <c r="Q393" s="230">
        <f>ROUND(I393*H393,2)</f>
        <v>0</v>
      </c>
      <c r="R393" s="230">
        <f>ROUND(J393*H393,2)</f>
        <v>0</v>
      </c>
      <c r="S393" s="86"/>
      <c r="T393" s="231">
        <f>S393*H393</f>
        <v>0</v>
      </c>
      <c r="U393" s="231">
        <v>0</v>
      </c>
      <c r="V393" s="231">
        <f>U393*H393</f>
        <v>0</v>
      </c>
      <c r="W393" s="231">
        <v>0</v>
      </c>
      <c r="X393" s="232">
        <f>W393*H393</f>
        <v>0</v>
      </c>
      <c r="Y393" s="40"/>
      <c r="Z393" s="40"/>
      <c r="AA393" s="40"/>
      <c r="AB393" s="40"/>
      <c r="AC393" s="40"/>
      <c r="AD393" s="40"/>
      <c r="AE393" s="40"/>
      <c r="AR393" s="233" t="s">
        <v>175</v>
      </c>
      <c r="AT393" s="233" t="s">
        <v>171</v>
      </c>
      <c r="AU393" s="233" t="s">
        <v>165</v>
      </c>
      <c r="AY393" s="19" t="s">
        <v>166</v>
      </c>
      <c r="BE393" s="234">
        <f>IF(O393="základní",K393,0)</f>
        <v>0</v>
      </c>
      <c r="BF393" s="234">
        <f>IF(O393="snížená",K393,0)</f>
        <v>0</v>
      </c>
      <c r="BG393" s="234">
        <f>IF(O393="zákl. přenesená",K393,0)</f>
        <v>0</v>
      </c>
      <c r="BH393" s="234">
        <f>IF(O393="sníž. přenesená",K393,0)</f>
        <v>0</v>
      </c>
      <c r="BI393" s="234">
        <f>IF(O393="nulová",K393,0)</f>
        <v>0</v>
      </c>
      <c r="BJ393" s="19" t="s">
        <v>84</v>
      </c>
      <c r="BK393" s="234">
        <f>ROUND(P393*H393,2)</f>
        <v>0</v>
      </c>
      <c r="BL393" s="19" t="s">
        <v>175</v>
      </c>
      <c r="BM393" s="233" t="s">
        <v>1005</v>
      </c>
    </row>
    <row r="394" s="2" customFormat="1" ht="16.5" customHeight="1">
      <c r="A394" s="40"/>
      <c r="B394" s="41"/>
      <c r="C394" s="220" t="s">
        <v>1006</v>
      </c>
      <c r="D394" s="220" t="s">
        <v>171</v>
      </c>
      <c r="E394" s="221" t="s">
        <v>1007</v>
      </c>
      <c r="F394" s="222" t="s">
        <v>1008</v>
      </c>
      <c r="G394" s="223" t="s">
        <v>179</v>
      </c>
      <c r="H394" s="224">
        <v>32</v>
      </c>
      <c r="I394" s="225"/>
      <c r="J394" s="225"/>
      <c r="K394" s="226">
        <f>ROUND(P394*H394,2)</f>
        <v>0</v>
      </c>
      <c r="L394" s="227"/>
      <c r="M394" s="46"/>
      <c r="N394" s="228" t="s">
        <v>20</v>
      </c>
      <c r="O394" s="229" t="s">
        <v>45</v>
      </c>
      <c r="P394" s="230">
        <f>I394+J394</f>
        <v>0</v>
      </c>
      <c r="Q394" s="230">
        <f>ROUND(I394*H394,2)</f>
        <v>0</v>
      </c>
      <c r="R394" s="230">
        <f>ROUND(J394*H394,2)</f>
        <v>0</v>
      </c>
      <c r="S394" s="86"/>
      <c r="T394" s="231">
        <f>S394*H394</f>
        <v>0</v>
      </c>
      <c r="U394" s="231">
        <v>0</v>
      </c>
      <c r="V394" s="231">
        <f>U394*H394</f>
        <v>0</v>
      </c>
      <c r="W394" s="231">
        <v>0</v>
      </c>
      <c r="X394" s="232">
        <f>W394*H394</f>
        <v>0</v>
      </c>
      <c r="Y394" s="40"/>
      <c r="Z394" s="40"/>
      <c r="AA394" s="40"/>
      <c r="AB394" s="40"/>
      <c r="AC394" s="40"/>
      <c r="AD394" s="40"/>
      <c r="AE394" s="40"/>
      <c r="AR394" s="233" t="s">
        <v>175</v>
      </c>
      <c r="AT394" s="233" t="s">
        <v>171</v>
      </c>
      <c r="AU394" s="233" t="s">
        <v>165</v>
      </c>
      <c r="AY394" s="19" t="s">
        <v>166</v>
      </c>
      <c r="BE394" s="234">
        <f>IF(O394="základní",K394,0)</f>
        <v>0</v>
      </c>
      <c r="BF394" s="234">
        <f>IF(O394="snížená",K394,0)</f>
        <v>0</v>
      </c>
      <c r="BG394" s="234">
        <f>IF(O394="zákl. přenesená",K394,0)</f>
        <v>0</v>
      </c>
      <c r="BH394" s="234">
        <f>IF(O394="sníž. přenesená",K394,0)</f>
        <v>0</v>
      </c>
      <c r="BI394" s="234">
        <f>IF(O394="nulová",K394,0)</f>
        <v>0</v>
      </c>
      <c r="BJ394" s="19" t="s">
        <v>84</v>
      </c>
      <c r="BK394" s="234">
        <f>ROUND(P394*H394,2)</f>
        <v>0</v>
      </c>
      <c r="BL394" s="19" t="s">
        <v>175</v>
      </c>
      <c r="BM394" s="233" t="s">
        <v>1009</v>
      </c>
    </row>
    <row r="395" s="2" customFormat="1" ht="16.5" customHeight="1">
      <c r="A395" s="40"/>
      <c r="B395" s="41"/>
      <c r="C395" s="220" t="s">
        <v>1010</v>
      </c>
      <c r="D395" s="220" t="s">
        <v>171</v>
      </c>
      <c r="E395" s="221" t="s">
        <v>1011</v>
      </c>
      <c r="F395" s="222" t="s">
        <v>1012</v>
      </c>
      <c r="G395" s="223" t="s">
        <v>179</v>
      </c>
      <c r="H395" s="224">
        <v>18</v>
      </c>
      <c r="I395" s="225"/>
      <c r="J395" s="225"/>
      <c r="K395" s="226">
        <f>ROUND(P395*H395,2)</f>
        <v>0</v>
      </c>
      <c r="L395" s="227"/>
      <c r="M395" s="46"/>
      <c r="N395" s="228" t="s">
        <v>20</v>
      </c>
      <c r="O395" s="229" t="s">
        <v>45</v>
      </c>
      <c r="P395" s="230">
        <f>I395+J395</f>
        <v>0</v>
      </c>
      <c r="Q395" s="230">
        <f>ROUND(I395*H395,2)</f>
        <v>0</v>
      </c>
      <c r="R395" s="230">
        <f>ROUND(J395*H395,2)</f>
        <v>0</v>
      </c>
      <c r="S395" s="86"/>
      <c r="T395" s="231">
        <f>S395*H395</f>
        <v>0</v>
      </c>
      <c r="U395" s="231">
        <v>0</v>
      </c>
      <c r="V395" s="231">
        <f>U395*H395</f>
        <v>0</v>
      </c>
      <c r="W395" s="231">
        <v>0</v>
      </c>
      <c r="X395" s="232">
        <f>W395*H395</f>
        <v>0</v>
      </c>
      <c r="Y395" s="40"/>
      <c r="Z395" s="40"/>
      <c r="AA395" s="40"/>
      <c r="AB395" s="40"/>
      <c r="AC395" s="40"/>
      <c r="AD395" s="40"/>
      <c r="AE395" s="40"/>
      <c r="AR395" s="233" t="s">
        <v>175</v>
      </c>
      <c r="AT395" s="233" t="s">
        <v>171</v>
      </c>
      <c r="AU395" s="233" t="s">
        <v>165</v>
      </c>
      <c r="AY395" s="19" t="s">
        <v>166</v>
      </c>
      <c r="BE395" s="234">
        <f>IF(O395="základní",K395,0)</f>
        <v>0</v>
      </c>
      <c r="BF395" s="234">
        <f>IF(O395="snížená",K395,0)</f>
        <v>0</v>
      </c>
      <c r="BG395" s="234">
        <f>IF(O395="zákl. přenesená",K395,0)</f>
        <v>0</v>
      </c>
      <c r="BH395" s="234">
        <f>IF(O395="sníž. přenesená",K395,0)</f>
        <v>0</v>
      </c>
      <c r="BI395" s="234">
        <f>IF(O395="nulová",K395,0)</f>
        <v>0</v>
      </c>
      <c r="BJ395" s="19" t="s">
        <v>84</v>
      </c>
      <c r="BK395" s="234">
        <f>ROUND(P395*H395,2)</f>
        <v>0</v>
      </c>
      <c r="BL395" s="19" t="s">
        <v>175</v>
      </c>
      <c r="BM395" s="233" t="s">
        <v>1013</v>
      </c>
    </row>
    <row r="396" s="2" customFormat="1" ht="16.5" customHeight="1">
      <c r="A396" s="40"/>
      <c r="B396" s="41"/>
      <c r="C396" s="220" t="s">
        <v>1014</v>
      </c>
      <c r="D396" s="220" t="s">
        <v>171</v>
      </c>
      <c r="E396" s="221" t="s">
        <v>1015</v>
      </c>
      <c r="F396" s="222" t="s">
        <v>1016</v>
      </c>
      <c r="G396" s="223" t="s">
        <v>179</v>
      </c>
      <c r="H396" s="224">
        <v>18</v>
      </c>
      <c r="I396" s="225"/>
      <c r="J396" s="225"/>
      <c r="K396" s="226">
        <f>ROUND(P396*H396,2)</f>
        <v>0</v>
      </c>
      <c r="L396" s="227"/>
      <c r="M396" s="46"/>
      <c r="N396" s="228" t="s">
        <v>20</v>
      </c>
      <c r="O396" s="229" t="s">
        <v>45</v>
      </c>
      <c r="P396" s="230">
        <f>I396+J396</f>
        <v>0</v>
      </c>
      <c r="Q396" s="230">
        <f>ROUND(I396*H396,2)</f>
        <v>0</v>
      </c>
      <c r="R396" s="230">
        <f>ROUND(J396*H396,2)</f>
        <v>0</v>
      </c>
      <c r="S396" s="86"/>
      <c r="T396" s="231">
        <f>S396*H396</f>
        <v>0</v>
      </c>
      <c r="U396" s="231">
        <v>0</v>
      </c>
      <c r="V396" s="231">
        <f>U396*H396</f>
        <v>0</v>
      </c>
      <c r="W396" s="231">
        <v>0</v>
      </c>
      <c r="X396" s="232">
        <f>W396*H396</f>
        <v>0</v>
      </c>
      <c r="Y396" s="40"/>
      <c r="Z396" s="40"/>
      <c r="AA396" s="40"/>
      <c r="AB396" s="40"/>
      <c r="AC396" s="40"/>
      <c r="AD396" s="40"/>
      <c r="AE396" s="40"/>
      <c r="AR396" s="233" t="s">
        <v>175</v>
      </c>
      <c r="AT396" s="233" t="s">
        <v>171</v>
      </c>
      <c r="AU396" s="233" t="s">
        <v>165</v>
      </c>
      <c r="AY396" s="19" t="s">
        <v>166</v>
      </c>
      <c r="BE396" s="234">
        <f>IF(O396="základní",K396,0)</f>
        <v>0</v>
      </c>
      <c r="BF396" s="234">
        <f>IF(O396="snížená",K396,0)</f>
        <v>0</v>
      </c>
      <c r="BG396" s="234">
        <f>IF(O396="zákl. přenesená",K396,0)</f>
        <v>0</v>
      </c>
      <c r="BH396" s="234">
        <f>IF(O396="sníž. přenesená",K396,0)</f>
        <v>0</v>
      </c>
      <c r="BI396" s="234">
        <f>IF(O396="nulová",K396,0)</f>
        <v>0</v>
      </c>
      <c r="BJ396" s="19" t="s">
        <v>84</v>
      </c>
      <c r="BK396" s="234">
        <f>ROUND(P396*H396,2)</f>
        <v>0</v>
      </c>
      <c r="BL396" s="19" t="s">
        <v>175</v>
      </c>
      <c r="BM396" s="233" t="s">
        <v>1017</v>
      </c>
    </row>
    <row r="397" s="2" customFormat="1" ht="16.5" customHeight="1">
      <c r="A397" s="40"/>
      <c r="B397" s="41"/>
      <c r="C397" s="220" t="s">
        <v>1018</v>
      </c>
      <c r="D397" s="220" t="s">
        <v>171</v>
      </c>
      <c r="E397" s="221" t="s">
        <v>1019</v>
      </c>
      <c r="F397" s="222" t="s">
        <v>1020</v>
      </c>
      <c r="G397" s="223" t="s">
        <v>179</v>
      </c>
      <c r="H397" s="224">
        <v>16</v>
      </c>
      <c r="I397" s="225"/>
      <c r="J397" s="225"/>
      <c r="K397" s="226">
        <f>ROUND(P397*H397,2)</f>
        <v>0</v>
      </c>
      <c r="L397" s="227"/>
      <c r="M397" s="46"/>
      <c r="N397" s="228" t="s">
        <v>20</v>
      </c>
      <c r="O397" s="229" t="s">
        <v>45</v>
      </c>
      <c r="P397" s="230">
        <f>I397+J397</f>
        <v>0</v>
      </c>
      <c r="Q397" s="230">
        <f>ROUND(I397*H397,2)</f>
        <v>0</v>
      </c>
      <c r="R397" s="230">
        <f>ROUND(J397*H397,2)</f>
        <v>0</v>
      </c>
      <c r="S397" s="86"/>
      <c r="T397" s="231">
        <f>S397*H397</f>
        <v>0</v>
      </c>
      <c r="U397" s="231">
        <v>0</v>
      </c>
      <c r="V397" s="231">
        <f>U397*H397</f>
        <v>0</v>
      </c>
      <c r="W397" s="231">
        <v>0</v>
      </c>
      <c r="X397" s="232">
        <f>W397*H397</f>
        <v>0</v>
      </c>
      <c r="Y397" s="40"/>
      <c r="Z397" s="40"/>
      <c r="AA397" s="40"/>
      <c r="AB397" s="40"/>
      <c r="AC397" s="40"/>
      <c r="AD397" s="40"/>
      <c r="AE397" s="40"/>
      <c r="AR397" s="233" t="s">
        <v>175</v>
      </c>
      <c r="AT397" s="233" t="s">
        <v>171</v>
      </c>
      <c r="AU397" s="233" t="s">
        <v>165</v>
      </c>
      <c r="AY397" s="19" t="s">
        <v>166</v>
      </c>
      <c r="BE397" s="234">
        <f>IF(O397="základní",K397,0)</f>
        <v>0</v>
      </c>
      <c r="BF397" s="234">
        <f>IF(O397="snížená",K397,0)</f>
        <v>0</v>
      </c>
      <c r="BG397" s="234">
        <f>IF(O397="zákl. přenesená",K397,0)</f>
        <v>0</v>
      </c>
      <c r="BH397" s="234">
        <f>IF(O397="sníž. přenesená",K397,0)</f>
        <v>0</v>
      </c>
      <c r="BI397" s="234">
        <f>IF(O397="nulová",K397,0)</f>
        <v>0</v>
      </c>
      <c r="BJ397" s="19" t="s">
        <v>84</v>
      </c>
      <c r="BK397" s="234">
        <f>ROUND(P397*H397,2)</f>
        <v>0</v>
      </c>
      <c r="BL397" s="19" t="s">
        <v>175</v>
      </c>
      <c r="BM397" s="233" t="s">
        <v>1021</v>
      </c>
    </row>
    <row r="398" s="2" customFormat="1" ht="16.5" customHeight="1">
      <c r="A398" s="40"/>
      <c r="B398" s="41"/>
      <c r="C398" s="220" t="s">
        <v>1022</v>
      </c>
      <c r="D398" s="220" t="s">
        <v>171</v>
      </c>
      <c r="E398" s="221" t="s">
        <v>1023</v>
      </c>
      <c r="F398" s="222" t="s">
        <v>1024</v>
      </c>
      <c r="G398" s="223" t="s">
        <v>179</v>
      </c>
      <c r="H398" s="224">
        <v>18</v>
      </c>
      <c r="I398" s="225"/>
      <c r="J398" s="225"/>
      <c r="K398" s="226">
        <f>ROUND(P398*H398,2)</f>
        <v>0</v>
      </c>
      <c r="L398" s="227"/>
      <c r="M398" s="46"/>
      <c r="N398" s="228" t="s">
        <v>20</v>
      </c>
      <c r="O398" s="229" t="s">
        <v>45</v>
      </c>
      <c r="P398" s="230">
        <f>I398+J398</f>
        <v>0</v>
      </c>
      <c r="Q398" s="230">
        <f>ROUND(I398*H398,2)</f>
        <v>0</v>
      </c>
      <c r="R398" s="230">
        <f>ROUND(J398*H398,2)</f>
        <v>0</v>
      </c>
      <c r="S398" s="86"/>
      <c r="T398" s="231">
        <f>S398*H398</f>
        <v>0</v>
      </c>
      <c r="U398" s="231">
        <v>0</v>
      </c>
      <c r="V398" s="231">
        <f>U398*H398</f>
        <v>0</v>
      </c>
      <c r="W398" s="231">
        <v>0</v>
      </c>
      <c r="X398" s="232">
        <f>W398*H398</f>
        <v>0</v>
      </c>
      <c r="Y398" s="40"/>
      <c r="Z398" s="40"/>
      <c r="AA398" s="40"/>
      <c r="AB398" s="40"/>
      <c r="AC398" s="40"/>
      <c r="AD398" s="40"/>
      <c r="AE398" s="40"/>
      <c r="AR398" s="233" t="s">
        <v>175</v>
      </c>
      <c r="AT398" s="233" t="s">
        <v>171</v>
      </c>
      <c r="AU398" s="233" t="s">
        <v>165</v>
      </c>
      <c r="AY398" s="19" t="s">
        <v>166</v>
      </c>
      <c r="BE398" s="234">
        <f>IF(O398="základní",K398,0)</f>
        <v>0</v>
      </c>
      <c r="BF398" s="234">
        <f>IF(O398="snížená",K398,0)</f>
        <v>0</v>
      </c>
      <c r="BG398" s="234">
        <f>IF(O398="zákl. přenesená",K398,0)</f>
        <v>0</v>
      </c>
      <c r="BH398" s="234">
        <f>IF(O398="sníž. přenesená",K398,0)</f>
        <v>0</v>
      </c>
      <c r="BI398" s="234">
        <f>IF(O398="nulová",K398,0)</f>
        <v>0</v>
      </c>
      <c r="BJ398" s="19" t="s">
        <v>84</v>
      </c>
      <c r="BK398" s="234">
        <f>ROUND(P398*H398,2)</f>
        <v>0</v>
      </c>
      <c r="BL398" s="19" t="s">
        <v>175</v>
      </c>
      <c r="BM398" s="233" t="s">
        <v>1025</v>
      </c>
    </row>
    <row r="399" s="2" customFormat="1" ht="16.5" customHeight="1">
      <c r="A399" s="40"/>
      <c r="B399" s="41"/>
      <c r="C399" s="220" t="s">
        <v>1026</v>
      </c>
      <c r="D399" s="220" t="s">
        <v>171</v>
      </c>
      <c r="E399" s="221" t="s">
        <v>1027</v>
      </c>
      <c r="F399" s="222" t="s">
        <v>1028</v>
      </c>
      <c r="G399" s="223" t="s">
        <v>179</v>
      </c>
      <c r="H399" s="224">
        <v>18</v>
      </c>
      <c r="I399" s="225"/>
      <c r="J399" s="225"/>
      <c r="K399" s="226">
        <f>ROUND(P399*H399,2)</f>
        <v>0</v>
      </c>
      <c r="L399" s="227"/>
      <c r="M399" s="46"/>
      <c r="N399" s="228" t="s">
        <v>20</v>
      </c>
      <c r="O399" s="229" t="s">
        <v>45</v>
      </c>
      <c r="P399" s="230">
        <f>I399+J399</f>
        <v>0</v>
      </c>
      <c r="Q399" s="230">
        <f>ROUND(I399*H399,2)</f>
        <v>0</v>
      </c>
      <c r="R399" s="230">
        <f>ROUND(J399*H399,2)</f>
        <v>0</v>
      </c>
      <c r="S399" s="86"/>
      <c r="T399" s="231">
        <f>S399*H399</f>
        <v>0</v>
      </c>
      <c r="U399" s="231">
        <v>0</v>
      </c>
      <c r="V399" s="231">
        <f>U399*H399</f>
        <v>0</v>
      </c>
      <c r="W399" s="231">
        <v>0</v>
      </c>
      <c r="X399" s="232">
        <f>W399*H399</f>
        <v>0</v>
      </c>
      <c r="Y399" s="40"/>
      <c r="Z399" s="40"/>
      <c r="AA399" s="40"/>
      <c r="AB399" s="40"/>
      <c r="AC399" s="40"/>
      <c r="AD399" s="40"/>
      <c r="AE399" s="40"/>
      <c r="AR399" s="233" t="s">
        <v>175</v>
      </c>
      <c r="AT399" s="233" t="s">
        <v>171</v>
      </c>
      <c r="AU399" s="233" t="s">
        <v>165</v>
      </c>
      <c r="AY399" s="19" t="s">
        <v>166</v>
      </c>
      <c r="BE399" s="234">
        <f>IF(O399="základní",K399,0)</f>
        <v>0</v>
      </c>
      <c r="BF399" s="234">
        <f>IF(O399="snížená",K399,0)</f>
        <v>0</v>
      </c>
      <c r="BG399" s="234">
        <f>IF(O399="zákl. přenesená",K399,0)</f>
        <v>0</v>
      </c>
      <c r="BH399" s="234">
        <f>IF(O399="sníž. přenesená",K399,0)</f>
        <v>0</v>
      </c>
      <c r="BI399" s="234">
        <f>IF(O399="nulová",K399,0)</f>
        <v>0</v>
      </c>
      <c r="BJ399" s="19" t="s">
        <v>84</v>
      </c>
      <c r="BK399" s="234">
        <f>ROUND(P399*H399,2)</f>
        <v>0</v>
      </c>
      <c r="BL399" s="19" t="s">
        <v>175</v>
      </c>
      <c r="BM399" s="233" t="s">
        <v>1029</v>
      </c>
    </row>
    <row r="400" s="2" customFormat="1" ht="21.75" customHeight="1">
      <c r="A400" s="40"/>
      <c r="B400" s="41"/>
      <c r="C400" s="220" t="s">
        <v>1030</v>
      </c>
      <c r="D400" s="220" t="s">
        <v>171</v>
      </c>
      <c r="E400" s="221" t="s">
        <v>1031</v>
      </c>
      <c r="F400" s="222" t="s">
        <v>904</v>
      </c>
      <c r="G400" s="223" t="s">
        <v>174</v>
      </c>
      <c r="H400" s="224">
        <v>655</v>
      </c>
      <c r="I400" s="225"/>
      <c r="J400" s="225"/>
      <c r="K400" s="226">
        <f>ROUND(P400*H400,2)</f>
        <v>0</v>
      </c>
      <c r="L400" s="227"/>
      <c r="M400" s="46"/>
      <c r="N400" s="228" t="s">
        <v>20</v>
      </c>
      <c r="O400" s="229" t="s">
        <v>45</v>
      </c>
      <c r="P400" s="230">
        <f>I400+J400</f>
        <v>0</v>
      </c>
      <c r="Q400" s="230">
        <f>ROUND(I400*H400,2)</f>
        <v>0</v>
      </c>
      <c r="R400" s="230">
        <f>ROUND(J400*H400,2)</f>
        <v>0</v>
      </c>
      <c r="S400" s="86"/>
      <c r="T400" s="231">
        <f>S400*H400</f>
        <v>0</v>
      </c>
      <c r="U400" s="231">
        <v>0</v>
      </c>
      <c r="V400" s="231">
        <f>U400*H400</f>
        <v>0</v>
      </c>
      <c r="W400" s="231">
        <v>0</v>
      </c>
      <c r="X400" s="232">
        <f>W400*H400</f>
        <v>0</v>
      </c>
      <c r="Y400" s="40"/>
      <c r="Z400" s="40"/>
      <c r="AA400" s="40"/>
      <c r="AB400" s="40"/>
      <c r="AC400" s="40"/>
      <c r="AD400" s="40"/>
      <c r="AE400" s="40"/>
      <c r="AR400" s="233" t="s">
        <v>175</v>
      </c>
      <c r="AT400" s="233" t="s">
        <v>171</v>
      </c>
      <c r="AU400" s="233" t="s">
        <v>165</v>
      </c>
      <c r="AY400" s="19" t="s">
        <v>166</v>
      </c>
      <c r="BE400" s="234">
        <f>IF(O400="základní",K400,0)</f>
        <v>0</v>
      </c>
      <c r="BF400" s="234">
        <f>IF(O400="snížená",K400,0)</f>
        <v>0</v>
      </c>
      <c r="BG400" s="234">
        <f>IF(O400="zákl. přenesená",K400,0)</f>
        <v>0</v>
      </c>
      <c r="BH400" s="234">
        <f>IF(O400="sníž. přenesená",K400,0)</f>
        <v>0</v>
      </c>
      <c r="BI400" s="234">
        <f>IF(O400="nulová",K400,0)</f>
        <v>0</v>
      </c>
      <c r="BJ400" s="19" t="s">
        <v>84</v>
      </c>
      <c r="BK400" s="234">
        <f>ROUND(P400*H400,2)</f>
        <v>0</v>
      </c>
      <c r="BL400" s="19" t="s">
        <v>175</v>
      </c>
      <c r="BM400" s="233" t="s">
        <v>1032</v>
      </c>
    </row>
    <row r="401" s="2" customFormat="1" ht="21.75" customHeight="1">
      <c r="A401" s="40"/>
      <c r="B401" s="41"/>
      <c r="C401" s="220" t="s">
        <v>1033</v>
      </c>
      <c r="D401" s="220" t="s">
        <v>171</v>
      </c>
      <c r="E401" s="221" t="s">
        <v>1034</v>
      </c>
      <c r="F401" s="222" t="s">
        <v>1035</v>
      </c>
      <c r="G401" s="223" t="s">
        <v>174</v>
      </c>
      <c r="H401" s="224">
        <v>80</v>
      </c>
      <c r="I401" s="225"/>
      <c r="J401" s="225"/>
      <c r="K401" s="226">
        <f>ROUND(P401*H401,2)</f>
        <v>0</v>
      </c>
      <c r="L401" s="227"/>
      <c r="M401" s="46"/>
      <c r="N401" s="228" t="s">
        <v>20</v>
      </c>
      <c r="O401" s="229" t="s">
        <v>45</v>
      </c>
      <c r="P401" s="230">
        <f>I401+J401</f>
        <v>0</v>
      </c>
      <c r="Q401" s="230">
        <f>ROUND(I401*H401,2)</f>
        <v>0</v>
      </c>
      <c r="R401" s="230">
        <f>ROUND(J401*H401,2)</f>
        <v>0</v>
      </c>
      <c r="S401" s="86"/>
      <c r="T401" s="231">
        <f>S401*H401</f>
        <v>0</v>
      </c>
      <c r="U401" s="231">
        <v>0</v>
      </c>
      <c r="V401" s="231">
        <f>U401*H401</f>
        <v>0</v>
      </c>
      <c r="W401" s="231">
        <v>0</v>
      </c>
      <c r="X401" s="232">
        <f>W401*H401</f>
        <v>0</v>
      </c>
      <c r="Y401" s="40"/>
      <c r="Z401" s="40"/>
      <c r="AA401" s="40"/>
      <c r="AB401" s="40"/>
      <c r="AC401" s="40"/>
      <c r="AD401" s="40"/>
      <c r="AE401" s="40"/>
      <c r="AR401" s="233" t="s">
        <v>175</v>
      </c>
      <c r="AT401" s="233" t="s">
        <v>171</v>
      </c>
      <c r="AU401" s="233" t="s">
        <v>165</v>
      </c>
      <c r="AY401" s="19" t="s">
        <v>166</v>
      </c>
      <c r="BE401" s="234">
        <f>IF(O401="základní",K401,0)</f>
        <v>0</v>
      </c>
      <c r="BF401" s="234">
        <f>IF(O401="snížená",K401,0)</f>
        <v>0</v>
      </c>
      <c r="BG401" s="234">
        <f>IF(O401="zákl. přenesená",K401,0)</f>
        <v>0</v>
      </c>
      <c r="BH401" s="234">
        <f>IF(O401="sníž. přenesená",K401,0)</f>
        <v>0</v>
      </c>
      <c r="BI401" s="234">
        <f>IF(O401="nulová",K401,0)</f>
        <v>0</v>
      </c>
      <c r="BJ401" s="19" t="s">
        <v>84</v>
      </c>
      <c r="BK401" s="234">
        <f>ROUND(P401*H401,2)</f>
        <v>0</v>
      </c>
      <c r="BL401" s="19" t="s">
        <v>175</v>
      </c>
      <c r="BM401" s="233" t="s">
        <v>1036</v>
      </c>
    </row>
    <row r="402" s="2" customFormat="1" ht="16.5" customHeight="1">
      <c r="A402" s="40"/>
      <c r="B402" s="41"/>
      <c r="C402" s="220" t="s">
        <v>1037</v>
      </c>
      <c r="D402" s="220" t="s">
        <v>171</v>
      </c>
      <c r="E402" s="221" t="s">
        <v>1038</v>
      </c>
      <c r="F402" s="222" t="s">
        <v>1039</v>
      </c>
      <c r="G402" s="223" t="s">
        <v>179</v>
      </c>
      <c r="H402" s="224">
        <v>32</v>
      </c>
      <c r="I402" s="225"/>
      <c r="J402" s="225"/>
      <c r="K402" s="226">
        <f>ROUND(P402*H402,2)</f>
        <v>0</v>
      </c>
      <c r="L402" s="227"/>
      <c r="M402" s="46"/>
      <c r="N402" s="228" t="s">
        <v>20</v>
      </c>
      <c r="O402" s="229" t="s">
        <v>45</v>
      </c>
      <c r="P402" s="230">
        <f>I402+J402</f>
        <v>0</v>
      </c>
      <c r="Q402" s="230">
        <f>ROUND(I402*H402,2)</f>
        <v>0</v>
      </c>
      <c r="R402" s="230">
        <f>ROUND(J402*H402,2)</f>
        <v>0</v>
      </c>
      <c r="S402" s="86"/>
      <c r="T402" s="231">
        <f>S402*H402</f>
        <v>0</v>
      </c>
      <c r="U402" s="231">
        <v>0</v>
      </c>
      <c r="V402" s="231">
        <f>U402*H402</f>
        <v>0</v>
      </c>
      <c r="W402" s="231">
        <v>0</v>
      </c>
      <c r="X402" s="232">
        <f>W402*H402</f>
        <v>0</v>
      </c>
      <c r="Y402" s="40"/>
      <c r="Z402" s="40"/>
      <c r="AA402" s="40"/>
      <c r="AB402" s="40"/>
      <c r="AC402" s="40"/>
      <c r="AD402" s="40"/>
      <c r="AE402" s="40"/>
      <c r="AR402" s="233" t="s">
        <v>175</v>
      </c>
      <c r="AT402" s="233" t="s">
        <v>171</v>
      </c>
      <c r="AU402" s="233" t="s">
        <v>165</v>
      </c>
      <c r="AY402" s="19" t="s">
        <v>166</v>
      </c>
      <c r="BE402" s="234">
        <f>IF(O402="základní",K402,0)</f>
        <v>0</v>
      </c>
      <c r="BF402" s="234">
        <f>IF(O402="snížená",K402,0)</f>
        <v>0</v>
      </c>
      <c r="BG402" s="234">
        <f>IF(O402="zákl. přenesená",K402,0)</f>
        <v>0</v>
      </c>
      <c r="BH402" s="234">
        <f>IF(O402="sníž. přenesená",K402,0)</f>
        <v>0</v>
      </c>
      <c r="BI402" s="234">
        <f>IF(O402="nulová",K402,0)</f>
        <v>0</v>
      </c>
      <c r="BJ402" s="19" t="s">
        <v>84</v>
      </c>
      <c r="BK402" s="234">
        <f>ROUND(P402*H402,2)</f>
        <v>0</v>
      </c>
      <c r="BL402" s="19" t="s">
        <v>175</v>
      </c>
      <c r="BM402" s="233" t="s">
        <v>1040</v>
      </c>
    </row>
    <row r="403" s="2" customFormat="1" ht="21.75" customHeight="1">
      <c r="A403" s="40"/>
      <c r="B403" s="41"/>
      <c r="C403" s="220" t="s">
        <v>1041</v>
      </c>
      <c r="D403" s="220" t="s">
        <v>171</v>
      </c>
      <c r="E403" s="221" t="s">
        <v>1042</v>
      </c>
      <c r="F403" s="222" t="s">
        <v>1043</v>
      </c>
      <c r="G403" s="223" t="s">
        <v>179</v>
      </c>
      <c r="H403" s="224">
        <v>32</v>
      </c>
      <c r="I403" s="225"/>
      <c r="J403" s="225"/>
      <c r="K403" s="226">
        <f>ROUND(P403*H403,2)</f>
        <v>0</v>
      </c>
      <c r="L403" s="227"/>
      <c r="M403" s="46"/>
      <c r="N403" s="228" t="s">
        <v>20</v>
      </c>
      <c r="O403" s="229" t="s">
        <v>45</v>
      </c>
      <c r="P403" s="230">
        <f>I403+J403</f>
        <v>0</v>
      </c>
      <c r="Q403" s="230">
        <f>ROUND(I403*H403,2)</f>
        <v>0</v>
      </c>
      <c r="R403" s="230">
        <f>ROUND(J403*H403,2)</f>
        <v>0</v>
      </c>
      <c r="S403" s="86"/>
      <c r="T403" s="231">
        <f>S403*H403</f>
        <v>0</v>
      </c>
      <c r="U403" s="231">
        <v>0</v>
      </c>
      <c r="V403" s="231">
        <f>U403*H403</f>
        <v>0</v>
      </c>
      <c r="W403" s="231">
        <v>0</v>
      </c>
      <c r="X403" s="232">
        <f>W403*H403</f>
        <v>0</v>
      </c>
      <c r="Y403" s="40"/>
      <c r="Z403" s="40"/>
      <c r="AA403" s="40"/>
      <c r="AB403" s="40"/>
      <c r="AC403" s="40"/>
      <c r="AD403" s="40"/>
      <c r="AE403" s="40"/>
      <c r="AR403" s="233" t="s">
        <v>175</v>
      </c>
      <c r="AT403" s="233" t="s">
        <v>171</v>
      </c>
      <c r="AU403" s="233" t="s">
        <v>165</v>
      </c>
      <c r="AY403" s="19" t="s">
        <v>166</v>
      </c>
      <c r="BE403" s="234">
        <f>IF(O403="základní",K403,0)</f>
        <v>0</v>
      </c>
      <c r="BF403" s="234">
        <f>IF(O403="snížená",K403,0)</f>
        <v>0</v>
      </c>
      <c r="BG403" s="234">
        <f>IF(O403="zákl. přenesená",K403,0)</f>
        <v>0</v>
      </c>
      <c r="BH403" s="234">
        <f>IF(O403="sníž. přenesená",K403,0)</f>
        <v>0</v>
      </c>
      <c r="BI403" s="234">
        <f>IF(O403="nulová",K403,0)</f>
        <v>0</v>
      </c>
      <c r="BJ403" s="19" t="s">
        <v>84</v>
      </c>
      <c r="BK403" s="234">
        <f>ROUND(P403*H403,2)</f>
        <v>0</v>
      </c>
      <c r="BL403" s="19" t="s">
        <v>175</v>
      </c>
      <c r="BM403" s="233" t="s">
        <v>1044</v>
      </c>
    </row>
    <row r="404" s="2" customFormat="1" ht="21.75" customHeight="1">
      <c r="A404" s="40"/>
      <c r="B404" s="41"/>
      <c r="C404" s="220" t="s">
        <v>1045</v>
      </c>
      <c r="D404" s="220" t="s">
        <v>171</v>
      </c>
      <c r="E404" s="221" t="s">
        <v>1042</v>
      </c>
      <c r="F404" s="222" t="s">
        <v>1043</v>
      </c>
      <c r="G404" s="223" t="s">
        <v>179</v>
      </c>
      <c r="H404" s="224">
        <v>16</v>
      </c>
      <c r="I404" s="225"/>
      <c r="J404" s="225"/>
      <c r="K404" s="226">
        <f>ROUND(P404*H404,2)</f>
        <v>0</v>
      </c>
      <c r="L404" s="227"/>
      <c r="M404" s="46"/>
      <c r="N404" s="228" t="s">
        <v>20</v>
      </c>
      <c r="O404" s="229" t="s">
        <v>45</v>
      </c>
      <c r="P404" s="230">
        <f>I404+J404</f>
        <v>0</v>
      </c>
      <c r="Q404" s="230">
        <f>ROUND(I404*H404,2)</f>
        <v>0</v>
      </c>
      <c r="R404" s="230">
        <f>ROUND(J404*H404,2)</f>
        <v>0</v>
      </c>
      <c r="S404" s="86"/>
      <c r="T404" s="231">
        <f>S404*H404</f>
        <v>0</v>
      </c>
      <c r="U404" s="231">
        <v>0</v>
      </c>
      <c r="V404" s="231">
        <f>U404*H404</f>
        <v>0</v>
      </c>
      <c r="W404" s="231">
        <v>0</v>
      </c>
      <c r="X404" s="232">
        <f>W404*H404</f>
        <v>0</v>
      </c>
      <c r="Y404" s="40"/>
      <c r="Z404" s="40"/>
      <c r="AA404" s="40"/>
      <c r="AB404" s="40"/>
      <c r="AC404" s="40"/>
      <c r="AD404" s="40"/>
      <c r="AE404" s="40"/>
      <c r="AR404" s="233" t="s">
        <v>175</v>
      </c>
      <c r="AT404" s="233" t="s">
        <v>171</v>
      </c>
      <c r="AU404" s="233" t="s">
        <v>165</v>
      </c>
      <c r="AY404" s="19" t="s">
        <v>166</v>
      </c>
      <c r="BE404" s="234">
        <f>IF(O404="základní",K404,0)</f>
        <v>0</v>
      </c>
      <c r="BF404" s="234">
        <f>IF(O404="snížená",K404,0)</f>
        <v>0</v>
      </c>
      <c r="BG404" s="234">
        <f>IF(O404="zákl. přenesená",K404,0)</f>
        <v>0</v>
      </c>
      <c r="BH404" s="234">
        <f>IF(O404="sníž. přenesená",K404,0)</f>
        <v>0</v>
      </c>
      <c r="BI404" s="234">
        <f>IF(O404="nulová",K404,0)</f>
        <v>0</v>
      </c>
      <c r="BJ404" s="19" t="s">
        <v>84</v>
      </c>
      <c r="BK404" s="234">
        <f>ROUND(P404*H404,2)</f>
        <v>0</v>
      </c>
      <c r="BL404" s="19" t="s">
        <v>175</v>
      </c>
      <c r="BM404" s="233" t="s">
        <v>1046</v>
      </c>
    </row>
    <row r="405" s="2" customFormat="1" ht="16.5" customHeight="1">
      <c r="A405" s="40"/>
      <c r="B405" s="41"/>
      <c r="C405" s="220" t="s">
        <v>1047</v>
      </c>
      <c r="D405" s="220" t="s">
        <v>171</v>
      </c>
      <c r="E405" s="221" t="s">
        <v>832</v>
      </c>
      <c r="F405" s="222" t="s">
        <v>833</v>
      </c>
      <c r="G405" s="223" t="s">
        <v>174</v>
      </c>
      <c r="H405" s="224">
        <v>270</v>
      </c>
      <c r="I405" s="225"/>
      <c r="J405" s="225"/>
      <c r="K405" s="226">
        <f>ROUND(P405*H405,2)</f>
        <v>0</v>
      </c>
      <c r="L405" s="227"/>
      <c r="M405" s="46"/>
      <c r="N405" s="228" t="s">
        <v>20</v>
      </c>
      <c r="O405" s="229" t="s">
        <v>45</v>
      </c>
      <c r="P405" s="230">
        <f>I405+J405</f>
        <v>0</v>
      </c>
      <c r="Q405" s="230">
        <f>ROUND(I405*H405,2)</f>
        <v>0</v>
      </c>
      <c r="R405" s="230">
        <f>ROUND(J405*H405,2)</f>
        <v>0</v>
      </c>
      <c r="S405" s="86"/>
      <c r="T405" s="231">
        <f>S405*H405</f>
        <v>0</v>
      </c>
      <c r="U405" s="231">
        <v>0</v>
      </c>
      <c r="V405" s="231">
        <f>U405*H405</f>
        <v>0</v>
      </c>
      <c r="W405" s="231">
        <v>0</v>
      </c>
      <c r="X405" s="232">
        <f>W405*H405</f>
        <v>0</v>
      </c>
      <c r="Y405" s="40"/>
      <c r="Z405" s="40"/>
      <c r="AA405" s="40"/>
      <c r="AB405" s="40"/>
      <c r="AC405" s="40"/>
      <c r="AD405" s="40"/>
      <c r="AE405" s="40"/>
      <c r="AR405" s="233" t="s">
        <v>175</v>
      </c>
      <c r="AT405" s="233" t="s">
        <v>171</v>
      </c>
      <c r="AU405" s="233" t="s">
        <v>165</v>
      </c>
      <c r="AY405" s="19" t="s">
        <v>166</v>
      </c>
      <c r="BE405" s="234">
        <f>IF(O405="základní",K405,0)</f>
        <v>0</v>
      </c>
      <c r="BF405" s="234">
        <f>IF(O405="snížená",K405,0)</f>
        <v>0</v>
      </c>
      <c r="BG405" s="234">
        <f>IF(O405="zákl. přenesená",K405,0)</f>
        <v>0</v>
      </c>
      <c r="BH405" s="234">
        <f>IF(O405="sníž. přenesená",K405,0)</f>
        <v>0</v>
      </c>
      <c r="BI405" s="234">
        <f>IF(O405="nulová",K405,0)</f>
        <v>0</v>
      </c>
      <c r="BJ405" s="19" t="s">
        <v>84</v>
      </c>
      <c r="BK405" s="234">
        <f>ROUND(P405*H405,2)</f>
        <v>0</v>
      </c>
      <c r="BL405" s="19" t="s">
        <v>175</v>
      </c>
      <c r="BM405" s="233" t="s">
        <v>1048</v>
      </c>
    </row>
    <row r="406" s="2" customFormat="1" ht="16.5" customHeight="1">
      <c r="A406" s="40"/>
      <c r="B406" s="41"/>
      <c r="C406" s="220" t="s">
        <v>1049</v>
      </c>
      <c r="D406" s="220" t="s">
        <v>171</v>
      </c>
      <c r="E406" s="221" t="s">
        <v>1050</v>
      </c>
      <c r="F406" s="222" t="s">
        <v>1051</v>
      </c>
      <c r="G406" s="223" t="s">
        <v>174</v>
      </c>
      <c r="H406" s="224">
        <v>655</v>
      </c>
      <c r="I406" s="225"/>
      <c r="J406" s="225"/>
      <c r="K406" s="226">
        <f>ROUND(P406*H406,2)</f>
        <v>0</v>
      </c>
      <c r="L406" s="227"/>
      <c r="M406" s="46"/>
      <c r="N406" s="228" t="s">
        <v>20</v>
      </c>
      <c r="O406" s="229" t="s">
        <v>45</v>
      </c>
      <c r="P406" s="230">
        <f>I406+J406</f>
        <v>0</v>
      </c>
      <c r="Q406" s="230">
        <f>ROUND(I406*H406,2)</f>
        <v>0</v>
      </c>
      <c r="R406" s="230">
        <f>ROUND(J406*H406,2)</f>
        <v>0</v>
      </c>
      <c r="S406" s="86"/>
      <c r="T406" s="231">
        <f>S406*H406</f>
        <v>0</v>
      </c>
      <c r="U406" s="231">
        <v>0</v>
      </c>
      <c r="V406" s="231">
        <f>U406*H406</f>
        <v>0</v>
      </c>
      <c r="W406" s="231">
        <v>0</v>
      </c>
      <c r="X406" s="232">
        <f>W406*H406</f>
        <v>0</v>
      </c>
      <c r="Y406" s="40"/>
      <c r="Z406" s="40"/>
      <c r="AA406" s="40"/>
      <c r="AB406" s="40"/>
      <c r="AC406" s="40"/>
      <c r="AD406" s="40"/>
      <c r="AE406" s="40"/>
      <c r="AR406" s="233" t="s">
        <v>175</v>
      </c>
      <c r="AT406" s="233" t="s">
        <v>171</v>
      </c>
      <c r="AU406" s="233" t="s">
        <v>165</v>
      </c>
      <c r="AY406" s="19" t="s">
        <v>166</v>
      </c>
      <c r="BE406" s="234">
        <f>IF(O406="základní",K406,0)</f>
        <v>0</v>
      </c>
      <c r="BF406" s="234">
        <f>IF(O406="snížená",K406,0)</f>
        <v>0</v>
      </c>
      <c r="BG406" s="234">
        <f>IF(O406="zákl. přenesená",K406,0)</f>
        <v>0</v>
      </c>
      <c r="BH406" s="234">
        <f>IF(O406="sníž. přenesená",K406,0)</f>
        <v>0</v>
      </c>
      <c r="BI406" s="234">
        <f>IF(O406="nulová",K406,0)</f>
        <v>0</v>
      </c>
      <c r="BJ406" s="19" t="s">
        <v>84</v>
      </c>
      <c r="BK406" s="234">
        <f>ROUND(P406*H406,2)</f>
        <v>0</v>
      </c>
      <c r="BL406" s="19" t="s">
        <v>175</v>
      </c>
      <c r="BM406" s="233" t="s">
        <v>1052</v>
      </c>
    </row>
    <row r="407" s="2" customFormat="1" ht="16.5" customHeight="1">
      <c r="A407" s="40"/>
      <c r="B407" s="41"/>
      <c r="C407" s="220" t="s">
        <v>1053</v>
      </c>
      <c r="D407" s="220" t="s">
        <v>171</v>
      </c>
      <c r="E407" s="221" t="s">
        <v>1054</v>
      </c>
      <c r="F407" s="222" t="s">
        <v>1055</v>
      </c>
      <c r="G407" s="223" t="s">
        <v>998</v>
      </c>
      <c r="H407" s="224">
        <v>48</v>
      </c>
      <c r="I407" s="225"/>
      <c r="J407" s="225"/>
      <c r="K407" s="226">
        <f>ROUND(P407*H407,2)</f>
        <v>0</v>
      </c>
      <c r="L407" s="227"/>
      <c r="M407" s="46"/>
      <c r="N407" s="228" t="s">
        <v>20</v>
      </c>
      <c r="O407" s="229" t="s">
        <v>45</v>
      </c>
      <c r="P407" s="230">
        <f>I407+J407</f>
        <v>0</v>
      </c>
      <c r="Q407" s="230">
        <f>ROUND(I407*H407,2)</f>
        <v>0</v>
      </c>
      <c r="R407" s="230">
        <f>ROUND(J407*H407,2)</f>
        <v>0</v>
      </c>
      <c r="S407" s="86"/>
      <c r="T407" s="231">
        <f>S407*H407</f>
        <v>0</v>
      </c>
      <c r="U407" s="231">
        <v>0</v>
      </c>
      <c r="V407" s="231">
        <f>U407*H407</f>
        <v>0</v>
      </c>
      <c r="W407" s="231">
        <v>0</v>
      </c>
      <c r="X407" s="232">
        <f>W407*H407</f>
        <v>0</v>
      </c>
      <c r="Y407" s="40"/>
      <c r="Z407" s="40"/>
      <c r="AA407" s="40"/>
      <c r="AB407" s="40"/>
      <c r="AC407" s="40"/>
      <c r="AD407" s="40"/>
      <c r="AE407" s="40"/>
      <c r="AR407" s="233" t="s">
        <v>175</v>
      </c>
      <c r="AT407" s="233" t="s">
        <v>171</v>
      </c>
      <c r="AU407" s="233" t="s">
        <v>165</v>
      </c>
      <c r="AY407" s="19" t="s">
        <v>166</v>
      </c>
      <c r="BE407" s="234">
        <f>IF(O407="základní",K407,0)</f>
        <v>0</v>
      </c>
      <c r="BF407" s="234">
        <f>IF(O407="snížená",K407,0)</f>
        <v>0</v>
      </c>
      <c r="BG407" s="234">
        <f>IF(O407="zákl. přenesená",K407,0)</f>
        <v>0</v>
      </c>
      <c r="BH407" s="234">
        <f>IF(O407="sníž. přenesená",K407,0)</f>
        <v>0</v>
      </c>
      <c r="BI407" s="234">
        <f>IF(O407="nulová",K407,0)</f>
        <v>0</v>
      </c>
      <c r="BJ407" s="19" t="s">
        <v>84</v>
      </c>
      <c r="BK407" s="234">
        <f>ROUND(P407*H407,2)</f>
        <v>0</v>
      </c>
      <c r="BL407" s="19" t="s">
        <v>175</v>
      </c>
      <c r="BM407" s="233" t="s">
        <v>1056</v>
      </c>
    </row>
    <row r="408" s="2" customFormat="1" ht="16.5" customHeight="1">
      <c r="A408" s="40"/>
      <c r="B408" s="41"/>
      <c r="C408" s="220" t="s">
        <v>1057</v>
      </c>
      <c r="D408" s="220" t="s">
        <v>171</v>
      </c>
      <c r="E408" s="221" t="s">
        <v>1058</v>
      </c>
      <c r="F408" s="222" t="s">
        <v>1059</v>
      </c>
      <c r="G408" s="223" t="s">
        <v>998</v>
      </c>
      <c r="H408" s="224">
        <v>48</v>
      </c>
      <c r="I408" s="225"/>
      <c r="J408" s="225"/>
      <c r="K408" s="226">
        <f>ROUND(P408*H408,2)</f>
        <v>0</v>
      </c>
      <c r="L408" s="227"/>
      <c r="M408" s="46"/>
      <c r="N408" s="228" t="s">
        <v>20</v>
      </c>
      <c r="O408" s="229" t="s">
        <v>45</v>
      </c>
      <c r="P408" s="230">
        <f>I408+J408</f>
        <v>0</v>
      </c>
      <c r="Q408" s="230">
        <f>ROUND(I408*H408,2)</f>
        <v>0</v>
      </c>
      <c r="R408" s="230">
        <f>ROUND(J408*H408,2)</f>
        <v>0</v>
      </c>
      <c r="S408" s="86"/>
      <c r="T408" s="231">
        <f>S408*H408</f>
        <v>0</v>
      </c>
      <c r="U408" s="231">
        <v>0</v>
      </c>
      <c r="V408" s="231">
        <f>U408*H408</f>
        <v>0</v>
      </c>
      <c r="W408" s="231">
        <v>0</v>
      </c>
      <c r="X408" s="232">
        <f>W408*H408</f>
        <v>0</v>
      </c>
      <c r="Y408" s="40"/>
      <c r="Z408" s="40"/>
      <c r="AA408" s="40"/>
      <c r="AB408" s="40"/>
      <c r="AC408" s="40"/>
      <c r="AD408" s="40"/>
      <c r="AE408" s="40"/>
      <c r="AR408" s="233" t="s">
        <v>175</v>
      </c>
      <c r="AT408" s="233" t="s">
        <v>171</v>
      </c>
      <c r="AU408" s="233" t="s">
        <v>165</v>
      </c>
      <c r="AY408" s="19" t="s">
        <v>166</v>
      </c>
      <c r="BE408" s="234">
        <f>IF(O408="základní",K408,0)</f>
        <v>0</v>
      </c>
      <c r="BF408" s="234">
        <f>IF(O408="snížená",K408,0)</f>
        <v>0</v>
      </c>
      <c r="BG408" s="234">
        <f>IF(O408="zákl. přenesená",K408,0)</f>
        <v>0</v>
      </c>
      <c r="BH408" s="234">
        <f>IF(O408="sníž. přenesená",K408,0)</f>
        <v>0</v>
      </c>
      <c r="BI408" s="234">
        <f>IF(O408="nulová",K408,0)</f>
        <v>0</v>
      </c>
      <c r="BJ408" s="19" t="s">
        <v>84</v>
      </c>
      <c r="BK408" s="234">
        <f>ROUND(P408*H408,2)</f>
        <v>0</v>
      </c>
      <c r="BL408" s="19" t="s">
        <v>175</v>
      </c>
      <c r="BM408" s="233" t="s">
        <v>1060</v>
      </c>
    </row>
    <row r="409" s="2" customFormat="1" ht="16.5" customHeight="1">
      <c r="A409" s="40"/>
      <c r="B409" s="41"/>
      <c r="C409" s="220" t="s">
        <v>1061</v>
      </c>
      <c r="D409" s="220" t="s">
        <v>171</v>
      </c>
      <c r="E409" s="221" t="s">
        <v>1062</v>
      </c>
      <c r="F409" s="222" t="s">
        <v>1063</v>
      </c>
      <c r="G409" s="223" t="s">
        <v>998</v>
      </c>
      <c r="H409" s="224">
        <v>48</v>
      </c>
      <c r="I409" s="225"/>
      <c r="J409" s="225"/>
      <c r="K409" s="226">
        <f>ROUND(P409*H409,2)</f>
        <v>0</v>
      </c>
      <c r="L409" s="227"/>
      <c r="M409" s="46"/>
      <c r="N409" s="228" t="s">
        <v>20</v>
      </c>
      <c r="O409" s="229" t="s">
        <v>45</v>
      </c>
      <c r="P409" s="230">
        <f>I409+J409</f>
        <v>0</v>
      </c>
      <c r="Q409" s="230">
        <f>ROUND(I409*H409,2)</f>
        <v>0</v>
      </c>
      <c r="R409" s="230">
        <f>ROUND(J409*H409,2)</f>
        <v>0</v>
      </c>
      <c r="S409" s="86"/>
      <c r="T409" s="231">
        <f>S409*H409</f>
        <v>0</v>
      </c>
      <c r="U409" s="231">
        <v>0</v>
      </c>
      <c r="V409" s="231">
        <f>U409*H409</f>
        <v>0</v>
      </c>
      <c r="W409" s="231">
        <v>0</v>
      </c>
      <c r="X409" s="232">
        <f>W409*H409</f>
        <v>0</v>
      </c>
      <c r="Y409" s="40"/>
      <c r="Z409" s="40"/>
      <c r="AA409" s="40"/>
      <c r="AB409" s="40"/>
      <c r="AC409" s="40"/>
      <c r="AD409" s="40"/>
      <c r="AE409" s="40"/>
      <c r="AR409" s="233" t="s">
        <v>175</v>
      </c>
      <c r="AT409" s="233" t="s">
        <v>171</v>
      </c>
      <c r="AU409" s="233" t="s">
        <v>165</v>
      </c>
      <c r="AY409" s="19" t="s">
        <v>166</v>
      </c>
      <c r="BE409" s="234">
        <f>IF(O409="základní",K409,0)</f>
        <v>0</v>
      </c>
      <c r="BF409" s="234">
        <f>IF(O409="snížená",K409,0)</f>
        <v>0</v>
      </c>
      <c r="BG409" s="234">
        <f>IF(O409="zákl. přenesená",K409,0)</f>
        <v>0</v>
      </c>
      <c r="BH409" s="234">
        <f>IF(O409="sníž. přenesená",K409,0)</f>
        <v>0</v>
      </c>
      <c r="BI409" s="234">
        <f>IF(O409="nulová",K409,0)</f>
        <v>0</v>
      </c>
      <c r="BJ409" s="19" t="s">
        <v>84</v>
      </c>
      <c r="BK409" s="234">
        <f>ROUND(P409*H409,2)</f>
        <v>0</v>
      </c>
      <c r="BL409" s="19" t="s">
        <v>175</v>
      </c>
      <c r="BM409" s="233" t="s">
        <v>1064</v>
      </c>
    </row>
    <row r="410" s="2" customFormat="1" ht="16.5" customHeight="1">
      <c r="A410" s="40"/>
      <c r="B410" s="41"/>
      <c r="C410" s="220" t="s">
        <v>1065</v>
      </c>
      <c r="D410" s="220" t="s">
        <v>171</v>
      </c>
      <c r="E410" s="221" t="s">
        <v>1066</v>
      </c>
      <c r="F410" s="222" t="s">
        <v>1067</v>
      </c>
      <c r="G410" s="223" t="s">
        <v>599</v>
      </c>
      <c r="H410" s="224">
        <v>9</v>
      </c>
      <c r="I410" s="225"/>
      <c r="J410" s="225"/>
      <c r="K410" s="226">
        <f>ROUND(P410*H410,2)</f>
        <v>0</v>
      </c>
      <c r="L410" s="227"/>
      <c r="M410" s="46"/>
      <c r="N410" s="228" t="s">
        <v>20</v>
      </c>
      <c r="O410" s="229" t="s">
        <v>45</v>
      </c>
      <c r="P410" s="230">
        <f>I410+J410</f>
        <v>0</v>
      </c>
      <c r="Q410" s="230">
        <f>ROUND(I410*H410,2)</f>
        <v>0</v>
      </c>
      <c r="R410" s="230">
        <f>ROUND(J410*H410,2)</f>
        <v>0</v>
      </c>
      <c r="S410" s="86"/>
      <c r="T410" s="231">
        <f>S410*H410</f>
        <v>0</v>
      </c>
      <c r="U410" s="231">
        <v>0</v>
      </c>
      <c r="V410" s="231">
        <f>U410*H410</f>
        <v>0</v>
      </c>
      <c r="W410" s="231">
        <v>0</v>
      </c>
      <c r="X410" s="232">
        <f>W410*H410</f>
        <v>0</v>
      </c>
      <c r="Y410" s="40"/>
      <c r="Z410" s="40"/>
      <c r="AA410" s="40"/>
      <c r="AB410" s="40"/>
      <c r="AC410" s="40"/>
      <c r="AD410" s="40"/>
      <c r="AE410" s="40"/>
      <c r="AR410" s="233" t="s">
        <v>175</v>
      </c>
      <c r="AT410" s="233" t="s">
        <v>171</v>
      </c>
      <c r="AU410" s="233" t="s">
        <v>165</v>
      </c>
      <c r="AY410" s="19" t="s">
        <v>166</v>
      </c>
      <c r="BE410" s="234">
        <f>IF(O410="základní",K410,0)</f>
        <v>0</v>
      </c>
      <c r="BF410" s="234">
        <f>IF(O410="snížená",K410,0)</f>
        <v>0</v>
      </c>
      <c r="BG410" s="234">
        <f>IF(O410="zákl. přenesená",K410,0)</f>
        <v>0</v>
      </c>
      <c r="BH410" s="234">
        <f>IF(O410="sníž. přenesená",K410,0)</f>
        <v>0</v>
      </c>
      <c r="BI410" s="234">
        <f>IF(O410="nulová",K410,0)</f>
        <v>0</v>
      </c>
      <c r="BJ410" s="19" t="s">
        <v>84</v>
      </c>
      <c r="BK410" s="234">
        <f>ROUND(P410*H410,2)</f>
        <v>0</v>
      </c>
      <c r="BL410" s="19" t="s">
        <v>175</v>
      </c>
      <c r="BM410" s="233" t="s">
        <v>1068</v>
      </c>
    </row>
    <row r="411" s="2" customFormat="1" ht="21.75" customHeight="1">
      <c r="A411" s="40"/>
      <c r="B411" s="41"/>
      <c r="C411" s="220" t="s">
        <v>1069</v>
      </c>
      <c r="D411" s="220" t="s">
        <v>171</v>
      </c>
      <c r="E411" s="221" t="s">
        <v>1070</v>
      </c>
      <c r="F411" s="222" t="s">
        <v>1071</v>
      </c>
      <c r="G411" s="223" t="s">
        <v>179</v>
      </c>
      <c r="H411" s="224">
        <v>16</v>
      </c>
      <c r="I411" s="225"/>
      <c r="J411" s="225"/>
      <c r="K411" s="226">
        <f>ROUND(P411*H411,2)</f>
        <v>0</v>
      </c>
      <c r="L411" s="227"/>
      <c r="M411" s="46"/>
      <c r="N411" s="228" t="s">
        <v>20</v>
      </c>
      <c r="O411" s="229" t="s">
        <v>45</v>
      </c>
      <c r="P411" s="230">
        <f>I411+J411</f>
        <v>0</v>
      </c>
      <c r="Q411" s="230">
        <f>ROUND(I411*H411,2)</f>
        <v>0</v>
      </c>
      <c r="R411" s="230">
        <f>ROUND(J411*H411,2)</f>
        <v>0</v>
      </c>
      <c r="S411" s="86"/>
      <c r="T411" s="231">
        <f>S411*H411</f>
        <v>0</v>
      </c>
      <c r="U411" s="231">
        <v>0</v>
      </c>
      <c r="V411" s="231">
        <f>U411*H411</f>
        <v>0</v>
      </c>
      <c r="W411" s="231">
        <v>0</v>
      </c>
      <c r="X411" s="232">
        <f>W411*H411</f>
        <v>0</v>
      </c>
      <c r="Y411" s="40"/>
      <c r="Z411" s="40"/>
      <c r="AA411" s="40"/>
      <c r="AB411" s="40"/>
      <c r="AC411" s="40"/>
      <c r="AD411" s="40"/>
      <c r="AE411" s="40"/>
      <c r="AR411" s="233" t="s">
        <v>175</v>
      </c>
      <c r="AT411" s="233" t="s">
        <v>171</v>
      </c>
      <c r="AU411" s="233" t="s">
        <v>165</v>
      </c>
      <c r="AY411" s="19" t="s">
        <v>166</v>
      </c>
      <c r="BE411" s="234">
        <f>IF(O411="základní",K411,0)</f>
        <v>0</v>
      </c>
      <c r="BF411" s="234">
        <f>IF(O411="snížená",K411,0)</f>
        <v>0</v>
      </c>
      <c r="BG411" s="234">
        <f>IF(O411="zákl. přenesená",K411,0)</f>
        <v>0</v>
      </c>
      <c r="BH411" s="234">
        <f>IF(O411="sníž. přenesená",K411,0)</f>
        <v>0</v>
      </c>
      <c r="BI411" s="234">
        <f>IF(O411="nulová",K411,0)</f>
        <v>0</v>
      </c>
      <c r="BJ411" s="19" t="s">
        <v>84</v>
      </c>
      <c r="BK411" s="234">
        <f>ROUND(P411*H411,2)</f>
        <v>0</v>
      </c>
      <c r="BL411" s="19" t="s">
        <v>175</v>
      </c>
      <c r="BM411" s="233" t="s">
        <v>1072</v>
      </c>
    </row>
    <row r="412" s="2" customFormat="1" ht="16.5" customHeight="1">
      <c r="A412" s="40"/>
      <c r="B412" s="41"/>
      <c r="C412" s="220" t="s">
        <v>1073</v>
      </c>
      <c r="D412" s="220" t="s">
        <v>171</v>
      </c>
      <c r="E412" s="221" t="s">
        <v>188</v>
      </c>
      <c r="F412" s="222" t="s">
        <v>189</v>
      </c>
      <c r="G412" s="223" t="s">
        <v>174</v>
      </c>
      <c r="H412" s="224">
        <v>650</v>
      </c>
      <c r="I412" s="225"/>
      <c r="J412" s="225"/>
      <c r="K412" s="226">
        <f>ROUND(P412*H412,2)</f>
        <v>0</v>
      </c>
      <c r="L412" s="227"/>
      <c r="M412" s="46"/>
      <c r="N412" s="228" t="s">
        <v>20</v>
      </c>
      <c r="O412" s="229" t="s">
        <v>45</v>
      </c>
      <c r="P412" s="230">
        <f>I412+J412</f>
        <v>0</v>
      </c>
      <c r="Q412" s="230">
        <f>ROUND(I412*H412,2)</f>
        <v>0</v>
      </c>
      <c r="R412" s="230">
        <f>ROUND(J412*H412,2)</f>
        <v>0</v>
      </c>
      <c r="S412" s="86"/>
      <c r="T412" s="231">
        <f>S412*H412</f>
        <v>0</v>
      </c>
      <c r="U412" s="231">
        <v>0</v>
      </c>
      <c r="V412" s="231">
        <f>U412*H412</f>
        <v>0</v>
      </c>
      <c r="W412" s="231">
        <v>0</v>
      </c>
      <c r="X412" s="232">
        <f>W412*H412</f>
        <v>0</v>
      </c>
      <c r="Y412" s="40"/>
      <c r="Z412" s="40"/>
      <c r="AA412" s="40"/>
      <c r="AB412" s="40"/>
      <c r="AC412" s="40"/>
      <c r="AD412" s="40"/>
      <c r="AE412" s="40"/>
      <c r="AR412" s="233" t="s">
        <v>175</v>
      </c>
      <c r="AT412" s="233" t="s">
        <v>171</v>
      </c>
      <c r="AU412" s="233" t="s">
        <v>165</v>
      </c>
      <c r="AY412" s="19" t="s">
        <v>166</v>
      </c>
      <c r="BE412" s="234">
        <f>IF(O412="základní",K412,0)</f>
        <v>0</v>
      </c>
      <c r="BF412" s="234">
        <f>IF(O412="snížená",K412,0)</f>
        <v>0</v>
      </c>
      <c r="BG412" s="234">
        <f>IF(O412="zákl. přenesená",K412,0)</f>
        <v>0</v>
      </c>
      <c r="BH412" s="234">
        <f>IF(O412="sníž. přenesená",K412,0)</f>
        <v>0</v>
      </c>
      <c r="BI412" s="234">
        <f>IF(O412="nulová",K412,0)</f>
        <v>0</v>
      </c>
      <c r="BJ412" s="19" t="s">
        <v>84</v>
      </c>
      <c r="BK412" s="234">
        <f>ROUND(P412*H412,2)</f>
        <v>0</v>
      </c>
      <c r="BL412" s="19" t="s">
        <v>175</v>
      </c>
      <c r="BM412" s="233" t="s">
        <v>1074</v>
      </c>
    </row>
    <row r="413" s="2" customFormat="1" ht="16.5" customHeight="1">
      <c r="A413" s="40"/>
      <c r="B413" s="41"/>
      <c r="C413" s="235" t="s">
        <v>1075</v>
      </c>
      <c r="D413" s="235" t="s">
        <v>163</v>
      </c>
      <c r="E413" s="236" t="s">
        <v>1076</v>
      </c>
      <c r="F413" s="237" t="s">
        <v>1077</v>
      </c>
      <c r="G413" s="238" t="s">
        <v>163</v>
      </c>
      <c r="H413" s="239">
        <v>270</v>
      </c>
      <c r="I413" s="240"/>
      <c r="J413" s="241"/>
      <c r="K413" s="242">
        <f>ROUND(P413*H413,2)</f>
        <v>0</v>
      </c>
      <c r="L413" s="241"/>
      <c r="M413" s="243"/>
      <c r="N413" s="244" t="s">
        <v>20</v>
      </c>
      <c r="O413" s="229" t="s">
        <v>45</v>
      </c>
      <c r="P413" s="230">
        <f>I413+J413</f>
        <v>0</v>
      </c>
      <c r="Q413" s="230">
        <f>ROUND(I413*H413,2)</f>
        <v>0</v>
      </c>
      <c r="R413" s="230">
        <f>ROUND(J413*H413,2)</f>
        <v>0</v>
      </c>
      <c r="S413" s="86"/>
      <c r="T413" s="231">
        <f>S413*H413</f>
        <v>0</v>
      </c>
      <c r="U413" s="231">
        <v>0</v>
      </c>
      <c r="V413" s="231">
        <f>U413*H413</f>
        <v>0</v>
      </c>
      <c r="W413" s="231">
        <v>0</v>
      </c>
      <c r="X413" s="232">
        <f>W413*H413</f>
        <v>0</v>
      </c>
      <c r="Y413" s="40"/>
      <c r="Z413" s="40"/>
      <c r="AA413" s="40"/>
      <c r="AB413" s="40"/>
      <c r="AC413" s="40"/>
      <c r="AD413" s="40"/>
      <c r="AE413" s="40"/>
      <c r="AR413" s="233" t="s">
        <v>194</v>
      </c>
      <c r="AT413" s="233" t="s">
        <v>163</v>
      </c>
      <c r="AU413" s="233" t="s">
        <v>165</v>
      </c>
      <c r="AY413" s="19" t="s">
        <v>166</v>
      </c>
      <c r="BE413" s="234">
        <f>IF(O413="základní",K413,0)</f>
        <v>0</v>
      </c>
      <c r="BF413" s="234">
        <f>IF(O413="snížená",K413,0)</f>
        <v>0</v>
      </c>
      <c r="BG413" s="234">
        <f>IF(O413="zákl. přenesená",K413,0)</f>
        <v>0</v>
      </c>
      <c r="BH413" s="234">
        <f>IF(O413="sníž. přenesená",K413,0)</f>
        <v>0</v>
      </c>
      <c r="BI413" s="234">
        <f>IF(O413="nulová",K413,0)</f>
        <v>0</v>
      </c>
      <c r="BJ413" s="19" t="s">
        <v>84</v>
      </c>
      <c r="BK413" s="234">
        <f>ROUND(P413*H413,2)</f>
        <v>0</v>
      </c>
      <c r="BL413" s="19" t="s">
        <v>175</v>
      </c>
      <c r="BM413" s="233" t="s">
        <v>1078</v>
      </c>
    </row>
    <row r="414" s="2" customFormat="1" ht="16.5" customHeight="1">
      <c r="A414" s="40"/>
      <c r="B414" s="41"/>
      <c r="C414" s="235" t="s">
        <v>1079</v>
      </c>
      <c r="D414" s="235" t="s">
        <v>163</v>
      </c>
      <c r="E414" s="236" t="s">
        <v>1080</v>
      </c>
      <c r="F414" s="237" t="s">
        <v>1081</v>
      </c>
      <c r="G414" s="238" t="s">
        <v>163</v>
      </c>
      <c r="H414" s="239">
        <v>655</v>
      </c>
      <c r="I414" s="240"/>
      <c r="J414" s="241"/>
      <c r="K414" s="242">
        <f>ROUND(P414*H414,2)</f>
        <v>0</v>
      </c>
      <c r="L414" s="241"/>
      <c r="M414" s="243"/>
      <c r="N414" s="244" t="s">
        <v>20</v>
      </c>
      <c r="O414" s="229" t="s">
        <v>45</v>
      </c>
      <c r="P414" s="230">
        <f>I414+J414</f>
        <v>0</v>
      </c>
      <c r="Q414" s="230">
        <f>ROUND(I414*H414,2)</f>
        <v>0</v>
      </c>
      <c r="R414" s="230">
        <f>ROUND(J414*H414,2)</f>
        <v>0</v>
      </c>
      <c r="S414" s="86"/>
      <c r="T414" s="231">
        <f>S414*H414</f>
        <v>0</v>
      </c>
      <c r="U414" s="231">
        <v>0</v>
      </c>
      <c r="V414" s="231">
        <f>U414*H414</f>
        <v>0</v>
      </c>
      <c r="W414" s="231">
        <v>0</v>
      </c>
      <c r="X414" s="232">
        <f>W414*H414</f>
        <v>0</v>
      </c>
      <c r="Y414" s="40"/>
      <c r="Z414" s="40"/>
      <c r="AA414" s="40"/>
      <c r="AB414" s="40"/>
      <c r="AC414" s="40"/>
      <c r="AD414" s="40"/>
      <c r="AE414" s="40"/>
      <c r="AR414" s="233" t="s">
        <v>194</v>
      </c>
      <c r="AT414" s="233" t="s">
        <v>163</v>
      </c>
      <c r="AU414" s="233" t="s">
        <v>165</v>
      </c>
      <c r="AY414" s="19" t="s">
        <v>166</v>
      </c>
      <c r="BE414" s="234">
        <f>IF(O414="základní",K414,0)</f>
        <v>0</v>
      </c>
      <c r="BF414" s="234">
        <f>IF(O414="snížená",K414,0)</f>
        <v>0</v>
      </c>
      <c r="BG414" s="234">
        <f>IF(O414="zákl. přenesená",K414,0)</f>
        <v>0</v>
      </c>
      <c r="BH414" s="234">
        <f>IF(O414="sníž. přenesená",K414,0)</f>
        <v>0</v>
      </c>
      <c r="BI414" s="234">
        <f>IF(O414="nulová",K414,0)</f>
        <v>0</v>
      </c>
      <c r="BJ414" s="19" t="s">
        <v>84</v>
      </c>
      <c r="BK414" s="234">
        <f>ROUND(P414*H414,2)</f>
        <v>0</v>
      </c>
      <c r="BL414" s="19" t="s">
        <v>175</v>
      </c>
      <c r="BM414" s="233" t="s">
        <v>1082</v>
      </c>
    </row>
    <row r="415" s="2" customFormat="1" ht="16.5" customHeight="1">
      <c r="A415" s="40"/>
      <c r="B415" s="41"/>
      <c r="C415" s="235" t="s">
        <v>1083</v>
      </c>
      <c r="D415" s="235" t="s">
        <v>163</v>
      </c>
      <c r="E415" s="236" t="s">
        <v>1084</v>
      </c>
      <c r="F415" s="237" t="s">
        <v>1085</v>
      </c>
      <c r="G415" s="238" t="s">
        <v>179</v>
      </c>
      <c r="H415" s="239">
        <v>32</v>
      </c>
      <c r="I415" s="240"/>
      <c r="J415" s="241"/>
      <c r="K415" s="242">
        <f>ROUND(P415*H415,2)</f>
        <v>0</v>
      </c>
      <c r="L415" s="241"/>
      <c r="M415" s="243"/>
      <c r="N415" s="244" t="s">
        <v>20</v>
      </c>
      <c r="O415" s="229" t="s">
        <v>45</v>
      </c>
      <c r="P415" s="230">
        <f>I415+J415</f>
        <v>0</v>
      </c>
      <c r="Q415" s="230">
        <f>ROUND(I415*H415,2)</f>
        <v>0</v>
      </c>
      <c r="R415" s="230">
        <f>ROUND(J415*H415,2)</f>
        <v>0</v>
      </c>
      <c r="S415" s="86"/>
      <c r="T415" s="231">
        <f>S415*H415</f>
        <v>0</v>
      </c>
      <c r="U415" s="231">
        <v>0</v>
      </c>
      <c r="V415" s="231">
        <f>U415*H415</f>
        <v>0</v>
      </c>
      <c r="W415" s="231">
        <v>0</v>
      </c>
      <c r="X415" s="232">
        <f>W415*H415</f>
        <v>0</v>
      </c>
      <c r="Y415" s="40"/>
      <c r="Z415" s="40"/>
      <c r="AA415" s="40"/>
      <c r="AB415" s="40"/>
      <c r="AC415" s="40"/>
      <c r="AD415" s="40"/>
      <c r="AE415" s="40"/>
      <c r="AR415" s="233" t="s">
        <v>194</v>
      </c>
      <c r="AT415" s="233" t="s">
        <v>163</v>
      </c>
      <c r="AU415" s="233" t="s">
        <v>165</v>
      </c>
      <c r="AY415" s="19" t="s">
        <v>166</v>
      </c>
      <c r="BE415" s="234">
        <f>IF(O415="základní",K415,0)</f>
        <v>0</v>
      </c>
      <c r="BF415" s="234">
        <f>IF(O415="snížená",K415,0)</f>
        <v>0</v>
      </c>
      <c r="BG415" s="234">
        <f>IF(O415="zákl. přenesená",K415,0)</f>
        <v>0</v>
      </c>
      <c r="BH415" s="234">
        <f>IF(O415="sníž. přenesená",K415,0)</f>
        <v>0</v>
      </c>
      <c r="BI415" s="234">
        <f>IF(O415="nulová",K415,0)</f>
        <v>0</v>
      </c>
      <c r="BJ415" s="19" t="s">
        <v>84</v>
      </c>
      <c r="BK415" s="234">
        <f>ROUND(P415*H415,2)</f>
        <v>0</v>
      </c>
      <c r="BL415" s="19" t="s">
        <v>175</v>
      </c>
      <c r="BM415" s="233" t="s">
        <v>1086</v>
      </c>
    </row>
    <row r="416" s="2" customFormat="1" ht="16.5" customHeight="1">
      <c r="A416" s="40"/>
      <c r="B416" s="41"/>
      <c r="C416" s="235" t="s">
        <v>1087</v>
      </c>
      <c r="D416" s="235" t="s">
        <v>163</v>
      </c>
      <c r="E416" s="236" t="s">
        <v>1088</v>
      </c>
      <c r="F416" s="237" t="s">
        <v>1089</v>
      </c>
      <c r="G416" s="238" t="s">
        <v>210</v>
      </c>
      <c r="H416" s="239">
        <v>18</v>
      </c>
      <c r="I416" s="240"/>
      <c r="J416" s="241"/>
      <c r="K416" s="242">
        <f>ROUND(P416*H416,2)</f>
        <v>0</v>
      </c>
      <c r="L416" s="241"/>
      <c r="M416" s="243"/>
      <c r="N416" s="244" t="s">
        <v>20</v>
      </c>
      <c r="O416" s="229" t="s">
        <v>45</v>
      </c>
      <c r="P416" s="230">
        <f>I416+J416</f>
        <v>0</v>
      </c>
      <c r="Q416" s="230">
        <f>ROUND(I416*H416,2)</f>
        <v>0</v>
      </c>
      <c r="R416" s="230">
        <f>ROUND(J416*H416,2)</f>
        <v>0</v>
      </c>
      <c r="S416" s="86"/>
      <c r="T416" s="231">
        <f>S416*H416</f>
        <v>0</v>
      </c>
      <c r="U416" s="231">
        <v>0</v>
      </c>
      <c r="V416" s="231">
        <f>U416*H416</f>
        <v>0</v>
      </c>
      <c r="W416" s="231">
        <v>0</v>
      </c>
      <c r="X416" s="232">
        <f>W416*H416</f>
        <v>0</v>
      </c>
      <c r="Y416" s="40"/>
      <c r="Z416" s="40"/>
      <c r="AA416" s="40"/>
      <c r="AB416" s="40"/>
      <c r="AC416" s="40"/>
      <c r="AD416" s="40"/>
      <c r="AE416" s="40"/>
      <c r="AR416" s="233" t="s">
        <v>194</v>
      </c>
      <c r="AT416" s="233" t="s">
        <v>163</v>
      </c>
      <c r="AU416" s="233" t="s">
        <v>165</v>
      </c>
      <c r="AY416" s="19" t="s">
        <v>166</v>
      </c>
      <c r="BE416" s="234">
        <f>IF(O416="základní",K416,0)</f>
        <v>0</v>
      </c>
      <c r="BF416" s="234">
        <f>IF(O416="snížená",K416,0)</f>
        <v>0</v>
      </c>
      <c r="BG416" s="234">
        <f>IF(O416="zákl. přenesená",K416,0)</f>
        <v>0</v>
      </c>
      <c r="BH416" s="234">
        <f>IF(O416="sníž. přenesená",K416,0)</f>
        <v>0</v>
      </c>
      <c r="BI416" s="234">
        <f>IF(O416="nulová",K416,0)</f>
        <v>0</v>
      </c>
      <c r="BJ416" s="19" t="s">
        <v>84</v>
      </c>
      <c r="BK416" s="234">
        <f>ROUND(P416*H416,2)</f>
        <v>0</v>
      </c>
      <c r="BL416" s="19" t="s">
        <v>175</v>
      </c>
      <c r="BM416" s="233" t="s">
        <v>1090</v>
      </c>
    </row>
    <row r="417" s="2" customFormat="1" ht="16.5" customHeight="1">
      <c r="A417" s="40"/>
      <c r="B417" s="41"/>
      <c r="C417" s="235" t="s">
        <v>1091</v>
      </c>
      <c r="D417" s="235" t="s">
        <v>163</v>
      </c>
      <c r="E417" s="236" t="s">
        <v>1092</v>
      </c>
      <c r="F417" s="237" t="s">
        <v>1093</v>
      </c>
      <c r="G417" s="238" t="s">
        <v>210</v>
      </c>
      <c r="H417" s="239">
        <v>18</v>
      </c>
      <c r="I417" s="240"/>
      <c r="J417" s="241"/>
      <c r="K417" s="242">
        <f>ROUND(P417*H417,2)</f>
        <v>0</v>
      </c>
      <c r="L417" s="241"/>
      <c r="M417" s="243"/>
      <c r="N417" s="244" t="s">
        <v>20</v>
      </c>
      <c r="O417" s="229" t="s">
        <v>45</v>
      </c>
      <c r="P417" s="230">
        <f>I417+J417</f>
        <v>0</v>
      </c>
      <c r="Q417" s="230">
        <f>ROUND(I417*H417,2)</f>
        <v>0</v>
      </c>
      <c r="R417" s="230">
        <f>ROUND(J417*H417,2)</f>
        <v>0</v>
      </c>
      <c r="S417" s="86"/>
      <c r="T417" s="231">
        <f>S417*H417</f>
        <v>0</v>
      </c>
      <c r="U417" s="231">
        <v>0</v>
      </c>
      <c r="V417" s="231">
        <f>U417*H417</f>
        <v>0</v>
      </c>
      <c r="W417" s="231">
        <v>0</v>
      </c>
      <c r="X417" s="232">
        <f>W417*H417</f>
        <v>0</v>
      </c>
      <c r="Y417" s="40"/>
      <c r="Z417" s="40"/>
      <c r="AA417" s="40"/>
      <c r="AB417" s="40"/>
      <c r="AC417" s="40"/>
      <c r="AD417" s="40"/>
      <c r="AE417" s="40"/>
      <c r="AR417" s="233" t="s">
        <v>194</v>
      </c>
      <c r="AT417" s="233" t="s">
        <v>163</v>
      </c>
      <c r="AU417" s="233" t="s">
        <v>165</v>
      </c>
      <c r="AY417" s="19" t="s">
        <v>166</v>
      </c>
      <c r="BE417" s="234">
        <f>IF(O417="základní",K417,0)</f>
        <v>0</v>
      </c>
      <c r="BF417" s="234">
        <f>IF(O417="snížená",K417,0)</f>
        <v>0</v>
      </c>
      <c r="BG417" s="234">
        <f>IF(O417="zákl. přenesená",K417,0)</f>
        <v>0</v>
      </c>
      <c r="BH417" s="234">
        <f>IF(O417="sníž. přenesená",K417,0)</f>
        <v>0</v>
      </c>
      <c r="BI417" s="234">
        <f>IF(O417="nulová",K417,0)</f>
        <v>0</v>
      </c>
      <c r="BJ417" s="19" t="s">
        <v>84</v>
      </c>
      <c r="BK417" s="234">
        <f>ROUND(P417*H417,2)</f>
        <v>0</v>
      </c>
      <c r="BL417" s="19" t="s">
        <v>175</v>
      </c>
      <c r="BM417" s="233" t="s">
        <v>1094</v>
      </c>
    </row>
    <row r="418" s="2" customFormat="1" ht="16.5" customHeight="1">
      <c r="A418" s="40"/>
      <c r="B418" s="41"/>
      <c r="C418" s="235" t="s">
        <v>1095</v>
      </c>
      <c r="D418" s="235" t="s">
        <v>163</v>
      </c>
      <c r="E418" s="236" t="s">
        <v>1096</v>
      </c>
      <c r="F418" s="237" t="s">
        <v>1097</v>
      </c>
      <c r="G418" s="238" t="s">
        <v>210</v>
      </c>
      <c r="H418" s="239">
        <v>18</v>
      </c>
      <c r="I418" s="240"/>
      <c r="J418" s="241"/>
      <c r="K418" s="242">
        <f>ROUND(P418*H418,2)</f>
        <v>0</v>
      </c>
      <c r="L418" s="241"/>
      <c r="M418" s="243"/>
      <c r="N418" s="244" t="s">
        <v>20</v>
      </c>
      <c r="O418" s="229" t="s">
        <v>45</v>
      </c>
      <c r="P418" s="230">
        <f>I418+J418</f>
        <v>0</v>
      </c>
      <c r="Q418" s="230">
        <f>ROUND(I418*H418,2)</f>
        <v>0</v>
      </c>
      <c r="R418" s="230">
        <f>ROUND(J418*H418,2)</f>
        <v>0</v>
      </c>
      <c r="S418" s="86"/>
      <c r="T418" s="231">
        <f>S418*H418</f>
        <v>0</v>
      </c>
      <c r="U418" s="231">
        <v>0</v>
      </c>
      <c r="V418" s="231">
        <f>U418*H418</f>
        <v>0</v>
      </c>
      <c r="W418" s="231">
        <v>0</v>
      </c>
      <c r="X418" s="232">
        <f>W418*H418</f>
        <v>0</v>
      </c>
      <c r="Y418" s="40"/>
      <c r="Z418" s="40"/>
      <c r="AA418" s="40"/>
      <c r="AB418" s="40"/>
      <c r="AC418" s="40"/>
      <c r="AD418" s="40"/>
      <c r="AE418" s="40"/>
      <c r="AR418" s="233" t="s">
        <v>194</v>
      </c>
      <c r="AT418" s="233" t="s">
        <v>163</v>
      </c>
      <c r="AU418" s="233" t="s">
        <v>165</v>
      </c>
      <c r="AY418" s="19" t="s">
        <v>166</v>
      </c>
      <c r="BE418" s="234">
        <f>IF(O418="základní",K418,0)</f>
        <v>0</v>
      </c>
      <c r="BF418" s="234">
        <f>IF(O418="snížená",K418,0)</f>
        <v>0</v>
      </c>
      <c r="BG418" s="234">
        <f>IF(O418="zákl. přenesená",K418,0)</f>
        <v>0</v>
      </c>
      <c r="BH418" s="234">
        <f>IF(O418="sníž. přenesená",K418,0)</f>
        <v>0</v>
      </c>
      <c r="BI418" s="234">
        <f>IF(O418="nulová",K418,0)</f>
        <v>0</v>
      </c>
      <c r="BJ418" s="19" t="s">
        <v>84</v>
      </c>
      <c r="BK418" s="234">
        <f>ROUND(P418*H418,2)</f>
        <v>0</v>
      </c>
      <c r="BL418" s="19" t="s">
        <v>175</v>
      </c>
      <c r="BM418" s="233" t="s">
        <v>1098</v>
      </c>
    </row>
    <row r="419" s="2" customFormat="1" ht="16.5" customHeight="1">
      <c r="A419" s="40"/>
      <c r="B419" s="41"/>
      <c r="C419" s="235" t="s">
        <v>1099</v>
      </c>
      <c r="D419" s="235" t="s">
        <v>163</v>
      </c>
      <c r="E419" s="236" t="s">
        <v>1100</v>
      </c>
      <c r="F419" s="237" t="s">
        <v>1101</v>
      </c>
      <c r="G419" s="238" t="s">
        <v>928</v>
      </c>
      <c r="H419" s="239">
        <v>40</v>
      </c>
      <c r="I419" s="240"/>
      <c r="J419" s="241"/>
      <c r="K419" s="242">
        <f>ROUND(P419*H419,2)</f>
        <v>0</v>
      </c>
      <c r="L419" s="241"/>
      <c r="M419" s="243"/>
      <c r="N419" s="244" t="s">
        <v>20</v>
      </c>
      <c r="O419" s="229" t="s">
        <v>45</v>
      </c>
      <c r="P419" s="230">
        <f>I419+J419</f>
        <v>0</v>
      </c>
      <c r="Q419" s="230">
        <f>ROUND(I419*H419,2)</f>
        <v>0</v>
      </c>
      <c r="R419" s="230">
        <f>ROUND(J419*H419,2)</f>
        <v>0</v>
      </c>
      <c r="S419" s="86"/>
      <c r="T419" s="231">
        <f>S419*H419</f>
        <v>0</v>
      </c>
      <c r="U419" s="231">
        <v>0</v>
      </c>
      <c r="V419" s="231">
        <f>U419*H419</f>
        <v>0</v>
      </c>
      <c r="W419" s="231">
        <v>0</v>
      </c>
      <c r="X419" s="232">
        <f>W419*H419</f>
        <v>0</v>
      </c>
      <c r="Y419" s="40"/>
      <c r="Z419" s="40"/>
      <c r="AA419" s="40"/>
      <c r="AB419" s="40"/>
      <c r="AC419" s="40"/>
      <c r="AD419" s="40"/>
      <c r="AE419" s="40"/>
      <c r="AR419" s="233" t="s">
        <v>194</v>
      </c>
      <c r="AT419" s="233" t="s">
        <v>163</v>
      </c>
      <c r="AU419" s="233" t="s">
        <v>165</v>
      </c>
      <c r="AY419" s="19" t="s">
        <v>166</v>
      </c>
      <c r="BE419" s="234">
        <f>IF(O419="základní",K419,0)</f>
        <v>0</v>
      </c>
      <c r="BF419" s="234">
        <f>IF(O419="snížená",K419,0)</f>
        <v>0</v>
      </c>
      <c r="BG419" s="234">
        <f>IF(O419="zákl. přenesená",K419,0)</f>
        <v>0</v>
      </c>
      <c r="BH419" s="234">
        <f>IF(O419="sníž. přenesená",K419,0)</f>
        <v>0</v>
      </c>
      <c r="BI419" s="234">
        <f>IF(O419="nulová",K419,0)</f>
        <v>0</v>
      </c>
      <c r="BJ419" s="19" t="s">
        <v>84</v>
      </c>
      <c r="BK419" s="234">
        <f>ROUND(P419*H419,2)</f>
        <v>0</v>
      </c>
      <c r="BL419" s="19" t="s">
        <v>175</v>
      </c>
      <c r="BM419" s="233" t="s">
        <v>1102</v>
      </c>
    </row>
    <row r="420" s="2" customFormat="1" ht="16.5" customHeight="1">
      <c r="A420" s="40"/>
      <c r="B420" s="41"/>
      <c r="C420" s="235" t="s">
        <v>1103</v>
      </c>
      <c r="D420" s="235" t="s">
        <v>163</v>
      </c>
      <c r="E420" s="236" t="s">
        <v>692</v>
      </c>
      <c r="F420" s="237" t="s">
        <v>693</v>
      </c>
      <c r="G420" s="238" t="s">
        <v>599</v>
      </c>
      <c r="H420" s="239">
        <v>9</v>
      </c>
      <c r="I420" s="240"/>
      <c r="J420" s="241"/>
      <c r="K420" s="242">
        <f>ROUND(P420*H420,2)</f>
        <v>0</v>
      </c>
      <c r="L420" s="241"/>
      <c r="M420" s="243"/>
      <c r="N420" s="244" t="s">
        <v>20</v>
      </c>
      <c r="O420" s="229" t="s">
        <v>45</v>
      </c>
      <c r="P420" s="230">
        <f>I420+J420</f>
        <v>0</v>
      </c>
      <c r="Q420" s="230">
        <f>ROUND(I420*H420,2)</f>
        <v>0</v>
      </c>
      <c r="R420" s="230">
        <f>ROUND(J420*H420,2)</f>
        <v>0</v>
      </c>
      <c r="S420" s="86"/>
      <c r="T420" s="231">
        <f>S420*H420</f>
        <v>0</v>
      </c>
      <c r="U420" s="231">
        <v>0</v>
      </c>
      <c r="V420" s="231">
        <f>U420*H420</f>
        <v>0</v>
      </c>
      <c r="W420" s="231">
        <v>0</v>
      </c>
      <c r="X420" s="232">
        <f>W420*H420</f>
        <v>0</v>
      </c>
      <c r="Y420" s="40"/>
      <c r="Z420" s="40"/>
      <c r="AA420" s="40"/>
      <c r="AB420" s="40"/>
      <c r="AC420" s="40"/>
      <c r="AD420" s="40"/>
      <c r="AE420" s="40"/>
      <c r="AR420" s="233" t="s">
        <v>194</v>
      </c>
      <c r="AT420" s="233" t="s">
        <v>163</v>
      </c>
      <c r="AU420" s="233" t="s">
        <v>165</v>
      </c>
      <c r="AY420" s="19" t="s">
        <v>166</v>
      </c>
      <c r="BE420" s="234">
        <f>IF(O420="základní",K420,0)</f>
        <v>0</v>
      </c>
      <c r="BF420" s="234">
        <f>IF(O420="snížená",K420,0)</f>
        <v>0</v>
      </c>
      <c r="BG420" s="234">
        <f>IF(O420="zákl. přenesená",K420,0)</f>
        <v>0</v>
      </c>
      <c r="BH420" s="234">
        <f>IF(O420="sníž. přenesená",K420,0)</f>
        <v>0</v>
      </c>
      <c r="BI420" s="234">
        <f>IF(O420="nulová",K420,0)</f>
        <v>0</v>
      </c>
      <c r="BJ420" s="19" t="s">
        <v>84</v>
      </c>
      <c r="BK420" s="234">
        <f>ROUND(P420*H420,2)</f>
        <v>0</v>
      </c>
      <c r="BL420" s="19" t="s">
        <v>175</v>
      </c>
      <c r="BM420" s="233" t="s">
        <v>1104</v>
      </c>
    </row>
    <row r="421" s="2" customFormat="1" ht="16.5" customHeight="1">
      <c r="A421" s="40"/>
      <c r="B421" s="41"/>
      <c r="C421" s="235" t="s">
        <v>1105</v>
      </c>
      <c r="D421" s="235" t="s">
        <v>163</v>
      </c>
      <c r="E421" s="236" t="s">
        <v>692</v>
      </c>
      <c r="F421" s="237" t="s">
        <v>693</v>
      </c>
      <c r="G421" s="238" t="s">
        <v>599</v>
      </c>
      <c r="H421" s="239">
        <v>4</v>
      </c>
      <c r="I421" s="240"/>
      <c r="J421" s="241"/>
      <c r="K421" s="242">
        <f>ROUND(P421*H421,2)</f>
        <v>0</v>
      </c>
      <c r="L421" s="241"/>
      <c r="M421" s="243"/>
      <c r="N421" s="244" t="s">
        <v>20</v>
      </c>
      <c r="O421" s="229" t="s">
        <v>45</v>
      </c>
      <c r="P421" s="230">
        <f>I421+J421</f>
        <v>0</v>
      </c>
      <c r="Q421" s="230">
        <f>ROUND(I421*H421,2)</f>
        <v>0</v>
      </c>
      <c r="R421" s="230">
        <f>ROUND(J421*H421,2)</f>
        <v>0</v>
      </c>
      <c r="S421" s="86"/>
      <c r="T421" s="231">
        <f>S421*H421</f>
        <v>0</v>
      </c>
      <c r="U421" s="231">
        <v>0</v>
      </c>
      <c r="V421" s="231">
        <f>U421*H421</f>
        <v>0</v>
      </c>
      <c r="W421" s="231">
        <v>0</v>
      </c>
      <c r="X421" s="232">
        <f>W421*H421</f>
        <v>0</v>
      </c>
      <c r="Y421" s="40"/>
      <c r="Z421" s="40"/>
      <c r="AA421" s="40"/>
      <c r="AB421" s="40"/>
      <c r="AC421" s="40"/>
      <c r="AD421" s="40"/>
      <c r="AE421" s="40"/>
      <c r="AR421" s="233" t="s">
        <v>194</v>
      </c>
      <c r="AT421" s="233" t="s">
        <v>163</v>
      </c>
      <c r="AU421" s="233" t="s">
        <v>165</v>
      </c>
      <c r="AY421" s="19" t="s">
        <v>166</v>
      </c>
      <c r="BE421" s="234">
        <f>IF(O421="základní",K421,0)</f>
        <v>0</v>
      </c>
      <c r="BF421" s="234">
        <f>IF(O421="snížená",K421,0)</f>
        <v>0</v>
      </c>
      <c r="BG421" s="234">
        <f>IF(O421="zákl. přenesená",K421,0)</f>
        <v>0</v>
      </c>
      <c r="BH421" s="234">
        <f>IF(O421="sníž. přenesená",K421,0)</f>
        <v>0</v>
      </c>
      <c r="BI421" s="234">
        <f>IF(O421="nulová",K421,0)</f>
        <v>0</v>
      </c>
      <c r="BJ421" s="19" t="s">
        <v>84</v>
      </c>
      <c r="BK421" s="234">
        <f>ROUND(P421*H421,2)</f>
        <v>0</v>
      </c>
      <c r="BL421" s="19" t="s">
        <v>175</v>
      </c>
      <c r="BM421" s="233" t="s">
        <v>1106</v>
      </c>
    </row>
    <row r="422" s="2" customFormat="1" ht="16.5" customHeight="1">
      <c r="A422" s="40"/>
      <c r="B422" s="41"/>
      <c r="C422" s="235" t="s">
        <v>1107</v>
      </c>
      <c r="D422" s="235" t="s">
        <v>163</v>
      </c>
      <c r="E422" s="236" t="s">
        <v>1108</v>
      </c>
      <c r="F422" s="237" t="s">
        <v>1109</v>
      </c>
      <c r="G422" s="238" t="s">
        <v>179</v>
      </c>
      <c r="H422" s="239">
        <v>16</v>
      </c>
      <c r="I422" s="240"/>
      <c r="J422" s="241"/>
      <c r="K422" s="242">
        <f>ROUND(P422*H422,2)</f>
        <v>0</v>
      </c>
      <c r="L422" s="241"/>
      <c r="M422" s="243"/>
      <c r="N422" s="244" t="s">
        <v>20</v>
      </c>
      <c r="O422" s="229" t="s">
        <v>45</v>
      </c>
      <c r="P422" s="230">
        <f>I422+J422</f>
        <v>0</v>
      </c>
      <c r="Q422" s="230">
        <f>ROUND(I422*H422,2)</f>
        <v>0</v>
      </c>
      <c r="R422" s="230">
        <f>ROUND(J422*H422,2)</f>
        <v>0</v>
      </c>
      <c r="S422" s="86"/>
      <c r="T422" s="231">
        <f>S422*H422</f>
        <v>0</v>
      </c>
      <c r="U422" s="231">
        <v>0</v>
      </c>
      <c r="V422" s="231">
        <f>U422*H422</f>
        <v>0</v>
      </c>
      <c r="W422" s="231">
        <v>0</v>
      </c>
      <c r="X422" s="232">
        <f>W422*H422</f>
        <v>0</v>
      </c>
      <c r="Y422" s="40"/>
      <c r="Z422" s="40"/>
      <c r="AA422" s="40"/>
      <c r="AB422" s="40"/>
      <c r="AC422" s="40"/>
      <c r="AD422" s="40"/>
      <c r="AE422" s="40"/>
      <c r="AR422" s="233" t="s">
        <v>194</v>
      </c>
      <c r="AT422" s="233" t="s">
        <v>163</v>
      </c>
      <c r="AU422" s="233" t="s">
        <v>165</v>
      </c>
      <c r="AY422" s="19" t="s">
        <v>166</v>
      </c>
      <c r="BE422" s="234">
        <f>IF(O422="základní",K422,0)</f>
        <v>0</v>
      </c>
      <c r="BF422" s="234">
        <f>IF(O422="snížená",K422,0)</f>
        <v>0</v>
      </c>
      <c r="BG422" s="234">
        <f>IF(O422="zákl. přenesená",K422,0)</f>
        <v>0</v>
      </c>
      <c r="BH422" s="234">
        <f>IF(O422="sníž. přenesená",K422,0)</f>
        <v>0</v>
      </c>
      <c r="BI422" s="234">
        <f>IF(O422="nulová",K422,0)</f>
        <v>0</v>
      </c>
      <c r="BJ422" s="19" t="s">
        <v>84</v>
      </c>
      <c r="BK422" s="234">
        <f>ROUND(P422*H422,2)</f>
        <v>0</v>
      </c>
      <c r="BL422" s="19" t="s">
        <v>175</v>
      </c>
      <c r="BM422" s="233" t="s">
        <v>1110</v>
      </c>
    </row>
    <row r="423" s="2" customFormat="1" ht="16.5" customHeight="1">
      <c r="A423" s="40"/>
      <c r="B423" s="41"/>
      <c r="C423" s="235" t="s">
        <v>1111</v>
      </c>
      <c r="D423" s="235" t="s">
        <v>163</v>
      </c>
      <c r="E423" s="236" t="s">
        <v>1112</v>
      </c>
      <c r="F423" s="237" t="s">
        <v>1113</v>
      </c>
      <c r="G423" s="238" t="s">
        <v>825</v>
      </c>
      <c r="H423" s="239">
        <v>16</v>
      </c>
      <c r="I423" s="240"/>
      <c r="J423" s="241"/>
      <c r="K423" s="242">
        <f>ROUND(P423*H423,2)</f>
        <v>0</v>
      </c>
      <c r="L423" s="241"/>
      <c r="M423" s="243"/>
      <c r="N423" s="244" t="s">
        <v>20</v>
      </c>
      <c r="O423" s="229" t="s">
        <v>45</v>
      </c>
      <c r="P423" s="230">
        <f>I423+J423</f>
        <v>0</v>
      </c>
      <c r="Q423" s="230">
        <f>ROUND(I423*H423,2)</f>
        <v>0</v>
      </c>
      <c r="R423" s="230">
        <f>ROUND(J423*H423,2)</f>
        <v>0</v>
      </c>
      <c r="S423" s="86"/>
      <c r="T423" s="231">
        <f>S423*H423</f>
        <v>0</v>
      </c>
      <c r="U423" s="231">
        <v>0</v>
      </c>
      <c r="V423" s="231">
        <f>U423*H423</f>
        <v>0</v>
      </c>
      <c r="W423" s="231">
        <v>0</v>
      </c>
      <c r="X423" s="232">
        <f>W423*H423</f>
        <v>0</v>
      </c>
      <c r="Y423" s="40"/>
      <c r="Z423" s="40"/>
      <c r="AA423" s="40"/>
      <c r="AB423" s="40"/>
      <c r="AC423" s="40"/>
      <c r="AD423" s="40"/>
      <c r="AE423" s="40"/>
      <c r="AR423" s="233" t="s">
        <v>194</v>
      </c>
      <c r="AT423" s="233" t="s">
        <v>163</v>
      </c>
      <c r="AU423" s="233" t="s">
        <v>165</v>
      </c>
      <c r="AY423" s="19" t="s">
        <v>166</v>
      </c>
      <c r="BE423" s="234">
        <f>IF(O423="základní",K423,0)</f>
        <v>0</v>
      </c>
      <c r="BF423" s="234">
        <f>IF(O423="snížená",K423,0)</f>
        <v>0</v>
      </c>
      <c r="BG423" s="234">
        <f>IF(O423="zákl. přenesená",K423,0)</f>
        <v>0</v>
      </c>
      <c r="BH423" s="234">
        <f>IF(O423="sníž. přenesená",K423,0)</f>
        <v>0</v>
      </c>
      <c r="BI423" s="234">
        <f>IF(O423="nulová",K423,0)</f>
        <v>0</v>
      </c>
      <c r="BJ423" s="19" t="s">
        <v>84</v>
      </c>
      <c r="BK423" s="234">
        <f>ROUND(P423*H423,2)</f>
        <v>0</v>
      </c>
      <c r="BL423" s="19" t="s">
        <v>175</v>
      </c>
      <c r="BM423" s="233" t="s">
        <v>1114</v>
      </c>
    </row>
    <row r="424" s="2" customFormat="1" ht="16.5" customHeight="1">
      <c r="A424" s="40"/>
      <c r="B424" s="41"/>
      <c r="C424" s="235" t="s">
        <v>1115</v>
      </c>
      <c r="D424" s="235" t="s">
        <v>163</v>
      </c>
      <c r="E424" s="236" t="s">
        <v>1116</v>
      </c>
      <c r="F424" s="237" t="s">
        <v>1117</v>
      </c>
      <c r="G424" s="238" t="s">
        <v>825</v>
      </c>
      <c r="H424" s="239">
        <v>32</v>
      </c>
      <c r="I424" s="240"/>
      <c r="J424" s="241"/>
      <c r="K424" s="242">
        <f>ROUND(P424*H424,2)</f>
        <v>0</v>
      </c>
      <c r="L424" s="241"/>
      <c r="M424" s="243"/>
      <c r="N424" s="244" t="s">
        <v>20</v>
      </c>
      <c r="O424" s="229" t="s">
        <v>45</v>
      </c>
      <c r="P424" s="230">
        <f>I424+J424</f>
        <v>0</v>
      </c>
      <c r="Q424" s="230">
        <f>ROUND(I424*H424,2)</f>
        <v>0</v>
      </c>
      <c r="R424" s="230">
        <f>ROUND(J424*H424,2)</f>
        <v>0</v>
      </c>
      <c r="S424" s="86"/>
      <c r="T424" s="231">
        <f>S424*H424</f>
        <v>0</v>
      </c>
      <c r="U424" s="231">
        <v>0</v>
      </c>
      <c r="V424" s="231">
        <f>U424*H424</f>
        <v>0</v>
      </c>
      <c r="W424" s="231">
        <v>0</v>
      </c>
      <c r="X424" s="232">
        <f>W424*H424</f>
        <v>0</v>
      </c>
      <c r="Y424" s="40"/>
      <c r="Z424" s="40"/>
      <c r="AA424" s="40"/>
      <c r="AB424" s="40"/>
      <c r="AC424" s="40"/>
      <c r="AD424" s="40"/>
      <c r="AE424" s="40"/>
      <c r="AR424" s="233" t="s">
        <v>194</v>
      </c>
      <c r="AT424" s="233" t="s">
        <v>163</v>
      </c>
      <c r="AU424" s="233" t="s">
        <v>165</v>
      </c>
      <c r="AY424" s="19" t="s">
        <v>166</v>
      </c>
      <c r="BE424" s="234">
        <f>IF(O424="základní",K424,0)</f>
        <v>0</v>
      </c>
      <c r="BF424" s="234">
        <f>IF(O424="snížená",K424,0)</f>
        <v>0</v>
      </c>
      <c r="BG424" s="234">
        <f>IF(O424="zákl. přenesená",K424,0)</f>
        <v>0</v>
      </c>
      <c r="BH424" s="234">
        <f>IF(O424="sníž. přenesená",K424,0)</f>
        <v>0</v>
      </c>
      <c r="BI424" s="234">
        <f>IF(O424="nulová",K424,0)</f>
        <v>0</v>
      </c>
      <c r="BJ424" s="19" t="s">
        <v>84</v>
      </c>
      <c r="BK424" s="234">
        <f>ROUND(P424*H424,2)</f>
        <v>0</v>
      </c>
      <c r="BL424" s="19" t="s">
        <v>175</v>
      </c>
      <c r="BM424" s="233" t="s">
        <v>1118</v>
      </c>
    </row>
    <row r="425" s="2" customFormat="1" ht="16.5" customHeight="1">
      <c r="A425" s="40"/>
      <c r="B425" s="41"/>
      <c r="C425" s="235" t="s">
        <v>1119</v>
      </c>
      <c r="D425" s="235" t="s">
        <v>163</v>
      </c>
      <c r="E425" s="236" t="s">
        <v>1120</v>
      </c>
      <c r="F425" s="237" t="s">
        <v>1121</v>
      </c>
      <c r="G425" s="238" t="s">
        <v>825</v>
      </c>
      <c r="H425" s="239">
        <v>32</v>
      </c>
      <c r="I425" s="240"/>
      <c r="J425" s="241"/>
      <c r="K425" s="242">
        <f>ROUND(P425*H425,2)</f>
        <v>0</v>
      </c>
      <c r="L425" s="241"/>
      <c r="M425" s="243"/>
      <c r="N425" s="244" t="s">
        <v>20</v>
      </c>
      <c r="O425" s="229" t="s">
        <v>45</v>
      </c>
      <c r="P425" s="230">
        <f>I425+J425</f>
        <v>0</v>
      </c>
      <c r="Q425" s="230">
        <f>ROUND(I425*H425,2)</f>
        <v>0</v>
      </c>
      <c r="R425" s="230">
        <f>ROUND(J425*H425,2)</f>
        <v>0</v>
      </c>
      <c r="S425" s="86"/>
      <c r="T425" s="231">
        <f>S425*H425</f>
        <v>0</v>
      </c>
      <c r="U425" s="231">
        <v>0</v>
      </c>
      <c r="V425" s="231">
        <f>U425*H425</f>
        <v>0</v>
      </c>
      <c r="W425" s="231">
        <v>0</v>
      </c>
      <c r="X425" s="232">
        <f>W425*H425</f>
        <v>0</v>
      </c>
      <c r="Y425" s="40"/>
      <c r="Z425" s="40"/>
      <c r="AA425" s="40"/>
      <c r="AB425" s="40"/>
      <c r="AC425" s="40"/>
      <c r="AD425" s="40"/>
      <c r="AE425" s="40"/>
      <c r="AR425" s="233" t="s">
        <v>194</v>
      </c>
      <c r="AT425" s="233" t="s">
        <v>163</v>
      </c>
      <c r="AU425" s="233" t="s">
        <v>165</v>
      </c>
      <c r="AY425" s="19" t="s">
        <v>166</v>
      </c>
      <c r="BE425" s="234">
        <f>IF(O425="základní",K425,0)</f>
        <v>0</v>
      </c>
      <c r="BF425" s="234">
        <f>IF(O425="snížená",K425,0)</f>
        <v>0</v>
      </c>
      <c r="BG425" s="234">
        <f>IF(O425="zákl. přenesená",K425,0)</f>
        <v>0</v>
      </c>
      <c r="BH425" s="234">
        <f>IF(O425="sníž. přenesená",K425,0)</f>
        <v>0</v>
      </c>
      <c r="BI425" s="234">
        <f>IF(O425="nulová",K425,0)</f>
        <v>0</v>
      </c>
      <c r="BJ425" s="19" t="s">
        <v>84</v>
      </c>
      <c r="BK425" s="234">
        <f>ROUND(P425*H425,2)</f>
        <v>0</v>
      </c>
      <c r="BL425" s="19" t="s">
        <v>175</v>
      </c>
      <c r="BM425" s="233" t="s">
        <v>1122</v>
      </c>
    </row>
    <row r="426" s="2" customFormat="1" ht="16.5" customHeight="1">
      <c r="A426" s="40"/>
      <c r="B426" s="41"/>
      <c r="C426" s="235" t="s">
        <v>735</v>
      </c>
      <c r="D426" s="235" t="s">
        <v>163</v>
      </c>
      <c r="E426" s="236" t="s">
        <v>926</v>
      </c>
      <c r="F426" s="237" t="s">
        <v>927</v>
      </c>
      <c r="G426" s="238" t="s">
        <v>928</v>
      </c>
      <c r="H426" s="239">
        <v>655</v>
      </c>
      <c r="I426" s="240"/>
      <c r="J426" s="241"/>
      <c r="K426" s="242">
        <f>ROUND(P426*H426,2)</f>
        <v>0</v>
      </c>
      <c r="L426" s="241"/>
      <c r="M426" s="243"/>
      <c r="N426" s="244" t="s">
        <v>20</v>
      </c>
      <c r="O426" s="229" t="s">
        <v>45</v>
      </c>
      <c r="P426" s="230">
        <f>I426+J426</f>
        <v>0</v>
      </c>
      <c r="Q426" s="230">
        <f>ROUND(I426*H426,2)</f>
        <v>0</v>
      </c>
      <c r="R426" s="230">
        <f>ROUND(J426*H426,2)</f>
        <v>0</v>
      </c>
      <c r="S426" s="86"/>
      <c r="T426" s="231">
        <f>S426*H426</f>
        <v>0</v>
      </c>
      <c r="U426" s="231">
        <v>0</v>
      </c>
      <c r="V426" s="231">
        <f>U426*H426</f>
        <v>0</v>
      </c>
      <c r="W426" s="231">
        <v>0</v>
      </c>
      <c r="X426" s="232">
        <f>W426*H426</f>
        <v>0</v>
      </c>
      <c r="Y426" s="40"/>
      <c r="Z426" s="40"/>
      <c r="AA426" s="40"/>
      <c r="AB426" s="40"/>
      <c r="AC426" s="40"/>
      <c r="AD426" s="40"/>
      <c r="AE426" s="40"/>
      <c r="AR426" s="233" t="s">
        <v>194</v>
      </c>
      <c r="AT426" s="233" t="s">
        <v>163</v>
      </c>
      <c r="AU426" s="233" t="s">
        <v>165</v>
      </c>
      <c r="AY426" s="19" t="s">
        <v>166</v>
      </c>
      <c r="BE426" s="234">
        <f>IF(O426="základní",K426,0)</f>
        <v>0</v>
      </c>
      <c r="BF426" s="234">
        <f>IF(O426="snížená",K426,0)</f>
        <v>0</v>
      </c>
      <c r="BG426" s="234">
        <f>IF(O426="zákl. přenesená",K426,0)</f>
        <v>0</v>
      </c>
      <c r="BH426" s="234">
        <f>IF(O426="sníž. přenesená",K426,0)</f>
        <v>0</v>
      </c>
      <c r="BI426" s="234">
        <f>IF(O426="nulová",K426,0)</f>
        <v>0</v>
      </c>
      <c r="BJ426" s="19" t="s">
        <v>84</v>
      </c>
      <c r="BK426" s="234">
        <f>ROUND(P426*H426,2)</f>
        <v>0</v>
      </c>
      <c r="BL426" s="19" t="s">
        <v>175</v>
      </c>
      <c r="BM426" s="233" t="s">
        <v>1123</v>
      </c>
    </row>
    <row r="427" s="2" customFormat="1" ht="16.5" customHeight="1">
      <c r="A427" s="40"/>
      <c r="B427" s="41"/>
      <c r="C427" s="235" t="s">
        <v>1124</v>
      </c>
      <c r="D427" s="235" t="s">
        <v>163</v>
      </c>
      <c r="E427" s="236" t="s">
        <v>1125</v>
      </c>
      <c r="F427" s="237" t="s">
        <v>1126</v>
      </c>
      <c r="G427" s="238" t="s">
        <v>825</v>
      </c>
      <c r="H427" s="239">
        <v>18</v>
      </c>
      <c r="I427" s="240"/>
      <c r="J427" s="241"/>
      <c r="K427" s="242">
        <f>ROUND(P427*H427,2)</f>
        <v>0</v>
      </c>
      <c r="L427" s="241"/>
      <c r="M427" s="243"/>
      <c r="N427" s="244" t="s">
        <v>20</v>
      </c>
      <c r="O427" s="229" t="s">
        <v>45</v>
      </c>
      <c r="P427" s="230">
        <f>I427+J427</f>
        <v>0</v>
      </c>
      <c r="Q427" s="230">
        <f>ROUND(I427*H427,2)</f>
        <v>0</v>
      </c>
      <c r="R427" s="230">
        <f>ROUND(J427*H427,2)</f>
        <v>0</v>
      </c>
      <c r="S427" s="86"/>
      <c r="T427" s="231">
        <f>S427*H427</f>
        <v>0</v>
      </c>
      <c r="U427" s="231">
        <v>0</v>
      </c>
      <c r="V427" s="231">
        <f>U427*H427</f>
        <v>0</v>
      </c>
      <c r="W427" s="231">
        <v>0</v>
      </c>
      <c r="X427" s="232">
        <f>W427*H427</f>
        <v>0</v>
      </c>
      <c r="Y427" s="40"/>
      <c r="Z427" s="40"/>
      <c r="AA427" s="40"/>
      <c r="AB427" s="40"/>
      <c r="AC427" s="40"/>
      <c r="AD427" s="40"/>
      <c r="AE427" s="40"/>
      <c r="AR427" s="233" t="s">
        <v>194</v>
      </c>
      <c r="AT427" s="233" t="s">
        <v>163</v>
      </c>
      <c r="AU427" s="233" t="s">
        <v>165</v>
      </c>
      <c r="AY427" s="19" t="s">
        <v>166</v>
      </c>
      <c r="BE427" s="234">
        <f>IF(O427="základní",K427,0)</f>
        <v>0</v>
      </c>
      <c r="BF427" s="234">
        <f>IF(O427="snížená",K427,0)</f>
        <v>0</v>
      </c>
      <c r="BG427" s="234">
        <f>IF(O427="zákl. přenesená",K427,0)</f>
        <v>0</v>
      </c>
      <c r="BH427" s="234">
        <f>IF(O427="sníž. přenesená",K427,0)</f>
        <v>0</v>
      </c>
      <c r="BI427" s="234">
        <f>IF(O427="nulová",K427,0)</f>
        <v>0</v>
      </c>
      <c r="BJ427" s="19" t="s">
        <v>84</v>
      </c>
      <c r="BK427" s="234">
        <f>ROUND(P427*H427,2)</f>
        <v>0</v>
      </c>
      <c r="BL427" s="19" t="s">
        <v>175</v>
      </c>
      <c r="BM427" s="233" t="s">
        <v>1127</v>
      </c>
    </row>
    <row r="428" s="2" customFormat="1" ht="16.5" customHeight="1">
      <c r="A428" s="40"/>
      <c r="B428" s="41"/>
      <c r="C428" s="235" t="s">
        <v>1128</v>
      </c>
      <c r="D428" s="235" t="s">
        <v>163</v>
      </c>
      <c r="E428" s="236" t="s">
        <v>1129</v>
      </c>
      <c r="F428" s="237" t="s">
        <v>205</v>
      </c>
      <c r="G428" s="238" t="s">
        <v>163</v>
      </c>
      <c r="H428" s="239">
        <v>650</v>
      </c>
      <c r="I428" s="240"/>
      <c r="J428" s="241"/>
      <c r="K428" s="242">
        <f>ROUND(P428*H428,2)</f>
        <v>0</v>
      </c>
      <c r="L428" s="241"/>
      <c r="M428" s="243"/>
      <c r="N428" s="244" t="s">
        <v>20</v>
      </c>
      <c r="O428" s="229" t="s">
        <v>45</v>
      </c>
      <c r="P428" s="230">
        <f>I428+J428</f>
        <v>0</v>
      </c>
      <c r="Q428" s="230">
        <f>ROUND(I428*H428,2)</f>
        <v>0</v>
      </c>
      <c r="R428" s="230">
        <f>ROUND(J428*H428,2)</f>
        <v>0</v>
      </c>
      <c r="S428" s="86"/>
      <c r="T428" s="231">
        <f>S428*H428</f>
        <v>0</v>
      </c>
      <c r="U428" s="231">
        <v>0</v>
      </c>
      <c r="V428" s="231">
        <f>U428*H428</f>
        <v>0</v>
      </c>
      <c r="W428" s="231">
        <v>0</v>
      </c>
      <c r="X428" s="232">
        <f>W428*H428</f>
        <v>0</v>
      </c>
      <c r="Y428" s="40"/>
      <c r="Z428" s="40"/>
      <c r="AA428" s="40"/>
      <c r="AB428" s="40"/>
      <c r="AC428" s="40"/>
      <c r="AD428" s="40"/>
      <c r="AE428" s="40"/>
      <c r="AR428" s="233" t="s">
        <v>194</v>
      </c>
      <c r="AT428" s="233" t="s">
        <v>163</v>
      </c>
      <c r="AU428" s="233" t="s">
        <v>165</v>
      </c>
      <c r="AY428" s="19" t="s">
        <v>166</v>
      </c>
      <c r="BE428" s="234">
        <f>IF(O428="základní",K428,0)</f>
        <v>0</v>
      </c>
      <c r="BF428" s="234">
        <f>IF(O428="snížená",K428,0)</f>
        <v>0</v>
      </c>
      <c r="BG428" s="234">
        <f>IF(O428="zákl. přenesená",K428,0)</f>
        <v>0</v>
      </c>
      <c r="BH428" s="234">
        <f>IF(O428="sníž. přenesená",K428,0)</f>
        <v>0</v>
      </c>
      <c r="BI428" s="234">
        <f>IF(O428="nulová",K428,0)</f>
        <v>0</v>
      </c>
      <c r="BJ428" s="19" t="s">
        <v>84</v>
      </c>
      <c r="BK428" s="234">
        <f>ROUND(P428*H428,2)</f>
        <v>0</v>
      </c>
      <c r="BL428" s="19" t="s">
        <v>175</v>
      </c>
      <c r="BM428" s="233" t="s">
        <v>1130</v>
      </c>
    </row>
    <row r="429" s="2" customFormat="1" ht="16.5" customHeight="1">
      <c r="A429" s="40"/>
      <c r="B429" s="41"/>
      <c r="C429" s="235" t="s">
        <v>1131</v>
      </c>
      <c r="D429" s="235" t="s">
        <v>163</v>
      </c>
      <c r="E429" s="236" t="s">
        <v>1132</v>
      </c>
      <c r="F429" s="237" t="s">
        <v>1133</v>
      </c>
      <c r="G429" s="238" t="s">
        <v>1134</v>
      </c>
      <c r="H429" s="239">
        <v>50</v>
      </c>
      <c r="I429" s="240"/>
      <c r="J429" s="241"/>
      <c r="K429" s="242">
        <f>ROUND(P429*H429,2)</f>
        <v>0</v>
      </c>
      <c r="L429" s="241"/>
      <c r="M429" s="243"/>
      <c r="N429" s="244" t="s">
        <v>20</v>
      </c>
      <c r="O429" s="229" t="s">
        <v>45</v>
      </c>
      <c r="P429" s="230">
        <f>I429+J429</f>
        <v>0</v>
      </c>
      <c r="Q429" s="230">
        <f>ROUND(I429*H429,2)</f>
        <v>0</v>
      </c>
      <c r="R429" s="230">
        <f>ROUND(J429*H429,2)</f>
        <v>0</v>
      </c>
      <c r="S429" s="86"/>
      <c r="T429" s="231">
        <f>S429*H429</f>
        <v>0</v>
      </c>
      <c r="U429" s="231">
        <v>0</v>
      </c>
      <c r="V429" s="231">
        <f>U429*H429</f>
        <v>0</v>
      </c>
      <c r="W429" s="231">
        <v>0</v>
      </c>
      <c r="X429" s="232">
        <f>W429*H429</f>
        <v>0</v>
      </c>
      <c r="Y429" s="40"/>
      <c r="Z429" s="40"/>
      <c r="AA429" s="40"/>
      <c r="AB429" s="40"/>
      <c r="AC429" s="40"/>
      <c r="AD429" s="40"/>
      <c r="AE429" s="40"/>
      <c r="AR429" s="233" t="s">
        <v>194</v>
      </c>
      <c r="AT429" s="233" t="s">
        <v>163</v>
      </c>
      <c r="AU429" s="233" t="s">
        <v>165</v>
      </c>
      <c r="AY429" s="19" t="s">
        <v>166</v>
      </c>
      <c r="BE429" s="234">
        <f>IF(O429="základní",K429,0)</f>
        <v>0</v>
      </c>
      <c r="BF429" s="234">
        <f>IF(O429="snížená",K429,0)</f>
        <v>0</v>
      </c>
      <c r="BG429" s="234">
        <f>IF(O429="zákl. přenesená",K429,0)</f>
        <v>0</v>
      </c>
      <c r="BH429" s="234">
        <f>IF(O429="sníž. přenesená",K429,0)</f>
        <v>0</v>
      </c>
      <c r="BI429" s="234">
        <f>IF(O429="nulová",K429,0)</f>
        <v>0</v>
      </c>
      <c r="BJ429" s="19" t="s">
        <v>84</v>
      </c>
      <c r="BK429" s="234">
        <f>ROUND(P429*H429,2)</f>
        <v>0</v>
      </c>
      <c r="BL429" s="19" t="s">
        <v>175</v>
      </c>
      <c r="BM429" s="233" t="s">
        <v>1135</v>
      </c>
    </row>
    <row r="430" s="2" customFormat="1" ht="16.5" customHeight="1">
      <c r="A430" s="40"/>
      <c r="B430" s="41"/>
      <c r="C430" s="235" t="s">
        <v>618</v>
      </c>
      <c r="D430" s="235" t="s">
        <v>163</v>
      </c>
      <c r="E430" s="236" t="s">
        <v>1136</v>
      </c>
      <c r="F430" s="237" t="s">
        <v>1137</v>
      </c>
      <c r="G430" s="238" t="s">
        <v>846</v>
      </c>
      <c r="H430" s="239">
        <v>12</v>
      </c>
      <c r="I430" s="240"/>
      <c r="J430" s="241"/>
      <c r="K430" s="242">
        <f>ROUND(P430*H430,2)</f>
        <v>0</v>
      </c>
      <c r="L430" s="241"/>
      <c r="M430" s="243"/>
      <c r="N430" s="244" t="s">
        <v>20</v>
      </c>
      <c r="O430" s="229" t="s">
        <v>45</v>
      </c>
      <c r="P430" s="230">
        <f>I430+J430</f>
        <v>0</v>
      </c>
      <c r="Q430" s="230">
        <f>ROUND(I430*H430,2)</f>
        <v>0</v>
      </c>
      <c r="R430" s="230">
        <f>ROUND(J430*H430,2)</f>
        <v>0</v>
      </c>
      <c r="S430" s="86"/>
      <c r="T430" s="231">
        <f>S430*H430</f>
        <v>0</v>
      </c>
      <c r="U430" s="231">
        <v>0</v>
      </c>
      <c r="V430" s="231">
        <f>U430*H430</f>
        <v>0</v>
      </c>
      <c r="W430" s="231">
        <v>0</v>
      </c>
      <c r="X430" s="232">
        <f>W430*H430</f>
        <v>0</v>
      </c>
      <c r="Y430" s="40"/>
      <c r="Z430" s="40"/>
      <c r="AA430" s="40"/>
      <c r="AB430" s="40"/>
      <c r="AC430" s="40"/>
      <c r="AD430" s="40"/>
      <c r="AE430" s="40"/>
      <c r="AR430" s="233" t="s">
        <v>194</v>
      </c>
      <c r="AT430" s="233" t="s">
        <v>163</v>
      </c>
      <c r="AU430" s="233" t="s">
        <v>165</v>
      </c>
      <c r="AY430" s="19" t="s">
        <v>166</v>
      </c>
      <c r="BE430" s="234">
        <f>IF(O430="základní",K430,0)</f>
        <v>0</v>
      </c>
      <c r="BF430" s="234">
        <f>IF(O430="snížená",K430,0)</f>
        <v>0</v>
      </c>
      <c r="BG430" s="234">
        <f>IF(O430="zákl. přenesená",K430,0)</f>
        <v>0</v>
      </c>
      <c r="BH430" s="234">
        <f>IF(O430="sníž. přenesená",K430,0)</f>
        <v>0</v>
      </c>
      <c r="BI430" s="234">
        <f>IF(O430="nulová",K430,0)</f>
        <v>0</v>
      </c>
      <c r="BJ430" s="19" t="s">
        <v>84</v>
      </c>
      <c r="BK430" s="234">
        <f>ROUND(P430*H430,2)</f>
        <v>0</v>
      </c>
      <c r="BL430" s="19" t="s">
        <v>175</v>
      </c>
      <c r="BM430" s="233" t="s">
        <v>1138</v>
      </c>
    </row>
    <row r="431" s="2" customFormat="1" ht="16.5" customHeight="1">
      <c r="A431" s="40"/>
      <c r="B431" s="41"/>
      <c r="C431" s="235" t="s">
        <v>1139</v>
      </c>
      <c r="D431" s="235" t="s">
        <v>163</v>
      </c>
      <c r="E431" s="236" t="s">
        <v>1140</v>
      </c>
      <c r="F431" s="237" t="s">
        <v>1137</v>
      </c>
      <c r="G431" s="238" t="s">
        <v>846</v>
      </c>
      <c r="H431" s="239">
        <v>14.4</v>
      </c>
      <c r="I431" s="240"/>
      <c r="J431" s="241"/>
      <c r="K431" s="242">
        <f>ROUND(P431*H431,2)</f>
        <v>0</v>
      </c>
      <c r="L431" s="241"/>
      <c r="M431" s="243"/>
      <c r="N431" s="244" t="s">
        <v>20</v>
      </c>
      <c r="O431" s="229" t="s">
        <v>45</v>
      </c>
      <c r="P431" s="230">
        <f>I431+J431</f>
        <v>0</v>
      </c>
      <c r="Q431" s="230">
        <f>ROUND(I431*H431,2)</f>
        <v>0</v>
      </c>
      <c r="R431" s="230">
        <f>ROUND(J431*H431,2)</f>
        <v>0</v>
      </c>
      <c r="S431" s="86"/>
      <c r="T431" s="231">
        <f>S431*H431</f>
        <v>0</v>
      </c>
      <c r="U431" s="231">
        <v>0</v>
      </c>
      <c r="V431" s="231">
        <f>U431*H431</f>
        <v>0</v>
      </c>
      <c r="W431" s="231">
        <v>0</v>
      </c>
      <c r="X431" s="232">
        <f>W431*H431</f>
        <v>0</v>
      </c>
      <c r="Y431" s="40"/>
      <c r="Z431" s="40"/>
      <c r="AA431" s="40"/>
      <c r="AB431" s="40"/>
      <c r="AC431" s="40"/>
      <c r="AD431" s="40"/>
      <c r="AE431" s="40"/>
      <c r="AR431" s="233" t="s">
        <v>194</v>
      </c>
      <c r="AT431" s="233" t="s">
        <v>163</v>
      </c>
      <c r="AU431" s="233" t="s">
        <v>165</v>
      </c>
      <c r="AY431" s="19" t="s">
        <v>166</v>
      </c>
      <c r="BE431" s="234">
        <f>IF(O431="základní",K431,0)</f>
        <v>0</v>
      </c>
      <c r="BF431" s="234">
        <f>IF(O431="snížená",K431,0)</f>
        <v>0</v>
      </c>
      <c r="BG431" s="234">
        <f>IF(O431="zákl. přenesená",K431,0)</f>
        <v>0</v>
      </c>
      <c r="BH431" s="234">
        <f>IF(O431="sníž. přenesená",K431,0)</f>
        <v>0</v>
      </c>
      <c r="BI431" s="234">
        <f>IF(O431="nulová",K431,0)</f>
        <v>0</v>
      </c>
      <c r="BJ431" s="19" t="s">
        <v>84</v>
      </c>
      <c r="BK431" s="234">
        <f>ROUND(P431*H431,2)</f>
        <v>0</v>
      </c>
      <c r="BL431" s="19" t="s">
        <v>175</v>
      </c>
      <c r="BM431" s="233" t="s">
        <v>1141</v>
      </c>
    </row>
    <row r="432" s="2" customFormat="1" ht="16.5" customHeight="1">
      <c r="A432" s="40"/>
      <c r="B432" s="41"/>
      <c r="C432" s="235" t="s">
        <v>1142</v>
      </c>
      <c r="D432" s="235" t="s">
        <v>163</v>
      </c>
      <c r="E432" s="236" t="s">
        <v>1143</v>
      </c>
      <c r="F432" s="237" t="s">
        <v>1144</v>
      </c>
      <c r="G432" s="238" t="s">
        <v>846</v>
      </c>
      <c r="H432" s="239">
        <v>7.2000000000000002</v>
      </c>
      <c r="I432" s="240"/>
      <c r="J432" s="241"/>
      <c r="K432" s="242">
        <f>ROUND(P432*H432,2)</f>
        <v>0</v>
      </c>
      <c r="L432" s="241"/>
      <c r="M432" s="243"/>
      <c r="N432" s="244" t="s">
        <v>20</v>
      </c>
      <c r="O432" s="229" t="s">
        <v>45</v>
      </c>
      <c r="P432" s="230">
        <f>I432+J432</f>
        <v>0</v>
      </c>
      <c r="Q432" s="230">
        <f>ROUND(I432*H432,2)</f>
        <v>0</v>
      </c>
      <c r="R432" s="230">
        <f>ROUND(J432*H432,2)</f>
        <v>0</v>
      </c>
      <c r="S432" s="86"/>
      <c r="T432" s="231">
        <f>S432*H432</f>
        <v>0</v>
      </c>
      <c r="U432" s="231">
        <v>0</v>
      </c>
      <c r="V432" s="231">
        <f>U432*H432</f>
        <v>0</v>
      </c>
      <c r="W432" s="231">
        <v>0</v>
      </c>
      <c r="X432" s="232">
        <f>W432*H432</f>
        <v>0</v>
      </c>
      <c r="Y432" s="40"/>
      <c r="Z432" s="40"/>
      <c r="AA432" s="40"/>
      <c r="AB432" s="40"/>
      <c r="AC432" s="40"/>
      <c r="AD432" s="40"/>
      <c r="AE432" s="40"/>
      <c r="AR432" s="233" t="s">
        <v>194</v>
      </c>
      <c r="AT432" s="233" t="s">
        <v>163</v>
      </c>
      <c r="AU432" s="233" t="s">
        <v>165</v>
      </c>
      <c r="AY432" s="19" t="s">
        <v>166</v>
      </c>
      <c r="BE432" s="234">
        <f>IF(O432="základní",K432,0)</f>
        <v>0</v>
      </c>
      <c r="BF432" s="234">
        <f>IF(O432="snížená",K432,0)</f>
        <v>0</v>
      </c>
      <c r="BG432" s="234">
        <f>IF(O432="zákl. přenesená",K432,0)</f>
        <v>0</v>
      </c>
      <c r="BH432" s="234">
        <f>IF(O432="sníž. přenesená",K432,0)</f>
        <v>0</v>
      </c>
      <c r="BI432" s="234">
        <f>IF(O432="nulová",K432,0)</f>
        <v>0</v>
      </c>
      <c r="BJ432" s="19" t="s">
        <v>84</v>
      </c>
      <c r="BK432" s="234">
        <f>ROUND(P432*H432,2)</f>
        <v>0</v>
      </c>
      <c r="BL432" s="19" t="s">
        <v>175</v>
      </c>
      <c r="BM432" s="233" t="s">
        <v>1145</v>
      </c>
    </row>
    <row r="433" s="2" customFormat="1" ht="16.5" customHeight="1">
      <c r="A433" s="40"/>
      <c r="B433" s="41"/>
      <c r="C433" s="235" t="s">
        <v>1146</v>
      </c>
      <c r="D433" s="235" t="s">
        <v>163</v>
      </c>
      <c r="E433" s="236" t="s">
        <v>1147</v>
      </c>
      <c r="F433" s="237" t="s">
        <v>1148</v>
      </c>
      <c r="G433" s="238" t="s">
        <v>846</v>
      </c>
      <c r="H433" s="239">
        <v>3.3599999999999999</v>
      </c>
      <c r="I433" s="240"/>
      <c r="J433" s="241"/>
      <c r="K433" s="242">
        <f>ROUND(P433*H433,2)</f>
        <v>0</v>
      </c>
      <c r="L433" s="241"/>
      <c r="M433" s="243"/>
      <c r="N433" s="244" t="s">
        <v>20</v>
      </c>
      <c r="O433" s="229" t="s">
        <v>45</v>
      </c>
      <c r="P433" s="230">
        <f>I433+J433</f>
        <v>0</v>
      </c>
      <c r="Q433" s="230">
        <f>ROUND(I433*H433,2)</f>
        <v>0</v>
      </c>
      <c r="R433" s="230">
        <f>ROUND(J433*H433,2)</f>
        <v>0</v>
      </c>
      <c r="S433" s="86"/>
      <c r="T433" s="231">
        <f>S433*H433</f>
        <v>0</v>
      </c>
      <c r="U433" s="231">
        <v>0</v>
      </c>
      <c r="V433" s="231">
        <f>U433*H433</f>
        <v>0</v>
      </c>
      <c r="W433" s="231">
        <v>0</v>
      </c>
      <c r="X433" s="232">
        <f>W433*H433</f>
        <v>0</v>
      </c>
      <c r="Y433" s="40"/>
      <c r="Z433" s="40"/>
      <c r="AA433" s="40"/>
      <c r="AB433" s="40"/>
      <c r="AC433" s="40"/>
      <c r="AD433" s="40"/>
      <c r="AE433" s="40"/>
      <c r="AR433" s="233" t="s">
        <v>194</v>
      </c>
      <c r="AT433" s="233" t="s">
        <v>163</v>
      </c>
      <c r="AU433" s="233" t="s">
        <v>165</v>
      </c>
      <c r="AY433" s="19" t="s">
        <v>166</v>
      </c>
      <c r="BE433" s="234">
        <f>IF(O433="základní",K433,0)</f>
        <v>0</v>
      </c>
      <c r="BF433" s="234">
        <f>IF(O433="snížená",K433,0)</f>
        <v>0</v>
      </c>
      <c r="BG433" s="234">
        <f>IF(O433="zákl. přenesená",K433,0)</f>
        <v>0</v>
      </c>
      <c r="BH433" s="234">
        <f>IF(O433="sníž. přenesená",K433,0)</f>
        <v>0</v>
      </c>
      <c r="BI433" s="234">
        <f>IF(O433="nulová",K433,0)</f>
        <v>0</v>
      </c>
      <c r="BJ433" s="19" t="s">
        <v>84</v>
      </c>
      <c r="BK433" s="234">
        <f>ROUND(P433*H433,2)</f>
        <v>0</v>
      </c>
      <c r="BL433" s="19" t="s">
        <v>175</v>
      </c>
      <c r="BM433" s="233" t="s">
        <v>1149</v>
      </c>
    </row>
    <row r="434" s="2" customFormat="1" ht="16.5" customHeight="1">
      <c r="A434" s="40"/>
      <c r="B434" s="41"/>
      <c r="C434" s="235" t="s">
        <v>1150</v>
      </c>
      <c r="D434" s="235" t="s">
        <v>163</v>
      </c>
      <c r="E434" s="236" t="s">
        <v>1147</v>
      </c>
      <c r="F434" s="237" t="s">
        <v>1148</v>
      </c>
      <c r="G434" s="238" t="s">
        <v>846</v>
      </c>
      <c r="H434" s="239">
        <v>6.2400000000000002</v>
      </c>
      <c r="I434" s="240"/>
      <c r="J434" s="241"/>
      <c r="K434" s="242">
        <f>ROUND(P434*H434,2)</f>
        <v>0</v>
      </c>
      <c r="L434" s="241"/>
      <c r="M434" s="243"/>
      <c r="N434" s="244" t="s">
        <v>20</v>
      </c>
      <c r="O434" s="229" t="s">
        <v>45</v>
      </c>
      <c r="P434" s="230">
        <f>I434+J434</f>
        <v>0</v>
      </c>
      <c r="Q434" s="230">
        <f>ROUND(I434*H434,2)</f>
        <v>0</v>
      </c>
      <c r="R434" s="230">
        <f>ROUND(J434*H434,2)</f>
        <v>0</v>
      </c>
      <c r="S434" s="86"/>
      <c r="T434" s="231">
        <f>S434*H434</f>
        <v>0</v>
      </c>
      <c r="U434" s="231">
        <v>0</v>
      </c>
      <c r="V434" s="231">
        <f>U434*H434</f>
        <v>0</v>
      </c>
      <c r="W434" s="231">
        <v>0</v>
      </c>
      <c r="X434" s="232">
        <f>W434*H434</f>
        <v>0</v>
      </c>
      <c r="Y434" s="40"/>
      <c r="Z434" s="40"/>
      <c r="AA434" s="40"/>
      <c r="AB434" s="40"/>
      <c r="AC434" s="40"/>
      <c r="AD434" s="40"/>
      <c r="AE434" s="40"/>
      <c r="AR434" s="233" t="s">
        <v>194</v>
      </c>
      <c r="AT434" s="233" t="s">
        <v>163</v>
      </c>
      <c r="AU434" s="233" t="s">
        <v>165</v>
      </c>
      <c r="AY434" s="19" t="s">
        <v>166</v>
      </c>
      <c r="BE434" s="234">
        <f>IF(O434="základní",K434,0)</f>
        <v>0</v>
      </c>
      <c r="BF434" s="234">
        <f>IF(O434="snížená",K434,0)</f>
        <v>0</v>
      </c>
      <c r="BG434" s="234">
        <f>IF(O434="zákl. přenesená",K434,0)</f>
        <v>0</v>
      </c>
      <c r="BH434" s="234">
        <f>IF(O434="sníž. přenesená",K434,0)</f>
        <v>0</v>
      </c>
      <c r="BI434" s="234">
        <f>IF(O434="nulová",K434,0)</f>
        <v>0</v>
      </c>
      <c r="BJ434" s="19" t="s">
        <v>84</v>
      </c>
      <c r="BK434" s="234">
        <f>ROUND(P434*H434,2)</f>
        <v>0</v>
      </c>
      <c r="BL434" s="19" t="s">
        <v>175</v>
      </c>
      <c r="BM434" s="233" t="s">
        <v>1151</v>
      </c>
    </row>
    <row r="435" s="2" customFormat="1" ht="16.5" customHeight="1">
      <c r="A435" s="40"/>
      <c r="B435" s="41"/>
      <c r="C435" s="235" t="s">
        <v>1152</v>
      </c>
      <c r="D435" s="235" t="s">
        <v>163</v>
      </c>
      <c r="E435" s="236" t="s">
        <v>1153</v>
      </c>
      <c r="F435" s="237" t="s">
        <v>1154</v>
      </c>
      <c r="G435" s="238" t="s">
        <v>179</v>
      </c>
      <c r="H435" s="239">
        <v>14</v>
      </c>
      <c r="I435" s="240"/>
      <c r="J435" s="241"/>
      <c r="K435" s="242">
        <f>ROUND(P435*H435,2)</f>
        <v>0</v>
      </c>
      <c r="L435" s="241"/>
      <c r="M435" s="243"/>
      <c r="N435" s="244" t="s">
        <v>20</v>
      </c>
      <c r="O435" s="229" t="s">
        <v>45</v>
      </c>
      <c r="P435" s="230">
        <f>I435+J435</f>
        <v>0</v>
      </c>
      <c r="Q435" s="230">
        <f>ROUND(I435*H435,2)</f>
        <v>0</v>
      </c>
      <c r="R435" s="230">
        <f>ROUND(J435*H435,2)</f>
        <v>0</v>
      </c>
      <c r="S435" s="86"/>
      <c r="T435" s="231">
        <f>S435*H435</f>
        <v>0</v>
      </c>
      <c r="U435" s="231">
        <v>0</v>
      </c>
      <c r="V435" s="231">
        <f>U435*H435</f>
        <v>0</v>
      </c>
      <c r="W435" s="231">
        <v>0</v>
      </c>
      <c r="X435" s="232">
        <f>W435*H435</f>
        <v>0</v>
      </c>
      <c r="Y435" s="40"/>
      <c r="Z435" s="40"/>
      <c r="AA435" s="40"/>
      <c r="AB435" s="40"/>
      <c r="AC435" s="40"/>
      <c r="AD435" s="40"/>
      <c r="AE435" s="40"/>
      <c r="AR435" s="233" t="s">
        <v>194</v>
      </c>
      <c r="AT435" s="233" t="s">
        <v>163</v>
      </c>
      <c r="AU435" s="233" t="s">
        <v>165</v>
      </c>
      <c r="AY435" s="19" t="s">
        <v>166</v>
      </c>
      <c r="BE435" s="234">
        <f>IF(O435="základní",K435,0)</f>
        <v>0</v>
      </c>
      <c r="BF435" s="234">
        <f>IF(O435="snížená",K435,0)</f>
        <v>0</v>
      </c>
      <c r="BG435" s="234">
        <f>IF(O435="zákl. přenesená",K435,0)</f>
        <v>0</v>
      </c>
      <c r="BH435" s="234">
        <f>IF(O435="sníž. přenesená",K435,0)</f>
        <v>0</v>
      </c>
      <c r="BI435" s="234">
        <f>IF(O435="nulová",K435,0)</f>
        <v>0</v>
      </c>
      <c r="BJ435" s="19" t="s">
        <v>84</v>
      </c>
      <c r="BK435" s="234">
        <f>ROUND(P435*H435,2)</f>
        <v>0</v>
      </c>
      <c r="BL435" s="19" t="s">
        <v>175</v>
      </c>
      <c r="BM435" s="233" t="s">
        <v>1155</v>
      </c>
    </row>
    <row r="436" s="2" customFormat="1" ht="16.5" customHeight="1">
      <c r="A436" s="40"/>
      <c r="B436" s="41"/>
      <c r="C436" s="235" t="s">
        <v>1156</v>
      </c>
      <c r="D436" s="235" t="s">
        <v>163</v>
      </c>
      <c r="E436" s="236" t="s">
        <v>1157</v>
      </c>
      <c r="F436" s="237" t="s">
        <v>1158</v>
      </c>
      <c r="G436" s="238" t="s">
        <v>179</v>
      </c>
      <c r="H436" s="239">
        <v>2</v>
      </c>
      <c r="I436" s="240"/>
      <c r="J436" s="241"/>
      <c r="K436" s="242">
        <f>ROUND(P436*H436,2)</f>
        <v>0</v>
      </c>
      <c r="L436" s="241"/>
      <c r="M436" s="243"/>
      <c r="N436" s="244" t="s">
        <v>20</v>
      </c>
      <c r="O436" s="229" t="s">
        <v>45</v>
      </c>
      <c r="P436" s="230">
        <f>I436+J436</f>
        <v>0</v>
      </c>
      <c r="Q436" s="230">
        <f>ROUND(I436*H436,2)</f>
        <v>0</v>
      </c>
      <c r="R436" s="230">
        <f>ROUND(J436*H436,2)</f>
        <v>0</v>
      </c>
      <c r="S436" s="86"/>
      <c r="T436" s="231">
        <f>S436*H436</f>
        <v>0</v>
      </c>
      <c r="U436" s="231">
        <v>0</v>
      </c>
      <c r="V436" s="231">
        <f>U436*H436</f>
        <v>0</v>
      </c>
      <c r="W436" s="231">
        <v>0</v>
      </c>
      <c r="X436" s="232">
        <f>W436*H436</f>
        <v>0</v>
      </c>
      <c r="Y436" s="40"/>
      <c r="Z436" s="40"/>
      <c r="AA436" s="40"/>
      <c r="AB436" s="40"/>
      <c r="AC436" s="40"/>
      <c r="AD436" s="40"/>
      <c r="AE436" s="40"/>
      <c r="AR436" s="233" t="s">
        <v>194</v>
      </c>
      <c r="AT436" s="233" t="s">
        <v>163</v>
      </c>
      <c r="AU436" s="233" t="s">
        <v>165</v>
      </c>
      <c r="AY436" s="19" t="s">
        <v>166</v>
      </c>
      <c r="BE436" s="234">
        <f>IF(O436="základní",K436,0)</f>
        <v>0</v>
      </c>
      <c r="BF436" s="234">
        <f>IF(O436="snížená",K436,0)</f>
        <v>0</v>
      </c>
      <c r="BG436" s="234">
        <f>IF(O436="zákl. přenesená",K436,0)</f>
        <v>0</v>
      </c>
      <c r="BH436" s="234">
        <f>IF(O436="sníž. přenesená",K436,0)</f>
        <v>0</v>
      </c>
      <c r="BI436" s="234">
        <f>IF(O436="nulová",K436,0)</f>
        <v>0</v>
      </c>
      <c r="BJ436" s="19" t="s">
        <v>84</v>
      </c>
      <c r="BK436" s="234">
        <f>ROUND(P436*H436,2)</f>
        <v>0</v>
      </c>
      <c r="BL436" s="19" t="s">
        <v>175</v>
      </c>
      <c r="BM436" s="233" t="s">
        <v>1159</v>
      </c>
    </row>
    <row r="437" s="12" customFormat="1" ht="20.88" customHeight="1">
      <c r="A437" s="12"/>
      <c r="B437" s="203"/>
      <c r="C437" s="204"/>
      <c r="D437" s="205" t="s">
        <v>75</v>
      </c>
      <c r="E437" s="218" t="s">
        <v>249</v>
      </c>
      <c r="F437" s="218" t="s">
        <v>250</v>
      </c>
      <c r="G437" s="204"/>
      <c r="H437" s="204"/>
      <c r="I437" s="207"/>
      <c r="J437" s="207"/>
      <c r="K437" s="219">
        <f>BK437</f>
        <v>0</v>
      </c>
      <c r="L437" s="204"/>
      <c r="M437" s="209"/>
      <c r="N437" s="210"/>
      <c r="O437" s="211"/>
      <c r="P437" s="211"/>
      <c r="Q437" s="212">
        <f>SUM(Q438:Q439)</f>
        <v>0</v>
      </c>
      <c r="R437" s="212">
        <f>SUM(R438:R439)</f>
        <v>0</v>
      </c>
      <c r="S437" s="211"/>
      <c r="T437" s="213">
        <f>SUM(T438:T439)</f>
        <v>0</v>
      </c>
      <c r="U437" s="211"/>
      <c r="V437" s="213">
        <f>SUM(V438:V439)</f>
        <v>0</v>
      </c>
      <c r="W437" s="211"/>
      <c r="X437" s="214">
        <f>SUM(X438:X439)</f>
        <v>0</v>
      </c>
      <c r="Y437" s="12"/>
      <c r="Z437" s="12"/>
      <c r="AA437" s="12"/>
      <c r="AB437" s="12"/>
      <c r="AC437" s="12"/>
      <c r="AD437" s="12"/>
      <c r="AE437" s="12"/>
      <c r="AR437" s="215" t="s">
        <v>165</v>
      </c>
      <c r="AT437" s="216" t="s">
        <v>75</v>
      </c>
      <c r="AU437" s="216" t="s">
        <v>86</v>
      </c>
      <c r="AY437" s="215" t="s">
        <v>166</v>
      </c>
      <c r="BK437" s="217">
        <f>SUM(BK438:BK439)</f>
        <v>0</v>
      </c>
    </row>
    <row r="438" s="2" customFormat="1" ht="16.5" customHeight="1">
      <c r="A438" s="40"/>
      <c r="B438" s="41"/>
      <c r="C438" s="220" t="s">
        <v>1160</v>
      </c>
      <c r="D438" s="220" t="s">
        <v>171</v>
      </c>
      <c r="E438" s="221" t="s">
        <v>1161</v>
      </c>
      <c r="F438" s="222" t="s">
        <v>281</v>
      </c>
      <c r="G438" s="223" t="s">
        <v>254</v>
      </c>
      <c r="H438" s="224">
        <v>16</v>
      </c>
      <c r="I438" s="225"/>
      <c r="J438" s="225"/>
      <c r="K438" s="226">
        <f>ROUND(P438*H438,2)</f>
        <v>0</v>
      </c>
      <c r="L438" s="227"/>
      <c r="M438" s="46"/>
      <c r="N438" s="228" t="s">
        <v>20</v>
      </c>
      <c r="O438" s="229" t="s">
        <v>45</v>
      </c>
      <c r="P438" s="230">
        <f>I438+J438</f>
        <v>0</v>
      </c>
      <c r="Q438" s="230">
        <f>ROUND(I438*H438,2)</f>
        <v>0</v>
      </c>
      <c r="R438" s="230">
        <f>ROUND(J438*H438,2)</f>
        <v>0</v>
      </c>
      <c r="S438" s="86"/>
      <c r="T438" s="231">
        <f>S438*H438</f>
        <v>0</v>
      </c>
      <c r="U438" s="231">
        <v>0</v>
      </c>
      <c r="V438" s="231">
        <f>U438*H438</f>
        <v>0</v>
      </c>
      <c r="W438" s="231">
        <v>0</v>
      </c>
      <c r="X438" s="232">
        <f>W438*H438</f>
        <v>0</v>
      </c>
      <c r="Y438" s="40"/>
      <c r="Z438" s="40"/>
      <c r="AA438" s="40"/>
      <c r="AB438" s="40"/>
      <c r="AC438" s="40"/>
      <c r="AD438" s="40"/>
      <c r="AE438" s="40"/>
      <c r="AR438" s="233" t="s">
        <v>175</v>
      </c>
      <c r="AT438" s="233" t="s">
        <v>171</v>
      </c>
      <c r="AU438" s="233" t="s">
        <v>165</v>
      </c>
      <c r="AY438" s="19" t="s">
        <v>166</v>
      </c>
      <c r="BE438" s="234">
        <f>IF(O438="základní",K438,0)</f>
        <v>0</v>
      </c>
      <c r="BF438" s="234">
        <f>IF(O438="snížená",K438,0)</f>
        <v>0</v>
      </c>
      <c r="BG438" s="234">
        <f>IF(O438="zákl. přenesená",K438,0)</f>
        <v>0</v>
      </c>
      <c r="BH438" s="234">
        <f>IF(O438="sníž. přenesená",K438,0)</f>
        <v>0</v>
      </c>
      <c r="BI438" s="234">
        <f>IF(O438="nulová",K438,0)</f>
        <v>0</v>
      </c>
      <c r="BJ438" s="19" t="s">
        <v>84</v>
      </c>
      <c r="BK438" s="234">
        <f>ROUND(P438*H438,2)</f>
        <v>0</v>
      </c>
      <c r="BL438" s="19" t="s">
        <v>175</v>
      </c>
      <c r="BM438" s="233" t="s">
        <v>1162</v>
      </c>
    </row>
    <row r="439" s="2" customFormat="1" ht="16.5" customHeight="1">
      <c r="A439" s="40"/>
      <c r="B439" s="41"/>
      <c r="C439" s="220" t="s">
        <v>1163</v>
      </c>
      <c r="D439" s="220" t="s">
        <v>171</v>
      </c>
      <c r="E439" s="221" t="s">
        <v>1164</v>
      </c>
      <c r="F439" s="222" t="s">
        <v>1165</v>
      </c>
      <c r="G439" s="223" t="s">
        <v>254</v>
      </c>
      <c r="H439" s="224">
        <v>18</v>
      </c>
      <c r="I439" s="225"/>
      <c r="J439" s="225"/>
      <c r="K439" s="226">
        <f>ROUND(P439*H439,2)</f>
        <v>0</v>
      </c>
      <c r="L439" s="227"/>
      <c r="M439" s="46"/>
      <c r="N439" s="228" t="s">
        <v>20</v>
      </c>
      <c r="O439" s="229" t="s">
        <v>45</v>
      </c>
      <c r="P439" s="230">
        <f>I439+J439</f>
        <v>0</v>
      </c>
      <c r="Q439" s="230">
        <f>ROUND(I439*H439,2)</f>
        <v>0</v>
      </c>
      <c r="R439" s="230">
        <f>ROUND(J439*H439,2)</f>
        <v>0</v>
      </c>
      <c r="S439" s="86"/>
      <c r="T439" s="231">
        <f>S439*H439</f>
        <v>0</v>
      </c>
      <c r="U439" s="231">
        <v>0</v>
      </c>
      <c r="V439" s="231">
        <f>U439*H439</f>
        <v>0</v>
      </c>
      <c r="W439" s="231">
        <v>0</v>
      </c>
      <c r="X439" s="232">
        <f>W439*H439</f>
        <v>0</v>
      </c>
      <c r="Y439" s="40"/>
      <c r="Z439" s="40"/>
      <c r="AA439" s="40"/>
      <c r="AB439" s="40"/>
      <c r="AC439" s="40"/>
      <c r="AD439" s="40"/>
      <c r="AE439" s="40"/>
      <c r="AR439" s="233" t="s">
        <v>175</v>
      </c>
      <c r="AT439" s="233" t="s">
        <v>171</v>
      </c>
      <c r="AU439" s="233" t="s">
        <v>165</v>
      </c>
      <c r="AY439" s="19" t="s">
        <v>166</v>
      </c>
      <c r="BE439" s="234">
        <f>IF(O439="základní",K439,0)</f>
        <v>0</v>
      </c>
      <c r="BF439" s="234">
        <f>IF(O439="snížená",K439,0)</f>
        <v>0</v>
      </c>
      <c r="BG439" s="234">
        <f>IF(O439="zákl. přenesená",K439,0)</f>
        <v>0</v>
      </c>
      <c r="BH439" s="234">
        <f>IF(O439="sníž. přenesená",K439,0)</f>
        <v>0</v>
      </c>
      <c r="BI439" s="234">
        <f>IF(O439="nulová",K439,0)</f>
        <v>0</v>
      </c>
      <c r="BJ439" s="19" t="s">
        <v>84</v>
      </c>
      <c r="BK439" s="234">
        <f>ROUND(P439*H439,2)</f>
        <v>0</v>
      </c>
      <c r="BL439" s="19" t="s">
        <v>175</v>
      </c>
      <c r="BM439" s="233" t="s">
        <v>1166</v>
      </c>
    </row>
    <row r="440" s="12" customFormat="1" ht="20.88" customHeight="1">
      <c r="A440" s="12"/>
      <c r="B440" s="203"/>
      <c r="C440" s="204"/>
      <c r="D440" s="205" t="s">
        <v>75</v>
      </c>
      <c r="E440" s="218" t="s">
        <v>307</v>
      </c>
      <c r="F440" s="218" t="s">
        <v>308</v>
      </c>
      <c r="G440" s="204"/>
      <c r="H440" s="204"/>
      <c r="I440" s="207"/>
      <c r="J440" s="207"/>
      <c r="K440" s="219">
        <f>BK440</f>
        <v>0</v>
      </c>
      <c r="L440" s="204"/>
      <c r="M440" s="209"/>
      <c r="N440" s="210"/>
      <c r="O440" s="211"/>
      <c r="P440" s="211"/>
      <c r="Q440" s="212">
        <f>SUM(Q441:Q443)</f>
        <v>0</v>
      </c>
      <c r="R440" s="212">
        <f>SUM(R441:R443)</f>
        <v>0</v>
      </c>
      <c r="S440" s="211"/>
      <c r="T440" s="213">
        <f>SUM(T441:T443)</f>
        <v>0</v>
      </c>
      <c r="U440" s="211"/>
      <c r="V440" s="213">
        <f>SUM(V441:V443)</f>
        <v>0</v>
      </c>
      <c r="W440" s="211"/>
      <c r="X440" s="214">
        <f>SUM(X441:X443)</f>
        <v>0</v>
      </c>
      <c r="Y440" s="12"/>
      <c r="Z440" s="12"/>
      <c r="AA440" s="12"/>
      <c r="AB440" s="12"/>
      <c r="AC440" s="12"/>
      <c r="AD440" s="12"/>
      <c r="AE440" s="12"/>
      <c r="AR440" s="215" t="s">
        <v>165</v>
      </c>
      <c r="AT440" s="216" t="s">
        <v>75</v>
      </c>
      <c r="AU440" s="216" t="s">
        <v>86</v>
      </c>
      <c r="AY440" s="215" t="s">
        <v>166</v>
      </c>
      <c r="BK440" s="217">
        <f>SUM(BK441:BK443)</f>
        <v>0</v>
      </c>
    </row>
    <row r="441" s="2" customFormat="1" ht="16.5" customHeight="1">
      <c r="A441" s="40"/>
      <c r="B441" s="41"/>
      <c r="C441" s="220" t="s">
        <v>1167</v>
      </c>
      <c r="D441" s="220" t="s">
        <v>171</v>
      </c>
      <c r="E441" s="221" t="s">
        <v>310</v>
      </c>
      <c r="F441" s="222" t="s">
        <v>311</v>
      </c>
      <c r="G441" s="223" t="s">
        <v>312</v>
      </c>
      <c r="H441" s="224">
        <v>1</v>
      </c>
      <c r="I441" s="225"/>
      <c r="J441" s="225"/>
      <c r="K441" s="226">
        <f>ROUND(P441*H441,2)</f>
        <v>0</v>
      </c>
      <c r="L441" s="227"/>
      <c r="M441" s="46"/>
      <c r="N441" s="228" t="s">
        <v>20</v>
      </c>
      <c r="O441" s="229" t="s">
        <v>45</v>
      </c>
      <c r="P441" s="230">
        <f>I441+J441</f>
        <v>0</v>
      </c>
      <c r="Q441" s="230">
        <f>ROUND(I441*H441,2)</f>
        <v>0</v>
      </c>
      <c r="R441" s="230">
        <f>ROUND(J441*H441,2)</f>
        <v>0</v>
      </c>
      <c r="S441" s="86"/>
      <c r="T441" s="231">
        <f>S441*H441</f>
        <v>0</v>
      </c>
      <c r="U441" s="231">
        <v>0</v>
      </c>
      <c r="V441" s="231">
        <f>U441*H441</f>
        <v>0</v>
      </c>
      <c r="W441" s="231">
        <v>0</v>
      </c>
      <c r="X441" s="232">
        <f>W441*H441</f>
        <v>0</v>
      </c>
      <c r="Y441" s="40"/>
      <c r="Z441" s="40"/>
      <c r="AA441" s="40"/>
      <c r="AB441" s="40"/>
      <c r="AC441" s="40"/>
      <c r="AD441" s="40"/>
      <c r="AE441" s="40"/>
      <c r="AR441" s="233" t="s">
        <v>313</v>
      </c>
      <c r="AT441" s="233" t="s">
        <v>171</v>
      </c>
      <c r="AU441" s="233" t="s">
        <v>165</v>
      </c>
      <c r="AY441" s="19" t="s">
        <v>166</v>
      </c>
      <c r="BE441" s="234">
        <f>IF(O441="základní",K441,0)</f>
        <v>0</v>
      </c>
      <c r="BF441" s="234">
        <f>IF(O441="snížená",K441,0)</f>
        <v>0</v>
      </c>
      <c r="BG441" s="234">
        <f>IF(O441="zákl. přenesená",K441,0)</f>
        <v>0</v>
      </c>
      <c r="BH441" s="234">
        <f>IF(O441="sníž. přenesená",K441,0)</f>
        <v>0</v>
      </c>
      <c r="BI441" s="234">
        <f>IF(O441="nulová",K441,0)</f>
        <v>0</v>
      </c>
      <c r="BJ441" s="19" t="s">
        <v>84</v>
      </c>
      <c r="BK441" s="234">
        <f>ROUND(P441*H441,2)</f>
        <v>0</v>
      </c>
      <c r="BL441" s="19" t="s">
        <v>313</v>
      </c>
      <c r="BM441" s="233" t="s">
        <v>1168</v>
      </c>
    </row>
    <row r="442" s="2" customFormat="1" ht="24.15" customHeight="1">
      <c r="A442" s="40"/>
      <c r="B442" s="41"/>
      <c r="C442" s="220" t="s">
        <v>1169</v>
      </c>
      <c r="D442" s="220" t="s">
        <v>171</v>
      </c>
      <c r="E442" s="221" t="s">
        <v>316</v>
      </c>
      <c r="F442" s="222" t="s">
        <v>317</v>
      </c>
      <c r="G442" s="223" t="s">
        <v>312</v>
      </c>
      <c r="H442" s="224">
        <v>1</v>
      </c>
      <c r="I442" s="225"/>
      <c r="J442" s="225"/>
      <c r="K442" s="226">
        <f>ROUND(P442*H442,2)</f>
        <v>0</v>
      </c>
      <c r="L442" s="227"/>
      <c r="M442" s="46"/>
      <c r="N442" s="228" t="s">
        <v>20</v>
      </c>
      <c r="O442" s="229" t="s">
        <v>45</v>
      </c>
      <c r="P442" s="230">
        <f>I442+J442</f>
        <v>0</v>
      </c>
      <c r="Q442" s="230">
        <f>ROUND(I442*H442,2)</f>
        <v>0</v>
      </c>
      <c r="R442" s="230">
        <f>ROUND(J442*H442,2)</f>
        <v>0</v>
      </c>
      <c r="S442" s="86"/>
      <c r="T442" s="231">
        <f>S442*H442</f>
        <v>0</v>
      </c>
      <c r="U442" s="231">
        <v>0</v>
      </c>
      <c r="V442" s="231">
        <f>U442*H442</f>
        <v>0</v>
      </c>
      <c r="W442" s="231">
        <v>0</v>
      </c>
      <c r="X442" s="232">
        <f>W442*H442</f>
        <v>0</v>
      </c>
      <c r="Y442" s="40"/>
      <c r="Z442" s="40"/>
      <c r="AA442" s="40"/>
      <c r="AB442" s="40"/>
      <c r="AC442" s="40"/>
      <c r="AD442" s="40"/>
      <c r="AE442" s="40"/>
      <c r="AR442" s="233" t="s">
        <v>313</v>
      </c>
      <c r="AT442" s="233" t="s">
        <v>171</v>
      </c>
      <c r="AU442" s="233" t="s">
        <v>165</v>
      </c>
      <c r="AY442" s="19" t="s">
        <v>166</v>
      </c>
      <c r="BE442" s="234">
        <f>IF(O442="základní",K442,0)</f>
        <v>0</v>
      </c>
      <c r="BF442" s="234">
        <f>IF(O442="snížená",K442,0)</f>
        <v>0</v>
      </c>
      <c r="BG442" s="234">
        <f>IF(O442="zákl. přenesená",K442,0)</f>
        <v>0</v>
      </c>
      <c r="BH442" s="234">
        <f>IF(O442="sníž. přenesená",K442,0)</f>
        <v>0</v>
      </c>
      <c r="BI442" s="234">
        <f>IF(O442="nulová",K442,0)</f>
        <v>0</v>
      </c>
      <c r="BJ442" s="19" t="s">
        <v>84</v>
      </c>
      <c r="BK442" s="234">
        <f>ROUND(P442*H442,2)</f>
        <v>0</v>
      </c>
      <c r="BL442" s="19" t="s">
        <v>313</v>
      </c>
      <c r="BM442" s="233" t="s">
        <v>1170</v>
      </c>
    </row>
    <row r="443" s="2" customFormat="1" ht="16.5" customHeight="1">
      <c r="A443" s="40"/>
      <c r="B443" s="41"/>
      <c r="C443" s="220" t="s">
        <v>1171</v>
      </c>
      <c r="D443" s="220" t="s">
        <v>171</v>
      </c>
      <c r="E443" s="221" t="s">
        <v>320</v>
      </c>
      <c r="F443" s="222" t="s">
        <v>321</v>
      </c>
      <c r="G443" s="223" t="s">
        <v>312</v>
      </c>
      <c r="H443" s="224">
        <v>1</v>
      </c>
      <c r="I443" s="225"/>
      <c r="J443" s="225"/>
      <c r="K443" s="226">
        <f>ROUND(P443*H443,2)</f>
        <v>0</v>
      </c>
      <c r="L443" s="227"/>
      <c r="M443" s="46"/>
      <c r="N443" s="228" t="s">
        <v>20</v>
      </c>
      <c r="O443" s="229" t="s">
        <v>45</v>
      </c>
      <c r="P443" s="230">
        <f>I443+J443</f>
        <v>0</v>
      </c>
      <c r="Q443" s="230">
        <f>ROUND(I443*H443,2)</f>
        <v>0</v>
      </c>
      <c r="R443" s="230">
        <f>ROUND(J443*H443,2)</f>
        <v>0</v>
      </c>
      <c r="S443" s="86"/>
      <c r="T443" s="231">
        <f>S443*H443</f>
        <v>0</v>
      </c>
      <c r="U443" s="231">
        <v>0</v>
      </c>
      <c r="V443" s="231">
        <f>U443*H443</f>
        <v>0</v>
      </c>
      <c r="W443" s="231">
        <v>0</v>
      </c>
      <c r="X443" s="232">
        <f>W443*H443</f>
        <v>0</v>
      </c>
      <c r="Y443" s="40"/>
      <c r="Z443" s="40"/>
      <c r="AA443" s="40"/>
      <c r="AB443" s="40"/>
      <c r="AC443" s="40"/>
      <c r="AD443" s="40"/>
      <c r="AE443" s="40"/>
      <c r="AR443" s="233" t="s">
        <v>313</v>
      </c>
      <c r="AT443" s="233" t="s">
        <v>171</v>
      </c>
      <c r="AU443" s="233" t="s">
        <v>165</v>
      </c>
      <c r="AY443" s="19" t="s">
        <v>166</v>
      </c>
      <c r="BE443" s="234">
        <f>IF(O443="základní",K443,0)</f>
        <v>0</v>
      </c>
      <c r="BF443" s="234">
        <f>IF(O443="snížená",K443,0)</f>
        <v>0</v>
      </c>
      <c r="BG443" s="234">
        <f>IF(O443="zákl. přenesená",K443,0)</f>
        <v>0</v>
      </c>
      <c r="BH443" s="234">
        <f>IF(O443="sníž. přenesená",K443,0)</f>
        <v>0</v>
      </c>
      <c r="BI443" s="234">
        <f>IF(O443="nulová",K443,0)</f>
        <v>0</v>
      </c>
      <c r="BJ443" s="19" t="s">
        <v>84</v>
      </c>
      <c r="BK443" s="234">
        <f>ROUND(P443*H443,2)</f>
        <v>0</v>
      </c>
      <c r="BL443" s="19" t="s">
        <v>313</v>
      </c>
      <c r="BM443" s="233" t="s">
        <v>1172</v>
      </c>
    </row>
    <row r="444" s="12" customFormat="1" ht="22.8" customHeight="1">
      <c r="A444" s="12"/>
      <c r="B444" s="203"/>
      <c r="C444" s="204"/>
      <c r="D444" s="205" t="s">
        <v>75</v>
      </c>
      <c r="E444" s="218" t="s">
        <v>1173</v>
      </c>
      <c r="F444" s="218" t="s">
        <v>1174</v>
      </c>
      <c r="G444" s="204"/>
      <c r="H444" s="204"/>
      <c r="I444" s="207"/>
      <c r="J444" s="207"/>
      <c r="K444" s="219">
        <f>BK444</f>
        <v>0</v>
      </c>
      <c r="L444" s="204"/>
      <c r="M444" s="209"/>
      <c r="N444" s="210"/>
      <c r="O444" s="211"/>
      <c r="P444" s="211"/>
      <c r="Q444" s="212">
        <f>Q445</f>
        <v>0</v>
      </c>
      <c r="R444" s="212">
        <f>R445</f>
        <v>0</v>
      </c>
      <c r="S444" s="211"/>
      <c r="T444" s="213">
        <f>T445</f>
        <v>0</v>
      </c>
      <c r="U444" s="211"/>
      <c r="V444" s="213">
        <f>V445</f>
        <v>0</v>
      </c>
      <c r="W444" s="211"/>
      <c r="X444" s="214">
        <f>X445</f>
        <v>0</v>
      </c>
      <c r="Y444" s="12"/>
      <c r="Z444" s="12"/>
      <c r="AA444" s="12"/>
      <c r="AB444" s="12"/>
      <c r="AC444" s="12"/>
      <c r="AD444" s="12"/>
      <c r="AE444" s="12"/>
      <c r="AR444" s="215" t="s">
        <v>165</v>
      </c>
      <c r="AT444" s="216" t="s">
        <v>75</v>
      </c>
      <c r="AU444" s="216" t="s">
        <v>84</v>
      </c>
      <c r="AY444" s="215" t="s">
        <v>166</v>
      </c>
      <c r="BK444" s="217">
        <f>BK445</f>
        <v>0</v>
      </c>
    </row>
    <row r="445" s="12" customFormat="1" ht="20.88" customHeight="1">
      <c r="A445" s="12"/>
      <c r="B445" s="203"/>
      <c r="C445" s="204"/>
      <c r="D445" s="205" t="s">
        <v>75</v>
      </c>
      <c r="E445" s="218" t="s">
        <v>1175</v>
      </c>
      <c r="F445" s="218" t="s">
        <v>1176</v>
      </c>
      <c r="G445" s="204"/>
      <c r="H445" s="204"/>
      <c r="I445" s="207"/>
      <c r="J445" s="207"/>
      <c r="K445" s="219">
        <f>BK445</f>
        <v>0</v>
      </c>
      <c r="L445" s="204"/>
      <c r="M445" s="209"/>
      <c r="N445" s="210"/>
      <c r="O445" s="211"/>
      <c r="P445" s="211"/>
      <c r="Q445" s="212">
        <f>SUM(Q446:Q459)</f>
        <v>0</v>
      </c>
      <c r="R445" s="212">
        <f>SUM(R446:R459)</f>
        <v>0</v>
      </c>
      <c r="S445" s="211"/>
      <c r="T445" s="213">
        <f>SUM(T446:T459)</f>
        <v>0</v>
      </c>
      <c r="U445" s="211"/>
      <c r="V445" s="213">
        <f>SUM(V446:V459)</f>
        <v>0</v>
      </c>
      <c r="W445" s="211"/>
      <c r="X445" s="214">
        <f>SUM(X446:X459)</f>
        <v>0</v>
      </c>
      <c r="Y445" s="12"/>
      <c r="Z445" s="12"/>
      <c r="AA445" s="12"/>
      <c r="AB445" s="12"/>
      <c r="AC445" s="12"/>
      <c r="AD445" s="12"/>
      <c r="AE445" s="12"/>
      <c r="AR445" s="215" t="s">
        <v>165</v>
      </c>
      <c r="AT445" s="216" t="s">
        <v>75</v>
      </c>
      <c r="AU445" s="216" t="s">
        <v>86</v>
      </c>
      <c r="AY445" s="215" t="s">
        <v>166</v>
      </c>
      <c r="BK445" s="217">
        <f>SUM(BK446:BK459)</f>
        <v>0</v>
      </c>
    </row>
    <row r="446" s="2" customFormat="1" ht="49.05" customHeight="1">
      <c r="A446" s="40"/>
      <c r="B446" s="41"/>
      <c r="C446" s="220" t="s">
        <v>1177</v>
      </c>
      <c r="D446" s="220" t="s">
        <v>171</v>
      </c>
      <c r="E446" s="221" t="s">
        <v>1178</v>
      </c>
      <c r="F446" s="222" t="s">
        <v>1179</v>
      </c>
      <c r="G446" s="223" t="s">
        <v>179</v>
      </c>
      <c r="H446" s="224">
        <v>1</v>
      </c>
      <c r="I446" s="225"/>
      <c r="J446" s="225"/>
      <c r="K446" s="226">
        <f>ROUND(P446*H446,2)</f>
        <v>0</v>
      </c>
      <c r="L446" s="227"/>
      <c r="M446" s="46"/>
      <c r="N446" s="228" t="s">
        <v>20</v>
      </c>
      <c r="O446" s="229" t="s">
        <v>45</v>
      </c>
      <c r="P446" s="230">
        <f>I446+J446</f>
        <v>0</v>
      </c>
      <c r="Q446" s="230">
        <f>ROUND(I446*H446,2)</f>
        <v>0</v>
      </c>
      <c r="R446" s="230">
        <f>ROUND(J446*H446,2)</f>
        <v>0</v>
      </c>
      <c r="S446" s="86"/>
      <c r="T446" s="231">
        <f>S446*H446</f>
        <v>0</v>
      </c>
      <c r="U446" s="231">
        <v>0</v>
      </c>
      <c r="V446" s="231">
        <f>U446*H446</f>
        <v>0</v>
      </c>
      <c r="W446" s="231">
        <v>0</v>
      </c>
      <c r="X446" s="232">
        <f>W446*H446</f>
        <v>0</v>
      </c>
      <c r="Y446" s="40"/>
      <c r="Z446" s="40"/>
      <c r="AA446" s="40"/>
      <c r="AB446" s="40"/>
      <c r="AC446" s="40"/>
      <c r="AD446" s="40"/>
      <c r="AE446" s="40"/>
      <c r="AR446" s="233" t="s">
        <v>313</v>
      </c>
      <c r="AT446" s="233" t="s">
        <v>171</v>
      </c>
      <c r="AU446" s="233" t="s">
        <v>165</v>
      </c>
      <c r="AY446" s="19" t="s">
        <v>166</v>
      </c>
      <c r="BE446" s="234">
        <f>IF(O446="základní",K446,0)</f>
        <v>0</v>
      </c>
      <c r="BF446" s="234">
        <f>IF(O446="snížená",K446,0)</f>
        <v>0</v>
      </c>
      <c r="BG446" s="234">
        <f>IF(O446="zákl. přenesená",K446,0)</f>
        <v>0</v>
      </c>
      <c r="BH446" s="234">
        <f>IF(O446="sníž. přenesená",K446,0)</f>
        <v>0</v>
      </c>
      <c r="BI446" s="234">
        <f>IF(O446="nulová",K446,0)</f>
        <v>0</v>
      </c>
      <c r="BJ446" s="19" t="s">
        <v>84</v>
      </c>
      <c r="BK446" s="234">
        <f>ROUND(P446*H446,2)</f>
        <v>0</v>
      </c>
      <c r="BL446" s="19" t="s">
        <v>313</v>
      </c>
      <c r="BM446" s="233" t="s">
        <v>1180</v>
      </c>
    </row>
    <row r="447" s="2" customFormat="1" ht="33" customHeight="1">
      <c r="A447" s="40"/>
      <c r="B447" s="41"/>
      <c r="C447" s="220" t="s">
        <v>1181</v>
      </c>
      <c r="D447" s="220" t="s">
        <v>171</v>
      </c>
      <c r="E447" s="221" t="s">
        <v>1182</v>
      </c>
      <c r="F447" s="222" t="s">
        <v>1183</v>
      </c>
      <c r="G447" s="223" t="s">
        <v>179</v>
      </c>
      <c r="H447" s="224">
        <v>1</v>
      </c>
      <c r="I447" s="225"/>
      <c r="J447" s="225"/>
      <c r="K447" s="226">
        <f>ROUND(P447*H447,2)</f>
        <v>0</v>
      </c>
      <c r="L447" s="227"/>
      <c r="M447" s="46"/>
      <c r="N447" s="228" t="s">
        <v>20</v>
      </c>
      <c r="O447" s="229" t="s">
        <v>45</v>
      </c>
      <c r="P447" s="230">
        <f>I447+J447</f>
        <v>0</v>
      </c>
      <c r="Q447" s="230">
        <f>ROUND(I447*H447,2)</f>
        <v>0</v>
      </c>
      <c r="R447" s="230">
        <f>ROUND(J447*H447,2)</f>
        <v>0</v>
      </c>
      <c r="S447" s="86"/>
      <c r="T447" s="231">
        <f>S447*H447</f>
        <v>0</v>
      </c>
      <c r="U447" s="231">
        <v>0</v>
      </c>
      <c r="V447" s="231">
        <f>U447*H447</f>
        <v>0</v>
      </c>
      <c r="W447" s="231">
        <v>0</v>
      </c>
      <c r="X447" s="232">
        <f>W447*H447</f>
        <v>0</v>
      </c>
      <c r="Y447" s="40"/>
      <c r="Z447" s="40"/>
      <c r="AA447" s="40"/>
      <c r="AB447" s="40"/>
      <c r="AC447" s="40"/>
      <c r="AD447" s="40"/>
      <c r="AE447" s="40"/>
      <c r="AR447" s="233" t="s">
        <v>313</v>
      </c>
      <c r="AT447" s="233" t="s">
        <v>171</v>
      </c>
      <c r="AU447" s="233" t="s">
        <v>165</v>
      </c>
      <c r="AY447" s="19" t="s">
        <v>166</v>
      </c>
      <c r="BE447" s="234">
        <f>IF(O447="základní",K447,0)</f>
        <v>0</v>
      </c>
      <c r="BF447" s="234">
        <f>IF(O447="snížená",K447,0)</f>
        <v>0</v>
      </c>
      <c r="BG447" s="234">
        <f>IF(O447="zákl. přenesená",K447,0)</f>
        <v>0</v>
      </c>
      <c r="BH447" s="234">
        <f>IF(O447="sníž. přenesená",K447,0)</f>
        <v>0</v>
      </c>
      <c r="BI447" s="234">
        <f>IF(O447="nulová",K447,0)</f>
        <v>0</v>
      </c>
      <c r="BJ447" s="19" t="s">
        <v>84</v>
      </c>
      <c r="BK447" s="234">
        <f>ROUND(P447*H447,2)</f>
        <v>0</v>
      </c>
      <c r="BL447" s="19" t="s">
        <v>313</v>
      </c>
      <c r="BM447" s="233" t="s">
        <v>1184</v>
      </c>
    </row>
    <row r="448" s="2" customFormat="1" ht="24.15" customHeight="1">
      <c r="A448" s="40"/>
      <c r="B448" s="41"/>
      <c r="C448" s="220" t="s">
        <v>1185</v>
      </c>
      <c r="D448" s="220" t="s">
        <v>171</v>
      </c>
      <c r="E448" s="221" t="s">
        <v>1186</v>
      </c>
      <c r="F448" s="222" t="s">
        <v>1187</v>
      </c>
      <c r="G448" s="223" t="s">
        <v>179</v>
      </c>
      <c r="H448" s="224">
        <v>3</v>
      </c>
      <c r="I448" s="225"/>
      <c r="J448" s="225"/>
      <c r="K448" s="226">
        <f>ROUND(P448*H448,2)</f>
        <v>0</v>
      </c>
      <c r="L448" s="227"/>
      <c r="M448" s="46"/>
      <c r="N448" s="228" t="s">
        <v>20</v>
      </c>
      <c r="O448" s="229" t="s">
        <v>45</v>
      </c>
      <c r="P448" s="230">
        <f>I448+J448</f>
        <v>0</v>
      </c>
      <c r="Q448" s="230">
        <f>ROUND(I448*H448,2)</f>
        <v>0</v>
      </c>
      <c r="R448" s="230">
        <f>ROUND(J448*H448,2)</f>
        <v>0</v>
      </c>
      <c r="S448" s="86"/>
      <c r="T448" s="231">
        <f>S448*H448</f>
        <v>0</v>
      </c>
      <c r="U448" s="231">
        <v>0</v>
      </c>
      <c r="V448" s="231">
        <f>U448*H448</f>
        <v>0</v>
      </c>
      <c r="W448" s="231">
        <v>0</v>
      </c>
      <c r="X448" s="232">
        <f>W448*H448</f>
        <v>0</v>
      </c>
      <c r="Y448" s="40"/>
      <c r="Z448" s="40"/>
      <c r="AA448" s="40"/>
      <c r="AB448" s="40"/>
      <c r="AC448" s="40"/>
      <c r="AD448" s="40"/>
      <c r="AE448" s="40"/>
      <c r="AR448" s="233" t="s">
        <v>313</v>
      </c>
      <c r="AT448" s="233" t="s">
        <v>171</v>
      </c>
      <c r="AU448" s="233" t="s">
        <v>165</v>
      </c>
      <c r="AY448" s="19" t="s">
        <v>166</v>
      </c>
      <c r="BE448" s="234">
        <f>IF(O448="základní",K448,0)</f>
        <v>0</v>
      </c>
      <c r="BF448" s="234">
        <f>IF(O448="snížená",K448,0)</f>
        <v>0</v>
      </c>
      <c r="BG448" s="234">
        <f>IF(O448="zákl. přenesená",K448,0)</f>
        <v>0</v>
      </c>
      <c r="BH448" s="234">
        <f>IF(O448="sníž. přenesená",K448,0)</f>
        <v>0</v>
      </c>
      <c r="BI448" s="234">
        <f>IF(O448="nulová",K448,0)</f>
        <v>0</v>
      </c>
      <c r="BJ448" s="19" t="s">
        <v>84</v>
      </c>
      <c r="BK448" s="234">
        <f>ROUND(P448*H448,2)</f>
        <v>0</v>
      </c>
      <c r="BL448" s="19" t="s">
        <v>313</v>
      </c>
      <c r="BM448" s="233" t="s">
        <v>1188</v>
      </c>
    </row>
    <row r="449" s="2" customFormat="1" ht="16.5" customHeight="1">
      <c r="A449" s="40"/>
      <c r="B449" s="41"/>
      <c r="C449" s="220" t="s">
        <v>1189</v>
      </c>
      <c r="D449" s="220" t="s">
        <v>171</v>
      </c>
      <c r="E449" s="221" t="s">
        <v>1190</v>
      </c>
      <c r="F449" s="222" t="s">
        <v>1191</v>
      </c>
      <c r="G449" s="223" t="s">
        <v>179</v>
      </c>
      <c r="H449" s="224">
        <v>1</v>
      </c>
      <c r="I449" s="225"/>
      <c r="J449" s="225"/>
      <c r="K449" s="226">
        <f>ROUND(P449*H449,2)</f>
        <v>0</v>
      </c>
      <c r="L449" s="227"/>
      <c r="M449" s="46"/>
      <c r="N449" s="228" t="s">
        <v>20</v>
      </c>
      <c r="O449" s="229" t="s">
        <v>45</v>
      </c>
      <c r="P449" s="230">
        <f>I449+J449</f>
        <v>0</v>
      </c>
      <c r="Q449" s="230">
        <f>ROUND(I449*H449,2)</f>
        <v>0</v>
      </c>
      <c r="R449" s="230">
        <f>ROUND(J449*H449,2)</f>
        <v>0</v>
      </c>
      <c r="S449" s="86"/>
      <c r="T449" s="231">
        <f>S449*H449</f>
        <v>0</v>
      </c>
      <c r="U449" s="231">
        <v>0</v>
      </c>
      <c r="V449" s="231">
        <f>U449*H449</f>
        <v>0</v>
      </c>
      <c r="W449" s="231">
        <v>0</v>
      </c>
      <c r="X449" s="232">
        <f>W449*H449</f>
        <v>0</v>
      </c>
      <c r="Y449" s="40"/>
      <c r="Z449" s="40"/>
      <c r="AA449" s="40"/>
      <c r="AB449" s="40"/>
      <c r="AC449" s="40"/>
      <c r="AD449" s="40"/>
      <c r="AE449" s="40"/>
      <c r="AR449" s="233" t="s">
        <v>313</v>
      </c>
      <c r="AT449" s="233" t="s">
        <v>171</v>
      </c>
      <c r="AU449" s="233" t="s">
        <v>165</v>
      </c>
      <c r="AY449" s="19" t="s">
        <v>166</v>
      </c>
      <c r="BE449" s="234">
        <f>IF(O449="základní",K449,0)</f>
        <v>0</v>
      </c>
      <c r="BF449" s="234">
        <f>IF(O449="snížená",K449,0)</f>
        <v>0</v>
      </c>
      <c r="BG449" s="234">
        <f>IF(O449="zákl. přenesená",K449,0)</f>
        <v>0</v>
      </c>
      <c r="BH449" s="234">
        <f>IF(O449="sníž. přenesená",K449,0)</f>
        <v>0</v>
      </c>
      <c r="BI449" s="234">
        <f>IF(O449="nulová",K449,0)</f>
        <v>0</v>
      </c>
      <c r="BJ449" s="19" t="s">
        <v>84</v>
      </c>
      <c r="BK449" s="234">
        <f>ROUND(P449*H449,2)</f>
        <v>0</v>
      </c>
      <c r="BL449" s="19" t="s">
        <v>313</v>
      </c>
      <c r="BM449" s="233" t="s">
        <v>1192</v>
      </c>
    </row>
    <row r="450" s="2" customFormat="1" ht="24.15" customHeight="1">
      <c r="A450" s="40"/>
      <c r="B450" s="41"/>
      <c r="C450" s="220" t="s">
        <v>1193</v>
      </c>
      <c r="D450" s="220" t="s">
        <v>171</v>
      </c>
      <c r="E450" s="221" t="s">
        <v>1194</v>
      </c>
      <c r="F450" s="222" t="s">
        <v>1195</v>
      </c>
      <c r="G450" s="223" t="s">
        <v>179</v>
      </c>
      <c r="H450" s="224">
        <v>1</v>
      </c>
      <c r="I450" s="225"/>
      <c r="J450" s="225"/>
      <c r="K450" s="226">
        <f>ROUND(P450*H450,2)</f>
        <v>0</v>
      </c>
      <c r="L450" s="227"/>
      <c r="M450" s="46"/>
      <c r="N450" s="228" t="s">
        <v>20</v>
      </c>
      <c r="O450" s="229" t="s">
        <v>45</v>
      </c>
      <c r="P450" s="230">
        <f>I450+J450</f>
        <v>0</v>
      </c>
      <c r="Q450" s="230">
        <f>ROUND(I450*H450,2)</f>
        <v>0</v>
      </c>
      <c r="R450" s="230">
        <f>ROUND(J450*H450,2)</f>
        <v>0</v>
      </c>
      <c r="S450" s="86"/>
      <c r="T450" s="231">
        <f>S450*H450</f>
        <v>0</v>
      </c>
      <c r="U450" s="231">
        <v>0</v>
      </c>
      <c r="V450" s="231">
        <f>U450*H450</f>
        <v>0</v>
      </c>
      <c r="W450" s="231">
        <v>0</v>
      </c>
      <c r="X450" s="232">
        <f>W450*H450</f>
        <v>0</v>
      </c>
      <c r="Y450" s="40"/>
      <c r="Z450" s="40"/>
      <c r="AA450" s="40"/>
      <c r="AB450" s="40"/>
      <c r="AC450" s="40"/>
      <c r="AD450" s="40"/>
      <c r="AE450" s="40"/>
      <c r="AR450" s="233" t="s">
        <v>313</v>
      </c>
      <c r="AT450" s="233" t="s">
        <v>171</v>
      </c>
      <c r="AU450" s="233" t="s">
        <v>165</v>
      </c>
      <c r="AY450" s="19" t="s">
        <v>166</v>
      </c>
      <c r="BE450" s="234">
        <f>IF(O450="základní",K450,0)</f>
        <v>0</v>
      </c>
      <c r="BF450" s="234">
        <f>IF(O450="snížená",K450,0)</f>
        <v>0</v>
      </c>
      <c r="BG450" s="234">
        <f>IF(O450="zákl. přenesená",K450,0)</f>
        <v>0</v>
      </c>
      <c r="BH450" s="234">
        <f>IF(O450="sníž. přenesená",K450,0)</f>
        <v>0</v>
      </c>
      <c r="BI450" s="234">
        <f>IF(O450="nulová",K450,0)</f>
        <v>0</v>
      </c>
      <c r="BJ450" s="19" t="s">
        <v>84</v>
      </c>
      <c r="BK450" s="234">
        <f>ROUND(P450*H450,2)</f>
        <v>0</v>
      </c>
      <c r="BL450" s="19" t="s">
        <v>313</v>
      </c>
      <c r="BM450" s="233" t="s">
        <v>1196</v>
      </c>
    </row>
    <row r="451" s="2" customFormat="1" ht="24.15" customHeight="1">
      <c r="A451" s="40"/>
      <c r="B451" s="41"/>
      <c r="C451" s="220" t="s">
        <v>1197</v>
      </c>
      <c r="D451" s="220" t="s">
        <v>171</v>
      </c>
      <c r="E451" s="221" t="s">
        <v>1198</v>
      </c>
      <c r="F451" s="222" t="s">
        <v>1199</v>
      </c>
      <c r="G451" s="223" t="s">
        <v>20</v>
      </c>
      <c r="H451" s="224">
        <v>4</v>
      </c>
      <c r="I451" s="225"/>
      <c r="J451" s="225"/>
      <c r="K451" s="226">
        <f>ROUND(P451*H451,2)</f>
        <v>0</v>
      </c>
      <c r="L451" s="227"/>
      <c r="M451" s="46"/>
      <c r="N451" s="228" t="s">
        <v>20</v>
      </c>
      <c r="O451" s="229" t="s">
        <v>45</v>
      </c>
      <c r="P451" s="230">
        <f>I451+J451</f>
        <v>0</v>
      </c>
      <c r="Q451" s="230">
        <f>ROUND(I451*H451,2)</f>
        <v>0</v>
      </c>
      <c r="R451" s="230">
        <f>ROUND(J451*H451,2)</f>
        <v>0</v>
      </c>
      <c r="S451" s="86"/>
      <c r="T451" s="231">
        <f>S451*H451</f>
        <v>0</v>
      </c>
      <c r="U451" s="231">
        <v>0</v>
      </c>
      <c r="V451" s="231">
        <f>U451*H451</f>
        <v>0</v>
      </c>
      <c r="W451" s="231">
        <v>0</v>
      </c>
      <c r="X451" s="232">
        <f>W451*H451</f>
        <v>0</v>
      </c>
      <c r="Y451" s="40"/>
      <c r="Z451" s="40"/>
      <c r="AA451" s="40"/>
      <c r="AB451" s="40"/>
      <c r="AC451" s="40"/>
      <c r="AD451" s="40"/>
      <c r="AE451" s="40"/>
      <c r="AR451" s="233" t="s">
        <v>313</v>
      </c>
      <c r="AT451" s="233" t="s">
        <v>171</v>
      </c>
      <c r="AU451" s="233" t="s">
        <v>165</v>
      </c>
      <c r="AY451" s="19" t="s">
        <v>166</v>
      </c>
      <c r="BE451" s="234">
        <f>IF(O451="základní",K451,0)</f>
        <v>0</v>
      </c>
      <c r="BF451" s="234">
        <f>IF(O451="snížená",K451,0)</f>
        <v>0</v>
      </c>
      <c r="BG451" s="234">
        <f>IF(O451="zákl. přenesená",K451,0)</f>
        <v>0</v>
      </c>
      <c r="BH451" s="234">
        <f>IF(O451="sníž. přenesená",K451,0)</f>
        <v>0</v>
      </c>
      <c r="BI451" s="234">
        <f>IF(O451="nulová",K451,0)</f>
        <v>0</v>
      </c>
      <c r="BJ451" s="19" t="s">
        <v>84</v>
      </c>
      <c r="BK451" s="234">
        <f>ROUND(P451*H451,2)</f>
        <v>0</v>
      </c>
      <c r="BL451" s="19" t="s">
        <v>313</v>
      </c>
      <c r="BM451" s="233" t="s">
        <v>1200</v>
      </c>
    </row>
    <row r="452" s="2" customFormat="1" ht="24.15" customHeight="1">
      <c r="A452" s="40"/>
      <c r="B452" s="41"/>
      <c r="C452" s="220" t="s">
        <v>1201</v>
      </c>
      <c r="D452" s="220" t="s">
        <v>171</v>
      </c>
      <c r="E452" s="221" t="s">
        <v>1202</v>
      </c>
      <c r="F452" s="222" t="s">
        <v>1203</v>
      </c>
      <c r="G452" s="223" t="s">
        <v>179</v>
      </c>
      <c r="H452" s="224">
        <v>1</v>
      </c>
      <c r="I452" s="225"/>
      <c r="J452" s="225"/>
      <c r="K452" s="226">
        <f>ROUND(P452*H452,2)</f>
        <v>0</v>
      </c>
      <c r="L452" s="227"/>
      <c r="M452" s="46"/>
      <c r="N452" s="228" t="s">
        <v>20</v>
      </c>
      <c r="O452" s="229" t="s">
        <v>45</v>
      </c>
      <c r="P452" s="230">
        <f>I452+J452</f>
        <v>0</v>
      </c>
      <c r="Q452" s="230">
        <f>ROUND(I452*H452,2)</f>
        <v>0</v>
      </c>
      <c r="R452" s="230">
        <f>ROUND(J452*H452,2)</f>
        <v>0</v>
      </c>
      <c r="S452" s="86"/>
      <c r="T452" s="231">
        <f>S452*H452</f>
        <v>0</v>
      </c>
      <c r="U452" s="231">
        <v>0</v>
      </c>
      <c r="V452" s="231">
        <f>U452*H452</f>
        <v>0</v>
      </c>
      <c r="W452" s="231">
        <v>0</v>
      </c>
      <c r="X452" s="232">
        <f>W452*H452</f>
        <v>0</v>
      </c>
      <c r="Y452" s="40"/>
      <c r="Z452" s="40"/>
      <c r="AA452" s="40"/>
      <c r="AB452" s="40"/>
      <c r="AC452" s="40"/>
      <c r="AD452" s="40"/>
      <c r="AE452" s="40"/>
      <c r="AR452" s="233" t="s">
        <v>313</v>
      </c>
      <c r="AT452" s="233" t="s">
        <v>171</v>
      </c>
      <c r="AU452" s="233" t="s">
        <v>165</v>
      </c>
      <c r="AY452" s="19" t="s">
        <v>166</v>
      </c>
      <c r="BE452" s="234">
        <f>IF(O452="základní",K452,0)</f>
        <v>0</v>
      </c>
      <c r="BF452" s="234">
        <f>IF(O452="snížená",K452,0)</f>
        <v>0</v>
      </c>
      <c r="BG452" s="234">
        <f>IF(O452="zákl. přenesená",K452,0)</f>
        <v>0</v>
      </c>
      <c r="BH452" s="234">
        <f>IF(O452="sníž. přenesená",K452,0)</f>
        <v>0</v>
      </c>
      <c r="BI452" s="234">
        <f>IF(O452="nulová",K452,0)</f>
        <v>0</v>
      </c>
      <c r="BJ452" s="19" t="s">
        <v>84</v>
      </c>
      <c r="BK452" s="234">
        <f>ROUND(P452*H452,2)</f>
        <v>0</v>
      </c>
      <c r="BL452" s="19" t="s">
        <v>313</v>
      </c>
      <c r="BM452" s="233" t="s">
        <v>1204</v>
      </c>
    </row>
    <row r="453" s="2" customFormat="1" ht="21.75" customHeight="1">
      <c r="A453" s="40"/>
      <c r="B453" s="41"/>
      <c r="C453" s="220" t="s">
        <v>1205</v>
      </c>
      <c r="D453" s="220" t="s">
        <v>171</v>
      </c>
      <c r="E453" s="221" t="s">
        <v>1206</v>
      </c>
      <c r="F453" s="222" t="s">
        <v>1207</v>
      </c>
      <c r="G453" s="223" t="s">
        <v>179</v>
      </c>
      <c r="H453" s="224">
        <v>1</v>
      </c>
      <c r="I453" s="225"/>
      <c r="J453" s="225"/>
      <c r="K453" s="226">
        <f>ROUND(P453*H453,2)</f>
        <v>0</v>
      </c>
      <c r="L453" s="227"/>
      <c r="M453" s="46"/>
      <c r="N453" s="228" t="s">
        <v>20</v>
      </c>
      <c r="O453" s="229" t="s">
        <v>45</v>
      </c>
      <c r="P453" s="230">
        <f>I453+J453</f>
        <v>0</v>
      </c>
      <c r="Q453" s="230">
        <f>ROUND(I453*H453,2)</f>
        <v>0</v>
      </c>
      <c r="R453" s="230">
        <f>ROUND(J453*H453,2)</f>
        <v>0</v>
      </c>
      <c r="S453" s="86"/>
      <c r="T453" s="231">
        <f>S453*H453</f>
        <v>0</v>
      </c>
      <c r="U453" s="231">
        <v>0</v>
      </c>
      <c r="V453" s="231">
        <f>U453*H453</f>
        <v>0</v>
      </c>
      <c r="W453" s="231">
        <v>0</v>
      </c>
      <c r="X453" s="232">
        <f>W453*H453</f>
        <v>0</v>
      </c>
      <c r="Y453" s="40"/>
      <c r="Z453" s="40"/>
      <c r="AA453" s="40"/>
      <c r="AB453" s="40"/>
      <c r="AC453" s="40"/>
      <c r="AD453" s="40"/>
      <c r="AE453" s="40"/>
      <c r="AR453" s="233" t="s">
        <v>313</v>
      </c>
      <c r="AT453" s="233" t="s">
        <v>171</v>
      </c>
      <c r="AU453" s="233" t="s">
        <v>165</v>
      </c>
      <c r="AY453" s="19" t="s">
        <v>166</v>
      </c>
      <c r="BE453" s="234">
        <f>IF(O453="základní",K453,0)</f>
        <v>0</v>
      </c>
      <c r="BF453" s="234">
        <f>IF(O453="snížená",K453,0)</f>
        <v>0</v>
      </c>
      <c r="BG453" s="234">
        <f>IF(O453="zákl. přenesená",K453,0)</f>
        <v>0</v>
      </c>
      <c r="BH453" s="234">
        <f>IF(O453="sníž. přenesená",K453,0)</f>
        <v>0</v>
      </c>
      <c r="BI453" s="234">
        <f>IF(O453="nulová",K453,0)</f>
        <v>0</v>
      </c>
      <c r="BJ453" s="19" t="s">
        <v>84</v>
      </c>
      <c r="BK453" s="234">
        <f>ROUND(P453*H453,2)</f>
        <v>0</v>
      </c>
      <c r="BL453" s="19" t="s">
        <v>313</v>
      </c>
      <c r="BM453" s="233" t="s">
        <v>1208</v>
      </c>
    </row>
    <row r="454" s="2" customFormat="1" ht="16.5" customHeight="1">
      <c r="A454" s="40"/>
      <c r="B454" s="41"/>
      <c r="C454" s="220" t="s">
        <v>1209</v>
      </c>
      <c r="D454" s="220" t="s">
        <v>171</v>
      </c>
      <c r="E454" s="221" t="s">
        <v>1210</v>
      </c>
      <c r="F454" s="222" t="s">
        <v>1211</v>
      </c>
      <c r="G454" s="223" t="s">
        <v>179</v>
      </c>
      <c r="H454" s="224">
        <v>1</v>
      </c>
      <c r="I454" s="225"/>
      <c r="J454" s="225"/>
      <c r="K454" s="226">
        <f>ROUND(P454*H454,2)</f>
        <v>0</v>
      </c>
      <c r="L454" s="227"/>
      <c r="M454" s="46"/>
      <c r="N454" s="228" t="s">
        <v>20</v>
      </c>
      <c r="O454" s="229" t="s">
        <v>45</v>
      </c>
      <c r="P454" s="230">
        <f>I454+J454</f>
        <v>0</v>
      </c>
      <c r="Q454" s="230">
        <f>ROUND(I454*H454,2)</f>
        <v>0</v>
      </c>
      <c r="R454" s="230">
        <f>ROUND(J454*H454,2)</f>
        <v>0</v>
      </c>
      <c r="S454" s="86"/>
      <c r="T454" s="231">
        <f>S454*H454</f>
        <v>0</v>
      </c>
      <c r="U454" s="231">
        <v>0</v>
      </c>
      <c r="V454" s="231">
        <f>U454*H454</f>
        <v>0</v>
      </c>
      <c r="W454" s="231">
        <v>0</v>
      </c>
      <c r="X454" s="232">
        <f>W454*H454</f>
        <v>0</v>
      </c>
      <c r="Y454" s="40"/>
      <c r="Z454" s="40"/>
      <c r="AA454" s="40"/>
      <c r="AB454" s="40"/>
      <c r="AC454" s="40"/>
      <c r="AD454" s="40"/>
      <c r="AE454" s="40"/>
      <c r="AR454" s="233" t="s">
        <v>313</v>
      </c>
      <c r="AT454" s="233" t="s">
        <v>171</v>
      </c>
      <c r="AU454" s="233" t="s">
        <v>165</v>
      </c>
      <c r="AY454" s="19" t="s">
        <v>166</v>
      </c>
      <c r="BE454" s="234">
        <f>IF(O454="základní",K454,0)</f>
        <v>0</v>
      </c>
      <c r="BF454" s="234">
        <f>IF(O454="snížená",K454,0)</f>
        <v>0</v>
      </c>
      <c r="BG454" s="234">
        <f>IF(O454="zákl. přenesená",K454,0)</f>
        <v>0</v>
      </c>
      <c r="BH454" s="234">
        <f>IF(O454="sníž. přenesená",K454,0)</f>
        <v>0</v>
      </c>
      <c r="BI454" s="234">
        <f>IF(O454="nulová",K454,0)</f>
        <v>0</v>
      </c>
      <c r="BJ454" s="19" t="s">
        <v>84</v>
      </c>
      <c r="BK454" s="234">
        <f>ROUND(P454*H454,2)</f>
        <v>0</v>
      </c>
      <c r="BL454" s="19" t="s">
        <v>313</v>
      </c>
      <c r="BM454" s="233" t="s">
        <v>1212</v>
      </c>
    </row>
    <row r="455" s="2" customFormat="1" ht="16.5" customHeight="1">
      <c r="A455" s="40"/>
      <c r="B455" s="41"/>
      <c r="C455" s="220" t="s">
        <v>1213</v>
      </c>
      <c r="D455" s="220" t="s">
        <v>171</v>
      </c>
      <c r="E455" s="221" t="s">
        <v>1214</v>
      </c>
      <c r="F455" s="222" t="s">
        <v>1215</v>
      </c>
      <c r="G455" s="223" t="s">
        <v>1216</v>
      </c>
      <c r="H455" s="224">
        <v>16</v>
      </c>
      <c r="I455" s="225"/>
      <c r="J455" s="225"/>
      <c r="K455" s="226">
        <f>ROUND(P455*H455,2)</f>
        <v>0</v>
      </c>
      <c r="L455" s="227"/>
      <c r="M455" s="46"/>
      <c r="N455" s="228" t="s">
        <v>20</v>
      </c>
      <c r="O455" s="229" t="s">
        <v>45</v>
      </c>
      <c r="P455" s="230">
        <f>I455+J455</f>
        <v>0</v>
      </c>
      <c r="Q455" s="230">
        <f>ROUND(I455*H455,2)</f>
        <v>0</v>
      </c>
      <c r="R455" s="230">
        <f>ROUND(J455*H455,2)</f>
        <v>0</v>
      </c>
      <c r="S455" s="86"/>
      <c r="T455" s="231">
        <f>S455*H455</f>
        <v>0</v>
      </c>
      <c r="U455" s="231">
        <v>0</v>
      </c>
      <c r="V455" s="231">
        <f>U455*H455</f>
        <v>0</v>
      </c>
      <c r="W455" s="231">
        <v>0</v>
      </c>
      <c r="X455" s="232">
        <f>W455*H455</f>
        <v>0</v>
      </c>
      <c r="Y455" s="40"/>
      <c r="Z455" s="40"/>
      <c r="AA455" s="40"/>
      <c r="AB455" s="40"/>
      <c r="AC455" s="40"/>
      <c r="AD455" s="40"/>
      <c r="AE455" s="40"/>
      <c r="AR455" s="233" t="s">
        <v>313</v>
      </c>
      <c r="AT455" s="233" t="s">
        <v>171</v>
      </c>
      <c r="AU455" s="233" t="s">
        <v>165</v>
      </c>
      <c r="AY455" s="19" t="s">
        <v>166</v>
      </c>
      <c r="BE455" s="234">
        <f>IF(O455="základní",K455,0)</f>
        <v>0</v>
      </c>
      <c r="BF455" s="234">
        <f>IF(O455="snížená",K455,0)</f>
        <v>0</v>
      </c>
      <c r="BG455" s="234">
        <f>IF(O455="zákl. přenesená",K455,0)</f>
        <v>0</v>
      </c>
      <c r="BH455" s="234">
        <f>IF(O455="sníž. přenesená",K455,0)</f>
        <v>0</v>
      </c>
      <c r="BI455" s="234">
        <f>IF(O455="nulová",K455,0)</f>
        <v>0</v>
      </c>
      <c r="BJ455" s="19" t="s">
        <v>84</v>
      </c>
      <c r="BK455" s="234">
        <f>ROUND(P455*H455,2)</f>
        <v>0</v>
      </c>
      <c r="BL455" s="19" t="s">
        <v>313</v>
      </c>
      <c r="BM455" s="233" t="s">
        <v>1217</v>
      </c>
    </row>
    <row r="456" s="2" customFormat="1" ht="24.15" customHeight="1">
      <c r="A456" s="40"/>
      <c r="B456" s="41"/>
      <c r="C456" s="220" t="s">
        <v>1218</v>
      </c>
      <c r="D456" s="220" t="s">
        <v>171</v>
      </c>
      <c r="E456" s="221" t="s">
        <v>1219</v>
      </c>
      <c r="F456" s="222" t="s">
        <v>1220</v>
      </c>
      <c r="G456" s="223" t="s">
        <v>179</v>
      </c>
      <c r="H456" s="224">
        <v>1</v>
      </c>
      <c r="I456" s="225"/>
      <c r="J456" s="225"/>
      <c r="K456" s="226">
        <f>ROUND(P456*H456,2)</f>
        <v>0</v>
      </c>
      <c r="L456" s="227"/>
      <c r="M456" s="46"/>
      <c r="N456" s="228" t="s">
        <v>20</v>
      </c>
      <c r="O456" s="229" t="s">
        <v>45</v>
      </c>
      <c r="P456" s="230">
        <f>I456+J456</f>
        <v>0</v>
      </c>
      <c r="Q456" s="230">
        <f>ROUND(I456*H456,2)</f>
        <v>0</v>
      </c>
      <c r="R456" s="230">
        <f>ROUND(J456*H456,2)</f>
        <v>0</v>
      </c>
      <c r="S456" s="86"/>
      <c r="T456" s="231">
        <f>S456*H456</f>
        <v>0</v>
      </c>
      <c r="U456" s="231">
        <v>0</v>
      </c>
      <c r="V456" s="231">
        <f>U456*H456</f>
        <v>0</v>
      </c>
      <c r="W456" s="231">
        <v>0</v>
      </c>
      <c r="X456" s="232">
        <f>W456*H456</f>
        <v>0</v>
      </c>
      <c r="Y456" s="40"/>
      <c r="Z456" s="40"/>
      <c r="AA456" s="40"/>
      <c r="AB456" s="40"/>
      <c r="AC456" s="40"/>
      <c r="AD456" s="40"/>
      <c r="AE456" s="40"/>
      <c r="AR456" s="233" t="s">
        <v>313</v>
      </c>
      <c r="AT456" s="233" t="s">
        <v>171</v>
      </c>
      <c r="AU456" s="233" t="s">
        <v>165</v>
      </c>
      <c r="AY456" s="19" t="s">
        <v>166</v>
      </c>
      <c r="BE456" s="234">
        <f>IF(O456="základní",K456,0)</f>
        <v>0</v>
      </c>
      <c r="BF456" s="234">
        <f>IF(O456="snížená",K456,0)</f>
        <v>0</v>
      </c>
      <c r="BG456" s="234">
        <f>IF(O456="zákl. přenesená",K456,0)</f>
        <v>0</v>
      </c>
      <c r="BH456" s="234">
        <f>IF(O456="sníž. přenesená",K456,0)</f>
        <v>0</v>
      </c>
      <c r="BI456" s="234">
        <f>IF(O456="nulová",K456,0)</f>
        <v>0</v>
      </c>
      <c r="BJ456" s="19" t="s">
        <v>84</v>
      </c>
      <c r="BK456" s="234">
        <f>ROUND(P456*H456,2)</f>
        <v>0</v>
      </c>
      <c r="BL456" s="19" t="s">
        <v>313</v>
      </c>
      <c r="BM456" s="233" t="s">
        <v>1221</v>
      </c>
    </row>
    <row r="457" s="2" customFormat="1" ht="24.15" customHeight="1">
      <c r="A457" s="40"/>
      <c r="B457" s="41"/>
      <c r="C457" s="220" t="s">
        <v>1222</v>
      </c>
      <c r="D457" s="220" t="s">
        <v>171</v>
      </c>
      <c r="E457" s="221" t="s">
        <v>1223</v>
      </c>
      <c r="F457" s="222" t="s">
        <v>1224</v>
      </c>
      <c r="G457" s="223" t="s">
        <v>179</v>
      </c>
      <c r="H457" s="224">
        <v>4</v>
      </c>
      <c r="I457" s="225"/>
      <c r="J457" s="225"/>
      <c r="K457" s="226">
        <f>ROUND(P457*H457,2)</f>
        <v>0</v>
      </c>
      <c r="L457" s="227"/>
      <c r="M457" s="46"/>
      <c r="N457" s="228" t="s">
        <v>20</v>
      </c>
      <c r="O457" s="229" t="s">
        <v>45</v>
      </c>
      <c r="P457" s="230">
        <f>I457+J457</f>
        <v>0</v>
      </c>
      <c r="Q457" s="230">
        <f>ROUND(I457*H457,2)</f>
        <v>0</v>
      </c>
      <c r="R457" s="230">
        <f>ROUND(J457*H457,2)</f>
        <v>0</v>
      </c>
      <c r="S457" s="86"/>
      <c r="T457" s="231">
        <f>S457*H457</f>
        <v>0</v>
      </c>
      <c r="U457" s="231">
        <v>0</v>
      </c>
      <c r="V457" s="231">
        <f>U457*H457</f>
        <v>0</v>
      </c>
      <c r="W457" s="231">
        <v>0</v>
      </c>
      <c r="X457" s="232">
        <f>W457*H457</f>
        <v>0</v>
      </c>
      <c r="Y457" s="40"/>
      <c r="Z457" s="40"/>
      <c r="AA457" s="40"/>
      <c r="AB457" s="40"/>
      <c r="AC457" s="40"/>
      <c r="AD457" s="40"/>
      <c r="AE457" s="40"/>
      <c r="AR457" s="233" t="s">
        <v>313</v>
      </c>
      <c r="AT457" s="233" t="s">
        <v>171</v>
      </c>
      <c r="AU457" s="233" t="s">
        <v>165</v>
      </c>
      <c r="AY457" s="19" t="s">
        <v>166</v>
      </c>
      <c r="BE457" s="234">
        <f>IF(O457="základní",K457,0)</f>
        <v>0</v>
      </c>
      <c r="BF457" s="234">
        <f>IF(O457="snížená",K457,0)</f>
        <v>0</v>
      </c>
      <c r="BG457" s="234">
        <f>IF(O457="zákl. přenesená",K457,0)</f>
        <v>0</v>
      </c>
      <c r="BH457" s="234">
        <f>IF(O457="sníž. přenesená",K457,0)</f>
        <v>0</v>
      </c>
      <c r="BI457" s="234">
        <f>IF(O457="nulová",K457,0)</f>
        <v>0</v>
      </c>
      <c r="BJ457" s="19" t="s">
        <v>84</v>
      </c>
      <c r="BK457" s="234">
        <f>ROUND(P457*H457,2)</f>
        <v>0</v>
      </c>
      <c r="BL457" s="19" t="s">
        <v>313</v>
      </c>
      <c r="BM457" s="233" t="s">
        <v>1225</v>
      </c>
    </row>
    <row r="458" s="2" customFormat="1" ht="16.5" customHeight="1">
      <c r="A458" s="40"/>
      <c r="B458" s="41"/>
      <c r="C458" s="220" t="s">
        <v>1226</v>
      </c>
      <c r="D458" s="220" t="s">
        <v>171</v>
      </c>
      <c r="E458" s="221" t="s">
        <v>1227</v>
      </c>
      <c r="F458" s="222" t="s">
        <v>1228</v>
      </c>
      <c r="G458" s="223" t="s">
        <v>179</v>
      </c>
      <c r="H458" s="224">
        <v>1</v>
      </c>
      <c r="I458" s="225"/>
      <c r="J458" s="225"/>
      <c r="K458" s="226">
        <f>ROUND(P458*H458,2)</f>
        <v>0</v>
      </c>
      <c r="L458" s="227"/>
      <c r="M458" s="46"/>
      <c r="N458" s="228" t="s">
        <v>20</v>
      </c>
      <c r="O458" s="229" t="s">
        <v>45</v>
      </c>
      <c r="P458" s="230">
        <f>I458+J458</f>
        <v>0</v>
      </c>
      <c r="Q458" s="230">
        <f>ROUND(I458*H458,2)</f>
        <v>0</v>
      </c>
      <c r="R458" s="230">
        <f>ROUND(J458*H458,2)</f>
        <v>0</v>
      </c>
      <c r="S458" s="86"/>
      <c r="T458" s="231">
        <f>S458*H458</f>
        <v>0</v>
      </c>
      <c r="U458" s="231">
        <v>0</v>
      </c>
      <c r="V458" s="231">
        <f>U458*H458</f>
        <v>0</v>
      </c>
      <c r="W458" s="231">
        <v>0</v>
      </c>
      <c r="X458" s="232">
        <f>W458*H458</f>
        <v>0</v>
      </c>
      <c r="Y458" s="40"/>
      <c r="Z458" s="40"/>
      <c r="AA458" s="40"/>
      <c r="AB458" s="40"/>
      <c r="AC458" s="40"/>
      <c r="AD458" s="40"/>
      <c r="AE458" s="40"/>
      <c r="AR458" s="233" t="s">
        <v>313</v>
      </c>
      <c r="AT458" s="233" t="s">
        <v>171</v>
      </c>
      <c r="AU458" s="233" t="s">
        <v>165</v>
      </c>
      <c r="AY458" s="19" t="s">
        <v>166</v>
      </c>
      <c r="BE458" s="234">
        <f>IF(O458="základní",K458,0)</f>
        <v>0</v>
      </c>
      <c r="BF458" s="234">
        <f>IF(O458="snížená",K458,0)</f>
        <v>0</v>
      </c>
      <c r="BG458" s="234">
        <f>IF(O458="zákl. přenesená",K458,0)</f>
        <v>0</v>
      </c>
      <c r="BH458" s="234">
        <f>IF(O458="sníž. přenesená",K458,0)</f>
        <v>0</v>
      </c>
      <c r="BI458" s="234">
        <f>IF(O458="nulová",K458,0)</f>
        <v>0</v>
      </c>
      <c r="BJ458" s="19" t="s">
        <v>84</v>
      </c>
      <c r="BK458" s="234">
        <f>ROUND(P458*H458,2)</f>
        <v>0</v>
      </c>
      <c r="BL458" s="19" t="s">
        <v>313</v>
      </c>
      <c r="BM458" s="233" t="s">
        <v>1229</v>
      </c>
    </row>
    <row r="459" s="2" customFormat="1" ht="16.5" customHeight="1">
      <c r="A459" s="40"/>
      <c r="B459" s="41"/>
      <c r="C459" s="220" t="s">
        <v>1230</v>
      </c>
      <c r="D459" s="220" t="s">
        <v>171</v>
      </c>
      <c r="E459" s="221" t="s">
        <v>1231</v>
      </c>
      <c r="F459" s="222" t="s">
        <v>1232</v>
      </c>
      <c r="G459" s="223" t="s">
        <v>312</v>
      </c>
      <c r="H459" s="224">
        <v>1</v>
      </c>
      <c r="I459" s="225"/>
      <c r="J459" s="225"/>
      <c r="K459" s="226">
        <f>ROUND(P459*H459,2)</f>
        <v>0</v>
      </c>
      <c r="L459" s="227"/>
      <c r="M459" s="46"/>
      <c r="N459" s="268" t="s">
        <v>20</v>
      </c>
      <c r="O459" s="269" t="s">
        <v>45</v>
      </c>
      <c r="P459" s="270">
        <f>I459+J459</f>
        <v>0</v>
      </c>
      <c r="Q459" s="270">
        <f>ROUND(I459*H459,2)</f>
        <v>0</v>
      </c>
      <c r="R459" s="270">
        <f>ROUND(J459*H459,2)</f>
        <v>0</v>
      </c>
      <c r="S459" s="271"/>
      <c r="T459" s="272">
        <f>S459*H459</f>
        <v>0</v>
      </c>
      <c r="U459" s="272">
        <v>0</v>
      </c>
      <c r="V459" s="272">
        <f>U459*H459</f>
        <v>0</v>
      </c>
      <c r="W459" s="272">
        <v>0</v>
      </c>
      <c r="X459" s="273">
        <f>W459*H459</f>
        <v>0</v>
      </c>
      <c r="Y459" s="40"/>
      <c r="Z459" s="40"/>
      <c r="AA459" s="40"/>
      <c r="AB459" s="40"/>
      <c r="AC459" s="40"/>
      <c r="AD459" s="40"/>
      <c r="AE459" s="40"/>
      <c r="AR459" s="233" t="s">
        <v>313</v>
      </c>
      <c r="AT459" s="233" t="s">
        <v>171</v>
      </c>
      <c r="AU459" s="233" t="s">
        <v>165</v>
      </c>
      <c r="AY459" s="19" t="s">
        <v>166</v>
      </c>
      <c r="BE459" s="234">
        <f>IF(O459="základní",K459,0)</f>
        <v>0</v>
      </c>
      <c r="BF459" s="234">
        <f>IF(O459="snížená",K459,0)</f>
        <v>0</v>
      </c>
      <c r="BG459" s="234">
        <f>IF(O459="zákl. přenesená",K459,0)</f>
        <v>0</v>
      </c>
      <c r="BH459" s="234">
        <f>IF(O459="sníž. přenesená",K459,0)</f>
        <v>0</v>
      </c>
      <c r="BI459" s="234">
        <f>IF(O459="nulová",K459,0)</f>
        <v>0</v>
      </c>
      <c r="BJ459" s="19" t="s">
        <v>84</v>
      </c>
      <c r="BK459" s="234">
        <f>ROUND(P459*H459,2)</f>
        <v>0</v>
      </c>
      <c r="BL459" s="19" t="s">
        <v>313</v>
      </c>
      <c r="BM459" s="233" t="s">
        <v>1233</v>
      </c>
    </row>
    <row r="460" s="2" customFormat="1" ht="6.96" customHeight="1">
      <c r="A460" s="40"/>
      <c r="B460" s="61"/>
      <c r="C460" s="62"/>
      <c r="D460" s="62"/>
      <c r="E460" s="62"/>
      <c r="F460" s="62"/>
      <c r="G460" s="62"/>
      <c r="H460" s="62"/>
      <c r="I460" s="62"/>
      <c r="J460" s="62"/>
      <c r="K460" s="62"/>
      <c r="L460" s="62"/>
      <c r="M460" s="46"/>
      <c r="N460" s="40"/>
      <c r="P460" s="40"/>
      <c r="Q460" s="40"/>
      <c r="R460" s="40"/>
      <c r="S460" s="40"/>
      <c r="T460" s="40"/>
      <c r="U460" s="40"/>
      <c r="V460" s="40"/>
      <c r="W460" s="40"/>
      <c r="X460" s="40"/>
      <c r="Y460" s="40"/>
      <c r="Z460" s="40"/>
      <c r="AA460" s="40"/>
      <c r="AB460" s="40"/>
      <c r="AC460" s="40"/>
      <c r="AD460" s="40"/>
      <c r="AE460" s="40"/>
    </row>
  </sheetData>
  <sheetProtection sheet="1" autoFilter="0" formatColumns="0" formatRows="0" objects="1" scenarios="1" spinCount="100000" saltValue="HOCY6N9hWoUbZol6lq26dp2d7mRzVwVtrbibyovgfezGfdHAJ5OdvQUoqfCkqyT3KkcuaUgZwTWtZAlnSkjMzg==" hashValue="ACekBKUfnQ/aFcgQj0D41t1tVOFerH5AAjwJLNnBDeicXN7lC7h116fyO/vXdSxTd4DxPsgzvICVxZFoxTvvtQ==" algorithmName="SHA-512" password="CC35"/>
  <autoFilter ref="C112:L459"/>
  <mergeCells count="9">
    <mergeCell ref="E7:H7"/>
    <mergeCell ref="E9:H9"/>
    <mergeCell ref="E18:H18"/>
    <mergeCell ref="E27:H27"/>
    <mergeCell ref="E50:H50"/>
    <mergeCell ref="E52:H52"/>
    <mergeCell ref="E103:H103"/>
    <mergeCell ref="E105:H105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9" t="s">
        <v>89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22"/>
      <c r="AT3" s="19" t="s">
        <v>86</v>
      </c>
    </row>
    <row r="4" s="1" customFormat="1" ht="24.96" customHeight="1">
      <c r="B4" s="22"/>
      <c r="D4" s="145" t="s">
        <v>121</v>
      </c>
      <c r="M4" s="22"/>
      <c r="N4" s="146" t="s">
        <v>11</v>
      </c>
      <c r="AT4" s="19" t="s">
        <v>4</v>
      </c>
    </row>
    <row r="5" s="1" customFormat="1" ht="6.96" customHeight="1">
      <c r="B5" s="22"/>
      <c r="M5" s="22"/>
    </row>
    <row r="6" s="1" customFormat="1" ht="12" customHeight="1">
      <c r="B6" s="22"/>
      <c r="D6" s="147" t="s">
        <v>17</v>
      </c>
      <c r="M6" s="22"/>
    </row>
    <row r="7" s="1" customFormat="1" ht="16.5" customHeight="1">
      <c r="B7" s="22"/>
      <c r="E7" s="148" t="str">
        <f>'Rekapitulace stavby'!K6</f>
        <v>Rozvoj vodíkové mobility v Ostravě 1.etapa - 1.a2. fáze</v>
      </c>
      <c r="F7" s="147"/>
      <c r="G7" s="147"/>
      <c r="H7" s="147"/>
      <c r="M7" s="22"/>
    </row>
    <row r="8" s="2" customFormat="1" ht="12" customHeight="1">
      <c r="A8" s="40"/>
      <c r="B8" s="46"/>
      <c r="C8" s="40"/>
      <c r="D8" s="147" t="s">
        <v>122</v>
      </c>
      <c r="E8" s="40"/>
      <c r="F8" s="40"/>
      <c r="G8" s="40"/>
      <c r="H8" s="40"/>
      <c r="I8" s="40"/>
      <c r="J8" s="40"/>
      <c r="K8" s="40"/>
      <c r="L8" s="40"/>
      <c r="M8" s="149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50" t="s">
        <v>1234</v>
      </c>
      <c r="F9" s="40"/>
      <c r="G9" s="40"/>
      <c r="H9" s="40"/>
      <c r="I9" s="40"/>
      <c r="J9" s="40"/>
      <c r="K9" s="40"/>
      <c r="L9" s="40"/>
      <c r="M9" s="149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149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7" t="s">
        <v>19</v>
      </c>
      <c r="E11" s="40"/>
      <c r="F11" s="138" t="s">
        <v>20</v>
      </c>
      <c r="G11" s="40"/>
      <c r="H11" s="40"/>
      <c r="I11" s="147" t="s">
        <v>21</v>
      </c>
      <c r="J11" s="138" t="s">
        <v>20</v>
      </c>
      <c r="K11" s="40"/>
      <c r="L11" s="40"/>
      <c r="M11" s="149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7" t="s">
        <v>22</v>
      </c>
      <c r="E12" s="40"/>
      <c r="F12" s="138" t="s">
        <v>23</v>
      </c>
      <c r="G12" s="40"/>
      <c r="H12" s="40"/>
      <c r="I12" s="147" t="s">
        <v>24</v>
      </c>
      <c r="J12" s="151" t="str">
        <f>'Rekapitulace stavby'!AN8</f>
        <v>21. 3. 2022</v>
      </c>
      <c r="K12" s="40"/>
      <c r="L12" s="40"/>
      <c r="M12" s="149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149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7" t="s">
        <v>26</v>
      </c>
      <c r="E14" s="40"/>
      <c r="F14" s="40"/>
      <c r="G14" s="40"/>
      <c r="H14" s="40"/>
      <c r="I14" s="147" t="s">
        <v>27</v>
      </c>
      <c r="J14" s="138" t="s">
        <v>28</v>
      </c>
      <c r="K14" s="40"/>
      <c r="L14" s="40"/>
      <c r="M14" s="149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29</v>
      </c>
      <c r="F15" s="40"/>
      <c r="G15" s="40"/>
      <c r="H15" s="40"/>
      <c r="I15" s="147" t="s">
        <v>30</v>
      </c>
      <c r="J15" s="138" t="s">
        <v>20</v>
      </c>
      <c r="K15" s="40"/>
      <c r="L15" s="40"/>
      <c r="M15" s="149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149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7" t="s">
        <v>31</v>
      </c>
      <c r="E17" s="40"/>
      <c r="F17" s="40"/>
      <c r="G17" s="40"/>
      <c r="H17" s="40"/>
      <c r="I17" s="147" t="s">
        <v>27</v>
      </c>
      <c r="J17" s="35" t="str">
        <f>'Rekapitulace stavby'!AN13</f>
        <v>Vyplň údaj</v>
      </c>
      <c r="K17" s="40"/>
      <c r="L17" s="40"/>
      <c r="M17" s="149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47" t="s">
        <v>30</v>
      </c>
      <c r="J18" s="35" t="str">
        <f>'Rekapitulace stavby'!AN14</f>
        <v>Vyplň údaj</v>
      </c>
      <c r="K18" s="40"/>
      <c r="L18" s="40"/>
      <c r="M18" s="149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149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7" t="s">
        <v>33</v>
      </c>
      <c r="E20" s="40"/>
      <c r="F20" s="40"/>
      <c r="G20" s="40"/>
      <c r="H20" s="40"/>
      <c r="I20" s="147" t="s">
        <v>27</v>
      </c>
      <c r="J20" s="138" t="s">
        <v>34</v>
      </c>
      <c r="K20" s="40"/>
      <c r="L20" s="40"/>
      <c r="M20" s="149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35</v>
      </c>
      <c r="F21" s="40"/>
      <c r="G21" s="40"/>
      <c r="H21" s="40"/>
      <c r="I21" s="147" t="s">
        <v>30</v>
      </c>
      <c r="J21" s="138" t="s">
        <v>20</v>
      </c>
      <c r="K21" s="40"/>
      <c r="L21" s="40"/>
      <c r="M21" s="149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149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7" t="s">
        <v>36</v>
      </c>
      <c r="E23" s="40"/>
      <c r="F23" s="40"/>
      <c r="G23" s="40"/>
      <c r="H23" s="40"/>
      <c r="I23" s="147" t="s">
        <v>27</v>
      </c>
      <c r="J23" s="138" t="s">
        <v>20</v>
      </c>
      <c r="K23" s="40"/>
      <c r="L23" s="40"/>
      <c r="M23" s="149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37</v>
      </c>
      <c r="F24" s="40"/>
      <c r="G24" s="40"/>
      <c r="H24" s="40"/>
      <c r="I24" s="147" t="s">
        <v>30</v>
      </c>
      <c r="J24" s="138" t="s">
        <v>20</v>
      </c>
      <c r="K24" s="40"/>
      <c r="L24" s="40"/>
      <c r="M24" s="14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14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7" t="s">
        <v>38</v>
      </c>
      <c r="E26" s="40"/>
      <c r="F26" s="40"/>
      <c r="G26" s="40"/>
      <c r="H26" s="40"/>
      <c r="I26" s="40"/>
      <c r="J26" s="40"/>
      <c r="K26" s="40"/>
      <c r="L26" s="40"/>
      <c r="M26" s="14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52"/>
      <c r="B27" s="153"/>
      <c r="C27" s="152"/>
      <c r="D27" s="152"/>
      <c r="E27" s="154" t="s">
        <v>20</v>
      </c>
      <c r="F27" s="154"/>
      <c r="G27" s="154"/>
      <c r="H27" s="154"/>
      <c r="I27" s="152"/>
      <c r="J27" s="152"/>
      <c r="K27" s="152"/>
      <c r="L27" s="152"/>
      <c r="M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14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6"/>
      <c r="E29" s="156"/>
      <c r="F29" s="156"/>
      <c r="G29" s="156"/>
      <c r="H29" s="156"/>
      <c r="I29" s="156"/>
      <c r="J29" s="156"/>
      <c r="K29" s="156"/>
      <c r="L29" s="156"/>
      <c r="M29" s="149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>
      <c r="A30" s="40"/>
      <c r="B30" s="46"/>
      <c r="C30" s="40"/>
      <c r="D30" s="40"/>
      <c r="E30" s="147" t="s">
        <v>124</v>
      </c>
      <c r="F30" s="40"/>
      <c r="G30" s="40"/>
      <c r="H30" s="40"/>
      <c r="I30" s="40"/>
      <c r="J30" s="40"/>
      <c r="K30" s="157">
        <f>I61</f>
        <v>0</v>
      </c>
      <c r="L30" s="40"/>
      <c r="M30" s="149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>
      <c r="A31" s="40"/>
      <c r="B31" s="46"/>
      <c r="C31" s="40"/>
      <c r="D31" s="40"/>
      <c r="E31" s="147" t="s">
        <v>125</v>
      </c>
      <c r="F31" s="40"/>
      <c r="G31" s="40"/>
      <c r="H31" s="40"/>
      <c r="I31" s="40"/>
      <c r="J31" s="40"/>
      <c r="K31" s="157">
        <f>J61</f>
        <v>0</v>
      </c>
      <c r="L31" s="40"/>
      <c r="M31" s="149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8" t="s">
        <v>40</v>
      </c>
      <c r="E32" s="40"/>
      <c r="F32" s="40"/>
      <c r="G32" s="40"/>
      <c r="H32" s="40"/>
      <c r="I32" s="40"/>
      <c r="J32" s="40"/>
      <c r="K32" s="159">
        <f>ROUND(K83, 2)</f>
        <v>0</v>
      </c>
      <c r="L32" s="40"/>
      <c r="M32" s="149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6"/>
      <c r="E33" s="156"/>
      <c r="F33" s="156"/>
      <c r="G33" s="156"/>
      <c r="H33" s="156"/>
      <c r="I33" s="156"/>
      <c r="J33" s="156"/>
      <c r="K33" s="156"/>
      <c r="L33" s="156"/>
      <c r="M33" s="149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60" t="s">
        <v>42</v>
      </c>
      <c r="G34" s="40"/>
      <c r="H34" s="40"/>
      <c r="I34" s="160" t="s">
        <v>41</v>
      </c>
      <c r="J34" s="40"/>
      <c r="K34" s="160" t="s">
        <v>43</v>
      </c>
      <c r="L34" s="40"/>
      <c r="M34" s="149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61" t="s">
        <v>44</v>
      </c>
      <c r="E35" s="147" t="s">
        <v>45</v>
      </c>
      <c r="F35" s="157">
        <f>ROUND((SUM(BE83:BE88)),  2)</f>
        <v>0</v>
      </c>
      <c r="G35" s="40"/>
      <c r="H35" s="40"/>
      <c r="I35" s="162">
        <v>0.20999999999999999</v>
      </c>
      <c r="J35" s="40"/>
      <c r="K35" s="157">
        <f>ROUND(((SUM(BE83:BE88))*I35),  2)</f>
        <v>0</v>
      </c>
      <c r="L35" s="40"/>
      <c r="M35" s="149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7" t="s">
        <v>46</v>
      </c>
      <c r="F36" s="157">
        <f>ROUND((SUM(BF83:BF88)),  2)</f>
        <v>0</v>
      </c>
      <c r="G36" s="40"/>
      <c r="H36" s="40"/>
      <c r="I36" s="162">
        <v>0.14999999999999999</v>
      </c>
      <c r="J36" s="40"/>
      <c r="K36" s="157">
        <f>ROUND(((SUM(BF83:BF88))*I36),  2)</f>
        <v>0</v>
      </c>
      <c r="L36" s="40"/>
      <c r="M36" s="149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7" t="s">
        <v>47</v>
      </c>
      <c r="F37" s="157">
        <f>ROUND((SUM(BG83:BG88)),  2)</f>
        <v>0</v>
      </c>
      <c r="G37" s="40"/>
      <c r="H37" s="40"/>
      <c r="I37" s="162">
        <v>0.20999999999999999</v>
      </c>
      <c r="J37" s="40"/>
      <c r="K37" s="157">
        <f>0</f>
        <v>0</v>
      </c>
      <c r="L37" s="40"/>
      <c r="M37" s="149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7" t="s">
        <v>48</v>
      </c>
      <c r="F38" s="157">
        <f>ROUND((SUM(BH83:BH88)),  2)</f>
        <v>0</v>
      </c>
      <c r="G38" s="40"/>
      <c r="H38" s="40"/>
      <c r="I38" s="162">
        <v>0.14999999999999999</v>
      </c>
      <c r="J38" s="40"/>
      <c r="K38" s="157">
        <f>0</f>
        <v>0</v>
      </c>
      <c r="L38" s="40"/>
      <c r="M38" s="149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7" t="s">
        <v>49</v>
      </c>
      <c r="F39" s="157">
        <f>ROUND((SUM(BI83:BI88)),  2)</f>
        <v>0</v>
      </c>
      <c r="G39" s="40"/>
      <c r="H39" s="40"/>
      <c r="I39" s="162">
        <v>0</v>
      </c>
      <c r="J39" s="40"/>
      <c r="K39" s="157">
        <f>0</f>
        <v>0</v>
      </c>
      <c r="L39" s="40"/>
      <c r="M39" s="149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149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3"/>
      <c r="D41" s="164" t="s">
        <v>50</v>
      </c>
      <c r="E41" s="165"/>
      <c r="F41" s="165"/>
      <c r="G41" s="166" t="s">
        <v>51</v>
      </c>
      <c r="H41" s="167" t="s">
        <v>52</v>
      </c>
      <c r="I41" s="165"/>
      <c r="J41" s="165"/>
      <c r="K41" s="168">
        <f>SUM(K32:K39)</f>
        <v>0</v>
      </c>
      <c r="L41" s="169"/>
      <c r="M41" s="149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70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49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72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49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126</v>
      </c>
      <c r="D47" s="42"/>
      <c r="E47" s="42"/>
      <c r="F47" s="42"/>
      <c r="G47" s="42"/>
      <c r="H47" s="42"/>
      <c r="I47" s="42"/>
      <c r="J47" s="42"/>
      <c r="K47" s="42"/>
      <c r="L47" s="42"/>
      <c r="M47" s="149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149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17</v>
      </c>
      <c r="D49" s="42"/>
      <c r="E49" s="42"/>
      <c r="F49" s="42"/>
      <c r="G49" s="42"/>
      <c r="H49" s="42"/>
      <c r="I49" s="42"/>
      <c r="J49" s="42"/>
      <c r="K49" s="42"/>
      <c r="L49" s="42"/>
      <c r="M49" s="149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4" t="str">
        <f>E7</f>
        <v>Rozvoj vodíkové mobility v Ostravě 1.etapa - 1.a2. fáze</v>
      </c>
      <c r="F50" s="34"/>
      <c r="G50" s="34"/>
      <c r="H50" s="34"/>
      <c r="I50" s="42"/>
      <c r="J50" s="42"/>
      <c r="K50" s="42"/>
      <c r="L50" s="42"/>
      <c r="M50" s="149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2" customHeight="1">
      <c r="A51" s="40"/>
      <c r="B51" s="41"/>
      <c r="C51" s="34" t="s">
        <v>122</v>
      </c>
      <c r="D51" s="42"/>
      <c r="E51" s="42"/>
      <c r="F51" s="42"/>
      <c r="G51" s="42"/>
      <c r="H51" s="42"/>
      <c r="I51" s="42"/>
      <c r="J51" s="42"/>
      <c r="K51" s="42"/>
      <c r="L51" s="42"/>
      <c r="M51" s="149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6.5" customHeight="1">
      <c r="A52" s="40"/>
      <c r="B52" s="41"/>
      <c r="C52" s="42"/>
      <c r="D52" s="42"/>
      <c r="E52" s="71" t="str">
        <f>E9</f>
        <v>IO 02 - Identifikační a přihlašovací systém</v>
      </c>
      <c r="F52" s="42"/>
      <c r="G52" s="42"/>
      <c r="H52" s="42"/>
      <c r="I52" s="42"/>
      <c r="J52" s="42"/>
      <c r="K52" s="42"/>
      <c r="L52" s="42"/>
      <c r="M52" s="149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149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2" customHeight="1">
      <c r="A54" s="40"/>
      <c r="B54" s="41"/>
      <c r="C54" s="34" t="s">
        <v>22</v>
      </c>
      <c r="D54" s="42"/>
      <c r="E54" s="42"/>
      <c r="F54" s="29" t="str">
        <f>F12</f>
        <v>Ostrava</v>
      </c>
      <c r="G54" s="42"/>
      <c r="H54" s="42"/>
      <c r="I54" s="34" t="s">
        <v>24</v>
      </c>
      <c r="J54" s="74" t="str">
        <f>IF(J12="","",J12)</f>
        <v>21. 3. 2022</v>
      </c>
      <c r="K54" s="42"/>
      <c r="L54" s="42"/>
      <c r="M54" s="149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149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5.15" customHeight="1">
      <c r="A56" s="40"/>
      <c r="B56" s="41"/>
      <c r="C56" s="34" t="s">
        <v>26</v>
      </c>
      <c r="D56" s="42"/>
      <c r="E56" s="42"/>
      <c r="F56" s="29" t="str">
        <f>E15</f>
        <v>Dopravní podnik Ostrava a.s.</v>
      </c>
      <c r="G56" s="42"/>
      <c r="H56" s="42"/>
      <c r="I56" s="34" t="s">
        <v>33</v>
      </c>
      <c r="J56" s="38" t="str">
        <f>E21</f>
        <v>IGEA s.r.o.</v>
      </c>
      <c r="K56" s="42"/>
      <c r="L56" s="42"/>
      <c r="M56" s="149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15.15" customHeight="1">
      <c r="A57" s="40"/>
      <c r="B57" s="41"/>
      <c r="C57" s="34" t="s">
        <v>31</v>
      </c>
      <c r="D57" s="42"/>
      <c r="E57" s="42"/>
      <c r="F57" s="29" t="str">
        <f>IF(E18="","",E18)</f>
        <v>Vyplň údaj</v>
      </c>
      <c r="G57" s="42"/>
      <c r="H57" s="42"/>
      <c r="I57" s="34" t="s">
        <v>36</v>
      </c>
      <c r="J57" s="38" t="str">
        <f>E24</f>
        <v>R.Vojtěchová</v>
      </c>
      <c r="K57" s="42"/>
      <c r="L57" s="42"/>
      <c r="M57" s="149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149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9.28" customHeight="1">
      <c r="A59" s="40"/>
      <c r="B59" s="41"/>
      <c r="C59" s="175" t="s">
        <v>127</v>
      </c>
      <c r="D59" s="176"/>
      <c r="E59" s="176"/>
      <c r="F59" s="176"/>
      <c r="G59" s="176"/>
      <c r="H59" s="176"/>
      <c r="I59" s="177" t="s">
        <v>128</v>
      </c>
      <c r="J59" s="177" t="s">
        <v>129</v>
      </c>
      <c r="K59" s="177" t="s">
        <v>130</v>
      </c>
      <c r="L59" s="176"/>
      <c r="M59" s="149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149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2.8" customHeight="1">
      <c r="A61" s="40"/>
      <c r="B61" s="41"/>
      <c r="C61" s="178" t="s">
        <v>74</v>
      </c>
      <c r="D61" s="42"/>
      <c r="E61" s="42"/>
      <c r="F61" s="42"/>
      <c r="G61" s="42"/>
      <c r="H61" s="42"/>
      <c r="I61" s="104">
        <f>Q83</f>
        <v>0</v>
      </c>
      <c r="J61" s="104">
        <f>R83</f>
        <v>0</v>
      </c>
      <c r="K61" s="104">
        <f>K83</f>
        <v>0</v>
      </c>
      <c r="L61" s="42"/>
      <c r="M61" s="149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U61" s="19" t="s">
        <v>131</v>
      </c>
    </row>
    <row r="62" s="9" customFormat="1" ht="24.96" customHeight="1">
      <c r="A62" s="9"/>
      <c r="B62" s="179"/>
      <c r="C62" s="180"/>
      <c r="D62" s="181" t="s">
        <v>1235</v>
      </c>
      <c r="E62" s="182"/>
      <c r="F62" s="182"/>
      <c r="G62" s="182"/>
      <c r="H62" s="182"/>
      <c r="I62" s="183">
        <f>Q84</f>
        <v>0</v>
      </c>
      <c r="J62" s="183">
        <f>R84</f>
        <v>0</v>
      </c>
      <c r="K62" s="183">
        <f>K84</f>
        <v>0</v>
      </c>
      <c r="L62" s="180"/>
      <c r="M62" s="184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85"/>
      <c r="C63" s="130"/>
      <c r="D63" s="186" t="s">
        <v>1236</v>
      </c>
      <c r="E63" s="187"/>
      <c r="F63" s="187"/>
      <c r="G63" s="187"/>
      <c r="H63" s="187"/>
      <c r="I63" s="188">
        <f>Q85</f>
        <v>0</v>
      </c>
      <c r="J63" s="188">
        <f>R85</f>
        <v>0</v>
      </c>
      <c r="K63" s="188">
        <f>K85</f>
        <v>0</v>
      </c>
      <c r="L63" s="130"/>
      <c r="M63" s="18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40"/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149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5" s="2" customFormat="1" ht="6.96" customHeight="1">
      <c r="A65" s="40"/>
      <c r="B65" s="61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149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9" s="2" customFormat="1" ht="6.96" customHeight="1">
      <c r="A69" s="40"/>
      <c r="B69" s="63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149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24.96" customHeight="1">
      <c r="A70" s="40"/>
      <c r="B70" s="41"/>
      <c r="C70" s="25" t="s">
        <v>146</v>
      </c>
      <c r="D70" s="42"/>
      <c r="E70" s="42"/>
      <c r="F70" s="42"/>
      <c r="G70" s="42"/>
      <c r="H70" s="42"/>
      <c r="I70" s="42"/>
      <c r="J70" s="42"/>
      <c r="K70" s="42"/>
      <c r="L70" s="42"/>
      <c r="M70" s="149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149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2" customHeight="1">
      <c r="A72" s="40"/>
      <c r="B72" s="41"/>
      <c r="C72" s="34" t="s">
        <v>17</v>
      </c>
      <c r="D72" s="42"/>
      <c r="E72" s="42"/>
      <c r="F72" s="42"/>
      <c r="G72" s="42"/>
      <c r="H72" s="42"/>
      <c r="I72" s="42"/>
      <c r="J72" s="42"/>
      <c r="K72" s="42"/>
      <c r="L72" s="42"/>
      <c r="M72" s="149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6.5" customHeight="1">
      <c r="A73" s="40"/>
      <c r="B73" s="41"/>
      <c r="C73" s="42"/>
      <c r="D73" s="42"/>
      <c r="E73" s="174" t="str">
        <f>E7</f>
        <v>Rozvoj vodíkové mobility v Ostravě 1.etapa - 1.a2. fáze</v>
      </c>
      <c r="F73" s="34"/>
      <c r="G73" s="34"/>
      <c r="H73" s="34"/>
      <c r="I73" s="42"/>
      <c r="J73" s="42"/>
      <c r="K73" s="42"/>
      <c r="L73" s="42"/>
      <c r="M73" s="149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122</v>
      </c>
      <c r="D74" s="42"/>
      <c r="E74" s="42"/>
      <c r="F74" s="42"/>
      <c r="G74" s="42"/>
      <c r="H74" s="42"/>
      <c r="I74" s="42"/>
      <c r="J74" s="42"/>
      <c r="K74" s="42"/>
      <c r="L74" s="42"/>
      <c r="M74" s="149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71" t="str">
        <f>E9</f>
        <v>IO 02 - Identifikační a přihlašovací systém</v>
      </c>
      <c r="F75" s="42"/>
      <c r="G75" s="42"/>
      <c r="H75" s="42"/>
      <c r="I75" s="42"/>
      <c r="J75" s="42"/>
      <c r="K75" s="42"/>
      <c r="L75" s="42"/>
      <c r="M75" s="149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149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22</v>
      </c>
      <c r="D77" s="42"/>
      <c r="E77" s="42"/>
      <c r="F77" s="29" t="str">
        <f>F12</f>
        <v>Ostrava</v>
      </c>
      <c r="G77" s="42"/>
      <c r="H77" s="42"/>
      <c r="I77" s="34" t="s">
        <v>24</v>
      </c>
      <c r="J77" s="74" t="str">
        <f>IF(J12="","",J12)</f>
        <v>21. 3. 2022</v>
      </c>
      <c r="K77" s="42"/>
      <c r="L77" s="42"/>
      <c r="M77" s="149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149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5.15" customHeight="1">
      <c r="A79" s="40"/>
      <c r="B79" s="41"/>
      <c r="C79" s="34" t="s">
        <v>26</v>
      </c>
      <c r="D79" s="42"/>
      <c r="E79" s="42"/>
      <c r="F79" s="29" t="str">
        <f>E15</f>
        <v>Dopravní podnik Ostrava a.s.</v>
      </c>
      <c r="G79" s="42"/>
      <c r="H79" s="42"/>
      <c r="I79" s="34" t="s">
        <v>33</v>
      </c>
      <c r="J79" s="38" t="str">
        <f>E21</f>
        <v>IGEA s.r.o.</v>
      </c>
      <c r="K79" s="42"/>
      <c r="L79" s="42"/>
      <c r="M79" s="149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5.15" customHeight="1">
      <c r="A80" s="40"/>
      <c r="B80" s="41"/>
      <c r="C80" s="34" t="s">
        <v>31</v>
      </c>
      <c r="D80" s="42"/>
      <c r="E80" s="42"/>
      <c r="F80" s="29" t="str">
        <f>IF(E18="","",E18)</f>
        <v>Vyplň údaj</v>
      </c>
      <c r="G80" s="42"/>
      <c r="H80" s="42"/>
      <c r="I80" s="34" t="s">
        <v>36</v>
      </c>
      <c r="J80" s="38" t="str">
        <f>E24</f>
        <v>R.Vojtěchová</v>
      </c>
      <c r="K80" s="42"/>
      <c r="L80" s="42"/>
      <c r="M80" s="149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0.32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149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11" customFormat="1" ht="29.28" customHeight="1">
      <c r="A82" s="190"/>
      <c r="B82" s="191"/>
      <c r="C82" s="192" t="s">
        <v>147</v>
      </c>
      <c r="D82" s="193" t="s">
        <v>59</v>
      </c>
      <c r="E82" s="193" t="s">
        <v>55</v>
      </c>
      <c r="F82" s="193" t="s">
        <v>56</v>
      </c>
      <c r="G82" s="193" t="s">
        <v>148</v>
      </c>
      <c r="H82" s="193" t="s">
        <v>149</v>
      </c>
      <c r="I82" s="193" t="s">
        <v>150</v>
      </c>
      <c r="J82" s="193" t="s">
        <v>151</v>
      </c>
      <c r="K82" s="194" t="s">
        <v>130</v>
      </c>
      <c r="L82" s="195" t="s">
        <v>152</v>
      </c>
      <c r="M82" s="196"/>
      <c r="N82" s="94" t="s">
        <v>20</v>
      </c>
      <c r="O82" s="95" t="s">
        <v>44</v>
      </c>
      <c r="P82" s="95" t="s">
        <v>153</v>
      </c>
      <c r="Q82" s="95" t="s">
        <v>154</v>
      </c>
      <c r="R82" s="95" t="s">
        <v>155</v>
      </c>
      <c r="S82" s="95" t="s">
        <v>156</v>
      </c>
      <c r="T82" s="95" t="s">
        <v>157</v>
      </c>
      <c r="U82" s="95" t="s">
        <v>158</v>
      </c>
      <c r="V82" s="95" t="s">
        <v>159</v>
      </c>
      <c r="W82" s="95" t="s">
        <v>160</v>
      </c>
      <c r="X82" s="96" t="s">
        <v>161</v>
      </c>
      <c r="Y82" s="190"/>
      <c r="Z82" s="190"/>
      <c r="AA82" s="190"/>
      <c r="AB82" s="190"/>
      <c r="AC82" s="190"/>
      <c r="AD82" s="190"/>
      <c r="AE82" s="190"/>
    </row>
    <row r="83" s="2" customFormat="1" ht="22.8" customHeight="1">
      <c r="A83" s="40"/>
      <c r="B83" s="41"/>
      <c r="C83" s="101" t="s">
        <v>162</v>
      </c>
      <c r="D83" s="42"/>
      <c r="E83" s="42"/>
      <c r="F83" s="42"/>
      <c r="G83" s="42"/>
      <c r="H83" s="42"/>
      <c r="I83" s="42"/>
      <c r="J83" s="42"/>
      <c r="K83" s="197">
        <f>BK83</f>
        <v>0</v>
      </c>
      <c r="L83" s="42"/>
      <c r="M83" s="46"/>
      <c r="N83" s="97"/>
      <c r="O83" s="198"/>
      <c r="P83" s="98"/>
      <c r="Q83" s="199">
        <f>Q84</f>
        <v>0</v>
      </c>
      <c r="R83" s="199">
        <f>R84</f>
        <v>0</v>
      </c>
      <c r="S83" s="98"/>
      <c r="T83" s="200">
        <f>T84</f>
        <v>0</v>
      </c>
      <c r="U83" s="98"/>
      <c r="V83" s="200">
        <f>V84</f>
        <v>0</v>
      </c>
      <c r="W83" s="98"/>
      <c r="X83" s="201">
        <f>X84</f>
        <v>0</v>
      </c>
      <c r="Y83" s="40"/>
      <c r="Z83" s="40"/>
      <c r="AA83" s="40"/>
      <c r="AB83" s="40"/>
      <c r="AC83" s="40"/>
      <c r="AD83" s="40"/>
      <c r="AE83" s="40"/>
      <c r="AT83" s="19" t="s">
        <v>75</v>
      </c>
      <c r="AU83" s="19" t="s">
        <v>131</v>
      </c>
      <c r="BK83" s="202">
        <f>BK84</f>
        <v>0</v>
      </c>
    </row>
    <row r="84" s="12" customFormat="1" ht="25.92" customHeight="1">
      <c r="A84" s="12"/>
      <c r="B84" s="203"/>
      <c r="C84" s="204"/>
      <c r="D84" s="205" t="s">
        <v>75</v>
      </c>
      <c r="E84" s="206" t="s">
        <v>1237</v>
      </c>
      <c r="F84" s="206" t="s">
        <v>1238</v>
      </c>
      <c r="G84" s="204"/>
      <c r="H84" s="204"/>
      <c r="I84" s="207"/>
      <c r="J84" s="207"/>
      <c r="K84" s="208">
        <f>BK84</f>
        <v>0</v>
      </c>
      <c r="L84" s="204"/>
      <c r="M84" s="209"/>
      <c r="N84" s="210"/>
      <c r="O84" s="211"/>
      <c r="P84" s="211"/>
      <c r="Q84" s="212">
        <f>Q85</f>
        <v>0</v>
      </c>
      <c r="R84" s="212">
        <f>R85</f>
        <v>0</v>
      </c>
      <c r="S84" s="211"/>
      <c r="T84" s="213">
        <f>T85</f>
        <v>0</v>
      </c>
      <c r="U84" s="211"/>
      <c r="V84" s="213">
        <f>V85</f>
        <v>0</v>
      </c>
      <c r="W84" s="211"/>
      <c r="X84" s="214">
        <f>X85</f>
        <v>0</v>
      </c>
      <c r="Y84" s="12"/>
      <c r="Z84" s="12"/>
      <c r="AA84" s="12"/>
      <c r="AB84" s="12"/>
      <c r="AC84" s="12"/>
      <c r="AD84" s="12"/>
      <c r="AE84" s="12"/>
      <c r="AR84" s="215" t="s">
        <v>86</v>
      </c>
      <c r="AT84" s="216" t="s">
        <v>75</v>
      </c>
      <c r="AU84" s="216" t="s">
        <v>76</v>
      </c>
      <c r="AY84" s="215" t="s">
        <v>166</v>
      </c>
      <c r="BK84" s="217">
        <f>BK85</f>
        <v>0</v>
      </c>
    </row>
    <row r="85" s="12" customFormat="1" ht="22.8" customHeight="1">
      <c r="A85" s="12"/>
      <c r="B85" s="203"/>
      <c r="C85" s="204"/>
      <c r="D85" s="205" t="s">
        <v>75</v>
      </c>
      <c r="E85" s="218" t="s">
        <v>1239</v>
      </c>
      <c r="F85" s="218" t="s">
        <v>1240</v>
      </c>
      <c r="G85" s="204"/>
      <c r="H85" s="204"/>
      <c r="I85" s="207"/>
      <c r="J85" s="207"/>
      <c r="K85" s="219">
        <f>BK85</f>
        <v>0</v>
      </c>
      <c r="L85" s="204"/>
      <c r="M85" s="209"/>
      <c r="N85" s="210"/>
      <c r="O85" s="211"/>
      <c r="P85" s="211"/>
      <c r="Q85" s="212">
        <f>SUM(Q86:Q88)</f>
        <v>0</v>
      </c>
      <c r="R85" s="212">
        <f>SUM(R86:R88)</f>
        <v>0</v>
      </c>
      <c r="S85" s="211"/>
      <c r="T85" s="213">
        <f>SUM(T86:T88)</f>
        <v>0</v>
      </c>
      <c r="U85" s="211"/>
      <c r="V85" s="213">
        <f>SUM(V86:V88)</f>
        <v>0</v>
      </c>
      <c r="W85" s="211"/>
      <c r="X85" s="214">
        <f>SUM(X86:X88)</f>
        <v>0</v>
      </c>
      <c r="Y85" s="12"/>
      <c r="Z85" s="12"/>
      <c r="AA85" s="12"/>
      <c r="AB85" s="12"/>
      <c r="AC85" s="12"/>
      <c r="AD85" s="12"/>
      <c r="AE85" s="12"/>
      <c r="AR85" s="215" t="s">
        <v>86</v>
      </c>
      <c r="AT85" s="216" t="s">
        <v>75</v>
      </c>
      <c r="AU85" s="216" t="s">
        <v>84</v>
      </c>
      <c r="AY85" s="215" t="s">
        <v>166</v>
      </c>
      <c r="BK85" s="217">
        <f>SUM(BK86:BK88)</f>
        <v>0</v>
      </c>
    </row>
    <row r="86" s="2" customFormat="1" ht="16.5" customHeight="1">
      <c r="A86" s="40"/>
      <c r="B86" s="41"/>
      <c r="C86" s="220" t="s">
        <v>84</v>
      </c>
      <c r="D86" s="220" t="s">
        <v>171</v>
      </c>
      <c r="E86" s="221" t="s">
        <v>1241</v>
      </c>
      <c r="F86" s="222" t="s">
        <v>1242</v>
      </c>
      <c r="G86" s="223" t="s">
        <v>791</v>
      </c>
      <c r="H86" s="224">
        <v>1</v>
      </c>
      <c r="I86" s="225"/>
      <c r="J86" s="225"/>
      <c r="K86" s="226">
        <f>ROUND(P86*H86,2)</f>
        <v>0</v>
      </c>
      <c r="L86" s="227"/>
      <c r="M86" s="46"/>
      <c r="N86" s="228" t="s">
        <v>20</v>
      </c>
      <c r="O86" s="229" t="s">
        <v>45</v>
      </c>
      <c r="P86" s="230">
        <f>I86+J86</f>
        <v>0</v>
      </c>
      <c r="Q86" s="230">
        <f>ROUND(I86*H86,2)</f>
        <v>0</v>
      </c>
      <c r="R86" s="230">
        <f>ROUND(J86*H86,2)</f>
        <v>0</v>
      </c>
      <c r="S86" s="86"/>
      <c r="T86" s="231">
        <f>S86*H86</f>
        <v>0</v>
      </c>
      <c r="U86" s="231">
        <v>0</v>
      </c>
      <c r="V86" s="231">
        <f>U86*H86</f>
        <v>0</v>
      </c>
      <c r="W86" s="231">
        <v>0</v>
      </c>
      <c r="X86" s="232">
        <f>W86*H86</f>
        <v>0</v>
      </c>
      <c r="Y86" s="40"/>
      <c r="Z86" s="40"/>
      <c r="AA86" s="40"/>
      <c r="AB86" s="40"/>
      <c r="AC86" s="40"/>
      <c r="AD86" s="40"/>
      <c r="AE86" s="40"/>
      <c r="AR86" s="233" t="s">
        <v>233</v>
      </c>
      <c r="AT86" s="233" t="s">
        <v>171</v>
      </c>
      <c r="AU86" s="233" t="s">
        <v>86</v>
      </c>
      <c r="AY86" s="19" t="s">
        <v>166</v>
      </c>
      <c r="BE86" s="234">
        <f>IF(O86="základní",K86,0)</f>
        <v>0</v>
      </c>
      <c r="BF86" s="234">
        <f>IF(O86="snížená",K86,0)</f>
        <v>0</v>
      </c>
      <c r="BG86" s="234">
        <f>IF(O86="zákl. přenesená",K86,0)</f>
        <v>0</v>
      </c>
      <c r="BH86" s="234">
        <f>IF(O86="sníž. přenesená",K86,0)</f>
        <v>0</v>
      </c>
      <c r="BI86" s="234">
        <f>IF(O86="nulová",K86,0)</f>
        <v>0</v>
      </c>
      <c r="BJ86" s="19" t="s">
        <v>84</v>
      </c>
      <c r="BK86" s="234">
        <f>ROUND(P86*H86,2)</f>
        <v>0</v>
      </c>
      <c r="BL86" s="19" t="s">
        <v>233</v>
      </c>
      <c r="BM86" s="233" t="s">
        <v>1243</v>
      </c>
    </row>
    <row r="87" s="2" customFormat="1" ht="16.5" customHeight="1">
      <c r="A87" s="40"/>
      <c r="B87" s="41"/>
      <c r="C87" s="220" t="s">
        <v>86</v>
      </c>
      <c r="D87" s="220" t="s">
        <v>171</v>
      </c>
      <c r="E87" s="221" t="s">
        <v>1244</v>
      </c>
      <c r="F87" s="222" t="s">
        <v>1245</v>
      </c>
      <c r="G87" s="223" t="s">
        <v>791</v>
      </c>
      <c r="H87" s="224">
        <v>0</v>
      </c>
      <c r="I87" s="225"/>
      <c r="J87" s="225"/>
      <c r="K87" s="226">
        <f>ROUND(P87*H87,2)</f>
        <v>0</v>
      </c>
      <c r="L87" s="227"/>
      <c r="M87" s="46"/>
      <c r="N87" s="228" t="s">
        <v>20</v>
      </c>
      <c r="O87" s="229" t="s">
        <v>45</v>
      </c>
      <c r="P87" s="230">
        <f>I87+J87</f>
        <v>0</v>
      </c>
      <c r="Q87" s="230">
        <f>ROUND(I87*H87,2)</f>
        <v>0</v>
      </c>
      <c r="R87" s="230">
        <f>ROUND(J87*H87,2)</f>
        <v>0</v>
      </c>
      <c r="S87" s="86"/>
      <c r="T87" s="231">
        <f>S87*H87</f>
        <v>0</v>
      </c>
      <c r="U87" s="231">
        <v>0</v>
      </c>
      <c r="V87" s="231">
        <f>U87*H87</f>
        <v>0</v>
      </c>
      <c r="W87" s="231">
        <v>0</v>
      </c>
      <c r="X87" s="232">
        <f>W87*H87</f>
        <v>0</v>
      </c>
      <c r="Y87" s="40"/>
      <c r="Z87" s="40"/>
      <c r="AA87" s="40"/>
      <c r="AB87" s="40"/>
      <c r="AC87" s="40"/>
      <c r="AD87" s="40"/>
      <c r="AE87" s="40"/>
      <c r="AR87" s="233" t="s">
        <v>233</v>
      </c>
      <c r="AT87" s="233" t="s">
        <v>171</v>
      </c>
      <c r="AU87" s="233" t="s">
        <v>86</v>
      </c>
      <c r="AY87" s="19" t="s">
        <v>166</v>
      </c>
      <c r="BE87" s="234">
        <f>IF(O87="základní",K87,0)</f>
        <v>0</v>
      </c>
      <c r="BF87" s="234">
        <f>IF(O87="snížená",K87,0)</f>
        <v>0</v>
      </c>
      <c r="BG87" s="234">
        <f>IF(O87="zákl. přenesená",K87,0)</f>
        <v>0</v>
      </c>
      <c r="BH87" s="234">
        <f>IF(O87="sníž. přenesená",K87,0)</f>
        <v>0</v>
      </c>
      <c r="BI87" s="234">
        <f>IF(O87="nulová",K87,0)</f>
        <v>0</v>
      </c>
      <c r="BJ87" s="19" t="s">
        <v>84</v>
      </c>
      <c r="BK87" s="234">
        <f>ROUND(P87*H87,2)</f>
        <v>0</v>
      </c>
      <c r="BL87" s="19" t="s">
        <v>233</v>
      </c>
      <c r="BM87" s="233" t="s">
        <v>1246</v>
      </c>
    </row>
    <row r="88" s="13" customFormat="1">
      <c r="A88" s="13"/>
      <c r="B88" s="245"/>
      <c r="C88" s="246"/>
      <c r="D88" s="247" t="s">
        <v>605</v>
      </c>
      <c r="E88" s="248" t="s">
        <v>20</v>
      </c>
      <c r="F88" s="249" t="s">
        <v>1247</v>
      </c>
      <c r="G88" s="246"/>
      <c r="H88" s="250">
        <v>0</v>
      </c>
      <c r="I88" s="251"/>
      <c r="J88" s="251"/>
      <c r="K88" s="246"/>
      <c r="L88" s="246"/>
      <c r="M88" s="252"/>
      <c r="N88" s="274"/>
      <c r="O88" s="275"/>
      <c r="P88" s="275"/>
      <c r="Q88" s="275"/>
      <c r="R88" s="275"/>
      <c r="S88" s="275"/>
      <c r="T88" s="275"/>
      <c r="U88" s="275"/>
      <c r="V88" s="275"/>
      <c r="W88" s="275"/>
      <c r="X88" s="276"/>
      <c r="Y88" s="13"/>
      <c r="Z88" s="13"/>
      <c r="AA88" s="13"/>
      <c r="AB88" s="13"/>
      <c r="AC88" s="13"/>
      <c r="AD88" s="13"/>
      <c r="AE88" s="13"/>
      <c r="AT88" s="256" t="s">
        <v>605</v>
      </c>
      <c r="AU88" s="256" t="s">
        <v>86</v>
      </c>
      <c r="AV88" s="13" t="s">
        <v>86</v>
      </c>
      <c r="AW88" s="13" t="s">
        <v>5</v>
      </c>
      <c r="AX88" s="13" t="s">
        <v>84</v>
      </c>
      <c r="AY88" s="256" t="s">
        <v>166</v>
      </c>
    </row>
    <row r="89" s="2" customFormat="1" ht="6.96" customHeight="1">
      <c r="A89" s="40"/>
      <c r="B89" s="61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46"/>
      <c r="N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</sheetData>
  <sheetProtection sheet="1" autoFilter="0" formatColumns="0" formatRows="0" objects="1" scenarios="1" spinCount="100000" saltValue="UzzzCq/IMBOp5YtchvZ5fvswZ/5i1aMaRhsOby03KwNFxoHZLc8luyTxbjS1bXw7mnza0tRerPc0QUfS1wMR+w==" hashValue="EGWKlonB17mB69slM8nxSIYAgqMj6AmJ6Yo/bWi7HueBbX0K8PALmEi8wgP4Z9J+BjFoNGJkl8JiqfCugIsPeQ==" algorithmName="SHA-512" password="CC35"/>
  <autoFilter ref="C82:L88"/>
  <mergeCells count="9">
    <mergeCell ref="E7:H7"/>
    <mergeCell ref="E9:H9"/>
    <mergeCell ref="E18:H18"/>
    <mergeCell ref="E27:H27"/>
    <mergeCell ref="E50:H50"/>
    <mergeCell ref="E52:H52"/>
    <mergeCell ref="E73:H73"/>
    <mergeCell ref="E75:H75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9" t="s">
        <v>92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22"/>
      <c r="AT3" s="19" t="s">
        <v>86</v>
      </c>
    </row>
    <row r="4" s="1" customFormat="1" ht="24.96" customHeight="1">
      <c r="B4" s="22"/>
      <c r="D4" s="145" t="s">
        <v>121</v>
      </c>
      <c r="M4" s="22"/>
      <c r="N4" s="146" t="s">
        <v>11</v>
      </c>
      <c r="AT4" s="19" t="s">
        <v>4</v>
      </c>
    </row>
    <row r="5" s="1" customFormat="1" ht="6.96" customHeight="1">
      <c r="B5" s="22"/>
      <c r="M5" s="22"/>
    </row>
    <row r="6" s="1" customFormat="1" ht="12" customHeight="1">
      <c r="B6" s="22"/>
      <c r="D6" s="147" t="s">
        <v>17</v>
      </c>
      <c r="M6" s="22"/>
    </row>
    <row r="7" s="1" customFormat="1" ht="16.5" customHeight="1">
      <c r="B7" s="22"/>
      <c r="E7" s="148" t="str">
        <f>'Rekapitulace stavby'!K6</f>
        <v>Rozvoj vodíkové mobility v Ostravě 1.etapa - 1.a2. fáze</v>
      </c>
      <c r="F7" s="147"/>
      <c r="G7" s="147"/>
      <c r="H7" s="147"/>
      <c r="M7" s="22"/>
    </row>
    <row r="8" s="2" customFormat="1" ht="12" customHeight="1">
      <c r="A8" s="40"/>
      <c r="B8" s="46"/>
      <c r="C8" s="40"/>
      <c r="D8" s="147" t="s">
        <v>122</v>
      </c>
      <c r="E8" s="40"/>
      <c r="F8" s="40"/>
      <c r="G8" s="40"/>
      <c r="H8" s="40"/>
      <c r="I8" s="40"/>
      <c r="J8" s="40"/>
      <c r="K8" s="40"/>
      <c r="L8" s="40"/>
      <c r="M8" s="149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50" t="s">
        <v>1248</v>
      </c>
      <c r="F9" s="40"/>
      <c r="G9" s="40"/>
      <c r="H9" s="40"/>
      <c r="I9" s="40"/>
      <c r="J9" s="40"/>
      <c r="K9" s="40"/>
      <c r="L9" s="40"/>
      <c r="M9" s="149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149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7" t="s">
        <v>19</v>
      </c>
      <c r="E11" s="40"/>
      <c r="F11" s="138" t="s">
        <v>20</v>
      </c>
      <c r="G11" s="40"/>
      <c r="H11" s="40"/>
      <c r="I11" s="147" t="s">
        <v>21</v>
      </c>
      <c r="J11" s="138" t="s">
        <v>20</v>
      </c>
      <c r="K11" s="40"/>
      <c r="L11" s="40"/>
      <c r="M11" s="149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7" t="s">
        <v>22</v>
      </c>
      <c r="E12" s="40"/>
      <c r="F12" s="138" t="s">
        <v>23</v>
      </c>
      <c r="G12" s="40"/>
      <c r="H12" s="40"/>
      <c r="I12" s="147" t="s">
        <v>24</v>
      </c>
      <c r="J12" s="151" t="str">
        <f>'Rekapitulace stavby'!AN8</f>
        <v>21. 3. 2022</v>
      </c>
      <c r="K12" s="40"/>
      <c r="L12" s="40"/>
      <c r="M12" s="149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149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7" t="s">
        <v>26</v>
      </c>
      <c r="E14" s="40"/>
      <c r="F14" s="40"/>
      <c r="G14" s="40"/>
      <c r="H14" s="40"/>
      <c r="I14" s="147" t="s">
        <v>27</v>
      </c>
      <c r="J14" s="138" t="s">
        <v>28</v>
      </c>
      <c r="K14" s="40"/>
      <c r="L14" s="40"/>
      <c r="M14" s="149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29</v>
      </c>
      <c r="F15" s="40"/>
      <c r="G15" s="40"/>
      <c r="H15" s="40"/>
      <c r="I15" s="147" t="s">
        <v>30</v>
      </c>
      <c r="J15" s="138" t="s">
        <v>20</v>
      </c>
      <c r="K15" s="40"/>
      <c r="L15" s="40"/>
      <c r="M15" s="149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149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7" t="s">
        <v>31</v>
      </c>
      <c r="E17" s="40"/>
      <c r="F17" s="40"/>
      <c r="G17" s="40"/>
      <c r="H17" s="40"/>
      <c r="I17" s="147" t="s">
        <v>27</v>
      </c>
      <c r="J17" s="35" t="str">
        <f>'Rekapitulace stavby'!AN13</f>
        <v>Vyplň údaj</v>
      </c>
      <c r="K17" s="40"/>
      <c r="L17" s="40"/>
      <c r="M17" s="149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47" t="s">
        <v>30</v>
      </c>
      <c r="J18" s="35" t="str">
        <f>'Rekapitulace stavby'!AN14</f>
        <v>Vyplň údaj</v>
      </c>
      <c r="K18" s="40"/>
      <c r="L18" s="40"/>
      <c r="M18" s="149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149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7" t="s">
        <v>33</v>
      </c>
      <c r="E20" s="40"/>
      <c r="F20" s="40"/>
      <c r="G20" s="40"/>
      <c r="H20" s="40"/>
      <c r="I20" s="147" t="s">
        <v>27</v>
      </c>
      <c r="J20" s="138" t="s">
        <v>34</v>
      </c>
      <c r="K20" s="40"/>
      <c r="L20" s="40"/>
      <c r="M20" s="149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35</v>
      </c>
      <c r="F21" s="40"/>
      <c r="G21" s="40"/>
      <c r="H21" s="40"/>
      <c r="I21" s="147" t="s">
        <v>30</v>
      </c>
      <c r="J21" s="138" t="s">
        <v>20</v>
      </c>
      <c r="K21" s="40"/>
      <c r="L21" s="40"/>
      <c r="M21" s="149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149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7" t="s">
        <v>36</v>
      </c>
      <c r="E23" s="40"/>
      <c r="F23" s="40"/>
      <c r="G23" s="40"/>
      <c r="H23" s="40"/>
      <c r="I23" s="147" t="s">
        <v>27</v>
      </c>
      <c r="J23" s="138" t="s">
        <v>20</v>
      </c>
      <c r="K23" s="40"/>
      <c r="L23" s="40"/>
      <c r="M23" s="149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37</v>
      </c>
      <c r="F24" s="40"/>
      <c r="G24" s="40"/>
      <c r="H24" s="40"/>
      <c r="I24" s="147" t="s">
        <v>30</v>
      </c>
      <c r="J24" s="138" t="s">
        <v>20</v>
      </c>
      <c r="K24" s="40"/>
      <c r="L24" s="40"/>
      <c r="M24" s="14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14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7" t="s">
        <v>38</v>
      </c>
      <c r="E26" s="40"/>
      <c r="F26" s="40"/>
      <c r="G26" s="40"/>
      <c r="H26" s="40"/>
      <c r="I26" s="40"/>
      <c r="J26" s="40"/>
      <c r="K26" s="40"/>
      <c r="L26" s="40"/>
      <c r="M26" s="14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52"/>
      <c r="B27" s="153"/>
      <c r="C27" s="152"/>
      <c r="D27" s="152"/>
      <c r="E27" s="154" t="s">
        <v>20</v>
      </c>
      <c r="F27" s="154"/>
      <c r="G27" s="154"/>
      <c r="H27" s="154"/>
      <c r="I27" s="152"/>
      <c r="J27" s="152"/>
      <c r="K27" s="152"/>
      <c r="L27" s="152"/>
      <c r="M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14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6"/>
      <c r="E29" s="156"/>
      <c r="F29" s="156"/>
      <c r="G29" s="156"/>
      <c r="H29" s="156"/>
      <c r="I29" s="156"/>
      <c r="J29" s="156"/>
      <c r="K29" s="156"/>
      <c r="L29" s="156"/>
      <c r="M29" s="149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>
      <c r="A30" s="40"/>
      <c r="B30" s="46"/>
      <c r="C30" s="40"/>
      <c r="D30" s="40"/>
      <c r="E30" s="147" t="s">
        <v>124</v>
      </c>
      <c r="F30" s="40"/>
      <c r="G30" s="40"/>
      <c r="H30" s="40"/>
      <c r="I30" s="40"/>
      <c r="J30" s="40"/>
      <c r="K30" s="157">
        <f>I61</f>
        <v>0</v>
      </c>
      <c r="L30" s="40"/>
      <c r="M30" s="149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>
      <c r="A31" s="40"/>
      <c r="B31" s="46"/>
      <c r="C31" s="40"/>
      <c r="D31" s="40"/>
      <c r="E31" s="147" t="s">
        <v>125</v>
      </c>
      <c r="F31" s="40"/>
      <c r="G31" s="40"/>
      <c r="H31" s="40"/>
      <c r="I31" s="40"/>
      <c r="J31" s="40"/>
      <c r="K31" s="157">
        <f>J61</f>
        <v>0</v>
      </c>
      <c r="L31" s="40"/>
      <c r="M31" s="149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8" t="s">
        <v>40</v>
      </c>
      <c r="E32" s="40"/>
      <c r="F32" s="40"/>
      <c r="G32" s="40"/>
      <c r="H32" s="40"/>
      <c r="I32" s="40"/>
      <c r="J32" s="40"/>
      <c r="K32" s="159">
        <f>ROUND(K90, 2)</f>
        <v>0</v>
      </c>
      <c r="L32" s="40"/>
      <c r="M32" s="149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6"/>
      <c r="E33" s="156"/>
      <c r="F33" s="156"/>
      <c r="G33" s="156"/>
      <c r="H33" s="156"/>
      <c r="I33" s="156"/>
      <c r="J33" s="156"/>
      <c r="K33" s="156"/>
      <c r="L33" s="156"/>
      <c r="M33" s="149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60" t="s">
        <v>42</v>
      </c>
      <c r="G34" s="40"/>
      <c r="H34" s="40"/>
      <c r="I34" s="160" t="s">
        <v>41</v>
      </c>
      <c r="J34" s="40"/>
      <c r="K34" s="160" t="s">
        <v>43</v>
      </c>
      <c r="L34" s="40"/>
      <c r="M34" s="149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61" t="s">
        <v>44</v>
      </c>
      <c r="E35" s="147" t="s">
        <v>45</v>
      </c>
      <c r="F35" s="157">
        <f>ROUND((SUM(BE90:BE318)),  2)</f>
        <v>0</v>
      </c>
      <c r="G35" s="40"/>
      <c r="H35" s="40"/>
      <c r="I35" s="162">
        <v>0.20999999999999999</v>
      </c>
      <c r="J35" s="40"/>
      <c r="K35" s="157">
        <f>ROUND(((SUM(BE90:BE318))*I35),  2)</f>
        <v>0</v>
      </c>
      <c r="L35" s="40"/>
      <c r="M35" s="149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7" t="s">
        <v>46</v>
      </c>
      <c r="F36" s="157">
        <f>ROUND((SUM(BF90:BF318)),  2)</f>
        <v>0</v>
      </c>
      <c r="G36" s="40"/>
      <c r="H36" s="40"/>
      <c r="I36" s="162">
        <v>0.14999999999999999</v>
      </c>
      <c r="J36" s="40"/>
      <c r="K36" s="157">
        <f>ROUND(((SUM(BF90:BF318))*I36),  2)</f>
        <v>0</v>
      </c>
      <c r="L36" s="40"/>
      <c r="M36" s="149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7" t="s">
        <v>47</v>
      </c>
      <c r="F37" s="157">
        <f>ROUND((SUM(BG90:BG318)),  2)</f>
        <v>0</v>
      </c>
      <c r="G37" s="40"/>
      <c r="H37" s="40"/>
      <c r="I37" s="162">
        <v>0.20999999999999999</v>
      </c>
      <c r="J37" s="40"/>
      <c r="K37" s="157">
        <f>0</f>
        <v>0</v>
      </c>
      <c r="L37" s="40"/>
      <c r="M37" s="149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7" t="s">
        <v>48</v>
      </c>
      <c r="F38" s="157">
        <f>ROUND((SUM(BH90:BH318)),  2)</f>
        <v>0</v>
      </c>
      <c r="G38" s="40"/>
      <c r="H38" s="40"/>
      <c r="I38" s="162">
        <v>0.14999999999999999</v>
      </c>
      <c r="J38" s="40"/>
      <c r="K38" s="157">
        <f>0</f>
        <v>0</v>
      </c>
      <c r="L38" s="40"/>
      <c r="M38" s="149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7" t="s">
        <v>49</v>
      </c>
      <c r="F39" s="157">
        <f>ROUND((SUM(BI90:BI318)),  2)</f>
        <v>0</v>
      </c>
      <c r="G39" s="40"/>
      <c r="H39" s="40"/>
      <c r="I39" s="162">
        <v>0</v>
      </c>
      <c r="J39" s="40"/>
      <c r="K39" s="157">
        <f>0</f>
        <v>0</v>
      </c>
      <c r="L39" s="40"/>
      <c r="M39" s="149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149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3"/>
      <c r="D41" s="164" t="s">
        <v>50</v>
      </c>
      <c r="E41" s="165"/>
      <c r="F41" s="165"/>
      <c r="G41" s="166" t="s">
        <v>51</v>
      </c>
      <c r="H41" s="167" t="s">
        <v>52</v>
      </c>
      <c r="I41" s="165"/>
      <c r="J41" s="165"/>
      <c r="K41" s="168">
        <f>SUM(K32:K39)</f>
        <v>0</v>
      </c>
      <c r="L41" s="169"/>
      <c r="M41" s="149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70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49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72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49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126</v>
      </c>
      <c r="D47" s="42"/>
      <c r="E47" s="42"/>
      <c r="F47" s="42"/>
      <c r="G47" s="42"/>
      <c r="H47" s="42"/>
      <c r="I47" s="42"/>
      <c r="J47" s="42"/>
      <c r="K47" s="42"/>
      <c r="L47" s="42"/>
      <c r="M47" s="149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149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17</v>
      </c>
      <c r="D49" s="42"/>
      <c r="E49" s="42"/>
      <c r="F49" s="42"/>
      <c r="G49" s="42"/>
      <c r="H49" s="42"/>
      <c r="I49" s="42"/>
      <c r="J49" s="42"/>
      <c r="K49" s="42"/>
      <c r="L49" s="42"/>
      <c r="M49" s="149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4" t="str">
        <f>E7</f>
        <v>Rozvoj vodíkové mobility v Ostravě 1.etapa - 1.a2. fáze</v>
      </c>
      <c r="F50" s="34"/>
      <c r="G50" s="34"/>
      <c r="H50" s="34"/>
      <c r="I50" s="42"/>
      <c r="J50" s="42"/>
      <c r="K50" s="42"/>
      <c r="L50" s="42"/>
      <c r="M50" s="149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2" customHeight="1">
      <c r="A51" s="40"/>
      <c r="B51" s="41"/>
      <c r="C51" s="34" t="s">
        <v>122</v>
      </c>
      <c r="D51" s="42"/>
      <c r="E51" s="42"/>
      <c r="F51" s="42"/>
      <c r="G51" s="42"/>
      <c r="H51" s="42"/>
      <c r="I51" s="42"/>
      <c r="J51" s="42"/>
      <c r="K51" s="42"/>
      <c r="L51" s="42"/>
      <c r="M51" s="149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6.5" customHeight="1">
      <c r="A52" s="40"/>
      <c r="B52" s="41"/>
      <c r="C52" s="42"/>
      <c r="D52" s="42"/>
      <c r="E52" s="71" t="str">
        <f>E9</f>
        <v>SO 01 - Objekty vodíkové technologie</v>
      </c>
      <c r="F52" s="42"/>
      <c r="G52" s="42"/>
      <c r="H52" s="42"/>
      <c r="I52" s="42"/>
      <c r="J52" s="42"/>
      <c r="K52" s="42"/>
      <c r="L52" s="42"/>
      <c r="M52" s="149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149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2" customHeight="1">
      <c r="A54" s="40"/>
      <c r="B54" s="41"/>
      <c r="C54" s="34" t="s">
        <v>22</v>
      </c>
      <c r="D54" s="42"/>
      <c r="E54" s="42"/>
      <c r="F54" s="29" t="str">
        <f>F12</f>
        <v>Ostrava</v>
      </c>
      <c r="G54" s="42"/>
      <c r="H54" s="42"/>
      <c r="I54" s="34" t="s">
        <v>24</v>
      </c>
      <c r="J54" s="74" t="str">
        <f>IF(J12="","",J12)</f>
        <v>21. 3. 2022</v>
      </c>
      <c r="K54" s="42"/>
      <c r="L54" s="42"/>
      <c r="M54" s="149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149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5.15" customHeight="1">
      <c r="A56" s="40"/>
      <c r="B56" s="41"/>
      <c r="C56" s="34" t="s">
        <v>26</v>
      </c>
      <c r="D56" s="42"/>
      <c r="E56" s="42"/>
      <c r="F56" s="29" t="str">
        <f>E15</f>
        <v>Dopravní podnik Ostrava a.s.</v>
      </c>
      <c r="G56" s="42"/>
      <c r="H56" s="42"/>
      <c r="I56" s="34" t="s">
        <v>33</v>
      </c>
      <c r="J56" s="38" t="str">
        <f>E21</f>
        <v>IGEA s.r.o.</v>
      </c>
      <c r="K56" s="42"/>
      <c r="L56" s="42"/>
      <c r="M56" s="149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15.15" customHeight="1">
      <c r="A57" s="40"/>
      <c r="B57" s="41"/>
      <c r="C57" s="34" t="s">
        <v>31</v>
      </c>
      <c r="D57" s="42"/>
      <c r="E57" s="42"/>
      <c r="F57" s="29" t="str">
        <f>IF(E18="","",E18)</f>
        <v>Vyplň údaj</v>
      </c>
      <c r="G57" s="42"/>
      <c r="H57" s="42"/>
      <c r="I57" s="34" t="s">
        <v>36</v>
      </c>
      <c r="J57" s="38" t="str">
        <f>E24</f>
        <v>R.Vojtěchová</v>
      </c>
      <c r="K57" s="42"/>
      <c r="L57" s="42"/>
      <c r="M57" s="149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149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9.28" customHeight="1">
      <c r="A59" s="40"/>
      <c r="B59" s="41"/>
      <c r="C59" s="175" t="s">
        <v>127</v>
      </c>
      <c r="D59" s="176"/>
      <c r="E59" s="176"/>
      <c r="F59" s="176"/>
      <c r="G59" s="176"/>
      <c r="H59" s="176"/>
      <c r="I59" s="177" t="s">
        <v>128</v>
      </c>
      <c r="J59" s="177" t="s">
        <v>129</v>
      </c>
      <c r="K59" s="177" t="s">
        <v>130</v>
      </c>
      <c r="L59" s="176"/>
      <c r="M59" s="149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149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2.8" customHeight="1">
      <c r="A61" s="40"/>
      <c r="B61" s="41"/>
      <c r="C61" s="178" t="s">
        <v>74</v>
      </c>
      <c r="D61" s="42"/>
      <c r="E61" s="42"/>
      <c r="F61" s="42"/>
      <c r="G61" s="42"/>
      <c r="H61" s="42"/>
      <c r="I61" s="104">
        <f>Q90</f>
        <v>0</v>
      </c>
      <c r="J61" s="104">
        <f>R90</f>
        <v>0</v>
      </c>
      <c r="K61" s="104">
        <f>K90</f>
        <v>0</v>
      </c>
      <c r="L61" s="42"/>
      <c r="M61" s="149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U61" s="19" t="s">
        <v>131</v>
      </c>
    </row>
    <row r="62" s="9" customFormat="1" ht="24.96" customHeight="1">
      <c r="A62" s="9"/>
      <c r="B62" s="179"/>
      <c r="C62" s="180"/>
      <c r="D62" s="181" t="s">
        <v>1249</v>
      </c>
      <c r="E62" s="182"/>
      <c r="F62" s="182"/>
      <c r="G62" s="182"/>
      <c r="H62" s="182"/>
      <c r="I62" s="183">
        <f>Q91</f>
        <v>0</v>
      </c>
      <c r="J62" s="183">
        <f>R91</f>
        <v>0</v>
      </c>
      <c r="K62" s="183">
        <f>K91</f>
        <v>0</v>
      </c>
      <c r="L62" s="180"/>
      <c r="M62" s="184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85"/>
      <c r="C63" s="130"/>
      <c r="D63" s="186" t="s">
        <v>1250</v>
      </c>
      <c r="E63" s="187"/>
      <c r="F63" s="187"/>
      <c r="G63" s="187"/>
      <c r="H63" s="187"/>
      <c r="I63" s="188">
        <f>Q92</f>
        <v>0</v>
      </c>
      <c r="J63" s="188">
        <f>R92</f>
        <v>0</v>
      </c>
      <c r="K63" s="188">
        <f>K92</f>
        <v>0</v>
      </c>
      <c r="L63" s="130"/>
      <c r="M63" s="18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5"/>
      <c r="C64" s="130"/>
      <c r="D64" s="186" t="s">
        <v>1251</v>
      </c>
      <c r="E64" s="187"/>
      <c r="F64" s="187"/>
      <c r="G64" s="187"/>
      <c r="H64" s="187"/>
      <c r="I64" s="188">
        <f>Q190</f>
        <v>0</v>
      </c>
      <c r="J64" s="188">
        <f>R190</f>
        <v>0</v>
      </c>
      <c r="K64" s="188">
        <f>K190</f>
        <v>0</v>
      </c>
      <c r="L64" s="130"/>
      <c r="M64" s="18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5"/>
      <c r="C65" s="130"/>
      <c r="D65" s="186" t="s">
        <v>1252</v>
      </c>
      <c r="E65" s="187"/>
      <c r="F65" s="187"/>
      <c r="G65" s="187"/>
      <c r="H65" s="187"/>
      <c r="I65" s="188">
        <f>Q268</f>
        <v>0</v>
      </c>
      <c r="J65" s="188">
        <f>R268</f>
        <v>0</v>
      </c>
      <c r="K65" s="188">
        <f>K268</f>
        <v>0</v>
      </c>
      <c r="L65" s="130"/>
      <c r="M65" s="18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5"/>
      <c r="C66" s="130"/>
      <c r="D66" s="186" t="s">
        <v>1253</v>
      </c>
      <c r="E66" s="187"/>
      <c r="F66" s="187"/>
      <c r="G66" s="187"/>
      <c r="H66" s="187"/>
      <c r="I66" s="188">
        <f>Q275</f>
        <v>0</v>
      </c>
      <c r="J66" s="188">
        <f>R275</f>
        <v>0</v>
      </c>
      <c r="K66" s="188">
        <f>K275</f>
        <v>0</v>
      </c>
      <c r="L66" s="130"/>
      <c r="M66" s="18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9" customFormat="1" ht="24.96" customHeight="1">
      <c r="A67" s="9"/>
      <c r="B67" s="179"/>
      <c r="C67" s="180"/>
      <c r="D67" s="181" t="s">
        <v>1235</v>
      </c>
      <c r="E67" s="182"/>
      <c r="F67" s="182"/>
      <c r="G67" s="182"/>
      <c r="H67" s="182"/>
      <c r="I67" s="183">
        <f>Q290</f>
        <v>0</v>
      </c>
      <c r="J67" s="183">
        <f>R290</f>
        <v>0</v>
      </c>
      <c r="K67" s="183">
        <f>K290</f>
        <v>0</v>
      </c>
      <c r="L67" s="180"/>
      <c r="M67" s="184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10" customFormat="1" ht="19.92" customHeight="1">
      <c r="A68" s="10"/>
      <c r="B68" s="185"/>
      <c r="C68" s="130"/>
      <c r="D68" s="186" t="s">
        <v>1254</v>
      </c>
      <c r="E68" s="187"/>
      <c r="F68" s="187"/>
      <c r="G68" s="187"/>
      <c r="H68" s="187"/>
      <c r="I68" s="188">
        <f>Q291</f>
        <v>0</v>
      </c>
      <c r="J68" s="188">
        <f>R291</f>
        <v>0</v>
      </c>
      <c r="K68" s="188">
        <f>K291</f>
        <v>0</v>
      </c>
      <c r="L68" s="130"/>
      <c r="M68" s="18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5"/>
      <c r="C69" s="130"/>
      <c r="D69" s="186" t="s">
        <v>1255</v>
      </c>
      <c r="E69" s="187"/>
      <c r="F69" s="187"/>
      <c r="G69" s="187"/>
      <c r="H69" s="187"/>
      <c r="I69" s="188">
        <f>Q295</f>
        <v>0</v>
      </c>
      <c r="J69" s="188">
        <f>R295</f>
        <v>0</v>
      </c>
      <c r="K69" s="188">
        <f>K295</f>
        <v>0</v>
      </c>
      <c r="L69" s="130"/>
      <c r="M69" s="18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5"/>
      <c r="C70" s="130"/>
      <c r="D70" s="186" t="s">
        <v>1256</v>
      </c>
      <c r="E70" s="187"/>
      <c r="F70" s="187"/>
      <c r="G70" s="187"/>
      <c r="H70" s="187"/>
      <c r="I70" s="188">
        <f>Q299</f>
        <v>0</v>
      </c>
      <c r="J70" s="188">
        <f>R299</f>
        <v>0</v>
      </c>
      <c r="K70" s="188">
        <f>K299</f>
        <v>0</v>
      </c>
      <c r="L70" s="130"/>
      <c r="M70" s="18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149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61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149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6" s="2" customFormat="1" ht="6.96" customHeight="1">
      <c r="A76" s="40"/>
      <c r="B76" s="63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149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24.96" customHeight="1">
      <c r="A77" s="40"/>
      <c r="B77" s="41"/>
      <c r="C77" s="25" t="s">
        <v>146</v>
      </c>
      <c r="D77" s="42"/>
      <c r="E77" s="42"/>
      <c r="F77" s="42"/>
      <c r="G77" s="42"/>
      <c r="H77" s="42"/>
      <c r="I77" s="42"/>
      <c r="J77" s="42"/>
      <c r="K77" s="42"/>
      <c r="L77" s="42"/>
      <c r="M77" s="149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149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17</v>
      </c>
      <c r="D79" s="42"/>
      <c r="E79" s="42"/>
      <c r="F79" s="42"/>
      <c r="G79" s="42"/>
      <c r="H79" s="42"/>
      <c r="I79" s="42"/>
      <c r="J79" s="42"/>
      <c r="K79" s="42"/>
      <c r="L79" s="42"/>
      <c r="M79" s="149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6.5" customHeight="1">
      <c r="A80" s="40"/>
      <c r="B80" s="41"/>
      <c r="C80" s="42"/>
      <c r="D80" s="42"/>
      <c r="E80" s="174" t="str">
        <f>E7</f>
        <v>Rozvoj vodíkové mobility v Ostravě 1.etapa - 1.a2. fáze</v>
      </c>
      <c r="F80" s="34"/>
      <c r="G80" s="34"/>
      <c r="H80" s="34"/>
      <c r="I80" s="42"/>
      <c r="J80" s="42"/>
      <c r="K80" s="42"/>
      <c r="L80" s="42"/>
      <c r="M80" s="149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122</v>
      </c>
      <c r="D81" s="42"/>
      <c r="E81" s="42"/>
      <c r="F81" s="42"/>
      <c r="G81" s="42"/>
      <c r="H81" s="42"/>
      <c r="I81" s="42"/>
      <c r="J81" s="42"/>
      <c r="K81" s="42"/>
      <c r="L81" s="42"/>
      <c r="M81" s="149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6.5" customHeight="1">
      <c r="A82" s="40"/>
      <c r="B82" s="41"/>
      <c r="C82" s="42"/>
      <c r="D82" s="42"/>
      <c r="E82" s="71" t="str">
        <f>E9</f>
        <v>SO 01 - Objekty vodíkové technologie</v>
      </c>
      <c r="F82" s="42"/>
      <c r="G82" s="42"/>
      <c r="H82" s="42"/>
      <c r="I82" s="42"/>
      <c r="J82" s="42"/>
      <c r="K82" s="42"/>
      <c r="L82" s="42"/>
      <c r="M82" s="149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149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22</v>
      </c>
      <c r="D84" s="42"/>
      <c r="E84" s="42"/>
      <c r="F84" s="29" t="str">
        <f>F12</f>
        <v>Ostrava</v>
      </c>
      <c r="G84" s="42"/>
      <c r="H84" s="42"/>
      <c r="I84" s="34" t="s">
        <v>24</v>
      </c>
      <c r="J84" s="74" t="str">
        <f>IF(J12="","",J12)</f>
        <v>21. 3. 2022</v>
      </c>
      <c r="K84" s="42"/>
      <c r="L84" s="42"/>
      <c r="M84" s="149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149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5.15" customHeight="1">
      <c r="A86" s="40"/>
      <c r="B86" s="41"/>
      <c r="C86" s="34" t="s">
        <v>26</v>
      </c>
      <c r="D86" s="42"/>
      <c r="E86" s="42"/>
      <c r="F86" s="29" t="str">
        <f>E15</f>
        <v>Dopravní podnik Ostrava a.s.</v>
      </c>
      <c r="G86" s="42"/>
      <c r="H86" s="42"/>
      <c r="I86" s="34" t="s">
        <v>33</v>
      </c>
      <c r="J86" s="38" t="str">
        <f>E21</f>
        <v>IGEA s.r.o.</v>
      </c>
      <c r="K86" s="42"/>
      <c r="L86" s="42"/>
      <c r="M86" s="149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5.15" customHeight="1">
      <c r="A87" s="40"/>
      <c r="B87" s="41"/>
      <c r="C87" s="34" t="s">
        <v>31</v>
      </c>
      <c r="D87" s="42"/>
      <c r="E87" s="42"/>
      <c r="F87" s="29" t="str">
        <f>IF(E18="","",E18)</f>
        <v>Vyplň údaj</v>
      </c>
      <c r="G87" s="42"/>
      <c r="H87" s="42"/>
      <c r="I87" s="34" t="s">
        <v>36</v>
      </c>
      <c r="J87" s="38" t="str">
        <f>E24</f>
        <v>R.Vojtěchová</v>
      </c>
      <c r="K87" s="42"/>
      <c r="L87" s="42"/>
      <c r="M87" s="149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0.32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149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11" customFormat="1" ht="29.28" customHeight="1">
      <c r="A89" s="190"/>
      <c r="B89" s="191"/>
      <c r="C89" s="192" t="s">
        <v>147</v>
      </c>
      <c r="D89" s="193" t="s">
        <v>59</v>
      </c>
      <c r="E89" s="193" t="s">
        <v>55</v>
      </c>
      <c r="F89" s="193" t="s">
        <v>56</v>
      </c>
      <c r="G89" s="193" t="s">
        <v>148</v>
      </c>
      <c r="H89" s="193" t="s">
        <v>149</v>
      </c>
      <c r="I89" s="193" t="s">
        <v>150</v>
      </c>
      <c r="J89" s="193" t="s">
        <v>151</v>
      </c>
      <c r="K89" s="194" t="s">
        <v>130</v>
      </c>
      <c r="L89" s="195" t="s">
        <v>152</v>
      </c>
      <c r="M89" s="196"/>
      <c r="N89" s="94" t="s">
        <v>20</v>
      </c>
      <c r="O89" s="95" t="s">
        <v>44</v>
      </c>
      <c r="P89" s="95" t="s">
        <v>153</v>
      </c>
      <c r="Q89" s="95" t="s">
        <v>154</v>
      </c>
      <c r="R89" s="95" t="s">
        <v>155</v>
      </c>
      <c r="S89" s="95" t="s">
        <v>156</v>
      </c>
      <c r="T89" s="95" t="s">
        <v>157</v>
      </c>
      <c r="U89" s="95" t="s">
        <v>158</v>
      </c>
      <c r="V89" s="95" t="s">
        <v>159</v>
      </c>
      <c r="W89" s="95" t="s">
        <v>160</v>
      </c>
      <c r="X89" s="96" t="s">
        <v>161</v>
      </c>
      <c r="Y89" s="190"/>
      <c r="Z89" s="190"/>
      <c r="AA89" s="190"/>
      <c r="AB89" s="190"/>
      <c r="AC89" s="190"/>
      <c r="AD89" s="190"/>
      <c r="AE89" s="190"/>
    </row>
    <row r="90" s="2" customFormat="1" ht="22.8" customHeight="1">
      <c r="A90" s="40"/>
      <c r="B90" s="41"/>
      <c r="C90" s="101" t="s">
        <v>162</v>
      </c>
      <c r="D90" s="42"/>
      <c r="E90" s="42"/>
      <c r="F90" s="42"/>
      <c r="G90" s="42"/>
      <c r="H90" s="42"/>
      <c r="I90" s="42"/>
      <c r="J90" s="42"/>
      <c r="K90" s="197">
        <f>BK90</f>
        <v>0</v>
      </c>
      <c r="L90" s="42"/>
      <c r="M90" s="46"/>
      <c r="N90" s="97"/>
      <c r="O90" s="198"/>
      <c r="P90" s="98"/>
      <c r="Q90" s="199">
        <f>Q91+Q290</f>
        <v>0</v>
      </c>
      <c r="R90" s="199">
        <f>R91+R290</f>
        <v>0</v>
      </c>
      <c r="S90" s="98"/>
      <c r="T90" s="200">
        <f>T91+T290</f>
        <v>0</v>
      </c>
      <c r="U90" s="98"/>
      <c r="V90" s="200">
        <f>V91+V290</f>
        <v>7649.7831759400005</v>
      </c>
      <c r="W90" s="98"/>
      <c r="X90" s="201">
        <f>X91+X290</f>
        <v>1848.9400000000001</v>
      </c>
      <c r="Y90" s="40"/>
      <c r="Z90" s="40"/>
      <c r="AA90" s="40"/>
      <c r="AB90" s="40"/>
      <c r="AC90" s="40"/>
      <c r="AD90" s="40"/>
      <c r="AE90" s="40"/>
      <c r="AT90" s="19" t="s">
        <v>75</v>
      </c>
      <c r="AU90" s="19" t="s">
        <v>131</v>
      </c>
      <c r="BK90" s="202">
        <f>BK91+BK290</f>
        <v>0</v>
      </c>
    </row>
    <row r="91" s="12" customFormat="1" ht="25.92" customHeight="1">
      <c r="A91" s="12"/>
      <c r="B91" s="203"/>
      <c r="C91" s="204"/>
      <c r="D91" s="205" t="s">
        <v>75</v>
      </c>
      <c r="E91" s="206" t="s">
        <v>1257</v>
      </c>
      <c r="F91" s="206" t="s">
        <v>1258</v>
      </c>
      <c r="G91" s="204"/>
      <c r="H91" s="204"/>
      <c r="I91" s="207"/>
      <c r="J91" s="207"/>
      <c r="K91" s="208">
        <f>BK91</f>
        <v>0</v>
      </c>
      <c r="L91" s="204"/>
      <c r="M91" s="209"/>
      <c r="N91" s="210"/>
      <c r="O91" s="211"/>
      <c r="P91" s="211"/>
      <c r="Q91" s="212">
        <f>Q92+Q190+Q268+Q275</f>
        <v>0</v>
      </c>
      <c r="R91" s="212">
        <f>R92+R190+R268+R275</f>
        <v>0</v>
      </c>
      <c r="S91" s="211"/>
      <c r="T91" s="213">
        <f>T92+T190+T268+T275</f>
        <v>0</v>
      </c>
      <c r="U91" s="211"/>
      <c r="V91" s="213">
        <f>V92+V190+V268+V275</f>
        <v>7634.7616159400004</v>
      </c>
      <c r="W91" s="211"/>
      <c r="X91" s="214">
        <f>X92+X190+X268+X275</f>
        <v>1848.9400000000001</v>
      </c>
      <c r="Y91" s="12"/>
      <c r="Z91" s="12"/>
      <c r="AA91" s="12"/>
      <c r="AB91" s="12"/>
      <c r="AC91" s="12"/>
      <c r="AD91" s="12"/>
      <c r="AE91" s="12"/>
      <c r="AR91" s="215" t="s">
        <v>84</v>
      </c>
      <c r="AT91" s="216" t="s">
        <v>75</v>
      </c>
      <c r="AU91" s="216" t="s">
        <v>76</v>
      </c>
      <c r="AY91" s="215" t="s">
        <v>166</v>
      </c>
      <c r="BK91" s="217">
        <f>BK92+BK190+BK268+BK275</f>
        <v>0</v>
      </c>
    </row>
    <row r="92" s="12" customFormat="1" ht="22.8" customHeight="1">
      <c r="A92" s="12"/>
      <c r="B92" s="203"/>
      <c r="C92" s="204"/>
      <c r="D92" s="205" t="s">
        <v>75</v>
      </c>
      <c r="E92" s="218" t="s">
        <v>84</v>
      </c>
      <c r="F92" s="218" t="s">
        <v>590</v>
      </c>
      <c r="G92" s="204"/>
      <c r="H92" s="204"/>
      <c r="I92" s="207"/>
      <c r="J92" s="207"/>
      <c r="K92" s="219">
        <f>BK92</f>
        <v>0</v>
      </c>
      <c r="L92" s="204"/>
      <c r="M92" s="209"/>
      <c r="N92" s="210"/>
      <c r="O92" s="211"/>
      <c r="P92" s="211"/>
      <c r="Q92" s="212">
        <f>SUM(Q93:Q189)</f>
        <v>0</v>
      </c>
      <c r="R92" s="212">
        <f>SUM(R93:R189)</f>
        <v>0</v>
      </c>
      <c r="S92" s="211"/>
      <c r="T92" s="213">
        <f>SUM(T93:T189)</f>
        <v>0</v>
      </c>
      <c r="U92" s="211"/>
      <c r="V92" s="213">
        <f>SUM(V93:V189)</f>
        <v>6311.6099999999997</v>
      </c>
      <c r="W92" s="211"/>
      <c r="X92" s="214">
        <f>SUM(X93:X189)</f>
        <v>1728.9400000000001</v>
      </c>
      <c r="Y92" s="12"/>
      <c r="Z92" s="12"/>
      <c r="AA92" s="12"/>
      <c r="AB92" s="12"/>
      <c r="AC92" s="12"/>
      <c r="AD92" s="12"/>
      <c r="AE92" s="12"/>
      <c r="AR92" s="215" t="s">
        <v>84</v>
      </c>
      <c r="AT92" s="216" t="s">
        <v>75</v>
      </c>
      <c r="AU92" s="216" t="s">
        <v>84</v>
      </c>
      <c r="AY92" s="215" t="s">
        <v>166</v>
      </c>
      <c r="BK92" s="217">
        <f>SUM(BK93:BK189)</f>
        <v>0</v>
      </c>
    </row>
    <row r="93" s="2" customFormat="1" ht="49.05" customHeight="1">
      <c r="A93" s="40"/>
      <c r="B93" s="41"/>
      <c r="C93" s="220" t="s">
        <v>84</v>
      </c>
      <c r="D93" s="220" t="s">
        <v>171</v>
      </c>
      <c r="E93" s="221" t="s">
        <v>1259</v>
      </c>
      <c r="F93" s="222" t="s">
        <v>1260</v>
      </c>
      <c r="G93" s="223" t="s">
        <v>998</v>
      </c>
      <c r="H93" s="224">
        <v>272</v>
      </c>
      <c r="I93" s="225"/>
      <c r="J93" s="225"/>
      <c r="K93" s="226">
        <f>ROUND(P93*H93,2)</f>
        <v>0</v>
      </c>
      <c r="L93" s="227"/>
      <c r="M93" s="46"/>
      <c r="N93" s="228" t="s">
        <v>20</v>
      </c>
      <c r="O93" s="229" t="s">
        <v>45</v>
      </c>
      <c r="P93" s="230">
        <f>I93+J93</f>
        <v>0</v>
      </c>
      <c r="Q93" s="230">
        <f>ROUND(I93*H93,2)</f>
        <v>0</v>
      </c>
      <c r="R93" s="230">
        <f>ROUND(J93*H93,2)</f>
        <v>0</v>
      </c>
      <c r="S93" s="86"/>
      <c r="T93" s="231">
        <f>S93*H93</f>
        <v>0</v>
      </c>
      <c r="U93" s="231">
        <v>0</v>
      </c>
      <c r="V93" s="231">
        <f>U93*H93</f>
        <v>0</v>
      </c>
      <c r="W93" s="231">
        <v>0</v>
      </c>
      <c r="X93" s="232">
        <f>W93*H93</f>
        <v>0</v>
      </c>
      <c r="Y93" s="40"/>
      <c r="Z93" s="40"/>
      <c r="AA93" s="40"/>
      <c r="AB93" s="40"/>
      <c r="AC93" s="40"/>
      <c r="AD93" s="40"/>
      <c r="AE93" s="40"/>
      <c r="AR93" s="233" t="s">
        <v>175</v>
      </c>
      <c r="AT93" s="233" t="s">
        <v>171</v>
      </c>
      <c r="AU93" s="233" t="s">
        <v>86</v>
      </c>
      <c r="AY93" s="19" t="s">
        <v>166</v>
      </c>
      <c r="BE93" s="234">
        <f>IF(O93="základní",K93,0)</f>
        <v>0</v>
      </c>
      <c r="BF93" s="234">
        <f>IF(O93="snížená",K93,0)</f>
        <v>0</v>
      </c>
      <c r="BG93" s="234">
        <f>IF(O93="zákl. přenesená",K93,0)</f>
        <v>0</v>
      </c>
      <c r="BH93" s="234">
        <f>IF(O93="sníž. přenesená",K93,0)</f>
        <v>0</v>
      </c>
      <c r="BI93" s="234">
        <f>IF(O93="nulová",K93,0)</f>
        <v>0</v>
      </c>
      <c r="BJ93" s="19" t="s">
        <v>84</v>
      </c>
      <c r="BK93" s="234">
        <f>ROUND(P93*H93,2)</f>
        <v>0</v>
      </c>
      <c r="BL93" s="19" t="s">
        <v>175</v>
      </c>
      <c r="BM93" s="233" t="s">
        <v>1261</v>
      </c>
    </row>
    <row r="94" s="13" customFormat="1">
      <c r="A94" s="13"/>
      <c r="B94" s="245"/>
      <c r="C94" s="246"/>
      <c r="D94" s="247" t="s">
        <v>605</v>
      </c>
      <c r="E94" s="248" t="s">
        <v>20</v>
      </c>
      <c r="F94" s="249" t="s">
        <v>1262</v>
      </c>
      <c r="G94" s="246"/>
      <c r="H94" s="250">
        <v>10</v>
      </c>
      <c r="I94" s="251"/>
      <c r="J94" s="251"/>
      <c r="K94" s="246"/>
      <c r="L94" s="246"/>
      <c r="M94" s="252"/>
      <c r="N94" s="253"/>
      <c r="O94" s="254"/>
      <c r="P94" s="254"/>
      <c r="Q94" s="254"/>
      <c r="R94" s="254"/>
      <c r="S94" s="254"/>
      <c r="T94" s="254"/>
      <c r="U94" s="254"/>
      <c r="V94" s="254"/>
      <c r="W94" s="254"/>
      <c r="X94" s="255"/>
      <c r="Y94" s="13"/>
      <c r="Z94" s="13"/>
      <c r="AA94" s="13"/>
      <c r="AB94" s="13"/>
      <c r="AC94" s="13"/>
      <c r="AD94" s="13"/>
      <c r="AE94" s="13"/>
      <c r="AT94" s="256" t="s">
        <v>605</v>
      </c>
      <c r="AU94" s="256" t="s">
        <v>86</v>
      </c>
      <c r="AV94" s="13" t="s">
        <v>86</v>
      </c>
      <c r="AW94" s="13" t="s">
        <v>5</v>
      </c>
      <c r="AX94" s="13" t="s">
        <v>76</v>
      </c>
      <c r="AY94" s="256" t="s">
        <v>166</v>
      </c>
    </row>
    <row r="95" s="13" customFormat="1">
      <c r="A95" s="13"/>
      <c r="B95" s="245"/>
      <c r="C95" s="246"/>
      <c r="D95" s="247" t="s">
        <v>605</v>
      </c>
      <c r="E95" s="248" t="s">
        <v>20</v>
      </c>
      <c r="F95" s="249" t="s">
        <v>1263</v>
      </c>
      <c r="G95" s="246"/>
      <c r="H95" s="250">
        <v>56</v>
      </c>
      <c r="I95" s="251"/>
      <c r="J95" s="251"/>
      <c r="K95" s="246"/>
      <c r="L95" s="246"/>
      <c r="M95" s="252"/>
      <c r="N95" s="253"/>
      <c r="O95" s="254"/>
      <c r="P95" s="254"/>
      <c r="Q95" s="254"/>
      <c r="R95" s="254"/>
      <c r="S95" s="254"/>
      <c r="T95" s="254"/>
      <c r="U95" s="254"/>
      <c r="V95" s="254"/>
      <c r="W95" s="254"/>
      <c r="X95" s="255"/>
      <c r="Y95" s="13"/>
      <c r="Z95" s="13"/>
      <c r="AA95" s="13"/>
      <c r="AB95" s="13"/>
      <c r="AC95" s="13"/>
      <c r="AD95" s="13"/>
      <c r="AE95" s="13"/>
      <c r="AT95" s="256" t="s">
        <v>605</v>
      </c>
      <c r="AU95" s="256" t="s">
        <v>86</v>
      </c>
      <c r="AV95" s="13" t="s">
        <v>86</v>
      </c>
      <c r="AW95" s="13" t="s">
        <v>5</v>
      </c>
      <c r="AX95" s="13" t="s">
        <v>76</v>
      </c>
      <c r="AY95" s="256" t="s">
        <v>166</v>
      </c>
    </row>
    <row r="96" s="13" customFormat="1">
      <c r="A96" s="13"/>
      <c r="B96" s="245"/>
      <c r="C96" s="246"/>
      <c r="D96" s="247" t="s">
        <v>605</v>
      </c>
      <c r="E96" s="248" t="s">
        <v>20</v>
      </c>
      <c r="F96" s="249" t="s">
        <v>1264</v>
      </c>
      <c r="G96" s="246"/>
      <c r="H96" s="250">
        <v>15</v>
      </c>
      <c r="I96" s="251"/>
      <c r="J96" s="251"/>
      <c r="K96" s="246"/>
      <c r="L96" s="246"/>
      <c r="M96" s="252"/>
      <c r="N96" s="253"/>
      <c r="O96" s="254"/>
      <c r="P96" s="254"/>
      <c r="Q96" s="254"/>
      <c r="R96" s="254"/>
      <c r="S96" s="254"/>
      <c r="T96" s="254"/>
      <c r="U96" s="254"/>
      <c r="V96" s="254"/>
      <c r="W96" s="254"/>
      <c r="X96" s="255"/>
      <c r="Y96" s="13"/>
      <c r="Z96" s="13"/>
      <c r="AA96" s="13"/>
      <c r="AB96" s="13"/>
      <c r="AC96" s="13"/>
      <c r="AD96" s="13"/>
      <c r="AE96" s="13"/>
      <c r="AT96" s="256" t="s">
        <v>605</v>
      </c>
      <c r="AU96" s="256" t="s">
        <v>86</v>
      </c>
      <c r="AV96" s="13" t="s">
        <v>86</v>
      </c>
      <c r="AW96" s="13" t="s">
        <v>5</v>
      </c>
      <c r="AX96" s="13" t="s">
        <v>76</v>
      </c>
      <c r="AY96" s="256" t="s">
        <v>166</v>
      </c>
    </row>
    <row r="97" s="13" customFormat="1">
      <c r="A97" s="13"/>
      <c r="B97" s="245"/>
      <c r="C97" s="246"/>
      <c r="D97" s="247" t="s">
        <v>605</v>
      </c>
      <c r="E97" s="248" t="s">
        <v>20</v>
      </c>
      <c r="F97" s="249" t="s">
        <v>1265</v>
      </c>
      <c r="G97" s="246"/>
      <c r="H97" s="250">
        <v>160</v>
      </c>
      <c r="I97" s="251"/>
      <c r="J97" s="251"/>
      <c r="K97" s="246"/>
      <c r="L97" s="246"/>
      <c r="M97" s="252"/>
      <c r="N97" s="253"/>
      <c r="O97" s="254"/>
      <c r="P97" s="254"/>
      <c r="Q97" s="254"/>
      <c r="R97" s="254"/>
      <c r="S97" s="254"/>
      <c r="T97" s="254"/>
      <c r="U97" s="254"/>
      <c r="V97" s="254"/>
      <c r="W97" s="254"/>
      <c r="X97" s="255"/>
      <c r="Y97" s="13"/>
      <c r="Z97" s="13"/>
      <c r="AA97" s="13"/>
      <c r="AB97" s="13"/>
      <c r="AC97" s="13"/>
      <c r="AD97" s="13"/>
      <c r="AE97" s="13"/>
      <c r="AT97" s="256" t="s">
        <v>605</v>
      </c>
      <c r="AU97" s="256" t="s">
        <v>86</v>
      </c>
      <c r="AV97" s="13" t="s">
        <v>86</v>
      </c>
      <c r="AW97" s="13" t="s">
        <v>5</v>
      </c>
      <c r="AX97" s="13" t="s">
        <v>76</v>
      </c>
      <c r="AY97" s="256" t="s">
        <v>166</v>
      </c>
    </row>
    <row r="98" s="13" customFormat="1">
      <c r="A98" s="13"/>
      <c r="B98" s="245"/>
      <c r="C98" s="246"/>
      <c r="D98" s="247" t="s">
        <v>605</v>
      </c>
      <c r="E98" s="248" t="s">
        <v>20</v>
      </c>
      <c r="F98" s="249" t="s">
        <v>1266</v>
      </c>
      <c r="G98" s="246"/>
      <c r="H98" s="250">
        <v>15</v>
      </c>
      <c r="I98" s="251"/>
      <c r="J98" s="251"/>
      <c r="K98" s="246"/>
      <c r="L98" s="246"/>
      <c r="M98" s="252"/>
      <c r="N98" s="253"/>
      <c r="O98" s="254"/>
      <c r="P98" s="254"/>
      <c r="Q98" s="254"/>
      <c r="R98" s="254"/>
      <c r="S98" s="254"/>
      <c r="T98" s="254"/>
      <c r="U98" s="254"/>
      <c r="V98" s="254"/>
      <c r="W98" s="254"/>
      <c r="X98" s="255"/>
      <c r="Y98" s="13"/>
      <c r="Z98" s="13"/>
      <c r="AA98" s="13"/>
      <c r="AB98" s="13"/>
      <c r="AC98" s="13"/>
      <c r="AD98" s="13"/>
      <c r="AE98" s="13"/>
      <c r="AT98" s="256" t="s">
        <v>605</v>
      </c>
      <c r="AU98" s="256" t="s">
        <v>86</v>
      </c>
      <c r="AV98" s="13" t="s">
        <v>86</v>
      </c>
      <c r="AW98" s="13" t="s">
        <v>5</v>
      </c>
      <c r="AX98" s="13" t="s">
        <v>76</v>
      </c>
      <c r="AY98" s="256" t="s">
        <v>166</v>
      </c>
    </row>
    <row r="99" s="13" customFormat="1">
      <c r="A99" s="13"/>
      <c r="B99" s="245"/>
      <c r="C99" s="246"/>
      <c r="D99" s="247" t="s">
        <v>605</v>
      </c>
      <c r="E99" s="248" t="s">
        <v>20</v>
      </c>
      <c r="F99" s="249" t="s">
        <v>1267</v>
      </c>
      <c r="G99" s="246"/>
      <c r="H99" s="250">
        <v>16</v>
      </c>
      <c r="I99" s="251"/>
      <c r="J99" s="251"/>
      <c r="K99" s="246"/>
      <c r="L99" s="246"/>
      <c r="M99" s="252"/>
      <c r="N99" s="253"/>
      <c r="O99" s="254"/>
      <c r="P99" s="254"/>
      <c r="Q99" s="254"/>
      <c r="R99" s="254"/>
      <c r="S99" s="254"/>
      <c r="T99" s="254"/>
      <c r="U99" s="254"/>
      <c r="V99" s="254"/>
      <c r="W99" s="254"/>
      <c r="X99" s="255"/>
      <c r="Y99" s="13"/>
      <c r="Z99" s="13"/>
      <c r="AA99" s="13"/>
      <c r="AB99" s="13"/>
      <c r="AC99" s="13"/>
      <c r="AD99" s="13"/>
      <c r="AE99" s="13"/>
      <c r="AT99" s="256" t="s">
        <v>605</v>
      </c>
      <c r="AU99" s="256" t="s">
        <v>86</v>
      </c>
      <c r="AV99" s="13" t="s">
        <v>86</v>
      </c>
      <c r="AW99" s="13" t="s">
        <v>5</v>
      </c>
      <c r="AX99" s="13" t="s">
        <v>76</v>
      </c>
      <c r="AY99" s="256" t="s">
        <v>166</v>
      </c>
    </row>
    <row r="100" s="14" customFormat="1">
      <c r="A100" s="14"/>
      <c r="B100" s="257"/>
      <c r="C100" s="258"/>
      <c r="D100" s="247" t="s">
        <v>605</v>
      </c>
      <c r="E100" s="259" t="s">
        <v>20</v>
      </c>
      <c r="F100" s="260" t="s">
        <v>608</v>
      </c>
      <c r="G100" s="258"/>
      <c r="H100" s="261">
        <v>272</v>
      </c>
      <c r="I100" s="262"/>
      <c r="J100" s="262"/>
      <c r="K100" s="258"/>
      <c r="L100" s="258"/>
      <c r="M100" s="263"/>
      <c r="N100" s="264"/>
      <c r="O100" s="265"/>
      <c r="P100" s="265"/>
      <c r="Q100" s="265"/>
      <c r="R100" s="265"/>
      <c r="S100" s="265"/>
      <c r="T100" s="265"/>
      <c r="U100" s="265"/>
      <c r="V100" s="265"/>
      <c r="W100" s="265"/>
      <c r="X100" s="266"/>
      <c r="Y100" s="14"/>
      <c r="Z100" s="14"/>
      <c r="AA100" s="14"/>
      <c r="AB100" s="14"/>
      <c r="AC100" s="14"/>
      <c r="AD100" s="14"/>
      <c r="AE100" s="14"/>
      <c r="AT100" s="267" t="s">
        <v>605</v>
      </c>
      <c r="AU100" s="267" t="s">
        <v>86</v>
      </c>
      <c r="AV100" s="14" t="s">
        <v>175</v>
      </c>
      <c r="AW100" s="14" t="s">
        <v>5</v>
      </c>
      <c r="AX100" s="14" t="s">
        <v>84</v>
      </c>
      <c r="AY100" s="267" t="s">
        <v>166</v>
      </c>
    </row>
    <row r="101" s="2" customFormat="1" ht="33" customHeight="1">
      <c r="A101" s="40"/>
      <c r="B101" s="41"/>
      <c r="C101" s="220" t="s">
        <v>86</v>
      </c>
      <c r="D101" s="220" t="s">
        <v>171</v>
      </c>
      <c r="E101" s="221" t="s">
        <v>1268</v>
      </c>
      <c r="F101" s="222" t="s">
        <v>1269</v>
      </c>
      <c r="G101" s="223" t="s">
        <v>730</v>
      </c>
      <c r="H101" s="224">
        <v>0</v>
      </c>
      <c r="I101" s="225"/>
      <c r="J101" s="225"/>
      <c r="K101" s="226">
        <f>ROUND(P101*H101,2)</f>
        <v>0</v>
      </c>
      <c r="L101" s="227"/>
      <c r="M101" s="46"/>
      <c r="N101" s="228" t="s">
        <v>20</v>
      </c>
      <c r="O101" s="229" t="s">
        <v>45</v>
      </c>
      <c r="P101" s="230">
        <f>I101+J101</f>
        <v>0</v>
      </c>
      <c r="Q101" s="230">
        <f>ROUND(I101*H101,2)</f>
        <v>0</v>
      </c>
      <c r="R101" s="230">
        <f>ROUND(J101*H101,2)</f>
        <v>0</v>
      </c>
      <c r="S101" s="86"/>
      <c r="T101" s="231">
        <f>S101*H101</f>
        <v>0</v>
      </c>
      <c r="U101" s="231">
        <v>0</v>
      </c>
      <c r="V101" s="231">
        <f>U101*H101</f>
        <v>0</v>
      </c>
      <c r="W101" s="231">
        <v>0</v>
      </c>
      <c r="X101" s="232">
        <f>W101*H101</f>
        <v>0</v>
      </c>
      <c r="Y101" s="40"/>
      <c r="Z101" s="40"/>
      <c r="AA101" s="40"/>
      <c r="AB101" s="40"/>
      <c r="AC101" s="40"/>
      <c r="AD101" s="40"/>
      <c r="AE101" s="40"/>
      <c r="AR101" s="233" t="s">
        <v>175</v>
      </c>
      <c r="AT101" s="233" t="s">
        <v>171</v>
      </c>
      <c r="AU101" s="233" t="s">
        <v>86</v>
      </c>
      <c r="AY101" s="19" t="s">
        <v>166</v>
      </c>
      <c r="BE101" s="234">
        <f>IF(O101="základní",K101,0)</f>
        <v>0</v>
      </c>
      <c r="BF101" s="234">
        <f>IF(O101="snížená",K101,0)</f>
        <v>0</v>
      </c>
      <c r="BG101" s="234">
        <f>IF(O101="zákl. přenesená",K101,0)</f>
        <v>0</v>
      </c>
      <c r="BH101" s="234">
        <f>IF(O101="sníž. přenesená",K101,0)</f>
        <v>0</v>
      </c>
      <c r="BI101" s="234">
        <f>IF(O101="nulová",K101,0)</f>
        <v>0</v>
      </c>
      <c r="BJ101" s="19" t="s">
        <v>84</v>
      </c>
      <c r="BK101" s="234">
        <f>ROUND(P101*H101,2)</f>
        <v>0</v>
      </c>
      <c r="BL101" s="19" t="s">
        <v>175</v>
      </c>
      <c r="BM101" s="233" t="s">
        <v>1270</v>
      </c>
    </row>
    <row r="102" s="13" customFormat="1">
      <c r="A102" s="13"/>
      <c r="B102" s="245"/>
      <c r="C102" s="246"/>
      <c r="D102" s="247" t="s">
        <v>605</v>
      </c>
      <c r="E102" s="248" t="s">
        <v>20</v>
      </c>
      <c r="F102" s="249" t="s">
        <v>1271</v>
      </c>
      <c r="G102" s="246"/>
      <c r="H102" s="250">
        <v>0</v>
      </c>
      <c r="I102" s="251"/>
      <c r="J102" s="251"/>
      <c r="K102" s="246"/>
      <c r="L102" s="246"/>
      <c r="M102" s="252"/>
      <c r="N102" s="253"/>
      <c r="O102" s="254"/>
      <c r="P102" s="254"/>
      <c r="Q102" s="254"/>
      <c r="R102" s="254"/>
      <c r="S102" s="254"/>
      <c r="T102" s="254"/>
      <c r="U102" s="254"/>
      <c r="V102" s="254"/>
      <c r="W102" s="254"/>
      <c r="X102" s="255"/>
      <c r="Y102" s="13"/>
      <c r="Z102" s="13"/>
      <c r="AA102" s="13"/>
      <c r="AB102" s="13"/>
      <c r="AC102" s="13"/>
      <c r="AD102" s="13"/>
      <c r="AE102" s="13"/>
      <c r="AT102" s="256" t="s">
        <v>605</v>
      </c>
      <c r="AU102" s="256" t="s">
        <v>86</v>
      </c>
      <c r="AV102" s="13" t="s">
        <v>86</v>
      </c>
      <c r="AW102" s="13" t="s">
        <v>5</v>
      </c>
      <c r="AX102" s="13" t="s">
        <v>84</v>
      </c>
      <c r="AY102" s="256" t="s">
        <v>166</v>
      </c>
    </row>
    <row r="103" s="2" customFormat="1" ht="33" customHeight="1">
      <c r="A103" s="40"/>
      <c r="B103" s="41"/>
      <c r="C103" s="220" t="s">
        <v>165</v>
      </c>
      <c r="D103" s="220" t="s">
        <v>171</v>
      </c>
      <c r="E103" s="221" t="s">
        <v>1272</v>
      </c>
      <c r="F103" s="222" t="s">
        <v>1273</v>
      </c>
      <c r="G103" s="223" t="s">
        <v>730</v>
      </c>
      <c r="H103" s="224">
        <v>0</v>
      </c>
      <c r="I103" s="225"/>
      <c r="J103" s="225"/>
      <c r="K103" s="226">
        <f>ROUND(P103*H103,2)</f>
        <v>0</v>
      </c>
      <c r="L103" s="227"/>
      <c r="M103" s="46"/>
      <c r="N103" s="228" t="s">
        <v>20</v>
      </c>
      <c r="O103" s="229" t="s">
        <v>45</v>
      </c>
      <c r="P103" s="230">
        <f>I103+J103</f>
        <v>0</v>
      </c>
      <c r="Q103" s="230">
        <f>ROUND(I103*H103,2)</f>
        <v>0</v>
      </c>
      <c r="R103" s="230">
        <f>ROUND(J103*H103,2)</f>
        <v>0</v>
      </c>
      <c r="S103" s="86"/>
      <c r="T103" s="231">
        <f>S103*H103</f>
        <v>0</v>
      </c>
      <c r="U103" s="231">
        <v>0</v>
      </c>
      <c r="V103" s="231">
        <f>U103*H103</f>
        <v>0</v>
      </c>
      <c r="W103" s="231">
        <v>0</v>
      </c>
      <c r="X103" s="232">
        <f>W103*H103</f>
        <v>0</v>
      </c>
      <c r="Y103" s="40"/>
      <c r="Z103" s="40"/>
      <c r="AA103" s="40"/>
      <c r="AB103" s="40"/>
      <c r="AC103" s="40"/>
      <c r="AD103" s="40"/>
      <c r="AE103" s="40"/>
      <c r="AR103" s="233" t="s">
        <v>175</v>
      </c>
      <c r="AT103" s="233" t="s">
        <v>171</v>
      </c>
      <c r="AU103" s="233" t="s">
        <v>86</v>
      </c>
      <c r="AY103" s="19" t="s">
        <v>166</v>
      </c>
      <c r="BE103" s="234">
        <f>IF(O103="základní",K103,0)</f>
        <v>0</v>
      </c>
      <c r="BF103" s="234">
        <f>IF(O103="snížená",K103,0)</f>
        <v>0</v>
      </c>
      <c r="BG103" s="234">
        <f>IF(O103="zákl. přenesená",K103,0)</f>
        <v>0</v>
      </c>
      <c r="BH103" s="234">
        <f>IF(O103="sníž. přenesená",K103,0)</f>
        <v>0</v>
      </c>
      <c r="BI103" s="234">
        <f>IF(O103="nulová",K103,0)</f>
        <v>0</v>
      </c>
      <c r="BJ103" s="19" t="s">
        <v>84</v>
      </c>
      <c r="BK103" s="234">
        <f>ROUND(P103*H103,2)</f>
        <v>0</v>
      </c>
      <c r="BL103" s="19" t="s">
        <v>175</v>
      </c>
      <c r="BM103" s="233" t="s">
        <v>1274</v>
      </c>
    </row>
    <row r="104" s="13" customFormat="1">
      <c r="A104" s="13"/>
      <c r="B104" s="245"/>
      <c r="C104" s="246"/>
      <c r="D104" s="247" t="s">
        <v>605</v>
      </c>
      <c r="E104" s="248" t="s">
        <v>20</v>
      </c>
      <c r="F104" s="249" t="s">
        <v>1275</v>
      </c>
      <c r="G104" s="246"/>
      <c r="H104" s="250">
        <v>0</v>
      </c>
      <c r="I104" s="251"/>
      <c r="J104" s="251"/>
      <c r="K104" s="246"/>
      <c r="L104" s="246"/>
      <c r="M104" s="252"/>
      <c r="N104" s="253"/>
      <c r="O104" s="254"/>
      <c r="P104" s="254"/>
      <c r="Q104" s="254"/>
      <c r="R104" s="254"/>
      <c r="S104" s="254"/>
      <c r="T104" s="254"/>
      <c r="U104" s="254"/>
      <c r="V104" s="254"/>
      <c r="W104" s="254"/>
      <c r="X104" s="255"/>
      <c r="Y104" s="13"/>
      <c r="Z104" s="13"/>
      <c r="AA104" s="13"/>
      <c r="AB104" s="13"/>
      <c r="AC104" s="13"/>
      <c r="AD104" s="13"/>
      <c r="AE104" s="13"/>
      <c r="AT104" s="256" t="s">
        <v>605</v>
      </c>
      <c r="AU104" s="256" t="s">
        <v>86</v>
      </c>
      <c r="AV104" s="13" t="s">
        <v>86</v>
      </c>
      <c r="AW104" s="13" t="s">
        <v>5</v>
      </c>
      <c r="AX104" s="13" t="s">
        <v>84</v>
      </c>
      <c r="AY104" s="256" t="s">
        <v>166</v>
      </c>
    </row>
    <row r="105" s="2" customFormat="1" ht="33" customHeight="1">
      <c r="A105" s="40"/>
      <c r="B105" s="41"/>
      <c r="C105" s="220" t="s">
        <v>175</v>
      </c>
      <c r="D105" s="220" t="s">
        <v>171</v>
      </c>
      <c r="E105" s="221" t="s">
        <v>1276</v>
      </c>
      <c r="F105" s="222" t="s">
        <v>1277</v>
      </c>
      <c r="G105" s="223" t="s">
        <v>730</v>
      </c>
      <c r="H105" s="224">
        <v>0</v>
      </c>
      <c r="I105" s="225"/>
      <c r="J105" s="225"/>
      <c r="K105" s="226">
        <f>ROUND(P105*H105,2)</f>
        <v>0</v>
      </c>
      <c r="L105" s="227"/>
      <c r="M105" s="46"/>
      <c r="N105" s="228" t="s">
        <v>20</v>
      </c>
      <c r="O105" s="229" t="s">
        <v>45</v>
      </c>
      <c r="P105" s="230">
        <f>I105+J105</f>
        <v>0</v>
      </c>
      <c r="Q105" s="230">
        <f>ROUND(I105*H105,2)</f>
        <v>0</v>
      </c>
      <c r="R105" s="230">
        <f>ROUND(J105*H105,2)</f>
        <v>0</v>
      </c>
      <c r="S105" s="86"/>
      <c r="T105" s="231">
        <f>S105*H105</f>
        <v>0</v>
      </c>
      <c r="U105" s="231">
        <v>0</v>
      </c>
      <c r="V105" s="231">
        <f>U105*H105</f>
        <v>0</v>
      </c>
      <c r="W105" s="231">
        <v>0</v>
      </c>
      <c r="X105" s="232">
        <f>W105*H105</f>
        <v>0</v>
      </c>
      <c r="Y105" s="40"/>
      <c r="Z105" s="40"/>
      <c r="AA105" s="40"/>
      <c r="AB105" s="40"/>
      <c r="AC105" s="40"/>
      <c r="AD105" s="40"/>
      <c r="AE105" s="40"/>
      <c r="AR105" s="233" t="s">
        <v>175</v>
      </c>
      <c r="AT105" s="233" t="s">
        <v>171</v>
      </c>
      <c r="AU105" s="233" t="s">
        <v>86</v>
      </c>
      <c r="AY105" s="19" t="s">
        <v>166</v>
      </c>
      <c r="BE105" s="234">
        <f>IF(O105="základní",K105,0)</f>
        <v>0</v>
      </c>
      <c r="BF105" s="234">
        <f>IF(O105="snížená",K105,0)</f>
        <v>0</v>
      </c>
      <c r="BG105" s="234">
        <f>IF(O105="zákl. přenesená",K105,0)</f>
        <v>0</v>
      </c>
      <c r="BH105" s="234">
        <f>IF(O105="sníž. přenesená",K105,0)</f>
        <v>0</v>
      </c>
      <c r="BI105" s="234">
        <f>IF(O105="nulová",K105,0)</f>
        <v>0</v>
      </c>
      <c r="BJ105" s="19" t="s">
        <v>84</v>
      </c>
      <c r="BK105" s="234">
        <f>ROUND(P105*H105,2)</f>
        <v>0</v>
      </c>
      <c r="BL105" s="19" t="s">
        <v>175</v>
      </c>
      <c r="BM105" s="233" t="s">
        <v>1278</v>
      </c>
    </row>
    <row r="106" s="13" customFormat="1">
      <c r="A106" s="13"/>
      <c r="B106" s="245"/>
      <c r="C106" s="246"/>
      <c r="D106" s="247" t="s">
        <v>605</v>
      </c>
      <c r="E106" s="248" t="s">
        <v>20</v>
      </c>
      <c r="F106" s="249" t="s">
        <v>1279</v>
      </c>
      <c r="G106" s="246"/>
      <c r="H106" s="250">
        <v>0</v>
      </c>
      <c r="I106" s="251"/>
      <c r="J106" s="251"/>
      <c r="K106" s="246"/>
      <c r="L106" s="246"/>
      <c r="M106" s="252"/>
      <c r="N106" s="253"/>
      <c r="O106" s="254"/>
      <c r="P106" s="254"/>
      <c r="Q106" s="254"/>
      <c r="R106" s="254"/>
      <c r="S106" s="254"/>
      <c r="T106" s="254"/>
      <c r="U106" s="254"/>
      <c r="V106" s="254"/>
      <c r="W106" s="254"/>
      <c r="X106" s="255"/>
      <c r="Y106" s="13"/>
      <c r="Z106" s="13"/>
      <c r="AA106" s="13"/>
      <c r="AB106" s="13"/>
      <c r="AC106" s="13"/>
      <c r="AD106" s="13"/>
      <c r="AE106" s="13"/>
      <c r="AT106" s="256" t="s">
        <v>605</v>
      </c>
      <c r="AU106" s="256" t="s">
        <v>86</v>
      </c>
      <c r="AV106" s="13" t="s">
        <v>86</v>
      </c>
      <c r="AW106" s="13" t="s">
        <v>5</v>
      </c>
      <c r="AX106" s="13" t="s">
        <v>84</v>
      </c>
      <c r="AY106" s="256" t="s">
        <v>166</v>
      </c>
    </row>
    <row r="107" s="2" customFormat="1" ht="37.8" customHeight="1">
      <c r="A107" s="40"/>
      <c r="B107" s="41"/>
      <c r="C107" s="220" t="s">
        <v>187</v>
      </c>
      <c r="D107" s="220" t="s">
        <v>171</v>
      </c>
      <c r="E107" s="221" t="s">
        <v>1280</v>
      </c>
      <c r="F107" s="222" t="s">
        <v>1281</v>
      </c>
      <c r="G107" s="223" t="s">
        <v>730</v>
      </c>
      <c r="H107" s="224">
        <v>23</v>
      </c>
      <c r="I107" s="225"/>
      <c r="J107" s="225"/>
      <c r="K107" s="226">
        <f>ROUND(P107*H107,2)</f>
        <v>0</v>
      </c>
      <c r="L107" s="227"/>
      <c r="M107" s="46"/>
      <c r="N107" s="228" t="s">
        <v>20</v>
      </c>
      <c r="O107" s="229" t="s">
        <v>45</v>
      </c>
      <c r="P107" s="230">
        <f>I107+J107</f>
        <v>0</v>
      </c>
      <c r="Q107" s="230">
        <f>ROUND(I107*H107,2)</f>
        <v>0</v>
      </c>
      <c r="R107" s="230">
        <f>ROUND(J107*H107,2)</f>
        <v>0</v>
      </c>
      <c r="S107" s="86"/>
      <c r="T107" s="231">
        <f>S107*H107</f>
        <v>0</v>
      </c>
      <c r="U107" s="231">
        <v>0</v>
      </c>
      <c r="V107" s="231">
        <f>U107*H107</f>
        <v>0</v>
      </c>
      <c r="W107" s="231">
        <v>0</v>
      </c>
      <c r="X107" s="232">
        <f>W107*H107</f>
        <v>0</v>
      </c>
      <c r="Y107" s="40"/>
      <c r="Z107" s="40"/>
      <c r="AA107" s="40"/>
      <c r="AB107" s="40"/>
      <c r="AC107" s="40"/>
      <c r="AD107" s="40"/>
      <c r="AE107" s="40"/>
      <c r="AR107" s="233" t="s">
        <v>175</v>
      </c>
      <c r="AT107" s="233" t="s">
        <v>171</v>
      </c>
      <c r="AU107" s="233" t="s">
        <v>86</v>
      </c>
      <c r="AY107" s="19" t="s">
        <v>166</v>
      </c>
      <c r="BE107" s="234">
        <f>IF(O107="základní",K107,0)</f>
        <v>0</v>
      </c>
      <c r="BF107" s="234">
        <f>IF(O107="snížená",K107,0)</f>
        <v>0</v>
      </c>
      <c r="BG107" s="234">
        <f>IF(O107="zákl. přenesená",K107,0)</f>
        <v>0</v>
      </c>
      <c r="BH107" s="234">
        <f>IF(O107="sníž. přenesená",K107,0)</f>
        <v>0</v>
      </c>
      <c r="BI107" s="234">
        <f>IF(O107="nulová",K107,0)</f>
        <v>0</v>
      </c>
      <c r="BJ107" s="19" t="s">
        <v>84</v>
      </c>
      <c r="BK107" s="234">
        <f>ROUND(P107*H107,2)</f>
        <v>0</v>
      </c>
      <c r="BL107" s="19" t="s">
        <v>175</v>
      </c>
      <c r="BM107" s="233" t="s">
        <v>1282</v>
      </c>
    </row>
    <row r="108" s="2" customFormat="1" ht="37.8" customHeight="1">
      <c r="A108" s="40"/>
      <c r="B108" s="41"/>
      <c r="C108" s="220" t="s">
        <v>191</v>
      </c>
      <c r="D108" s="220" t="s">
        <v>171</v>
      </c>
      <c r="E108" s="221" t="s">
        <v>1283</v>
      </c>
      <c r="F108" s="222" t="s">
        <v>1284</v>
      </c>
      <c r="G108" s="223" t="s">
        <v>730</v>
      </c>
      <c r="H108" s="224">
        <v>14</v>
      </c>
      <c r="I108" s="225"/>
      <c r="J108" s="225"/>
      <c r="K108" s="226">
        <f>ROUND(P108*H108,2)</f>
        <v>0</v>
      </c>
      <c r="L108" s="227"/>
      <c r="M108" s="46"/>
      <c r="N108" s="228" t="s">
        <v>20</v>
      </c>
      <c r="O108" s="229" t="s">
        <v>45</v>
      </c>
      <c r="P108" s="230">
        <f>I108+J108</f>
        <v>0</v>
      </c>
      <c r="Q108" s="230">
        <f>ROUND(I108*H108,2)</f>
        <v>0</v>
      </c>
      <c r="R108" s="230">
        <f>ROUND(J108*H108,2)</f>
        <v>0</v>
      </c>
      <c r="S108" s="86"/>
      <c r="T108" s="231">
        <f>S108*H108</f>
        <v>0</v>
      </c>
      <c r="U108" s="231">
        <v>0</v>
      </c>
      <c r="V108" s="231">
        <f>U108*H108</f>
        <v>0</v>
      </c>
      <c r="W108" s="231">
        <v>0</v>
      </c>
      <c r="X108" s="232">
        <f>W108*H108</f>
        <v>0</v>
      </c>
      <c r="Y108" s="40"/>
      <c r="Z108" s="40"/>
      <c r="AA108" s="40"/>
      <c r="AB108" s="40"/>
      <c r="AC108" s="40"/>
      <c r="AD108" s="40"/>
      <c r="AE108" s="40"/>
      <c r="AR108" s="233" t="s">
        <v>175</v>
      </c>
      <c r="AT108" s="233" t="s">
        <v>171</v>
      </c>
      <c r="AU108" s="233" t="s">
        <v>86</v>
      </c>
      <c r="AY108" s="19" t="s">
        <v>166</v>
      </c>
      <c r="BE108" s="234">
        <f>IF(O108="základní",K108,0)</f>
        <v>0</v>
      </c>
      <c r="BF108" s="234">
        <f>IF(O108="snížená",K108,0)</f>
        <v>0</v>
      </c>
      <c r="BG108" s="234">
        <f>IF(O108="zákl. přenesená",K108,0)</f>
        <v>0</v>
      </c>
      <c r="BH108" s="234">
        <f>IF(O108="sníž. přenesená",K108,0)</f>
        <v>0</v>
      </c>
      <c r="BI108" s="234">
        <f>IF(O108="nulová",K108,0)</f>
        <v>0</v>
      </c>
      <c r="BJ108" s="19" t="s">
        <v>84</v>
      </c>
      <c r="BK108" s="234">
        <f>ROUND(P108*H108,2)</f>
        <v>0</v>
      </c>
      <c r="BL108" s="19" t="s">
        <v>175</v>
      </c>
      <c r="BM108" s="233" t="s">
        <v>1285</v>
      </c>
    </row>
    <row r="109" s="2" customFormat="1" ht="37.8" customHeight="1">
      <c r="A109" s="40"/>
      <c r="B109" s="41"/>
      <c r="C109" s="220" t="s">
        <v>196</v>
      </c>
      <c r="D109" s="220" t="s">
        <v>171</v>
      </c>
      <c r="E109" s="221" t="s">
        <v>1286</v>
      </c>
      <c r="F109" s="222" t="s">
        <v>1287</v>
      </c>
      <c r="G109" s="223" t="s">
        <v>730</v>
      </c>
      <c r="H109" s="224">
        <v>3</v>
      </c>
      <c r="I109" s="225"/>
      <c r="J109" s="225"/>
      <c r="K109" s="226">
        <f>ROUND(P109*H109,2)</f>
        <v>0</v>
      </c>
      <c r="L109" s="227"/>
      <c r="M109" s="46"/>
      <c r="N109" s="228" t="s">
        <v>20</v>
      </c>
      <c r="O109" s="229" t="s">
        <v>45</v>
      </c>
      <c r="P109" s="230">
        <f>I109+J109</f>
        <v>0</v>
      </c>
      <c r="Q109" s="230">
        <f>ROUND(I109*H109,2)</f>
        <v>0</v>
      </c>
      <c r="R109" s="230">
        <f>ROUND(J109*H109,2)</f>
        <v>0</v>
      </c>
      <c r="S109" s="86"/>
      <c r="T109" s="231">
        <f>S109*H109</f>
        <v>0</v>
      </c>
      <c r="U109" s="231">
        <v>0</v>
      </c>
      <c r="V109" s="231">
        <f>U109*H109</f>
        <v>0</v>
      </c>
      <c r="W109" s="231">
        <v>0</v>
      </c>
      <c r="X109" s="232">
        <f>W109*H109</f>
        <v>0</v>
      </c>
      <c r="Y109" s="40"/>
      <c r="Z109" s="40"/>
      <c r="AA109" s="40"/>
      <c r="AB109" s="40"/>
      <c r="AC109" s="40"/>
      <c r="AD109" s="40"/>
      <c r="AE109" s="40"/>
      <c r="AR109" s="233" t="s">
        <v>175</v>
      </c>
      <c r="AT109" s="233" t="s">
        <v>171</v>
      </c>
      <c r="AU109" s="233" t="s">
        <v>86</v>
      </c>
      <c r="AY109" s="19" t="s">
        <v>166</v>
      </c>
      <c r="BE109" s="234">
        <f>IF(O109="základní",K109,0)</f>
        <v>0</v>
      </c>
      <c r="BF109" s="234">
        <f>IF(O109="snížená",K109,0)</f>
        <v>0</v>
      </c>
      <c r="BG109" s="234">
        <f>IF(O109="zákl. přenesená",K109,0)</f>
        <v>0</v>
      </c>
      <c r="BH109" s="234">
        <f>IF(O109="sníž. přenesená",K109,0)</f>
        <v>0</v>
      </c>
      <c r="BI109" s="234">
        <f>IF(O109="nulová",K109,0)</f>
        <v>0</v>
      </c>
      <c r="BJ109" s="19" t="s">
        <v>84</v>
      </c>
      <c r="BK109" s="234">
        <f>ROUND(P109*H109,2)</f>
        <v>0</v>
      </c>
      <c r="BL109" s="19" t="s">
        <v>175</v>
      </c>
      <c r="BM109" s="233" t="s">
        <v>1288</v>
      </c>
    </row>
    <row r="110" s="2" customFormat="1" ht="78" customHeight="1">
      <c r="A110" s="40"/>
      <c r="B110" s="41"/>
      <c r="C110" s="220" t="s">
        <v>194</v>
      </c>
      <c r="D110" s="220" t="s">
        <v>171</v>
      </c>
      <c r="E110" s="221" t="s">
        <v>1289</v>
      </c>
      <c r="F110" s="222" t="s">
        <v>1290</v>
      </c>
      <c r="G110" s="223" t="s">
        <v>998</v>
      </c>
      <c r="H110" s="224">
        <v>1920</v>
      </c>
      <c r="I110" s="225"/>
      <c r="J110" s="225"/>
      <c r="K110" s="226">
        <f>ROUND(P110*H110,2)</f>
        <v>0</v>
      </c>
      <c r="L110" s="227"/>
      <c r="M110" s="46"/>
      <c r="N110" s="228" t="s">
        <v>20</v>
      </c>
      <c r="O110" s="229" t="s">
        <v>45</v>
      </c>
      <c r="P110" s="230">
        <f>I110+J110</f>
        <v>0</v>
      </c>
      <c r="Q110" s="230">
        <f>ROUND(I110*H110,2)</f>
        <v>0</v>
      </c>
      <c r="R110" s="230">
        <f>ROUND(J110*H110,2)</f>
        <v>0</v>
      </c>
      <c r="S110" s="86"/>
      <c r="T110" s="231">
        <f>S110*H110</f>
        <v>0</v>
      </c>
      <c r="U110" s="231">
        <v>0</v>
      </c>
      <c r="V110" s="231">
        <f>U110*H110</f>
        <v>0</v>
      </c>
      <c r="W110" s="231">
        <v>0.255</v>
      </c>
      <c r="X110" s="232">
        <f>W110*H110</f>
        <v>489.60000000000002</v>
      </c>
      <c r="Y110" s="40"/>
      <c r="Z110" s="40"/>
      <c r="AA110" s="40"/>
      <c r="AB110" s="40"/>
      <c r="AC110" s="40"/>
      <c r="AD110" s="40"/>
      <c r="AE110" s="40"/>
      <c r="AR110" s="233" t="s">
        <v>175</v>
      </c>
      <c r="AT110" s="233" t="s">
        <v>171</v>
      </c>
      <c r="AU110" s="233" t="s">
        <v>86</v>
      </c>
      <c r="AY110" s="19" t="s">
        <v>166</v>
      </c>
      <c r="BE110" s="234">
        <f>IF(O110="základní",K110,0)</f>
        <v>0</v>
      </c>
      <c r="BF110" s="234">
        <f>IF(O110="snížená",K110,0)</f>
        <v>0</v>
      </c>
      <c r="BG110" s="234">
        <f>IF(O110="zákl. přenesená",K110,0)</f>
        <v>0</v>
      </c>
      <c r="BH110" s="234">
        <f>IF(O110="sníž. přenesená",K110,0)</f>
        <v>0</v>
      </c>
      <c r="BI110" s="234">
        <f>IF(O110="nulová",K110,0)</f>
        <v>0</v>
      </c>
      <c r="BJ110" s="19" t="s">
        <v>84</v>
      </c>
      <c r="BK110" s="234">
        <f>ROUND(P110*H110,2)</f>
        <v>0</v>
      </c>
      <c r="BL110" s="19" t="s">
        <v>175</v>
      </c>
      <c r="BM110" s="233" t="s">
        <v>1291</v>
      </c>
    </row>
    <row r="111" s="2" customFormat="1" ht="66.75" customHeight="1">
      <c r="A111" s="40"/>
      <c r="B111" s="41"/>
      <c r="C111" s="220" t="s">
        <v>203</v>
      </c>
      <c r="D111" s="220" t="s">
        <v>171</v>
      </c>
      <c r="E111" s="221" t="s">
        <v>1292</v>
      </c>
      <c r="F111" s="222" t="s">
        <v>1293</v>
      </c>
      <c r="G111" s="223" t="s">
        <v>998</v>
      </c>
      <c r="H111" s="224">
        <v>108</v>
      </c>
      <c r="I111" s="225"/>
      <c r="J111" s="225"/>
      <c r="K111" s="226">
        <f>ROUND(P111*H111,2)</f>
        <v>0</v>
      </c>
      <c r="L111" s="227"/>
      <c r="M111" s="46"/>
      <c r="N111" s="228" t="s">
        <v>20</v>
      </c>
      <c r="O111" s="229" t="s">
        <v>45</v>
      </c>
      <c r="P111" s="230">
        <f>I111+J111</f>
        <v>0</v>
      </c>
      <c r="Q111" s="230">
        <f>ROUND(I111*H111,2)</f>
        <v>0</v>
      </c>
      <c r="R111" s="230">
        <f>ROUND(J111*H111,2)</f>
        <v>0</v>
      </c>
      <c r="S111" s="86"/>
      <c r="T111" s="231">
        <f>S111*H111</f>
        <v>0</v>
      </c>
      <c r="U111" s="231">
        <v>0</v>
      </c>
      <c r="V111" s="231">
        <f>U111*H111</f>
        <v>0</v>
      </c>
      <c r="W111" s="231">
        <v>0.23499999999999999</v>
      </c>
      <c r="X111" s="232">
        <f>W111*H111</f>
        <v>25.379999999999999</v>
      </c>
      <c r="Y111" s="40"/>
      <c r="Z111" s="40"/>
      <c r="AA111" s="40"/>
      <c r="AB111" s="40"/>
      <c r="AC111" s="40"/>
      <c r="AD111" s="40"/>
      <c r="AE111" s="40"/>
      <c r="AR111" s="233" t="s">
        <v>175</v>
      </c>
      <c r="AT111" s="233" t="s">
        <v>171</v>
      </c>
      <c r="AU111" s="233" t="s">
        <v>86</v>
      </c>
      <c r="AY111" s="19" t="s">
        <v>166</v>
      </c>
      <c r="BE111" s="234">
        <f>IF(O111="základní",K111,0)</f>
        <v>0</v>
      </c>
      <c r="BF111" s="234">
        <f>IF(O111="snížená",K111,0)</f>
        <v>0</v>
      </c>
      <c r="BG111" s="234">
        <f>IF(O111="zákl. přenesená",K111,0)</f>
        <v>0</v>
      </c>
      <c r="BH111" s="234">
        <f>IF(O111="sníž. přenesená",K111,0)</f>
        <v>0</v>
      </c>
      <c r="BI111" s="234">
        <f>IF(O111="nulová",K111,0)</f>
        <v>0</v>
      </c>
      <c r="BJ111" s="19" t="s">
        <v>84</v>
      </c>
      <c r="BK111" s="234">
        <f>ROUND(P111*H111,2)</f>
        <v>0</v>
      </c>
      <c r="BL111" s="19" t="s">
        <v>175</v>
      </c>
      <c r="BM111" s="233" t="s">
        <v>1294</v>
      </c>
    </row>
    <row r="112" s="13" customFormat="1">
      <c r="A112" s="13"/>
      <c r="B112" s="245"/>
      <c r="C112" s="246"/>
      <c r="D112" s="247" t="s">
        <v>605</v>
      </c>
      <c r="E112" s="248" t="s">
        <v>20</v>
      </c>
      <c r="F112" s="249" t="s">
        <v>1295</v>
      </c>
      <c r="G112" s="246"/>
      <c r="H112" s="250">
        <v>108</v>
      </c>
      <c r="I112" s="251"/>
      <c r="J112" s="251"/>
      <c r="K112" s="246"/>
      <c r="L112" s="246"/>
      <c r="M112" s="252"/>
      <c r="N112" s="253"/>
      <c r="O112" s="254"/>
      <c r="P112" s="254"/>
      <c r="Q112" s="254"/>
      <c r="R112" s="254"/>
      <c r="S112" s="254"/>
      <c r="T112" s="254"/>
      <c r="U112" s="254"/>
      <c r="V112" s="254"/>
      <c r="W112" s="254"/>
      <c r="X112" s="255"/>
      <c r="Y112" s="13"/>
      <c r="Z112" s="13"/>
      <c r="AA112" s="13"/>
      <c r="AB112" s="13"/>
      <c r="AC112" s="13"/>
      <c r="AD112" s="13"/>
      <c r="AE112" s="13"/>
      <c r="AT112" s="256" t="s">
        <v>605</v>
      </c>
      <c r="AU112" s="256" t="s">
        <v>86</v>
      </c>
      <c r="AV112" s="13" t="s">
        <v>86</v>
      </c>
      <c r="AW112" s="13" t="s">
        <v>5</v>
      </c>
      <c r="AX112" s="13" t="s">
        <v>84</v>
      </c>
      <c r="AY112" s="256" t="s">
        <v>166</v>
      </c>
    </row>
    <row r="113" s="2" customFormat="1" ht="66.75" customHeight="1">
      <c r="A113" s="40"/>
      <c r="B113" s="41"/>
      <c r="C113" s="220" t="s">
        <v>207</v>
      </c>
      <c r="D113" s="220" t="s">
        <v>171</v>
      </c>
      <c r="E113" s="221" t="s">
        <v>1296</v>
      </c>
      <c r="F113" s="222" t="s">
        <v>1297</v>
      </c>
      <c r="G113" s="223" t="s">
        <v>998</v>
      </c>
      <c r="H113" s="224">
        <v>880</v>
      </c>
      <c r="I113" s="225"/>
      <c r="J113" s="225"/>
      <c r="K113" s="226">
        <f>ROUND(P113*H113,2)</f>
        <v>0</v>
      </c>
      <c r="L113" s="227"/>
      <c r="M113" s="46"/>
      <c r="N113" s="228" t="s">
        <v>20</v>
      </c>
      <c r="O113" s="229" t="s">
        <v>45</v>
      </c>
      <c r="P113" s="230">
        <f>I113+J113</f>
        <v>0</v>
      </c>
      <c r="Q113" s="230">
        <f>ROUND(I113*H113,2)</f>
        <v>0</v>
      </c>
      <c r="R113" s="230">
        <f>ROUND(J113*H113,2)</f>
        <v>0</v>
      </c>
      <c r="S113" s="86"/>
      <c r="T113" s="231">
        <f>S113*H113</f>
        <v>0</v>
      </c>
      <c r="U113" s="231">
        <v>0</v>
      </c>
      <c r="V113" s="231">
        <f>U113*H113</f>
        <v>0</v>
      </c>
      <c r="W113" s="231">
        <v>0.32500000000000001</v>
      </c>
      <c r="X113" s="232">
        <f>W113*H113</f>
        <v>286</v>
      </c>
      <c r="Y113" s="40"/>
      <c r="Z113" s="40"/>
      <c r="AA113" s="40"/>
      <c r="AB113" s="40"/>
      <c r="AC113" s="40"/>
      <c r="AD113" s="40"/>
      <c r="AE113" s="40"/>
      <c r="AR113" s="233" t="s">
        <v>175</v>
      </c>
      <c r="AT113" s="233" t="s">
        <v>171</v>
      </c>
      <c r="AU113" s="233" t="s">
        <v>86</v>
      </c>
      <c r="AY113" s="19" t="s">
        <v>166</v>
      </c>
      <c r="BE113" s="234">
        <f>IF(O113="základní",K113,0)</f>
        <v>0</v>
      </c>
      <c r="BF113" s="234">
        <f>IF(O113="snížená",K113,0)</f>
        <v>0</v>
      </c>
      <c r="BG113" s="234">
        <f>IF(O113="zákl. přenesená",K113,0)</f>
        <v>0</v>
      </c>
      <c r="BH113" s="234">
        <f>IF(O113="sníž. přenesená",K113,0)</f>
        <v>0</v>
      </c>
      <c r="BI113" s="234">
        <f>IF(O113="nulová",K113,0)</f>
        <v>0</v>
      </c>
      <c r="BJ113" s="19" t="s">
        <v>84</v>
      </c>
      <c r="BK113" s="234">
        <f>ROUND(P113*H113,2)</f>
        <v>0</v>
      </c>
      <c r="BL113" s="19" t="s">
        <v>175</v>
      </c>
      <c r="BM113" s="233" t="s">
        <v>1298</v>
      </c>
    </row>
    <row r="114" s="2" customFormat="1" ht="55.5" customHeight="1">
      <c r="A114" s="40"/>
      <c r="B114" s="41"/>
      <c r="C114" s="220" t="s">
        <v>212</v>
      </c>
      <c r="D114" s="220" t="s">
        <v>171</v>
      </c>
      <c r="E114" s="221" t="s">
        <v>1299</v>
      </c>
      <c r="F114" s="222" t="s">
        <v>1300</v>
      </c>
      <c r="G114" s="223" t="s">
        <v>998</v>
      </c>
      <c r="H114" s="224">
        <v>1750</v>
      </c>
      <c r="I114" s="225"/>
      <c r="J114" s="225"/>
      <c r="K114" s="226">
        <f>ROUND(P114*H114,2)</f>
        <v>0</v>
      </c>
      <c r="L114" s="227"/>
      <c r="M114" s="46"/>
      <c r="N114" s="228" t="s">
        <v>20</v>
      </c>
      <c r="O114" s="229" t="s">
        <v>45</v>
      </c>
      <c r="P114" s="230">
        <f>I114+J114</f>
        <v>0</v>
      </c>
      <c r="Q114" s="230">
        <f>ROUND(I114*H114,2)</f>
        <v>0</v>
      </c>
      <c r="R114" s="230">
        <f>ROUND(J114*H114,2)</f>
        <v>0</v>
      </c>
      <c r="S114" s="86"/>
      <c r="T114" s="231">
        <f>S114*H114</f>
        <v>0</v>
      </c>
      <c r="U114" s="231">
        <v>0.00029999999999999997</v>
      </c>
      <c r="V114" s="231">
        <f>U114*H114</f>
        <v>0.52499999999999991</v>
      </c>
      <c r="W114" s="231">
        <v>0.46000000000000002</v>
      </c>
      <c r="X114" s="232">
        <f>W114*H114</f>
        <v>805</v>
      </c>
      <c r="Y114" s="40"/>
      <c r="Z114" s="40"/>
      <c r="AA114" s="40"/>
      <c r="AB114" s="40"/>
      <c r="AC114" s="40"/>
      <c r="AD114" s="40"/>
      <c r="AE114" s="40"/>
      <c r="AR114" s="233" t="s">
        <v>175</v>
      </c>
      <c r="AT114" s="233" t="s">
        <v>171</v>
      </c>
      <c r="AU114" s="233" t="s">
        <v>86</v>
      </c>
      <c r="AY114" s="19" t="s">
        <v>166</v>
      </c>
      <c r="BE114" s="234">
        <f>IF(O114="základní",K114,0)</f>
        <v>0</v>
      </c>
      <c r="BF114" s="234">
        <f>IF(O114="snížená",K114,0)</f>
        <v>0</v>
      </c>
      <c r="BG114" s="234">
        <f>IF(O114="zákl. přenesená",K114,0)</f>
        <v>0</v>
      </c>
      <c r="BH114" s="234">
        <f>IF(O114="sníž. přenesená",K114,0)</f>
        <v>0</v>
      </c>
      <c r="BI114" s="234">
        <f>IF(O114="nulová",K114,0)</f>
        <v>0</v>
      </c>
      <c r="BJ114" s="19" t="s">
        <v>84</v>
      </c>
      <c r="BK114" s="234">
        <f>ROUND(P114*H114,2)</f>
        <v>0</v>
      </c>
      <c r="BL114" s="19" t="s">
        <v>175</v>
      </c>
      <c r="BM114" s="233" t="s">
        <v>1301</v>
      </c>
    </row>
    <row r="115" s="13" customFormat="1">
      <c r="A115" s="13"/>
      <c r="B115" s="245"/>
      <c r="C115" s="246"/>
      <c r="D115" s="247" t="s">
        <v>605</v>
      </c>
      <c r="E115" s="248" t="s">
        <v>20</v>
      </c>
      <c r="F115" s="249" t="s">
        <v>1302</v>
      </c>
      <c r="G115" s="246"/>
      <c r="H115" s="250">
        <v>1750</v>
      </c>
      <c r="I115" s="251"/>
      <c r="J115" s="251"/>
      <c r="K115" s="246"/>
      <c r="L115" s="246"/>
      <c r="M115" s="252"/>
      <c r="N115" s="253"/>
      <c r="O115" s="254"/>
      <c r="P115" s="254"/>
      <c r="Q115" s="254"/>
      <c r="R115" s="254"/>
      <c r="S115" s="254"/>
      <c r="T115" s="254"/>
      <c r="U115" s="254"/>
      <c r="V115" s="254"/>
      <c r="W115" s="254"/>
      <c r="X115" s="255"/>
      <c r="Y115" s="13"/>
      <c r="Z115" s="13"/>
      <c r="AA115" s="13"/>
      <c r="AB115" s="13"/>
      <c r="AC115" s="13"/>
      <c r="AD115" s="13"/>
      <c r="AE115" s="13"/>
      <c r="AT115" s="256" t="s">
        <v>605</v>
      </c>
      <c r="AU115" s="256" t="s">
        <v>86</v>
      </c>
      <c r="AV115" s="13" t="s">
        <v>86</v>
      </c>
      <c r="AW115" s="13" t="s">
        <v>5</v>
      </c>
      <c r="AX115" s="13" t="s">
        <v>76</v>
      </c>
      <c r="AY115" s="256" t="s">
        <v>166</v>
      </c>
    </row>
    <row r="116" s="14" customFormat="1">
      <c r="A116" s="14"/>
      <c r="B116" s="257"/>
      <c r="C116" s="258"/>
      <c r="D116" s="247" t="s">
        <v>605</v>
      </c>
      <c r="E116" s="259" t="s">
        <v>20</v>
      </c>
      <c r="F116" s="260" t="s">
        <v>608</v>
      </c>
      <c r="G116" s="258"/>
      <c r="H116" s="261">
        <v>1750</v>
      </c>
      <c r="I116" s="262"/>
      <c r="J116" s="262"/>
      <c r="K116" s="258"/>
      <c r="L116" s="258"/>
      <c r="M116" s="263"/>
      <c r="N116" s="264"/>
      <c r="O116" s="265"/>
      <c r="P116" s="265"/>
      <c r="Q116" s="265"/>
      <c r="R116" s="265"/>
      <c r="S116" s="265"/>
      <c r="T116" s="265"/>
      <c r="U116" s="265"/>
      <c r="V116" s="265"/>
      <c r="W116" s="265"/>
      <c r="X116" s="266"/>
      <c r="Y116" s="14"/>
      <c r="Z116" s="14"/>
      <c r="AA116" s="14"/>
      <c r="AB116" s="14"/>
      <c r="AC116" s="14"/>
      <c r="AD116" s="14"/>
      <c r="AE116" s="14"/>
      <c r="AT116" s="267" t="s">
        <v>605</v>
      </c>
      <c r="AU116" s="267" t="s">
        <v>86</v>
      </c>
      <c r="AV116" s="14" t="s">
        <v>175</v>
      </c>
      <c r="AW116" s="14" t="s">
        <v>5</v>
      </c>
      <c r="AX116" s="14" t="s">
        <v>84</v>
      </c>
      <c r="AY116" s="267" t="s">
        <v>166</v>
      </c>
    </row>
    <row r="117" s="2" customFormat="1" ht="44.25" customHeight="1">
      <c r="A117" s="40"/>
      <c r="B117" s="41"/>
      <c r="C117" s="220" t="s">
        <v>218</v>
      </c>
      <c r="D117" s="220" t="s">
        <v>171</v>
      </c>
      <c r="E117" s="221" t="s">
        <v>1303</v>
      </c>
      <c r="F117" s="222" t="s">
        <v>1304</v>
      </c>
      <c r="G117" s="223" t="s">
        <v>174</v>
      </c>
      <c r="H117" s="224">
        <v>424</v>
      </c>
      <c r="I117" s="225"/>
      <c r="J117" s="225"/>
      <c r="K117" s="226">
        <f>ROUND(P117*H117,2)</f>
        <v>0</v>
      </c>
      <c r="L117" s="227"/>
      <c r="M117" s="46"/>
      <c r="N117" s="228" t="s">
        <v>20</v>
      </c>
      <c r="O117" s="229" t="s">
        <v>45</v>
      </c>
      <c r="P117" s="230">
        <f>I117+J117</f>
        <v>0</v>
      </c>
      <c r="Q117" s="230">
        <f>ROUND(I117*H117,2)</f>
        <v>0</v>
      </c>
      <c r="R117" s="230">
        <f>ROUND(J117*H117,2)</f>
        <v>0</v>
      </c>
      <c r="S117" s="86"/>
      <c r="T117" s="231">
        <f>S117*H117</f>
        <v>0</v>
      </c>
      <c r="U117" s="231">
        <v>0</v>
      </c>
      <c r="V117" s="231">
        <f>U117*H117</f>
        <v>0</v>
      </c>
      <c r="W117" s="231">
        <v>0.28999999999999998</v>
      </c>
      <c r="X117" s="232">
        <f>W117*H117</f>
        <v>122.95999999999999</v>
      </c>
      <c r="Y117" s="40"/>
      <c r="Z117" s="40"/>
      <c r="AA117" s="40"/>
      <c r="AB117" s="40"/>
      <c r="AC117" s="40"/>
      <c r="AD117" s="40"/>
      <c r="AE117" s="40"/>
      <c r="AR117" s="233" t="s">
        <v>175</v>
      </c>
      <c r="AT117" s="233" t="s">
        <v>171</v>
      </c>
      <c r="AU117" s="233" t="s">
        <v>86</v>
      </c>
      <c r="AY117" s="19" t="s">
        <v>166</v>
      </c>
      <c r="BE117" s="234">
        <f>IF(O117="základní",K117,0)</f>
        <v>0</v>
      </c>
      <c r="BF117" s="234">
        <f>IF(O117="snížená",K117,0)</f>
        <v>0</v>
      </c>
      <c r="BG117" s="234">
        <f>IF(O117="zákl. přenesená",K117,0)</f>
        <v>0</v>
      </c>
      <c r="BH117" s="234">
        <f>IF(O117="sníž. přenesená",K117,0)</f>
        <v>0</v>
      </c>
      <c r="BI117" s="234">
        <f>IF(O117="nulová",K117,0)</f>
        <v>0</v>
      </c>
      <c r="BJ117" s="19" t="s">
        <v>84</v>
      </c>
      <c r="BK117" s="234">
        <f>ROUND(P117*H117,2)</f>
        <v>0</v>
      </c>
      <c r="BL117" s="19" t="s">
        <v>175</v>
      </c>
      <c r="BM117" s="233" t="s">
        <v>1305</v>
      </c>
    </row>
    <row r="118" s="13" customFormat="1">
      <c r="A118" s="13"/>
      <c r="B118" s="245"/>
      <c r="C118" s="246"/>
      <c r="D118" s="247" t="s">
        <v>605</v>
      </c>
      <c r="E118" s="248" t="s">
        <v>20</v>
      </c>
      <c r="F118" s="249" t="s">
        <v>1306</v>
      </c>
      <c r="G118" s="246"/>
      <c r="H118" s="250">
        <v>424</v>
      </c>
      <c r="I118" s="251"/>
      <c r="J118" s="251"/>
      <c r="K118" s="246"/>
      <c r="L118" s="246"/>
      <c r="M118" s="252"/>
      <c r="N118" s="253"/>
      <c r="O118" s="254"/>
      <c r="P118" s="254"/>
      <c r="Q118" s="254"/>
      <c r="R118" s="254"/>
      <c r="S118" s="254"/>
      <c r="T118" s="254"/>
      <c r="U118" s="254"/>
      <c r="V118" s="254"/>
      <c r="W118" s="254"/>
      <c r="X118" s="255"/>
      <c r="Y118" s="13"/>
      <c r="Z118" s="13"/>
      <c r="AA118" s="13"/>
      <c r="AB118" s="13"/>
      <c r="AC118" s="13"/>
      <c r="AD118" s="13"/>
      <c r="AE118" s="13"/>
      <c r="AT118" s="256" t="s">
        <v>605</v>
      </c>
      <c r="AU118" s="256" t="s">
        <v>86</v>
      </c>
      <c r="AV118" s="13" t="s">
        <v>86</v>
      </c>
      <c r="AW118" s="13" t="s">
        <v>5</v>
      </c>
      <c r="AX118" s="13" t="s">
        <v>84</v>
      </c>
      <c r="AY118" s="256" t="s">
        <v>166</v>
      </c>
    </row>
    <row r="119" s="2" customFormat="1" ht="24.15" customHeight="1">
      <c r="A119" s="40"/>
      <c r="B119" s="41"/>
      <c r="C119" s="220" t="s">
        <v>222</v>
      </c>
      <c r="D119" s="220" t="s">
        <v>171</v>
      </c>
      <c r="E119" s="221" t="s">
        <v>1307</v>
      </c>
      <c r="F119" s="222" t="s">
        <v>1308</v>
      </c>
      <c r="G119" s="223" t="s">
        <v>998</v>
      </c>
      <c r="H119" s="224">
        <v>600</v>
      </c>
      <c r="I119" s="225"/>
      <c r="J119" s="225"/>
      <c r="K119" s="226">
        <f>ROUND(P119*H119,2)</f>
        <v>0</v>
      </c>
      <c r="L119" s="227"/>
      <c r="M119" s="46"/>
      <c r="N119" s="228" t="s">
        <v>20</v>
      </c>
      <c r="O119" s="229" t="s">
        <v>45</v>
      </c>
      <c r="P119" s="230">
        <f>I119+J119</f>
        <v>0</v>
      </c>
      <c r="Q119" s="230">
        <f>ROUND(I119*H119,2)</f>
        <v>0</v>
      </c>
      <c r="R119" s="230">
        <f>ROUND(J119*H119,2)</f>
        <v>0</v>
      </c>
      <c r="S119" s="86"/>
      <c r="T119" s="231">
        <f>S119*H119</f>
        <v>0</v>
      </c>
      <c r="U119" s="231">
        <v>0</v>
      </c>
      <c r="V119" s="231">
        <f>U119*H119</f>
        <v>0</v>
      </c>
      <c r="W119" s="231">
        <v>0</v>
      </c>
      <c r="X119" s="232">
        <f>W119*H119</f>
        <v>0</v>
      </c>
      <c r="Y119" s="40"/>
      <c r="Z119" s="40"/>
      <c r="AA119" s="40"/>
      <c r="AB119" s="40"/>
      <c r="AC119" s="40"/>
      <c r="AD119" s="40"/>
      <c r="AE119" s="40"/>
      <c r="AR119" s="233" t="s">
        <v>175</v>
      </c>
      <c r="AT119" s="233" t="s">
        <v>171</v>
      </c>
      <c r="AU119" s="233" t="s">
        <v>86</v>
      </c>
      <c r="AY119" s="19" t="s">
        <v>166</v>
      </c>
      <c r="BE119" s="234">
        <f>IF(O119="základní",K119,0)</f>
        <v>0</v>
      </c>
      <c r="BF119" s="234">
        <f>IF(O119="snížená",K119,0)</f>
        <v>0</v>
      </c>
      <c r="BG119" s="234">
        <f>IF(O119="zákl. přenesená",K119,0)</f>
        <v>0</v>
      </c>
      <c r="BH119" s="234">
        <f>IF(O119="sníž. přenesená",K119,0)</f>
        <v>0</v>
      </c>
      <c r="BI119" s="234">
        <f>IF(O119="nulová",K119,0)</f>
        <v>0</v>
      </c>
      <c r="BJ119" s="19" t="s">
        <v>84</v>
      </c>
      <c r="BK119" s="234">
        <f>ROUND(P119*H119,2)</f>
        <v>0</v>
      </c>
      <c r="BL119" s="19" t="s">
        <v>175</v>
      </c>
      <c r="BM119" s="233" t="s">
        <v>1309</v>
      </c>
    </row>
    <row r="120" s="2" customFormat="1" ht="33" customHeight="1">
      <c r="A120" s="40"/>
      <c r="B120" s="41"/>
      <c r="C120" s="220" t="s">
        <v>226</v>
      </c>
      <c r="D120" s="220" t="s">
        <v>171</v>
      </c>
      <c r="E120" s="221" t="s">
        <v>1310</v>
      </c>
      <c r="F120" s="222" t="s">
        <v>1311</v>
      </c>
      <c r="G120" s="223" t="s">
        <v>599</v>
      </c>
      <c r="H120" s="224">
        <v>120</v>
      </c>
      <c r="I120" s="225"/>
      <c r="J120" s="225"/>
      <c r="K120" s="226">
        <f>ROUND(P120*H120,2)</f>
        <v>0</v>
      </c>
      <c r="L120" s="227"/>
      <c r="M120" s="46"/>
      <c r="N120" s="228" t="s">
        <v>20</v>
      </c>
      <c r="O120" s="229" t="s">
        <v>45</v>
      </c>
      <c r="P120" s="230">
        <f>I120+J120</f>
        <v>0</v>
      </c>
      <c r="Q120" s="230">
        <f>ROUND(I120*H120,2)</f>
        <v>0</v>
      </c>
      <c r="R120" s="230">
        <f>ROUND(J120*H120,2)</f>
        <v>0</v>
      </c>
      <c r="S120" s="86"/>
      <c r="T120" s="231">
        <f>S120*H120</f>
        <v>0</v>
      </c>
      <c r="U120" s="231">
        <v>0</v>
      </c>
      <c r="V120" s="231">
        <f>U120*H120</f>
        <v>0</v>
      </c>
      <c r="W120" s="231">
        <v>0</v>
      </c>
      <c r="X120" s="232">
        <f>W120*H120</f>
        <v>0</v>
      </c>
      <c r="Y120" s="40"/>
      <c r="Z120" s="40"/>
      <c r="AA120" s="40"/>
      <c r="AB120" s="40"/>
      <c r="AC120" s="40"/>
      <c r="AD120" s="40"/>
      <c r="AE120" s="40"/>
      <c r="AR120" s="233" t="s">
        <v>175</v>
      </c>
      <c r="AT120" s="233" t="s">
        <v>171</v>
      </c>
      <c r="AU120" s="233" t="s">
        <v>86</v>
      </c>
      <c r="AY120" s="19" t="s">
        <v>166</v>
      </c>
      <c r="BE120" s="234">
        <f>IF(O120="základní",K120,0)</f>
        <v>0</v>
      </c>
      <c r="BF120" s="234">
        <f>IF(O120="snížená",K120,0)</f>
        <v>0</v>
      </c>
      <c r="BG120" s="234">
        <f>IF(O120="zákl. přenesená",K120,0)</f>
        <v>0</v>
      </c>
      <c r="BH120" s="234">
        <f>IF(O120="sníž. přenesená",K120,0)</f>
        <v>0</v>
      </c>
      <c r="BI120" s="234">
        <f>IF(O120="nulová",K120,0)</f>
        <v>0</v>
      </c>
      <c r="BJ120" s="19" t="s">
        <v>84</v>
      </c>
      <c r="BK120" s="234">
        <f>ROUND(P120*H120,2)</f>
        <v>0</v>
      </c>
      <c r="BL120" s="19" t="s">
        <v>175</v>
      </c>
      <c r="BM120" s="233" t="s">
        <v>1312</v>
      </c>
    </row>
    <row r="121" s="13" customFormat="1">
      <c r="A121" s="13"/>
      <c r="B121" s="245"/>
      <c r="C121" s="246"/>
      <c r="D121" s="247" t="s">
        <v>605</v>
      </c>
      <c r="E121" s="248" t="s">
        <v>20</v>
      </c>
      <c r="F121" s="249" t="s">
        <v>1313</v>
      </c>
      <c r="G121" s="246"/>
      <c r="H121" s="250">
        <v>120</v>
      </c>
      <c r="I121" s="251"/>
      <c r="J121" s="251"/>
      <c r="K121" s="246"/>
      <c r="L121" s="246"/>
      <c r="M121" s="252"/>
      <c r="N121" s="253"/>
      <c r="O121" s="254"/>
      <c r="P121" s="254"/>
      <c r="Q121" s="254"/>
      <c r="R121" s="254"/>
      <c r="S121" s="254"/>
      <c r="T121" s="254"/>
      <c r="U121" s="254"/>
      <c r="V121" s="254"/>
      <c r="W121" s="254"/>
      <c r="X121" s="255"/>
      <c r="Y121" s="13"/>
      <c r="Z121" s="13"/>
      <c r="AA121" s="13"/>
      <c r="AB121" s="13"/>
      <c r="AC121" s="13"/>
      <c r="AD121" s="13"/>
      <c r="AE121" s="13"/>
      <c r="AT121" s="256" t="s">
        <v>605</v>
      </c>
      <c r="AU121" s="256" t="s">
        <v>86</v>
      </c>
      <c r="AV121" s="13" t="s">
        <v>86</v>
      </c>
      <c r="AW121" s="13" t="s">
        <v>5</v>
      </c>
      <c r="AX121" s="13" t="s">
        <v>84</v>
      </c>
      <c r="AY121" s="256" t="s">
        <v>166</v>
      </c>
    </row>
    <row r="122" s="2" customFormat="1" ht="33" customHeight="1">
      <c r="A122" s="40"/>
      <c r="B122" s="41"/>
      <c r="C122" s="220" t="s">
        <v>9</v>
      </c>
      <c r="D122" s="220" t="s">
        <v>171</v>
      </c>
      <c r="E122" s="221" t="s">
        <v>1314</v>
      </c>
      <c r="F122" s="222" t="s">
        <v>1315</v>
      </c>
      <c r="G122" s="223" t="s">
        <v>599</v>
      </c>
      <c r="H122" s="224">
        <v>3510.9000000000001</v>
      </c>
      <c r="I122" s="225"/>
      <c r="J122" s="225"/>
      <c r="K122" s="226">
        <f>ROUND(P122*H122,2)</f>
        <v>0</v>
      </c>
      <c r="L122" s="227"/>
      <c r="M122" s="46"/>
      <c r="N122" s="228" t="s">
        <v>20</v>
      </c>
      <c r="O122" s="229" t="s">
        <v>45</v>
      </c>
      <c r="P122" s="230">
        <f>I122+J122</f>
        <v>0</v>
      </c>
      <c r="Q122" s="230">
        <f>ROUND(I122*H122,2)</f>
        <v>0</v>
      </c>
      <c r="R122" s="230">
        <f>ROUND(J122*H122,2)</f>
        <v>0</v>
      </c>
      <c r="S122" s="86"/>
      <c r="T122" s="231">
        <f>S122*H122</f>
        <v>0</v>
      </c>
      <c r="U122" s="231">
        <v>0</v>
      </c>
      <c r="V122" s="231">
        <f>U122*H122</f>
        <v>0</v>
      </c>
      <c r="W122" s="231">
        <v>0</v>
      </c>
      <c r="X122" s="232">
        <f>W122*H122</f>
        <v>0</v>
      </c>
      <c r="Y122" s="40"/>
      <c r="Z122" s="40"/>
      <c r="AA122" s="40"/>
      <c r="AB122" s="40"/>
      <c r="AC122" s="40"/>
      <c r="AD122" s="40"/>
      <c r="AE122" s="40"/>
      <c r="AR122" s="233" t="s">
        <v>175</v>
      </c>
      <c r="AT122" s="233" t="s">
        <v>171</v>
      </c>
      <c r="AU122" s="233" t="s">
        <v>86</v>
      </c>
      <c r="AY122" s="19" t="s">
        <v>166</v>
      </c>
      <c r="BE122" s="234">
        <f>IF(O122="základní",K122,0)</f>
        <v>0</v>
      </c>
      <c r="BF122" s="234">
        <f>IF(O122="snížená",K122,0)</f>
        <v>0</v>
      </c>
      <c r="BG122" s="234">
        <f>IF(O122="zákl. přenesená",K122,0)</f>
        <v>0</v>
      </c>
      <c r="BH122" s="234">
        <f>IF(O122="sníž. přenesená",K122,0)</f>
        <v>0</v>
      </c>
      <c r="BI122" s="234">
        <f>IF(O122="nulová",K122,0)</f>
        <v>0</v>
      </c>
      <c r="BJ122" s="19" t="s">
        <v>84</v>
      </c>
      <c r="BK122" s="234">
        <f>ROUND(P122*H122,2)</f>
        <v>0</v>
      </c>
      <c r="BL122" s="19" t="s">
        <v>175</v>
      </c>
      <c r="BM122" s="233" t="s">
        <v>1316</v>
      </c>
    </row>
    <row r="123" s="13" customFormat="1">
      <c r="A123" s="13"/>
      <c r="B123" s="245"/>
      <c r="C123" s="246"/>
      <c r="D123" s="247" t="s">
        <v>605</v>
      </c>
      <c r="E123" s="248" t="s">
        <v>20</v>
      </c>
      <c r="F123" s="249" t="s">
        <v>1317</v>
      </c>
      <c r="G123" s="246"/>
      <c r="H123" s="250">
        <v>437.5</v>
      </c>
      <c r="I123" s="251"/>
      <c r="J123" s="251"/>
      <c r="K123" s="246"/>
      <c r="L123" s="246"/>
      <c r="M123" s="252"/>
      <c r="N123" s="253"/>
      <c r="O123" s="254"/>
      <c r="P123" s="254"/>
      <c r="Q123" s="254"/>
      <c r="R123" s="254"/>
      <c r="S123" s="254"/>
      <c r="T123" s="254"/>
      <c r="U123" s="254"/>
      <c r="V123" s="254"/>
      <c r="W123" s="254"/>
      <c r="X123" s="255"/>
      <c r="Y123" s="13"/>
      <c r="Z123" s="13"/>
      <c r="AA123" s="13"/>
      <c r="AB123" s="13"/>
      <c r="AC123" s="13"/>
      <c r="AD123" s="13"/>
      <c r="AE123" s="13"/>
      <c r="AT123" s="256" t="s">
        <v>605</v>
      </c>
      <c r="AU123" s="256" t="s">
        <v>86</v>
      </c>
      <c r="AV123" s="13" t="s">
        <v>86</v>
      </c>
      <c r="AW123" s="13" t="s">
        <v>5</v>
      </c>
      <c r="AX123" s="13" t="s">
        <v>76</v>
      </c>
      <c r="AY123" s="256" t="s">
        <v>166</v>
      </c>
    </row>
    <row r="124" s="13" customFormat="1">
      <c r="A124" s="13"/>
      <c r="B124" s="245"/>
      <c r="C124" s="246"/>
      <c r="D124" s="247" t="s">
        <v>605</v>
      </c>
      <c r="E124" s="248" t="s">
        <v>20</v>
      </c>
      <c r="F124" s="249" t="s">
        <v>1318</v>
      </c>
      <c r="G124" s="246"/>
      <c r="H124" s="250">
        <v>176</v>
      </c>
      <c r="I124" s="251"/>
      <c r="J124" s="251"/>
      <c r="K124" s="246"/>
      <c r="L124" s="246"/>
      <c r="M124" s="252"/>
      <c r="N124" s="253"/>
      <c r="O124" s="254"/>
      <c r="P124" s="254"/>
      <c r="Q124" s="254"/>
      <c r="R124" s="254"/>
      <c r="S124" s="254"/>
      <c r="T124" s="254"/>
      <c r="U124" s="254"/>
      <c r="V124" s="254"/>
      <c r="W124" s="254"/>
      <c r="X124" s="255"/>
      <c r="Y124" s="13"/>
      <c r="Z124" s="13"/>
      <c r="AA124" s="13"/>
      <c r="AB124" s="13"/>
      <c r="AC124" s="13"/>
      <c r="AD124" s="13"/>
      <c r="AE124" s="13"/>
      <c r="AT124" s="256" t="s">
        <v>605</v>
      </c>
      <c r="AU124" s="256" t="s">
        <v>86</v>
      </c>
      <c r="AV124" s="13" t="s">
        <v>86</v>
      </c>
      <c r="AW124" s="13" t="s">
        <v>5</v>
      </c>
      <c r="AX124" s="13" t="s">
        <v>76</v>
      </c>
      <c r="AY124" s="256" t="s">
        <v>166</v>
      </c>
    </row>
    <row r="125" s="13" customFormat="1">
      <c r="A125" s="13"/>
      <c r="B125" s="245"/>
      <c r="C125" s="246"/>
      <c r="D125" s="247" t="s">
        <v>605</v>
      </c>
      <c r="E125" s="248" t="s">
        <v>20</v>
      </c>
      <c r="F125" s="249" t="s">
        <v>1319</v>
      </c>
      <c r="G125" s="246"/>
      <c r="H125" s="250">
        <v>576</v>
      </c>
      <c r="I125" s="251"/>
      <c r="J125" s="251"/>
      <c r="K125" s="246"/>
      <c r="L125" s="246"/>
      <c r="M125" s="252"/>
      <c r="N125" s="253"/>
      <c r="O125" s="254"/>
      <c r="P125" s="254"/>
      <c r="Q125" s="254"/>
      <c r="R125" s="254"/>
      <c r="S125" s="254"/>
      <c r="T125" s="254"/>
      <c r="U125" s="254"/>
      <c r="V125" s="254"/>
      <c r="W125" s="254"/>
      <c r="X125" s="255"/>
      <c r="Y125" s="13"/>
      <c r="Z125" s="13"/>
      <c r="AA125" s="13"/>
      <c r="AB125" s="13"/>
      <c r="AC125" s="13"/>
      <c r="AD125" s="13"/>
      <c r="AE125" s="13"/>
      <c r="AT125" s="256" t="s">
        <v>605</v>
      </c>
      <c r="AU125" s="256" t="s">
        <v>86</v>
      </c>
      <c r="AV125" s="13" t="s">
        <v>86</v>
      </c>
      <c r="AW125" s="13" t="s">
        <v>5</v>
      </c>
      <c r="AX125" s="13" t="s">
        <v>76</v>
      </c>
      <c r="AY125" s="256" t="s">
        <v>166</v>
      </c>
    </row>
    <row r="126" s="13" customFormat="1">
      <c r="A126" s="13"/>
      <c r="B126" s="245"/>
      <c r="C126" s="246"/>
      <c r="D126" s="247" t="s">
        <v>605</v>
      </c>
      <c r="E126" s="248" t="s">
        <v>20</v>
      </c>
      <c r="F126" s="249" t="s">
        <v>1320</v>
      </c>
      <c r="G126" s="246"/>
      <c r="H126" s="250">
        <v>2321.4000000000001</v>
      </c>
      <c r="I126" s="251"/>
      <c r="J126" s="251"/>
      <c r="K126" s="246"/>
      <c r="L126" s="246"/>
      <c r="M126" s="252"/>
      <c r="N126" s="253"/>
      <c r="O126" s="254"/>
      <c r="P126" s="254"/>
      <c r="Q126" s="254"/>
      <c r="R126" s="254"/>
      <c r="S126" s="254"/>
      <c r="T126" s="254"/>
      <c r="U126" s="254"/>
      <c r="V126" s="254"/>
      <c r="W126" s="254"/>
      <c r="X126" s="255"/>
      <c r="Y126" s="13"/>
      <c r="Z126" s="13"/>
      <c r="AA126" s="13"/>
      <c r="AB126" s="13"/>
      <c r="AC126" s="13"/>
      <c r="AD126" s="13"/>
      <c r="AE126" s="13"/>
      <c r="AT126" s="256" t="s">
        <v>605</v>
      </c>
      <c r="AU126" s="256" t="s">
        <v>86</v>
      </c>
      <c r="AV126" s="13" t="s">
        <v>86</v>
      </c>
      <c r="AW126" s="13" t="s">
        <v>5</v>
      </c>
      <c r="AX126" s="13" t="s">
        <v>76</v>
      </c>
      <c r="AY126" s="256" t="s">
        <v>166</v>
      </c>
    </row>
    <row r="127" s="14" customFormat="1">
      <c r="A127" s="14"/>
      <c r="B127" s="257"/>
      <c r="C127" s="258"/>
      <c r="D127" s="247" t="s">
        <v>605</v>
      </c>
      <c r="E127" s="259" t="s">
        <v>20</v>
      </c>
      <c r="F127" s="260" t="s">
        <v>608</v>
      </c>
      <c r="G127" s="258"/>
      <c r="H127" s="261">
        <v>3510.9000000000001</v>
      </c>
      <c r="I127" s="262"/>
      <c r="J127" s="262"/>
      <c r="K127" s="258"/>
      <c r="L127" s="258"/>
      <c r="M127" s="263"/>
      <c r="N127" s="264"/>
      <c r="O127" s="265"/>
      <c r="P127" s="265"/>
      <c r="Q127" s="265"/>
      <c r="R127" s="265"/>
      <c r="S127" s="265"/>
      <c r="T127" s="265"/>
      <c r="U127" s="265"/>
      <c r="V127" s="265"/>
      <c r="W127" s="265"/>
      <c r="X127" s="266"/>
      <c r="Y127" s="14"/>
      <c r="Z127" s="14"/>
      <c r="AA127" s="14"/>
      <c r="AB127" s="14"/>
      <c r="AC127" s="14"/>
      <c r="AD127" s="14"/>
      <c r="AE127" s="14"/>
      <c r="AT127" s="267" t="s">
        <v>605</v>
      </c>
      <c r="AU127" s="267" t="s">
        <v>86</v>
      </c>
      <c r="AV127" s="14" t="s">
        <v>175</v>
      </c>
      <c r="AW127" s="14" t="s">
        <v>5</v>
      </c>
      <c r="AX127" s="14" t="s">
        <v>84</v>
      </c>
      <c r="AY127" s="267" t="s">
        <v>166</v>
      </c>
    </row>
    <row r="128" s="2" customFormat="1" ht="44.25" customHeight="1">
      <c r="A128" s="40"/>
      <c r="B128" s="41"/>
      <c r="C128" s="220" t="s">
        <v>233</v>
      </c>
      <c r="D128" s="220" t="s">
        <v>171</v>
      </c>
      <c r="E128" s="221" t="s">
        <v>1321</v>
      </c>
      <c r="F128" s="222" t="s">
        <v>1322</v>
      </c>
      <c r="G128" s="223" t="s">
        <v>599</v>
      </c>
      <c r="H128" s="224">
        <v>54.465000000000003</v>
      </c>
      <c r="I128" s="225"/>
      <c r="J128" s="225"/>
      <c r="K128" s="226">
        <f>ROUND(P128*H128,2)</f>
        <v>0</v>
      </c>
      <c r="L128" s="227"/>
      <c r="M128" s="46"/>
      <c r="N128" s="228" t="s">
        <v>20</v>
      </c>
      <c r="O128" s="229" t="s">
        <v>45</v>
      </c>
      <c r="P128" s="230">
        <f>I128+J128</f>
        <v>0</v>
      </c>
      <c r="Q128" s="230">
        <f>ROUND(I128*H128,2)</f>
        <v>0</v>
      </c>
      <c r="R128" s="230">
        <f>ROUND(J128*H128,2)</f>
        <v>0</v>
      </c>
      <c r="S128" s="86"/>
      <c r="T128" s="231">
        <f>S128*H128</f>
        <v>0</v>
      </c>
      <c r="U128" s="231">
        <v>0</v>
      </c>
      <c r="V128" s="231">
        <f>U128*H128</f>
        <v>0</v>
      </c>
      <c r="W128" s="231">
        <v>0</v>
      </c>
      <c r="X128" s="232">
        <f>W128*H128</f>
        <v>0</v>
      </c>
      <c r="Y128" s="40"/>
      <c r="Z128" s="40"/>
      <c r="AA128" s="40"/>
      <c r="AB128" s="40"/>
      <c r="AC128" s="40"/>
      <c r="AD128" s="40"/>
      <c r="AE128" s="40"/>
      <c r="AR128" s="233" t="s">
        <v>175</v>
      </c>
      <c r="AT128" s="233" t="s">
        <v>171</v>
      </c>
      <c r="AU128" s="233" t="s">
        <v>86</v>
      </c>
      <c r="AY128" s="19" t="s">
        <v>166</v>
      </c>
      <c r="BE128" s="234">
        <f>IF(O128="základní",K128,0)</f>
        <v>0</v>
      </c>
      <c r="BF128" s="234">
        <f>IF(O128="snížená",K128,0)</f>
        <v>0</v>
      </c>
      <c r="BG128" s="234">
        <f>IF(O128="zákl. přenesená",K128,0)</f>
        <v>0</v>
      </c>
      <c r="BH128" s="234">
        <f>IF(O128="sníž. přenesená",K128,0)</f>
        <v>0</v>
      </c>
      <c r="BI128" s="234">
        <f>IF(O128="nulová",K128,0)</f>
        <v>0</v>
      </c>
      <c r="BJ128" s="19" t="s">
        <v>84</v>
      </c>
      <c r="BK128" s="234">
        <f>ROUND(P128*H128,2)</f>
        <v>0</v>
      </c>
      <c r="BL128" s="19" t="s">
        <v>175</v>
      </c>
      <c r="BM128" s="233" t="s">
        <v>1323</v>
      </c>
    </row>
    <row r="129" s="13" customFormat="1">
      <c r="A129" s="13"/>
      <c r="B129" s="245"/>
      <c r="C129" s="246"/>
      <c r="D129" s="247" t="s">
        <v>605</v>
      </c>
      <c r="E129" s="248" t="s">
        <v>20</v>
      </c>
      <c r="F129" s="249" t="s">
        <v>1324</v>
      </c>
      <c r="G129" s="246"/>
      <c r="H129" s="250">
        <v>3.1200000000000001</v>
      </c>
      <c r="I129" s="251"/>
      <c r="J129" s="251"/>
      <c r="K129" s="246"/>
      <c r="L129" s="246"/>
      <c r="M129" s="252"/>
      <c r="N129" s="253"/>
      <c r="O129" s="254"/>
      <c r="P129" s="254"/>
      <c r="Q129" s="254"/>
      <c r="R129" s="254"/>
      <c r="S129" s="254"/>
      <c r="T129" s="254"/>
      <c r="U129" s="254"/>
      <c r="V129" s="254"/>
      <c r="W129" s="254"/>
      <c r="X129" s="255"/>
      <c r="Y129" s="13"/>
      <c r="Z129" s="13"/>
      <c r="AA129" s="13"/>
      <c r="AB129" s="13"/>
      <c r="AC129" s="13"/>
      <c r="AD129" s="13"/>
      <c r="AE129" s="13"/>
      <c r="AT129" s="256" t="s">
        <v>605</v>
      </c>
      <c r="AU129" s="256" t="s">
        <v>86</v>
      </c>
      <c r="AV129" s="13" t="s">
        <v>86</v>
      </c>
      <c r="AW129" s="13" t="s">
        <v>5</v>
      </c>
      <c r="AX129" s="13" t="s">
        <v>76</v>
      </c>
      <c r="AY129" s="256" t="s">
        <v>166</v>
      </c>
    </row>
    <row r="130" s="13" customFormat="1">
      <c r="A130" s="13"/>
      <c r="B130" s="245"/>
      <c r="C130" s="246"/>
      <c r="D130" s="247" t="s">
        <v>605</v>
      </c>
      <c r="E130" s="248" t="s">
        <v>20</v>
      </c>
      <c r="F130" s="249" t="s">
        <v>1325</v>
      </c>
      <c r="G130" s="246"/>
      <c r="H130" s="250">
        <v>34.447000000000003</v>
      </c>
      <c r="I130" s="251"/>
      <c r="J130" s="251"/>
      <c r="K130" s="246"/>
      <c r="L130" s="246"/>
      <c r="M130" s="252"/>
      <c r="N130" s="253"/>
      <c r="O130" s="254"/>
      <c r="P130" s="254"/>
      <c r="Q130" s="254"/>
      <c r="R130" s="254"/>
      <c r="S130" s="254"/>
      <c r="T130" s="254"/>
      <c r="U130" s="254"/>
      <c r="V130" s="254"/>
      <c r="W130" s="254"/>
      <c r="X130" s="255"/>
      <c r="Y130" s="13"/>
      <c r="Z130" s="13"/>
      <c r="AA130" s="13"/>
      <c r="AB130" s="13"/>
      <c r="AC130" s="13"/>
      <c r="AD130" s="13"/>
      <c r="AE130" s="13"/>
      <c r="AT130" s="256" t="s">
        <v>605</v>
      </c>
      <c r="AU130" s="256" t="s">
        <v>86</v>
      </c>
      <c r="AV130" s="13" t="s">
        <v>86</v>
      </c>
      <c r="AW130" s="13" t="s">
        <v>5</v>
      </c>
      <c r="AX130" s="13" t="s">
        <v>76</v>
      </c>
      <c r="AY130" s="256" t="s">
        <v>166</v>
      </c>
    </row>
    <row r="131" s="13" customFormat="1">
      <c r="A131" s="13"/>
      <c r="B131" s="245"/>
      <c r="C131" s="246"/>
      <c r="D131" s="247" t="s">
        <v>605</v>
      </c>
      <c r="E131" s="248" t="s">
        <v>20</v>
      </c>
      <c r="F131" s="249" t="s">
        <v>1326</v>
      </c>
      <c r="G131" s="246"/>
      <c r="H131" s="250">
        <v>2.7360000000000002</v>
      </c>
      <c r="I131" s="251"/>
      <c r="J131" s="251"/>
      <c r="K131" s="246"/>
      <c r="L131" s="246"/>
      <c r="M131" s="252"/>
      <c r="N131" s="253"/>
      <c r="O131" s="254"/>
      <c r="P131" s="254"/>
      <c r="Q131" s="254"/>
      <c r="R131" s="254"/>
      <c r="S131" s="254"/>
      <c r="T131" s="254"/>
      <c r="U131" s="254"/>
      <c r="V131" s="254"/>
      <c r="W131" s="254"/>
      <c r="X131" s="255"/>
      <c r="Y131" s="13"/>
      <c r="Z131" s="13"/>
      <c r="AA131" s="13"/>
      <c r="AB131" s="13"/>
      <c r="AC131" s="13"/>
      <c r="AD131" s="13"/>
      <c r="AE131" s="13"/>
      <c r="AT131" s="256" t="s">
        <v>605</v>
      </c>
      <c r="AU131" s="256" t="s">
        <v>86</v>
      </c>
      <c r="AV131" s="13" t="s">
        <v>86</v>
      </c>
      <c r="AW131" s="13" t="s">
        <v>5</v>
      </c>
      <c r="AX131" s="13" t="s">
        <v>76</v>
      </c>
      <c r="AY131" s="256" t="s">
        <v>166</v>
      </c>
    </row>
    <row r="132" s="13" customFormat="1">
      <c r="A132" s="13"/>
      <c r="B132" s="245"/>
      <c r="C132" s="246"/>
      <c r="D132" s="247" t="s">
        <v>605</v>
      </c>
      <c r="E132" s="248" t="s">
        <v>20</v>
      </c>
      <c r="F132" s="249" t="s">
        <v>1327</v>
      </c>
      <c r="G132" s="246"/>
      <c r="H132" s="250">
        <v>14.162000000000001</v>
      </c>
      <c r="I132" s="251"/>
      <c r="J132" s="251"/>
      <c r="K132" s="246"/>
      <c r="L132" s="246"/>
      <c r="M132" s="252"/>
      <c r="N132" s="253"/>
      <c r="O132" s="254"/>
      <c r="P132" s="254"/>
      <c r="Q132" s="254"/>
      <c r="R132" s="254"/>
      <c r="S132" s="254"/>
      <c r="T132" s="254"/>
      <c r="U132" s="254"/>
      <c r="V132" s="254"/>
      <c r="W132" s="254"/>
      <c r="X132" s="255"/>
      <c r="Y132" s="13"/>
      <c r="Z132" s="13"/>
      <c r="AA132" s="13"/>
      <c r="AB132" s="13"/>
      <c r="AC132" s="13"/>
      <c r="AD132" s="13"/>
      <c r="AE132" s="13"/>
      <c r="AT132" s="256" t="s">
        <v>605</v>
      </c>
      <c r="AU132" s="256" t="s">
        <v>86</v>
      </c>
      <c r="AV132" s="13" t="s">
        <v>86</v>
      </c>
      <c r="AW132" s="13" t="s">
        <v>5</v>
      </c>
      <c r="AX132" s="13" t="s">
        <v>76</v>
      </c>
      <c r="AY132" s="256" t="s">
        <v>166</v>
      </c>
    </row>
    <row r="133" s="14" customFormat="1">
      <c r="A133" s="14"/>
      <c r="B133" s="257"/>
      <c r="C133" s="258"/>
      <c r="D133" s="247" t="s">
        <v>605</v>
      </c>
      <c r="E133" s="259" t="s">
        <v>20</v>
      </c>
      <c r="F133" s="260" t="s">
        <v>608</v>
      </c>
      <c r="G133" s="258"/>
      <c r="H133" s="261">
        <v>54.464999999999996</v>
      </c>
      <c r="I133" s="262"/>
      <c r="J133" s="262"/>
      <c r="K133" s="258"/>
      <c r="L133" s="258"/>
      <c r="M133" s="263"/>
      <c r="N133" s="264"/>
      <c r="O133" s="265"/>
      <c r="P133" s="265"/>
      <c r="Q133" s="265"/>
      <c r="R133" s="265"/>
      <c r="S133" s="265"/>
      <c r="T133" s="265"/>
      <c r="U133" s="265"/>
      <c r="V133" s="265"/>
      <c r="W133" s="265"/>
      <c r="X133" s="266"/>
      <c r="Y133" s="14"/>
      <c r="Z133" s="14"/>
      <c r="AA133" s="14"/>
      <c r="AB133" s="14"/>
      <c r="AC133" s="14"/>
      <c r="AD133" s="14"/>
      <c r="AE133" s="14"/>
      <c r="AT133" s="267" t="s">
        <v>605</v>
      </c>
      <c r="AU133" s="267" t="s">
        <v>86</v>
      </c>
      <c r="AV133" s="14" t="s">
        <v>175</v>
      </c>
      <c r="AW133" s="14" t="s">
        <v>5</v>
      </c>
      <c r="AX133" s="14" t="s">
        <v>84</v>
      </c>
      <c r="AY133" s="267" t="s">
        <v>166</v>
      </c>
    </row>
    <row r="134" s="2" customFormat="1" ht="49.05" customHeight="1">
      <c r="A134" s="40"/>
      <c r="B134" s="41"/>
      <c r="C134" s="220" t="s">
        <v>237</v>
      </c>
      <c r="D134" s="220" t="s">
        <v>171</v>
      </c>
      <c r="E134" s="221" t="s">
        <v>1328</v>
      </c>
      <c r="F134" s="222" t="s">
        <v>1329</v>
      </c>
      <c r="G134" s="223" t="s">
        <v>730</v>
      </c>
      <c r="H134" s="224">
        <v>0</v>
      </c>
      <c r="I134" s="225"/>
      <c r="J134" s="225"/>
      <c r="K134" s="226">
        <f>ROUND(P134*H134,2)</f>
        <v>0</v>
      </c>
      <c r="L134" s="227"/>
      <c r="M134" s="46"/>
      <c r="N134" s="228" t="s">
        <v>20</v>
      </c>
      <c r="O134" s="229" t="s">
        <v>45</v>
      </c>
      <c r="P134" s="230">
        <f>I134+J134</f>
        <v>0</v>
      </c>
      <c r="Q134" s="230">
        <f>ROUND(I134*H134,2)</f>
        <v>0</v>
      </c>
      <c r="R134" s="230">
        <f>ROUND(J134*H134,2)</f>
        <v>0</v>
      </c>
      <c r="S134" s="86"/>
      <c r="T134" s="231">
        <f>S134*H134</f>
        <v>0</v>
      </c>
      <c r="U134" s="231">
        <v>0</v>
      </c>
      <c r="V134" s="231">
        <f>U134*H134</f>
        <v>0</v>
      </c>
      <c r="W134" s="231">
        <v>0</v>
      </c>
      <c r="X134" s="232">
        <f>W134*H134</f>
        <v>0</v>
      </c>
      <c r="Y134" s="40"/>
      <c r="Z134" s="40"/>
      <c r="AA134" s="40"/>
      <c r="AB134" s="40"/>
      <c r="AC134" s="40"/>
      <c r="AD134" s="40"/>
      <c r="AE134" s="40"/>
      <c r="AR134" s="233" t="s">
        <v>175</v>
      </c>
      <c r="AT134" s="233" t="s">
        <v>171</v>
      </c>
      <c r="AU134" s="233" t="s">
        <v>86</v>
      </c>
      <c r="AY134" s="19" t="s">
        <v>166</v>
      </c>
      <c r="BE134" s="234">
        <f>IF(O134="základní",K134,0)</f>
        <v>0</v>
      </c>
      <c r="BF134" s="234">
        <f>IF(O134="snížená",K134,0)</f>
        <v>0</v>
      </c>
      <c r="BG134" s="234">
        <f>IF(O134="zákl. přenesená",K134,0)</f>
        <v>0</v>
      </c>
      <c r="BH134" s="234">
        <f>IF(O134="sníž. přenesená",K134,0)</f>
        <v>0</v>
      </c>
      <c r="BI134" s="234">
        <f>IF(O134="nulová",K134,0)</f>
        <v>0</v>
      </c>
      <c r="BJ134" s="19" t="s">
        <v>84</v>
      </c>
      <c r="BK134" s="234">
        <f>ROUND(P134*H134,2)</f>
        <v>0</v>
      </c>
      <c r="BL134" s="19" t="s">
        <v>175</v>
      </c>
      <c r="BM134" s="233" t="s">
        <v>1330</v>
      </c>
    </row>
    <row r="135" s="13" customFormat="1">
      <c r="A135" s="13"/>
      <c r="B135" s="245"/>
      <c r="C135" s="246"/>
      <c r="D135" s="247" t="s">
        <v>605</v>
      </c>
      <c r="E135" s="248" t="s">
        <v>20</v>
      </c>
      <c r="F135" s="249" t="s">
        <v>1271</v>
      </c>
      <c r="G135" s="246"/>
      <c r="H135" s="250">
        <v>0</v>
      </c>
      <c r="I135" s="251"/>
      <c r="J135" s="251"/>
      <c r="K135" s="246"/>
      <c r="L135" s="246"/>
      <c r="M135" s="252"/>
      <c r="N135" s="253"/>
      <c r="O135" s="254"/>
      <c r="P135" s="254"/>
      <c r="Q135" s="254"/>
      <c r="R135" s="254"/>
      <c r="S135" s="254"/>
      <c r="T135" s="254"/>
      <c r="U135" s="254"/>
      <c r="V135" s="254"/>
      <c r="W135" s="254"/>
      <c r="X135" s="255"/>
      <c r="Y135" s="13"/>
      <c r="Z135" s="13"/>
      <c r="AA135" s="13"/>
      <c r="AB135" s="13"/>
      <c r="AC135" s="13"/>
      <c r="AD135" s="13"/>
      <c r="AE135" s="13"/>
      <c r="AT135" s="256" t="s">
        <v>605</v>
      </c>
      <c r="AU135" s="256" t="s">
        <v>86</v>
      </c>
      <c r="AV135" s="13" t="s">
        <v>86</v>
      </c>
      <c r="AW135" s="13" t="s">
        <v>5</v>
      </c>
      <c r="AX135" s="13" t="s">
        <v>84</v>
      </c>
      <c r="AY135" s="256" t="s">
        <v>166</v>
      </c>
    </row>
    <row r="136" s="2" customFormat="1" ht="49.05" customHeight="1">
      <c r="A136" s="40"/>
      <c r="B136" s="41"/>
      <c r="C136" s="220" t="s">
        <v>241</v>
      </c>
      <c r="D136" s="220" t="s">
        <v>171</v>
      </c>
      <c r="E136" s="221" t="s">
        <v>1331</v>
      </c>
      <c r="F136" s="222" t="s">
        <v>1332</v>
      </c>
      <c r="G136" s="223" t="s">
        <v>730</v>
      </c>
      <c r="H136" s="224">
        <v>0</v>
      </c>
      <c r="I136" s="225"/>
      <c r="J136" s="225"/>
      <c r="K136" s="226">
        <f>ROUND(P136*H136,2)</f>
        <v>0</v>
      </c>
      <c r="L136" s="227"/>
      <c r="M136" s="46"/>
      <c r="N136" s="228" t="s">
        <v>20</v>
      </c>
      <c r="O136" s="229" t="s">
        <v>45</v>
      </c>
      <c r="P136" s="230">
        <f>I136+J136</f>
        <v>0</v>
      </c>
      <c r="Q136" s="230">
        <f>ROUND(I136*H136,2)</f>
        <v>0</v>
      </c>
      <c r="R136" s="230">
        <f>ROUND(J136*H136,2)</f>
        <v>0</v>
      </c>
      <c r="S136" s="86"/>
      <c r="T136" s="231">
        <f>S136*H136</f>
        <v>0</v>
      </c>
      <c r="U136" s="231">
        <v>0</v>
      </c>
      <c r="V136" s="231">
        <f>U136*H136</f>
        <v>0</v>
      </c>
      <c r="W136" s="231">
        <v>0</v>
      </c>
      <c r="X136" s="232">
        <f>W136*H136</f>
        <v>0</v>
      </c>
      <c r="Y136" s="40"/>
      <c r="Z136" s="40"/>
      <c r="AA136" s="40"/>
      <c r="AB136" s="40"/>
      <c r="AC136" s="40"/>
      <c r="AD136" s="40"/>
      <c r="AE136" s="40"/>
      <c r="AR136" s="233" t="s">
        <v>175</v>
      </c>
      <c r="AT136" s="233" t="s">
        <v>171</v>
      </c>
      <c r="AU136" s="233" t="s">
        <v>86</v>
      </c>
      <c r="AY136" s="19" t="s">
        <v>166</v>
      </c>
      <c r="BE136" s="234">
        <f>IF(O136="základní",K136,0)</f>
        <v>0</v>
      </c>
      <c r="BF136" s="234">
        <f>IF(O136="snížená",K136,0)</f>
        <v>0</v>
      </c>
      <c r="BG136" s="234">
        <f>IF(O136="zákl. přenesená",K136,0)</f>
        <v>0</v>
      </c>
      <c r="BH136" s="234">
        <f>IF(O136="sníž. přenesená",K136,0)</f>
        <v>0</v>
      </c>
      <c r="BI136" s="234">
        <f>IF(O136="nulová",K136,0)</f>
        <v>0</v>
      </c>
      <c r="BJ136" s="19" t="s">
        <v>84</v>
      </c>
      <c r="BK136" s="234">
        <f>ROUND(P136*H136,2)</f>
        <v>0</v>
      </c>
      <c r="BL136" s="19" t="s">
        <v>175</v>
      </c>
      <c r="BM136" s="233" t="s">
        <v>1333</v>
      </c>
    </row>
    <row r="137" s="13" customFormat="1">
      <c r="A137" s="13"/>
      <c r="B137" s="245"/>
      <c r="C137" s="246"/>
      <c r="D137" s="247" t="s">
        <v>605</v>
      </c>
      <c r="E137" s="248" t="s">
        <v>20</v>
      </c>
      <c r="F137" s="249" t="s">
        <v>1275</v>
      </c>
      <c r="G137" s="246"/>
      <c r="H137" s="250">
        <v>0</v>
      </c>
      <c r="I137" s="251"/>
      <c r="J137" s="251"/>
      <c r="K137" s="246"/>
      <c r="L137" s="246"/>
      <c r="M137" s="252"/>
      <c r="N137" s="253"/>
      <c r="O137" s="254"/>
      <c r="P137" s="254"/>
      <c r="Q137" s="254"/>
      <c r="R137" s="254"/>
      <c r="S137" s="254"/>
      <c r="T137" s="254"/>
      <c r="U137" s="254"/>
      <c r="V137" s="254"/>
      <c r="W137" s="254"/>
      <c r="X137" s="255"/>
      <c r="Y137" s="13"/>
      <c r="Z137" s="13"/>
      <c r="AA137" s="13"/>
      <c r="AB137" s="13"/>
      <c r="AC137" s="13"/>
      <c r="AD137" s="13"/>
      <c r="AE137" s="13"/>
      <c r="AT137" s="256" t="s">
        <v>605</v>
      </c>
      <c r="AU137" s="256" t="s">
        <v>86</v>
      </c>
      <c r="AV137" s="13" t="s">
        <v>86</v>
      </c>
      <c r="AW137" s="13" t="s">
        <v>5</v>
      </c>
      <c r="AX137" s="13" t="s">
        <v>84</v>
      </c>
      <c r="AY137" s="256" t="s">
        <v>166</v>
      </c>
    </row>
    <row r="138" s="2" customFormat="1" ht="49.05" customHeight="1">
      <c r="A138" s="40"/>
      <c r="B138" s="41"/>
      <c r="C138" s="220" t="s">
        <v>245</v>
      </c>
      <c r="D138" s="220" t="s">
        <v>171</v>
      </c>
      <c r="E138" s="221" t="s">
        <v>1334</v>
      </c>
      <c r="F138" s="222" t="s">
        <v>1335</v>
      </c>
      <c r="G138" s="223" t="s">
        <v>730</v>
      </c>
      <c r="H138" s="224">
        <v>0</v>
      </c>
      <c r="I138" s="225"/>
      <c r="J138" s="225"/>
      <c r="K138" s="226">
        <f>ROUND(P138*H138,2)</f>
        <v>0</v>
      </c>
      <c r="L138" s="227"/>
      <c r="M138" s="46"/>
      <c r="N138" s="228" t="s">
        <v>20</v>
      </c>
      <c r="O138" s="229" t="s">
        <v>45</v>
      </c>
      <c r="P138" s="230">
        <f>I138+J138</f>
        <v>0</v>
      </c>
      <c r="Q138" s="230">
        <f>ROUND(I138*H138,2)</f>
        <v>0</v>
      </c>
      <c r="R138" s="230">
        <f>ROUND(J138*H138,2)</f>
        <v>0</v>
      </c>
      <c r="S138" s="86"/>
      <c r="T138" s="231">
        <f>S138*H138</f>
        <v>0</v>
      </c>
      <c r="U138" s="231">
        <v>0</v>
      </c>
      <c r="V138" s="231">
        <f>U138*H138</f>
        <v>0</v>
      </c>
      <c r="W138" s="231">
        <v>0</v>
      </c>
      <c r="X138" s="232">
        <f>W138*H138</f>
        <v>0</v>
      </c>
      <c r="Y138" s="40"/>
      <c r="Z138" s="40"/>
      <c r="AA138" s="40"/>
      <c r="AB138" s="40"/>
      <c r="AC138" s="40"/>
      <c r="AD138" s="40"/>
      <c r="AE138" s="40"/>
      <c r="AR138" s="233" t="s">
        <v>175</v>
      </c>
      <c r="AT138" s="233" t="s">
        <v>171</v>
      </c>
      <c r="AU138" s="233" t="s">
        <v>86</v>
      </c>
      <c r="AY138" s="19" t="s">
        <v>166</v>
      </c>
      <c r="BE138" s="234">
        <f>IF(O138="základní",K138,0)</f>
        <v>0</v>
      </c>
      <c r="BF138" s="234">
        <f>IF(O138="snížená",K138,0)</f>
        <v>0</v>
      </c>
      <c r="BG138" s="234">
        <f>IF(O138="zákl. přenesená",K138,0)</f>
        <v>0</v>
      </c>
      <c r="BH138" s="234">
        <f>IF(O138="sníž. přenesená",K138,0)</f>
        <v>0</v>
      </c>
      <c r="BI138" s="234">
        <f>IF(O138="nulová",K138,0)</f>
        <v>0</v>
      </c>
      <c r="BJ138" s="19" t="s">
        <v>84</v>
      </c>
      <c r="BK138" s="234">
        <f>ROUND(P138*H138,2)</f>
        <v>0</v>
      </c>
      <c r="BL138" s="19" t="s">
        <v>175</v>
      </c>
      <c r="BM138" s="233" t="s">
        <v>1336</v>
      </c>
    </row>
    <row r="139" s="13" customFormat="1">
      <c r="A139" s="13"/>
      <c r="B139" s="245"/>
      <c r="C139" s="246"/>
      <c r="D139" s="247" t="s">
        <v>605</v>
      </c>
      <c r="E139" s="248" t="s">
        <v>20</v>
      </c>
      <c r="F139" s="249" t="s">
        <v>1279</v>
      </c>
      <c r="G139" s="246"/>
      <c r="H139" s="250">
        <v>0</v>
      </c>
      <c r="I139" s="251"/>
      <c r="J139" s="251"/>
      <c r="K139" s="246"/>
      <c r="L139" s="246"/>
      <c r="M139" s="252"/>
      <c r="N139" s="253"/>
      <c r="O139" s="254"/>
      <c r="P139" s="254"/>
      <c r="Q139" s="254"/>
      <c r="R139" s="254"/>
      <c r="S139" s="254"/>
      <c r="T139" s="254"/>
      <c r="U139" s="254"/>
      <c r="V139" s="254"/>
      <c r="W139" s="254"/>
      <c r="X139" s="255"/>
      <c r="Y139" s="13"/>
      <c r="Z139" s="13"/>
      <c r="AA139" s="13"/>
      <c r="AB139" s="13"/>
      <c r="AC139" s="13"/>
      <c r="AD139" s="13"/>
      <c r="AE139" s="13"/>
      <c r="AT139" s="256" t="s">
        <v>605</v>
      </c>
      <c r="AU139" s="256" t="s">
        <v>86</v>
      </c>
      <c r="AV139" s="13" t="s">
        <v>86</v>
      </c>
      <c r="AW139" s="13" t="s">
        <v>5</v>
      </c>
      <c r="AX139" s="13" t="s">
        <v>84</v>
      </c>
      <c r="AY139" s="256" t="s">
        <v>166</v>
      </c>
    </row>
    <row r="140" s="2" customFormat="1" ht="44.25" customHeight="1">
      <c r="A140" s="40"/>
      <c r="B140" s="41"/>
      <c r="C140" s="220" t="s">
        <v>251</v>
      </c>
      <c r="D140" s="220" t="s">
        <v>171</v>
      </c>
      <c r="E140" s="221" t="s">
        <v>1337</v>
      </c>
      <c r="F140" s="222" t="s">
        <v>1338</v>
      </c>
      <c r="G140" s="223" t="s">
        <v>730</v>
      </c>
      <c r="H140" s="224">
        <v>0</v>
      </c>
      <c r="I140" s="225"/>
      <c r="J140" s="225"/>
      <c r="K140" s="226">
        <f>ROUND(P140*H140,2)</f>
        <v>0</v>
      </c>
      <c r="L140" s="227"/>
      <c r="M140" s="46"/>
      <c r="N140" s="228" t="s">
        <v>20</v>
      </c>
      <c r="O140" s="229" t="s">
        <v>45</v>
      </c>
      <c r="P140" s="230">
        <f>I140+J140</f>
        <v>0</v>
      </c>
      <c r="Q140" s="230">
        <f>ROUND(I140*H140,2)</f>
        <v>0</v>
      </c>
      <c r="R140" s="230">
        <f>ROUND(J140*H140,2)</f>
        <v>0</v>
      </c>
      <c r="S140" s="86"/>
      <c r="T140" s="231">
        <f>S140*H140</f>
        <v>0</v>
      </c>
      <c r="U140" s="231">
        <v>0</v>
      </c>
      <c r="V140" s="231">
        <f>U140*H140</f>
        <v>0</v>
      </c>
      <c r="W140" s="231">
        <v>0</v>
      </c>
      <c r="X140" s="232">
        <f>W140*H140</f>
        <v>0</v>
      </c>
      <c r="Y140" s="40"/>
      <c r="Z140" s="40"/>
      <c r="AA140" s="40"/>
      <c r="AB140" s="40"/>
      <c r="AC140" s="40"/>
      <c r="AD140" s="40"/>
      <c r="AE140" s="40"/>
      <c r="AR140" s="233" t="s">
        <v>175</v>
      </c>
      <c r="AT140" s="233" t="s">
        <v>171</v>
      </c>
      <c r="AU140" s="233" t="s">
        <v>86</v>
      </c>
      <c r="AY140" s="19" t="s">
        <v>166</v>
      </c>
      <c r="BE140" s="234">
        <f>IF(O140="základní",K140,0)</f>
        <v>0</v>
      </c>
      <c r="BF140" s="234">
        <f>IF(O140="snížená",K140,0)</f>
        <v>0</v>
      </c>
      <c r="BG140" s="234">
        <f>IF(O140="zákl. přenesená",K140,0)</f>
        <v>0</v>
      </c>
      <c r="BH140" s="234">
        <f>IF(O140="sníž. přenesená",K140,0)</f>
        <v>0</v>
      </c>
      <c r="BI140" s="234">
        <f>IF(O140="nulová",K140,0)</f>
        <v>0</v>
      </c>
      <c r="BJ140" s="19" t="s">
        <v>84</v>
      </c>
      <c r="BK140" s="234">
        <f>ROUND(P140*H140,2)</f>
        <v>0</v>
      </c>
      <c r="BL140" s="19" t="s">
        <v>175</v>
      </c>
      <c r="BM140" s="233" t="s">
        <v>1339</v>
      </c>
    </row>
    <row r="141" s="13" customFormat="1">
      <c r="A141" s="13"/>
      <c r="B141" s="245"/>
      <c r="C141" s="246"/>
      <c r="D141" s="247" t="s">
        <v>605</v>
      </c>
      <c r="E141" s="248" t="s">
        <v>20</v>
      </c>
      <c r="F141" s="249" t="s">
        <v>1271</v>
      </c>
      <c r="G141" s="246"/>
      <c r="H141" s="250">
        <v>0</v>
      </c>
      <c r="I141" s="251"/>
      <c r="J141" s="251"/>
      <c r="K141" s="246"/>
      <c r="L141" s="246"/>
      <c r="M141" s="252"/>
      <c r="N141" s="253"/>
      <c r="O141" s="254"/>
      <c r="P141" s="254"/>
      <c r="Q141" s="254"/>
      <c r="R141" s="254"/>
      <c r="S141" s="254"/>
      <c r="T141" s="254"/>
      <c r="U141" s="254"/>
      <c r="V141" s="254"/>
      <c r="W141" s="254"/>
      <c r="X141" s="255"/>
      <c r="Y141" s="13"/>
      <c r="Z141" s="13"/>
      <c r="AA141" s="13"/>
      <c r="AB141" s="13"/>
      <c r="AC141" s="13"/>
      <c r="AD141" s="13"/>
      <c r="AE141" s="13"/>
      <c r="AT141" s="256" t="s">
        <v>605</v>
      </c>
      <c r="AU141" s="256" t="s">
        <v>86</v>
      </c>
      <c r="AV141" s="13" t="s">
        <v>86</v>
      </c>
      <c r="AW141" s="13" t="s">
        <v>5</v>
      </c>
      <c r="AX141" s="13" t="s">
        <v>84</v>
      </c>
      <c r="AY141" s="256" t="s">
        <v>166</v>
      </c>
    </row>
    <row r="142" s="2" customFormat="1" ht="44.25" customHeight="1">
      <c r="A142" s="40"/>
      <c r="B142" s="41"/>
      <c r="C142" s="220" t="s">
        <v>8</v>
      </c>
      <c r="D142" s="220" t="s">
        <v>171</v>
      </c>
      <c r="E142" s="221" t="s">
        <v>1340</v>
      </c>
      <c r="F142" s="222" t="s">
        <v>1341</v>
      </c>
      <c r="G142" s="223" t="s">
        <v>730</v>
      </c>
      <c r="H142" s="224">
        <v>0</v>
      </c>
      <c r="I142" s="225"/>
      <c r="J142" s="225"/>
      <c r="K142" s="226">
        <f>ROUND(P142*H142,2)</f>
        <v>0</v>
      </c>
      <c r="L142" s="227"/>
      <c r="M142" s="46"/>
      <c r="N142" s="228" t="s">
        <v>20</v>
      </c>
      <c r="O142" s="229" t="s">
        <v>45</v>
      </c>
      <c r="P142" s="230">
        <f>I142+J142</f>
        <v>0</v>
      </c>
      <c r="Q142" s="230">
        <f>ROUND(I142*H142,2)</f>
        <v>0</v>
      </c>
      <c r="R142" s="230">
        <f>ROUND(J142*H142,2)</f>
        <v>0</v>
      </c>
      <c r="S142" s="86"/>
      <c r="T142" s="231">
        <f>S142*H142</f>
        <v>0</v>
      </c>
      <c r="U142" s="231">
        <v>0</v>
      </c>
      <c r="V142" s="231">
        <f>U142*H142</f>
        <v>0</v>
      </c>
      <c r="W142" s="231">
        <v>0</v>
      </c>
      <c r="X142" s="232">
        <f>W142*H142</f>
        <v>0</v>
      </c>
      <c r="Y142" s="40"/>
      <c r="Z142" s="40"/>
      <c r="AA142" s="40"/>
      <c r="AB142" s="40"/>
      <c r="AC142" s="40"/>
      <c r="AD142" s="40"/>
      <c r="AE142" s="40"/>
      <c r="AR142" s="233" t="s">
        <v>175</v>
      </c>
      <c r="AT142" s="233" t="s">
        <v>171</v>
      </c>
      <c r="AU142" s="233" t="s">
        <v>86</v>
      </c>
      <c r="AY142" s="19" t="s">
        <v>166</v>
      </c>
      <c r="BE142" s="234">
        <f>IF(O142="základní",K142,0)</f>
        <v>0</v>
      </c>
      <c r="BF142" s="234">
        <f>IF(O142="snížená",K142,0)</f>
        <v>0</v>
      </c>
      <c r="BG142" s="234">
        <f>IF(O142="zákl. přenesená",K142,0)</f>
        <v>0</v>
      </c>
      <c r="BH142" s="234">
        <f>IF(O142="sníž. přenesená",K142,0)</f>
        <v>0</v>
      </c>
      <c r="BI142" s="234">
        <f>IF(O142="nulová",K142,0)</f>
        <v>0</v>
      </c>
      <c r="BJ142" s="19" t="s">
        <v>84</v>
      </c>
      <c r="BK142" s="234">
        <f>ROUND(P142*H142,2)</f>
        <v>0</v>
      </c>
      <c r="BL142" s="19" t="s">
        <v>175</v>
      </c>
      <c r="BM142" s="233" t="s">
        <v>1342</v>
      </c>
    </row>
    <row r="143" s="13" customFormat="1">
      <c r="A143" s="13"/>
      <c r="B143" s="245"/>
      <c r="C143" s="246"/>
      <c r="D143" s="247" t="s">
        <v>605</v>
      </c>
      <c r="E143" s="248" t="s">
        <v>20</v>
      </c>
      <c r="F143" s="249" t="s">
        <v>1275</v>
      </c>
      <c r="G143" s="246"/>
      <c r="H143" s="250">
        <v>0</v>
      </c>
      <c r="I143" s="251"/>
      <c r="J143" s="251"/>
      <c r="K143" s="246"/>
      <c r="L143" s="246"/>
      <c r="M143" s="252"/>
      <c r="N143" s="253"/>
      <c r="O143" s="254"/>
      <c r="P143" s="254"/>
      <c r="Q143" s="254"/>
      <c r="R143" s="254"/>
      <c r="S143" s="254"/>
      <c r="T143" s="254"/>
      <c r="U143" s="254"/>
      <c r="V143" s="254"/>
      <c r="W143" s="254"/>
      <c r="X143" s="255"/>
      <c r="Y143" s="13"/>
      <c r="Z143" s="13"/>
      <c r="AA143" s="13"/>
      <c r="AB143" s="13"/>
      <c r="AC143" s="13"/>
      <c r="AD143" s="13"/>
      <c r="AE143" s="13"/>
      <c r="AT143" s="256" t="s">
        <v>605</v>
      </c>
      <c r="AU143" s="256" t="s">
        <v>86</v>
      </c>
      <c r="AV143" s="13" t="s">
        <v>86</v>
      </c>
      <c r="AW143" s="13" t="s">
        <v>5</v>
      </c>
      <c r="AX143" s="13" t="s">
        <v>84</v>
      </c>
      <c r="AY143" s="256" t="s">
        <v>166</v>
      </c>
    </row>
    <row r="144" s="2" customFormat="1" ht="44.25" customHeight="1">
      <c r="A144" s="40"/>
      <c r="B144" s="41"/>
      <c r="C144" s="220" t="s">
        <v>259</v>
      </c>
      <c r="D144" s="220" t="s">
        <v>171</v>
      </c>
      <c r="E144" s="221" t="s">
        <v>1343</v>
      </c>
      <c r="F144" s="222" t="s">
        <v>1344</v>
      </c>
      <c r="G144" s="223" t="s">
        <v>730</v>
      </c>
      <c r="H144" s="224">
        <v>0</v>
      </c>
      <c r="I144" s="225"/>
      <c r="J144" s="225"/>
      <c r="K144" s="226">
        <f>ROUND(P144*H144,2)</f>
        <v>0</v>
      </c>
      <c r="L144" s="227"/>
      <c r="M144" s="46"/>
      <c r="N144" s="228" t="s">
        <v>20</v>
      </c>
      <c r="O144" s="229" t="s">
        <v>45</v>
      </c>
      <c r="P144" s="230">
        <f>I144+J144</f>
        <v>0</v>
      </c>
      <c r="Q144" s="230">
        <f>ROUND(I144*H144,2)</f>
        <v>0</v>
      </c>
      <c r="R144" s="230">
        <f>ROUND(J144*H144,2)</f>
        <v>0</v>
      </c>
      <c r="S144" s="86"/>
      <c r="T144" s="231">
        <f>S144*H144</f>
        <v>0</v>
      </c>
      <c r="U144" s="231">
        <v>0</v>
      </c>
      <c r="V144" s="231">
        <f>U144*H144</f>
        <v>0</v>
      </c>
      <c r="W144" s="231">
        <v>0</v>
      </c>
      <c r="X144" s="232">
        <f>W144*H144</f>
        <v>0</v>
      </c>
      <c r="Y144" s="40"/>
      <c r="Z144" s="40"/>
      <c r="AA144" s="40"/>
      <c r="AB144" s="40"/>
      <c r="AC144" s="40"/>
      <c r="AD144" s="40"/>
      <c r="AE144" s="40"/>
      <c r="AR144" s="233" t="s">
        <v>175</v>
      </c>
      <c r="AT144" s="233" t="s">
        <v>171</v>
      </c>
      <c r="AU144" s="233" t="s">
        <v>86</v>
      </c>
      <c r="AY144" s="19" t="s">
        <v>166</v>
      </c>
      <c r="BE144" s="234">
        <f>IF(O144="základní",K144,0)</f>
        <v>0</v>
      </c>
      <c r="BF144" s="234">
        <f>IF(O144="snížená",K144,0)</f>
        <v>0</v>
      </c>
      <c r="BG144" s="234">
        <f>IF(O144="zákl. přenesená",K144,0)</f>
        <v>0</v>
      </c>
      <c r="BH144" s="234">
        <f>IF(O144="sníž. přenesená",K144,0)</f>
        <v>0</v>
      </c>
      <c r="BI144" s="234">
        <f>IF(O144="nulová",K144,0)</f>
        <v>0</v>
      </c>
      <c r="BJ144" s="19" t="s">
        <v>84</v>
      </c>
      <c r="BK144" s="234">
        <f>ROUND(P144*H144,2)</f>
        <v>0</v>
      </c>
      <c r="BL144" s="19" t="s">
        <v>175</v>
      </c>
      <c r="BM144" s="233" t="s">
        <v>1345</v>
      </c>
    </row>
    <row r="145" s="13" customFormat="1">
      <c r="A145" s="13"/>
      <c r="B145" s="245"/>
      <c r="C145" s="246"/>
      <c r="D145" s="247" t="s">
        <v>605</v>
      </c>
      <c r="E145" s="248" t="s">
        <v>20</v>
      </c>
      <c r="F145" s="249" t="s">
        <v>1279</v>
      </c>
      <c r="G145" s="246"/>
      <c r="H145" s="250">
        <v>0</v>
      </c>
      <c r="I145" s="251"/>
      <c r="J145" s="251"/>
      <c r="K145" s="246"/>
      <c r="L145" s="246"/>
      <c r="M145" s="252"/>
      <c r="N145" s="253"/>
      <c r="O145" s="254"/>
      <c r="P145" s="254"/>
      <c r="Q145" s="254"/>
      <c r="R145" s="254"/>
      <c r="S145" s="254"/>
      <c r="T145" s="254"/>
      <c r="U145" s="254"/>
      <c r="V145" s="254"/>
      <c r="W145" s="254"/>
      <c r="X145" s="255"/>
      <c r="Y145" s="13"/>
      <c r="Z145" s="13"/>
      <c r="AA145" s="13"/>
      <c r="AB145" s="13"/>
      <c r="AC145" s="13"/>
      <c r="AD145" s="13"/>
      <c r="AE145" s="13"/>
      <c r="AT145" s="256" t="s">
        <v>605</v>
      </c>
      <c r="AU145" s="256" t="s">
        <v>86</v>
      </c>
      <c r="AV145" s="13" t="s">
        <v>86</v>
      </c>
      <c r="AW145" s="13" t="s">
        <v>5</v>
      </c>
      <c r="AX145" s="13" t="s">
        <v>84</v>
      </c>
      <c r="AY145" s="256" t="s">
        <v>166</v>
      </c>
    </row>
    <row r="146" s="2" customFormat="1" ht="37.8" customHeight="1">
      <c r="A146" s="40"/>
      <c r="B146" s="41"/>
      <c r="C146" s="220" t="s">
        <v>263</v>
      </c>
      <c r="D146" s="220" t="s">
        <v>171</v>
      </c>
      <c r="E146" s="221" t="s">
        <v>1346</v>
      </c>
      <c r="F146" s="222" t="s">
        <v>1347</v>
      </c>
      <c r="G146" s="223" t="s">
        <v>730</v>
      </c>
      <c r="H146" s="224">
        <v>23</v>
      </c>
      <c r="I146" s="225"/>
      <c r="J146" s="225"/>
      <c r="K146" s="226">
        <f>ROUND(P146*H146,2)</f>
        <v>0</v>
      </c>
      <c r="L146" s="227"/>
      <c r="M146" s="46"/>
      <c r="N146" s="228" t="s">
        <v>20</v>
      </c>
      <c r="O146" s="229" t="s">
        <v>45</v>
      </c>
      <c r="P146" s="230">
        <f>I146+J146</f>
        <v>0</v>
      </c>
      <c r="Q146" s="230">
        <f>ROUND(I146*H146,2)</f>
        <v>0</v>
      </c>
      <c r="R146" s="230">
        <f>ROUND(J146*H146,2)</f>
        <v>0</v>
      </c>
      <c r="S146" s="86"/>
      <c r="T146" s="231">
        <f>S146*H146</f>
        <v>0</v>
      </c>
      <c r="U146" s="231">
        <v>0</v>
      </c>
      <c r="V146" s="231">
        <f>U146*H146</f>
        <v>0</v>
      </c>
      <c r="W146" s="231">
        <v>0</v>
      </c>
      <c r="X146" s="232">
        <f>W146*H146</f>
        <v>0</v>
      </c>
      <c r="Y146" s="40"/>
      <c r="Z146" s="40"/>
      <c r="AA146" s="40"/>
      <c r="AB146" s="40"/>
      <c r="AC146" s="40"/>
      <c r="AD146" s="40"/>
      <c r="AE146" s="40"/>
      <c r="AR146" s="233" t="s">
        <v>175</v>
      </c>
      <c r="AT146" s="233" t="s">
        <v>171</v>
      </c>
      <c r="AU146" s="233" t="s">
        <v>86</v>
      </c>
      <c r="AY146" s="19" t="s">
        <v>166</v>
      </c>
      <c r="BE146" s="234">
        <f>IF(O146="základní",K146,0)</f>
        <v>0</v>
      </c>
      <c r="BF146" s="234">
        <f>IF(O146="snížená",K146,0)</f>
        <v>0</v>
      </c>
      <c r="BG146" s="234">
        <f>IF(O146="zákl. přenesená",K146,0)</f>
        <v>0</v>
      </c>
      <c r="BH146" s="234">
        <f>IF(O146="sníž. přenesená",K146,0)</f>
        <v>0</v>
      </c>
      <c r="BI146" s="234">
        <f>IF(O146="nulová",K146,0)</f>
        <v>0</v>
      </c>
      <c r="BJ146" s="19" t="s">
        <v>84</v>
      </c>
      <c r="BK146" s="234">
        <f>ROUND(P146*H146,2)</f>
        <v>0</v>
      </c>
      <c r="BL146" s="19" t="s">
        <v>175</v>
      </c>
      <c r="BM146" s="233" t="s">
        <v>1348</v>
      </c>
    </row>
    <row r="147" s="2" customFormat="1" ht="37.8" customHeight="1">
      <c r="A147" s="40"/>
      <c r="B147" s="41"/>
      <c r="C147" s="220" t="s">
        <v>267</v>
      </c>
      <c r="D147" s="220" t="s">
        <v>171</v>
      </c>
      <c r="E147" s="221" t="s">
        <v>1349</v>
      </c>
      <c r="F147" s="222" t="s">
        <v>1350</v>
      </c>
      <c r="G147" s="223" t="s">
        <v>730</v>
      </c>
      <c r="H147" s="224">
        <v>14</v>
      </c>
      <c r="I147" s="225"/>
      <c r="J147" s="225"/>
      <c r="K147" s="226">
        <f>ROUND(P147*H147,2)</f>
        <v>0</v>
      </c>
      <c r="L147" s="227"/>
      <c r="M147" s="46"/>
      <c r="N147" s="228" t="s">
        <v>20</v>
      </c>
      <c r="O147" s="229" t="s">
        <v>45</v>
      </c>
      <c r="P147" s="230">
        <f>I147+J147</f>
        <v>0</v>
      </c>
      <c r="Q147" s="230">
        <f>ROUND(I147*H147,2)</f>
        <v>0</v>
      </c>
      <c r="R147" s="230">
        <f>ROUND(J147*H147,2)</f>
        <v>0</v>
      </c>
      <c r="S147" s="86"/>
      <c r="T147" s="231">
        <f>S147*H147</f>
        <v>0</v>
      </c>
      <c r="U147" s="231">
        <v>0</v>
      </c>
      <c r="V147" s="231">
        <f>U147*H147</f>
        <v>0</v>
      </c>
      <c r="W147" s="231">
        <v>0</v>
      </c>
      <c r="X147" s="232">
        <f>W147*H147</f>
        <v>0</v>
      </c>
      <c r="Y147" s="40"/>
      <c r="Z147" s="40"/>
      <c r="AA147" s="40"/>
      <c r="AB147" s="40"/>
      <c r="AC147" s="40"/>
      <c r="AD147" s="40"/>
      <c r="AE147" s="40"/>
      <c r="AR147" s="233" t="s">
        <v>175</v>
      </c>
      <c r="AT147" s="233" t="s">
        <v>171</v>
      </c>
      <c r="AU147" s="233" t="s">
        <v>86</v>
      </c>
      <c r="AY147" s="19" t="s">
        <v>166</v>
      </c>
      <c r="BE147" s="234">
        <f>IF(O147="základní",K147,0)</f>
        <v>0</v>
      </c>
      <c r="BF147" s="234">
        <f>IF(O147="snížená",K147,0)</f>
        <v>0</v>
      </c>
      <c r="BG147" s="234">
        <f>IF(O147="zákl. přenesená",K147,0)</f>
        <v>0</v>
      </c>
      <c r="BH147" s="234">
        <f>IF(O147="sníž. přenesená",K147,0)</f>
        <v>0</v>
      </c>
      <c r="BI147" s="234">
        <f>IF(O147="nulová",K147,0)</f>
        <v>0</v>
      </c>
      <c r="BJ147" s="19" t="s">
        <v>84</v>
      </c>
      <c r="BK147" s="234">
        <f>ROUND(P147*H147,2)</f>
        <v>0</v>
      </c>
      <c r="BL147" s="19" t="s">
        <v>175</v>
      </c>
      <c r="BM147" s="233" t="s">
        <v>1351</v>
      </c>
    </row>
    <row r="148" s="2" customFormat="1" ht="37.8" customHeight="1">
      <c r="A148" s="40"/>
      <c r="B148" s="41"/>
      <c r="C148" s="220" t="s">
        <v>271</v>
      </c>
      <c r="D148" s="220" t="s">
        <v>171</v>
      </c>
      <c r="E148" s="221" t="s">
        <v>1352</v>
      </c>
      <c r="F148" s="222" t="s">
        <v>1353</v>
      </c>
      <c r="G148" s="223" t="s">
        <v>730</v>
      </c>
      <c r="H148" s="224">
        <v>3</v>
      </c>
      <c r="I148" s="225"/>
      <c r="J148" s="225"/>
      <c r="K148" s="226">
        <f>ROUND(P148*H148,2)</f>
        <v>0</v>
      </c>
      <c r="L148" s="227"/>
      <c r="M148" s="46"/>
      <c r="N148" s="228" t="s">
        <v>20</v>
      </c>
      <c r="O148" s="229" t="s">
        <v>45</v>
      </c>
      <c r="P148" s="230">
        <f>I148+J148</f>
        <v>0</v>
      </c>
      <c r="Q148" s="230">
        <f>ROUND(I148*H148,2)</f>
        <v>0</v>
      </c>
      <c r="R148" s="230">
        <f>ROUND(J148*H148,2)</f>
        <v>0</v>
      </c>
      <c r="S148" s="86"/>
      <c r="T148" s="231">
        <f>S148*H148</f>
        <v>0</v>
      </c>
      <c r="U148" s="231">
        <v>0</v>
      </c>
      <c r="V148" s="231">
        <f>U148*H148</f>
        <v>0</v>
      </c>
      <c r="W148" s="231">
        <v>0</v>
      </c>
      <c r="X148" s="232">
        <f>W148*H148</f>
        <v>0</v>
      </c>
      <c r="Y148" s="40"/>
      <c r="Z148" s="40"/>
      <c r="AA148" s="40"/>
      <c r="AB148" s="40"/>
      <c r="AC148" s="40"/>
      <c r="AD148" s="40"/>
      <c r="AE148" s="40"/>
      <c r="AR148" s="233" t="s">
        <v>175</v>
      </c>
      <c r="AT148" s="233" t="s">
        <v>171</v>
      </c>
      <c r="AU148" s="233" t="s">
        <v>86</v>
      </c>
      <c r="AY148" s="19" t="s">
        <v>166</v>
      </c>
      <c r="BE148" s="234">
        <f>IF(O148="základní",K148,0)</f>
        <v>0</v>
      </c>
      <c r="BF148" s="234">
        <f>IF(O148="snížená",K148,0)</f>
        <v>0</v>
      </c>
      <c r="BG148" s="234">
        <f>IF(O148="zákl. přenesená",K148,0)</f>
        <v>0</v>
      </c>
      <c r="BH148" s="234">
        <f>IF(O148="sníž. přenesená",K148,0)</f>
        <v>0</v>
      </c>
      <c r="BI148" s="234">
        <f>IF(O148="nulová",K148,0)</f>
        <v>0</v>
      </c>
      <c r="BJ148" s="19" t="s">
        <v>84</v>
      </c>
      <c r="BK148" s="234">
        <f>ROUND(P148*H148,2)</f>
        <v>0</v>
      </c>
      <c r="BL148" s="19" t="s">
        <v>175</v>
      </c>
      <c r="BM148" s="233" t="s">
        <v>1354</v>
      </c>
    </row>
    <row r="149" s="2" customFormat="1" ht="33" customHeight="1">
      <c r="A149" s="40"/>
      <c r="B149" s="41"/>
      <c r="C149" s="220" t="s">
        <v>275</v>
      </c>
      <c r="D149" s="220" t="s">
        <v>171</v>
      </c>
      <c r="E149" s="221" t="s">
        <v>1355</v>
      </c>
      <c r="F149" s="222" t="s">
        <v>1356</v>
      </c>
      <c r="G149" s="223" t="s">
        <v>998</v>
      </c>
      <c r="H149" s="224">
        <v>272</v>
      </c>
      <c r="I149" s="225"/>
      <c r="J149" s="225"/>
      <c r="K149" s="226">
        <f>ROUND(P149*H149,2)</f>
        <v>0</v>
      </c>
      <c r="L149" s="227"/>
      <c r="M149" s="46"/>
      <c r="N149" s="228" t="s">
        <v>20</v>
      </c>
      <c r="O149" s="229" t="s">
        <v>45</v>
      </c>
      <c r="P149" s="230">
        <f>I149+J149</f>
        <v>0</v>
      </c>
      <c r="Q149" s="230">
        <f>ROUND(I149*H149,2)</f>
        <v>0</v>
      </c>
      <c r="R149" s="230">
        <f>ROUND(J149*H149,2)</f>
        <v>0</v>
      </c>
      <c r="S149" s="86"/>
      <c r="T149" s="231">
        <f>S149*H149</f>
        <v>0</v>
      </c>
      <c r="U149" s="231">
        <v>0</v>
      </c>
      <c r="V149" s="231">
        <f>U149*H149</f>
        <v>0</v>
      </c>
      <c r="W149" s="231">
        <v>0</v>
      </c>
      <c r="X149" s="232">
        <f>W149*H149</f>
        <v>0</v>
      </c>
      <c r="Y149" s="40"/>
      <c r="Z149" s="40"/>
      <c r="AA149" s="40"/>
      <c r="AB149" s="40"/>
      <c r="AC149" s="40"/>
      <c r="AD149" s="40"/>
      <c r="AE149" s="40"/>
      <c r="AR149" s="233" t="s">
        <v>175</v>
      </c>
      <c r="AT149" s="233" t="s">
        <v>171</v>
      </c>
      <c r="AU149" s="233" t="s">
        <v>86</v>
      </c>
      <c r="AY149" s="19" t="s">
        <v>166</v>
      </c>
      <c r="BE149" s="234">
        <f>IF(O149="základní",K149,0)</f>
        <v>0</v>
      </c>
      <c r="BF149" s="234">
        <f>IF(O149="snížená",K149,0)</f>
        <v>0</v>
      </c>
      <c r="BG149" s="234">
        <f>IF(O149="zákl. přenesená",K149,0)</f>
        <v>0</v>
      </c>
      <c r="BH149" s="234">
        <f>IF(O149="sníž. přenesená",K149,0)</f>
        <v>0</v>
      </c>
      <c r="BI149" s="234">
        <f>IF(O149="nulová",K149,0)</f>
        <v>0</v>
      </c>
      <c r="BJ149" s="19" t="s">
        <v>84</v>
      </c>
      <c r="BK149" s="234">
        <f>ROUND(P149*H149,2)</f>
        <v>0</v>
      </c>
      <c r="BL149" s="19" t="s">
        <v>175</v>
      </c>
      <c r="BM149" s="233" t="s">
        <v>1357</v>
      </c>
    </row>
    <row r="150" s="13" customFormat="1">
      <c r="A150" s="13"/>
      <c r="B150" s="245"/>
      <c r="C150" s="246"/>
      <c r="D150" s="247" t="s">
        <v>605</v>
      </c>
      <c r="E150" s="248" t="s">
        <v>20</v>
      </c>
      <c r="F150" s="249" t="s">
        <v>1262</v>
      </c>
      <c r="G150" s="246"/>
      <c r="H150" s="250">
        <v>10</v>
      </c>
      <c r="I150" s="251"/>
      <c r="J150" s="251"/>
      <c r="K150" s="246"/>
      <c r="L150" s="246"/>
      <c r="M150" s="252"/>
      <c r="N150" s="253"/>
      <c r="O150" s="254"/>
      <c r="P150" s="254"/>
      <c r="Q150" s="254"/>
      <c r="R150" s="254"/>
      <c r="S150" s="254"/>
      <c r="T150" s="254"/>
      <c r="U150" s="254"/>
      <c r="V150" s="254"/>
      <c r="W150" s="254"/>
      <c r="X150" s="255"/>
      <c r="Y150" s="13"/>
      <c r="Z150" s="13"/>
      <c r="AA150" s="13"/>
      <c r="AB150" s="13"/>
      <c r="AC150" s="13"/>
      <c r="AD150" s="13"/>
      <c r="AE150" s="13"/>
      <c r="AT150" s="256" t="s">
        <v>605</v>
      </c>
      <c r="AU150" s="256" t="s">
        <v>86</v>
      </c>
      <c r="AV150" s="13" t="s">
        <v>86</v>
      </c>
      <c r="AW150" s="13" t="s">
        <v>5</v>
      </c>
      <c r="AX150" s="13" t="s">
        <v>76</v>
      </c>
      <c r="AY150" s="256" t="s">
        <v>166</v>
      </c>
    </row>
    <row r="151" s="13" customFormat="1">
      <c r="A151" s="13"/>
      <c r="B151" s="245"/>
      <c r="C151" s="246"/>
      <c r="D151" s="247" t="s">
        <v>605</v>
      </c>
      <c r="E151" s="248" t="s">
        <v>20</v>
      </c>
      <c r="F151" s="249" t="s">
        <v>1263</v>
      </c>
      <c r="G151" s="246"/>
      <c r="H151" s="250">
        <v>56</v>
      </c>
      <c r="I151" s="251"/>
      <c r="J151" s="251"/>
      <c r="K151" s="246"/>
      <c r="L151" s="246"/>
      <c r="M151" s="252"/>
      <c r="N151" s="253"/>
      <c r="O151" s="254"/>
      <c r="P151" s="254"/>
      <c r="Q151" s="254"/>
      <c r="R151" s="254"/>
      <c r="S151" s="254"/>
      <c r="T151" s="254"/>
      <c r="U151" s="254"/>
      <c r="V151" s="254"/>
      <c r="W151" s="254"/>
      <c r="X151" s="255"/>
      <c r="Y151" s="13"/>
      <c r="Z151" s="13"/>
      <c r="AA151" s="13"/>
      <c r="AB151" s="13"/>
      <c r="AC151" s="13"/>
      <c r="AD151" s="13"/>
      <c r="AE151" s="13"/>
      <c r="AT151" s="256" t="s">
        <v>605</v>
      </c>
      <c r="AU151" s="256" t="s">
        <v>86</v>
      </c>
      <c r="AV151" s="13" t="s">
        <v>86</v>
      </c>
      <c r="AW151" s="13" t="s">
        <v>5</v>
      </c>
      <c r="AX151" s="13" t="s">
        <v>76</v>
      </c>
      <c r="AY151" s="256" t="s">
        <v>166</v>
      </c>
    </row>
    <row r="152" s="13" customFormat="1">
      <c r="A152" s="13"/>
      <c r="B152" s="245"/>
      <c r="C152" s="246"/>
      <c r="D152" s="247" t="s">
        <v>605</v>
      </c>
      <c r="E152" s="248" t="s">
        <v>20</v>
      </c>
      <c r="F152" s="249" t="s">
        <v>1264</v>
      </c>
      <c r="G152" s="246"/>
      <c r="H152" s="250">
        <v>15</v>
      </c>
      <c r="I152" s="251"/>
      <c r="J152" s="251"/>
      <c r="K152" s="246"/>
      <c r="L152" s="246"/>
      <c r="M152" s="252"/>
      <c r="N152" s="253"/>
      <c r="O152" s="254"/>
      <c r="P152" s="254"/>
      <c r="Q152" s="254"/>
      <c r="R152" s="254"/>
      <c r="S152" s="254"/>
      <c r="T152" s="254"/>
      <c r="U152" s="254"/>
      <c r="V152" s="254"/>
      <c r="W152" s="254"/>
      <c r="X152" s="255"/>
      <c r="Y152" s="13"/>
      <c r="Z152" s="13"/>
      <c r="AA152" s="13"/>
      <c r="AB152" s="13"/>
      <c r="AC152" s="13"/>
      <c r="AD152" s="13"/>
      <c r="AE152" s="13"/>
      <c r="AT152" s="256" t="s">
        <v>605</v>
      </c>
      <c r="AU152" s="256" t="s">
        <v>86</v>
      </c>
      <c r="AV152" s="13" t="s">
        <v>86</v>
      </c>
      <c r="AW152" s="13" t="s">
        <v>5</v>
      </c>
      <c r="AX152" s="13" t="s">
        <v>76</v>
      </c>
      <c r="AY152" s="256" t="s">
        <v>166</v>
      </c>
    </row>
    <row r="153" s="13" customFormat="1">
      <c r="A153" s="13"/>
      <c r="B153" s="245"/>
      <c r="C153" s="246"/>
      <c r="D153" s="247" t="s">
        <v>605</v>
      </c>
      <c r="E153" s="248" t="s">
        <v>20</v>
      </c>
      <c r="F153" s="249" t="s">
        <v>1265</v>
      </c>
      <c r="G153" s="246"/>
      <c r="H153" s="250">
        <v>160</v>
      </c>
      <c r="I153" s="251"/>
      <c r="J153" s="251"/>
      <c r="K153" s="246"/>
      <c r="L153" s="246"/>
      <c r="M153" s="252"/>
      <c r="N153" s="253"/>
      <c r="O153" s="254"/>
      <c r="P153" s="254"/>
      <c r="Q153" s="254"/>
      <c r="R153" s="254"/>
      <c r="S153" s="254"/>
      <c r="T153" s="254"/>
      <c r="U153" s="254"/>
      <c r="V153" s="254"/>
      <c r="W153" s="254"/>
      <c r="X153" s="255"/>
      <c r="Y153" s="13"/>
      <c r="Z153" s="13"/>
      <c r="AA153" s="13"/>
      <c r="AB153" s="13"/>
      <c r="AC153" s="13"/>
      <c r="AD153" s="13"/>
      <c r="AE153" s="13"/>
      <c r="AT153" s="256" t="s">
        <v>605</v>
      </c>
      <c r="AU153" s="256" t="s">
        <v>86</v>
      </c>
      <c r="AV153" s="13" t="s">
        <v>86</v>
      </c>
      <c r="AW153" s="13" t="s">
        <v>5</v>
      </c>
      <c r="AX153" s="13" t="s">
        <v>76</v>
      </c>
      <c r="AY153" s="256" t="s">
        <v>166</v>
      </c>
    </row>
    <row r="154" s="13" customFormat="1">
      <c r="A154" s="13"/>
      <c r="B154" s="245"/>
      <c r="C154" s="246"/>
      <c r="D154" s="247" t="s">
        <v>605</v>
      </c>
      <c r="E154" s="248" t="s">
        <v>20</v>
      </c>
      <c r="F154" s="249" t="s">
        <v>1266</v>
      </c>
      <c r="G154" s="246"/>
      <c r="H154" s="250">
        <v>15</v>
      </c>
      <c r="I154" s="251"/>
      <c r="J154" s="251"/>
      <c r="K154" s="246"/>
      <c r="L154" s="246"/>
      <c r="M154" s="252"/>
      <c r="N154" s="253"/>
      <c r="O154" s="254"/>
      <c r="P154" s="254"/>
      <c r="Q154" s="254"/>
      <c r="R154" s="254"/>
      <c r="S154" s="254"/>
      <c r="T154" s="254"/>
      <c r="U154" s="254"/>
      <c r="V154" s="254"/>
      <c r="W154" s="254"/>
      <c r="X154" s="255"/>
      <c r="Y154" s="13"/>
      <c r="Z154" s="13"/>
      <c r="AA154" s="13"/>
      <c r="AB154" s="13"/>
      <c r="AC154" s="13"/>
      <c r="AD154" s="13"/>
      <c r="AE154" s="13"/>
      <c r="AT154" s="256" t="s">
        <v>605</v>
      </c>
      <c r="AU154" s="256" t="s">
        <v>86</v>
      </c>
      <c r="AV154" s="13" t="s">
        <v>86</v>
      </c>
      <c r="AW154" s="13" t="s">
        <v>5</v>
      </c>
      <c r="AX154" s="13" t="s">
        <v>76</v>
      </c>
      <c r="AY154" s="256" t="s">
        <v>166</v>
      </c>
    </row>
    <row r="155" s="13" customFormat="1">
      <c r="A155" s="13"/>
      <c r="B155" s="245"/>
      <c r="C155" s="246"/>
      <c r="D155" s="247" t="s">
        <v>605</v>
      </c>
      <c r="E155" s="248" t="s">
        <v>20</v>
      </c>
      <c r="F155" s="249" t="s">
        <v>1267</v>
      </c>
      <c r="G155" s="246"/>
      <c r="H155" s="250">
        <v>16</v>
      </c>
      <c r="I155" s="251"/>
      <c r="J155" s="251"/>
      <c r="K155" s="246"/>
      <c r="L155" s="246"/>
      <c r="M155" s="252"/>
      <c r="N155" s="253"/>
      <c r="O155" s="254"/>
      <c r="P155" s="254"/>
      <c r="Q155" s="254"/>
      <c r="R155" s="254"/>
      <c r="S155" s="254"/>
      <c r="T155" s="254"/>
      <c r="U155" s="254"/>
      <c r="V155" s="254"/>
      <c r="W155" s="254"/>
      <c r="X155" s="255"/>
      <c r="Y155" s="13"/>
      <c r="Z155" s="13"/>
      <c r="AA155" s="13"/>
      <c r="AB155" s="13"/>
      <c r="AC155" s="13"/>
      <c r="AD155" s="13"/>
      <c r="AE155" s="13"/>
      <c r="AT155" s="256" t="s">
        <v>605</v>
      </c>
      <c r="AU155" s="256" t="s">
        <v>86</v>
      </c>
      <c r="AV155" s="13" t="s">
        <v>86</v>
      </c>
      <c r="AW155" s="13" t="s">
        <v>5</v>
      </c>
      <c r="AX155" s="13" t="s">
        <v>76</v>
      </c>
      <c r="AY155" s="256" t="s">
        <v>166</v>
      </c>
    </row>
    <row r="156" s="14" customFormat="1">
      <c r="A156" s="14"/>
      <c r="B156" s="257"/>
      <c r="C156" s="258"/>
      <c r="D156" s="247" t="s">
        <v>605</v>
      </c>
      <c r="E156" s="259" t="s">
        <v>20</v>
      </c>
      <c r="F156" s="260" t="s">
        <v>608</v>
      </c>
      <c r="G156" s="258"/>
      <c r="H156" s="261">
        <v>272</v>
      </c>
      <c r="I156" s="262"/>
      <c r="J156" s="262"/>
      <c r="K156" s="258"/>
      <c r="L156" s="258"/>
      <c r="M156" s="263"/>
      <c r="N156" s="264"/>
      <c r="O156" s="265"/>
      <c r="P156" s="265"/>
      <c r="Q156" s="265"/>
      <c r="R156" s="265"/>
      <c r="S156" s="265"/>
      <c r="T156" s="265"/>
      <c r="U156" s="265"/>
      <c r="V156" s="265"/>
      <c r="W156" s="265"/>
      <c r="X156" s="266"/>
      <c r="Y156" s="14"/>
      <c r="Z156" s="14"/>
      <c r="AA156" s="14"/>
      <c r="AB156" s="14"/>
      <c r="AC156" s="14"/>
      <c r="AD156" s="14"/>
      <c r="AE156" s="14"/>
      <c r="AT156" s="267" t="s">
        <v>605</v>
      </c>
      <c r="AU156" s="267" t="s">
        <v>86</v>
      </c>
      <c r="AV156" s="14" t="s">
        <v>175</v>
      </c>
      <c r="AW156" s="14" t="s">
        <v>5</v>
      </c>
      <c r="AX156" s="14" t="s">
        <v>84</v>
      </c>
      <c r="AY156" s="267" t="s">
        <v>166</v>
      </c>
    </row>
    <row r="157" s="2" customFormat="1" ht="62.7" customHeight="1">
      <c r="A157" s="40"/>
      <c r="B157" s="41"/>
      <c r="C157" s="220" t="s">
        <v>279</v>
      </c>
      <c r="D157" s="220" t="s">
        <v>171</v>
      </c>
      <c r="E157" s="221" t="s">
        <v>1358</v>
      </c>
      <c r="F157" s="222" t="s">
        <v>1359</v>
      </c>
      <c r="G157" s="223" t="s">
        <v>599</v>
      </c>
      <c r="H157" s="224">
        <v>3805.3649999999998</v>
      </c>
      <c r="I157" s="225"/>
      <c r="J157" s="225"/>
      <c r="K157" s="226">
        <f>ROUND(P157*H157,2)</f>
        <v>0</v>
      </c>
      <c r="L157" s="227"/>
      <c r="M157" s="46"/>
      <c r="N157" s="228" t="s">
        <v>20</v>
      </c>
      <c r="O157" s="229" t="s">
        <v>45</v>
      </c>
      <c r="P157" s="230">
        <f>I157+J157</f>
        <v>0</v>
      </c>
      <c r="Q157" s="230">
        <f>ROUND(I157*H157,2)</f>
        <v>0</v>
      </c>
      <c r="R157" s="230">
        <f>ROUND(J157*H157,2)</f>
        <v>0</v>
      </c>
      <c r="S157" s="86"/>
      <c r="T157" s="231">
        <f>S157*H157</f>
        <v>0</v>
      </c>
      <c r="U157" s="231">
        <v>0</v>
      </c>
      <c r="V157" s="231">
        <f>U157*H157</f>
        <v>0</v>
      </c>
      <c r="W157" s="231">
        <v>0</v>
      </c>
      <c r="X157" s="232">
        <f>W157*H157</f>
        <v>0</v>
      </c>
      <c r="Y157" s="40"/>
      <c r="Z157" s="40"/>
      <c r="AA157" s="40"/>
      <c r="AB157" s="40"/>
      <c r="AC157" s="40"/>
      <c r="AD157" s="40"/>
      <c r="AE157" s="40"/>
      <c r="AR157" s="233" t="s">
        <v>175</v>
      </c>
      <c r="AT157" s="233" t="s">
        <v>171</v>
      </c>
      <c r="AU157" s="233" t="s">
        <v>86</v>
      </c>
      <c r="AY157" s="19" t="s">
        <v>166</v>
      </c>
      <c r="BE157" s="234">
        <f>IF(O157="základní",K157,0)</f>
        <v>0</v>
      </c>
      <c r="BF157" s="234">
        <f>IF(O157="snížená",K157,0)</f>
        <v>0</v>
      </c>
      <c r="BG157" s="234">
        <f>IF(O157="zákl. přenesená",K157,0)</f>
        <v>0</v>
      </c>
      <c r="BH157" s="234">
        <f>IF(O157="sníž. přenesená",K157,0)</f>
        <v>0</v>
      </c>
      <c r="BI157" s="234">
        <f>IF(O157="nulová",K157,0)</f>
        <v>0</v>
      </c>
      <c r="BJ157" s="19" t="s">
        <v>84</v>
      </c>
      <c r="BK157" s="234">
        <f>ROUND(P157*H157,2)</f>
        <v>0</v>
      </c>
      <c r="BL157" s="19" t="s">
        <v>175</v>
      </c>
      <c r="BM157" s="233" t="s">
        <v>1360</v>
      </c>
    </row>
    <row r="158" s="13" customFormat="1">
      <c r="A158" s="13"/>
      <c r="B158" s="245"/>
      <c r="C158" s="246"/>
      <c r="D158" s="247" t="s">
        <v>605</v>
      </c>
      <c r="E158" s="248" t="s">
        <v>20</v>
      </c>
      <c r="F158" s="249" t="s">
        <v>1361</v>
      </c>
      <c r="G158" s="246"/>
      <c r="H158" s="250">
        <v>120</v>
      </c>
      <c r="I158" s="251"/>
      <c r="J158" s="251"/>
      <c r="K158" s="246"/>
      <c r="L158" s="246"/>
      <c r="M158" s="252"/>
      <c r="N158" s="253"/>
      <c r="O158" s="254"/>
      <c r="P158" s="254"/>
      <c r="Q158" s="254"/>
      <c r="R158" s="254"/>
      <c r="S158" s="254"/>
      <c r="T158" s="254"/>
      <c r="U158" s="254"/>
      <c r="V158" s="254"/>
      <c r="W158" s="254"/>
      <c r="X158" s="255"/>
      <c r="Y158" s="13"/>
      <c r="Z158" s="13"/>
      <c r="AA158" s="13"/>
      <c r="AB158" s="13"/>
      <c r="AC158" s="13"/>
      <c r="AD158" s="13"/>
      <c r="AE158" s="13"/>
      <c r="AT158" s="256" t="s">
        <v>605</v>
      </c>
      <c r="AU158" s="256" t="s">
        <v>86</v>
      </c>
      <c r="AV158" s="13" t="s">
        <v>86</v>
      </c>
      <c r="AW158" s="13" t="s">
        <v>5</v>
      </c>
      <c r="AX158" s="13" t="s">
        <v>76</v>
      </c>
      <c r="AY158" s="256" t="s">
        <v>166</v>
      </c>
    </row>
    <row r="159" s="13" customFormat="1">
      <c r="A159" s="13"/>
      <c r="B159" s="245"/>
      <c r="C159" s="246"/>
      <c r="D159" s="247" t="s">
        <v>605</v>
      </c>
      <c r="E159" s="248" t="s">
        <v>20</v>
      </c>
      <c r="F159" s="249" t="s">
        <v>1362</v>
      </c>
      <c r="G159" s="246"/>
      <c r="H159" s="250">
        <v>54.465000000000003</v>
      </c>
      <c r="I159" s="251"/>
      <c r="J159" s="251"/>
      <c r="K159" s="246"/>
      <c r="L159" s="246"/>
      <c r="M159" s="252"/>
      <c r="N159" s="253"/>
      <c r="O159" s="254"/>
      <c r="P159" s="254"/>
      <c r="Q159" s="254"/>
      <c r="R159" s="254"/>
      <c r="S159" s="254"/>
      <c r="T159" s="254"/>
      <c r="U159" s="254"/>
      <c r="V159" s="254"/>
      <c r="W159" s="254"/>
      <c r="X159" s="255"/>
      <c r="Y159" s="13"/>
      <c r="Z159" s="13"/>
      <c r="AA159" s="13"/>
      <c r="AB159" s="13"/>
      <c r="AC159" s="13"/>
      <c r="AD159" s="13"/>
      <c r="AE159" s="13"/>
      <c r="AT159" s="256" t="s">
        <v>605</v>
      </c>
      <c r="AU159" s="256" t="s">
        <v>86</v>
      </c>
      <c r="AV159" s="13" t="s">
        <v>86</v>
      </c>
      <c r="AW159" s="13" t="s">
        <v>5</v>
      </c>
      <c r="AX159" s="13" t="s">
        <v>76</v>
      </c>
      <c r="AY159" s="256" t="s">
        <v>166</v>
      </c>
    </row>
    <row r="160" s="13" customFormat="1">
      <c r="A160" s="13"/>
      <c r="B160" s="245"/>
      <c r="C160" s="246"/>
      <c r="D160" s="247" t="s">
        <v>605</v>
      </c>
      <c r="E160" s="248" t="s">
        <v>20</v>
      </c>
      <c r="F160" s="249" t="s">
        <v>1363</v>
      </c>
      <c r="G160" s="246"/>
      <c r="H160" s="250">
        <v>3630.9000000000001</v>
      </c>
      <c r="I160" s="251"/>
      <c r="J160" s="251"/>
      <c r="K160" s="246"/>
      <c r="L160" s="246"/>
      <c r="M160" s="252"/>
      <c r="N160" s="253"/>
      <c r="O160" s="254"/>
      <c r="P160" s="254"/>
      <c r="Q160" s="254"/>
      <c r="R160" s="254"/>
      <c r="S160" s="254"/>
      <c r="T160" s="254"/>
      <c r="U160" s="254"/>
      <c r="V160" s="254"/>
      <c r="W160" s="254"/>
      <c r="X160" s="255"/>
      <c r="Y160" s="13"/>
      <c r="Z160" s="13"/>
      <c r="AA160" s="13"/>
      <c r="AB160" s="13"/>
      <c r="AC160" s="13"/>
      <c r="AD160" s="13"/>
      <c r="AE160" s="13"/>
      <c r="AT160" s="256" t="s">
        <v>605</v>
      </c>
      <c r="AU160" s="256" t="s">
        <v>86</v>
      </c>
      <c r="AV160" s="13" t="s">
        <v>86</v>
      </c>
      <c r="AW160" s="13" t="s">
        <v>5</v>
      </c>
      <c r="AX160" s="13" t="s">
        <v>76</v>
      </c>
      <c r="AY160" s="256" t="s">
        <v>166</v>
      </c>
    </row>
    <row r="161" s="14" customFormat="1">
      <c r="A161" s="14"/>
      <c r="B161" s="257"/>
      <c r="C161" s="258"/>
      <c r="D161" s="247" t="s">
        <v>605</v>
      </c>
      <c r="E161" s="259" t="s">
        <v>20</v>
      </c>
      <c r="F161" s="260" t="s">
        <v>608</v>
      </c>
      <c r="G161" s="258"/>
      <c r="H161" s="261">
        <v>3805.3650000000002</v>
      </c>
      <c r="I161" s="262"/>
      <c r="J161" s="262"/>
      <c r="K161" s="258"/>
      <c r="L161" s="258"/>
      <c r="M161" s="263"/>
      <c r="N161" s="264"/>
      <c r="O161" s="265"/>
      <c r="P161" s="265"/>
      <c r="Q161" s="265"/>
      <c r="R161" s="265"/>
      <c r="S161" s="265"/>
      <c r="T161" s="265"/>
      <c r="U161" s="265"/>
      <c r="V161" s="265"/>
      <c r="W161" s="265"/>
      <c r="X161" s="266"/>
      <c r="Y161" s="14"/>
      <c r="Z161" s="14"/>
      <c r="AA161" s="14"/>
      <c r="AB161" s="14"/>
      <c r="AC161" s="14"/>
      <c r="AD161" s="14"/>
      <c r="AE161" s="14"/>
      <c r="AT161" s="267" t="s">
        <v>605</v>
      </c>
      <c r="AU161" s="267" t="s">
        <v>86</v>
      </c>
      <c r="AV161" s="14" t="s">
        <v>175</v>
      </c>
      <c r="AW161" s="14" t="s">
        <v>5</v>
      </c>
      <c r="AX161" s="14" t="s">
        <v>84</v>
      </c>
      <c r="AY161" s="267" t="s">
        <v>166</v>
      </c>
    </row>
    <row r="162" s="2" customFormat="1" ht="66.75" customHeight="1">
      <c r="A162" s="40"/>
      <c r="B162" s="41"/>
      <c r="C162" s="220" t="s">
        <v>283</v>
      </c>
      <c r="D162" s="220" t="s">
        <v>171</v>
      </c>
      <c r="E162" s="221" t="s">
        <v>1364</v>
      </c>
      <c r="F162" s="222" t="s">
        <v>1365</v>
      </c>
      <c r="G162" s="223" t="s">
        <v>599</v>
      </c>
      <c r="H162" s="224">
        <v>600</v>
      </c>
      <c r="I162" s="225"/>
      <c r="J162" s="225"/>
      <c r="K162" s="226">
        <f>ROUND(P162*H162,2)</f>
        <v>0</v>
      </c>
      <c r="L162" s="227"/>
      <c r="M162" s="46"/>
      <c r="N162" s="228" t="s">
        <v>20</v>
      </c>
      <c r="O162" s="229" t="s">
        <v>45</v>
      </c>
      <c r="P162" s="230">
        <f>I162+J162</f>
        <v>0</v>
      </c>
      <c r="Q162" s="230">
        <f>ROUND(I162*H162,2)</f>
        <v>0</v>
      </c>
      <c r="R162" s="230">
        <f>ROUND(J162*H162,2)</f>
        <v>0</v>
      </c>
      <c r="S162" s="86"/>
      <c r="T162" s="231">
        <f>S162*H162</f>
        <v>0</v>
      </c>
      <c r="U162" s="231">
        <v>0</v>
      </c>
      <c r="V162" s="231">
        <f>U162*H162</f>
        <v>0</v>
      </c>
      <c r="W162" s="231">
        <v>0</v>
      </c>
      <c r="X162" s="232">
        <f>W162*H162</f>
        <v>0</v>
      </c>
      <c r="Y162" s="40"/>
      <c r="Z162" s="40"/>
      <c r="AA162" s="40"/>
      <c r="AB162" s="40"/>
      <c r="AC162" s="40"/>
      <c r="AD162" s="40"/>
      <c r="AE162" s="40"/>
      <c r="AR162" s="233" t="s">
        <v>175</v>
      </c>
      <c r="AT162" s="233" t="s">
        <v>171</v>
      </c>
      <c r="AU162" s="233" t="s">
        <v>86</v>
      </c>
      <c r="AY162" s="19" t="s">
        <v>166</v>
      </c>
      <c r="BE162" s="234">
        <f>IF(O162="základní",K162,0)</f>
        <v>0</v>
      </c>
      <c r="BF162" s="234">
        <f>IF(O162="snížená",K162,0)</f>
        <v>0</v>
      </c>
      <c r="BG162" s="234">
        <f>IF(O162="zákl. přenesená",K162,0)</f>
        <v>0</v>
      </c>
      <c r="BH162" s="234">
        <f>IF(O162="sníž. přenesená",K162,0)</f>
        <v>0</v>
      </c>
      <c r="BI162" s="234">
        <f>IF(O162="nulová",K162,0)</f>
        <v>0</v>
      </c>
      <c r="BJ162" s="19" t="s">
        <v>84</v>
      </c>
      <c r="BK162" s="234">
        <f>ROUND(P162*H162,2)</f>
        <v>0</v>
      </c>
      <c r="BL162" s="19" t="s">
        <v>175</v>
      </c>
      <c r="BM162" s="233" t="s">
        <v>1366</v>
      </c>
    </row>
    <row r="163" s="13" customFormat="1">
      <c r="A163" s="13"/>
      <c r="B163" s="245"/>
      <c r="C163" s="246"/>
      <c r="D163" s="247" t="s">
        <v>605</v>
      </c>
      <c r="E163" s="248" t="s">
        <v>20</v>
      </c>
      <c r="F163" s="249" t="s">
        <v>1367</v>
      </c>
      <c r="G163" s="246"/>
      <c r="H163" s="250">
        <v>60</v>
      </c>
      <c r="I163" s="251"/>
      <c r="J163" s="251"/>
      <c r="K163" s="246"/>
      <c r="L163" s="246"/>
      <c r="M163" s="252"/>
      <c r="N163" s="253"/>
      <c r="O163" s="254"/>
      <c r="P163" s="254"/>
      <c r="Q163" s="254"/>
      <c r="R163" s="254"/>
      <c r="S163" s="254"/>
      <c r="T163" s="254"/>
      <c r="U163" s="254"/>
      <c r="V163" s="254"/>
      <c r="W163" s="254"/>
      <c r="X163" s="255"/>
      <c r="Y163" s="13"/>
      <c r="Z163" s="13"/>
      <c r="AA163" s="13"/>
      <c r="AB163" s="13"/>
      <c r="AC163" s="13"/>
      <c r="AD163" s="13"/>
      <c r="AE163" s="13"/>
      <c r="AT163" s="256" t="s">
        <v>605</v>
      </c>
      <c r="AU163" s="256" t="s">
        <v>86</v>
      </c>
      <c r="AV163" s="13" t="s">
        <v>86</v>
      </c>
      <c r="AW163" s="13" t="s">
        <v>5</v>
      </c>
      <c r="AX163" s="13" t="s">
        <v>76</v>
      </c>
      <c r="AY163" s="256" t="s">
        <v>166</v>
      </c>
    </row>
    <row r="164" s="14" customFormat="1">
      <c r="A164" s="14"/>
      <c r="B164" s="257"/>
      <c r="C164" s="258"/>
      <c r="D164" s="247" t="s">
        <v>605</v>
      </c>
      <c r="E164" s="259" t="s">
        <v>20</v>
      </c>
      <c r="F164" s="260" t="s">
        <v>608</v>
      </c>
      <c r="G164" s="258"/>
      <c r="H164" s="261">
        <v>60</v>
      </c>
      <c r="I164" s="262"/>
      <c r="J164" s="262"/>
      <c r="K164" s="258"/>
      <c r="L164" s="258"/>
      <c r="M164" s="263"/>
      <c r="N164" s="264"/>
      <c r="O164" s="265"/>
      <c r="P164" s="265"/>
      <c r="Q164" s="265"/>
      <c r="R164" s="265"/>
      <c r="S164" s="265"/>
      <c r="T164" s="265"/>
      <c r="U164" s="265"/>
      <c r="V164" s="265"/>
      <c r="W164" s="265"/>
      <c r="X164" s="266"/>
      <c r="Y164" s="14"/>
      <c r="Z164" s="14"/>
      <c r="AA164" s="14"/>
      <c r="AB164" s="14"/>
      <c r="AC164" s="14"/>
      <c r="AD164" s="14"/>
      <c r="AE164" s="14"/>
      <c r="AT164" s="267" t="s">
        <v>605</v>
      </c>
      <c r="AU164" s="267" t="s">
        <v>86</v>
      </c>
      <c r="AV164" s="14" t="s">
        <v>175</v>
      </c>
      <c r="AW164" s="14" t="s">
        <v>5</v>
      </c>
      <c r="AX164" s="14" t="s">
        <v>84</v>
      </c>
      <c r="AY164" s="267" t="s">
        <v>166</v>
      </c>
    </row>
    <row r="165" s="13" customFormat="1">
      <c r="A165" s="13"/>
      <c r="B165" s="245"/>
      <c r="C165" s="246"/>
      <c r="D165" s="247" t="s">
        <v>605</v>
      </c>
      <c r="E165" s="246"/>
      <c r="F165" s="249" t="s">
        <v>1368</v>
      </c>
      <c r="G165" s="246"/>
      <c r="H165" s="250">
        <v>600</v>
      </c>
      <c r="I165" s="251"/>
      <c r="J165" s="251"/>
      <c r="K165" s="246"/>
      <c r="L165" s="246"/>
      <c r="M165" s="252"/>
      <c r="N165" s="253"/>
      <c r="O165" s="254"/>
      <c r="P165" s="254"/>
      <c r="Q165" s="254"/>
      <c r="R165" s="254"/>
      <c r="S165" s="254"/>
      <c r="T165" s="254"/>
      <c r="U165" s="254"/>
      <c r="V165" s="254"/>
      <c r="W165" s="254"/>
      <c r="X165" s="255"/>
      <c r="Y165" s="13"/>
      <c r="Z165" s="13"/>
      <c r="AA165" s="13"/>
      <c r="AB165" s="13"/>
      <c r="AC165" s="13"/>
      <c r="AD165" s="13"/>
      <c r="AE165" s="13"/>
      <c r="AT165" s="256" t="s">
        <v>605</v>
      </c>
      <c r="AU165" s="256" t="s">
        <v>86</v>
      </c>
      <c r="AV165" s="13" t="s">
        <v>86</v>
      </c>
      <c r="AW165" s="13" t="s">
        <v>4</v>
      </c>
      <c r="AX165" s="13" t="s">
        <v>84</v>
      </c>
      <c r="AY165" s="256" t="s">
        <v>166</v>
      </c>
    </row>
    <row r="166" s="2" customFormat="1" ht="37.8" customHeight="1">
      <c r="A166" s="40"/>
      <c r="B166" s="41"/>
      <c r="C166" s="220" t="s">
        <v>287</v>
      </c>
      <c r="D166" s="220" t="s">
        <v>171</v>
      </c>
      <c r="E166" s="221" t="s">
        <v>1369</v>
      </c>
      <c r="F166" s="222" t="s">
        <v>1370</v>
      </c>
      <c r="G166" s="223" t="s">
        <v>998</v>
      </c>
      <c r="H166" s="224">
        <v>7615</v>
      </c>
      <c r="I166" s="225"/>
      <c r="J166" s="225"/>
      <c r="K166" s="226">
        <f>ROUND(P166*H166,2)</f>
        <v>0</v>
      </c>
      <c r="L166" s="227"/>
      <c r="M166" s="46"/>
      <c r="N166" s="228" t="s">
        <v>20</v>
      </c>
      <c r="O166" s="229" t="s">
        <v>45</v>
      </c>
      <c r="P166" s="230">
        <f>I166+J166</f>
        <v>0</v>
      </c>
      <c r="Q166" s="230">
        <f>ROUND(I166*H166,2)</f>
        <v>0</v>
      </c>
      <c r="R166" s="230">
        <f>ROUND(J166*H166,2)</f>
        <v>0</v>
      </c>
      <c r="S166" s="86"/>
      <c r="T166" s="231">
        <f>S166*H166</f>
        <v>0</v>
      </c>
      <c r="U166" s="231">
        <v>0</v>
      </c>
      <c r="V166" s="231">
        <f>U166*H166</f>
        <v>0</v>
      </c>
      <c r="W166" s="231">
        <v>0</v>
      </c>
      <c r="X166" s="232">
        <f>W166*H166</f>
        <v>0</v>
      </c>
      <c r="Y166" s="40"/>
      <c r="Z166" s="40"/>
      <c r="AA166" s="40"/>
      <c r="AB166" s="40"/>
      <c r="AC166" s="40"/>
      <c r="AD166" s="40"/>
      <c r="AE166" s="40"/>
      <c r="AR166" s="233" t="s">
        <v>175</v>
      </c>
      <c r="AT166" s="233" t="s">
        <v>171</v>
      </c>
      <c r="AU166" s="233" t="s">
        <v>86</v>
      </c>
      <c r="AY166" s="19" t="s">
        <v>166</v>
      </c>
      <c r="BE166" s="234">
        <f>IF(O166="základní",K166,0)</f>
        <v>0</v>
      </c>
      <c r="BF166" s="234">
        <f>IF(O166="snížená",K166,0)</f>
        <v>0</v>
      </c>
      <c r="BG166" s="234">
        <f>IF(O166="zákl. přenesená",K166,0)</f>
        <v>0</v>
      </c>
      <c r="BH166" s="234">
        <f>IF(O166="sníž. přenesená",K166,0)</f>
        <v>0</v>
      </c>
      <c r="BI166" s="234">
        <f>IF(O166="nulová",K166,0)</f>
        <v>0</v>
      </c>
      <c r="BJ166" s="19" t="s">
        <v>84</v>
      </c>
      <c r="BK166" s="234">
        <f>ROUND(P166*H166,2)</f>
        <v>0</v>
      </c>
      <c r="BL166" s="19" t="s">
        <v>175</v>
      </c>
      <c r="BM166" s="233" t="s">
        <v>1371</v>
      </c>
    </row>
    <row r="167" s="2" customFormat="1" ht="44.25" customHeight="1">
      <c r="A167" s="40"/>
      <c r="B167" s="41"/>
      <c r="C167" s="220" t="s">
        <v>291</v>
      </c>
      <c r="D167" s="220" t="s">
        <v>171</v>
      </c>
      <c r="E167" s="221" t="s">
        <v>1372</v>
      </c>
      <c r="F167" s="222" t="s">
        <v>1373</v>
      </c>
      <c r="G167" s="223" t="s">
        <v>1374</v>
      </c>
      <c r="H167" s="224">
        <v>6469.1210000000001</v>
      </c>
      <c r="I167" s="225"/>
      <c r="J167" s="225"/>
      <c r="K167" s="226">
        <f>ROUND(P167*H167,2)</f>
        <v>0</v>
      </c>
      <c r="L167" s="227"/>
      <c r="M167" s="46"/>
      <c r="N167" s="228" t="s">
        <v>20</v>
      </c>
      <c r="O167" s="229" t="s">
        <v>45</v>
      </c>
      <c r="P167" s="230">
        <f>I167+J167</f>
        <v>0</v>
      </c>
      <c r="Q167" s="230">
        <f>ROUND(I167*H167,2)</f>
        <v>0</v>
      </c>
      <c r="R167" s="230">
        <f>ROUND(J167*H167,2)</f>
        <v>0</v>
      </c>
      <c r="S167" s="86"/>
      <c r="T167" s="231">
        <f>S167*H167</f>
        <v>0</v>
      </c>
      <c r="U167" s="231">
        <v>0</v>
      </c>
      <c r="V167" s="231">
        <f>U167*H167</f>
        <v>0</v>
      </c>
      <c r="W167" s="231">
        <v>0</v>
      </c>
      <c r="X167" s="232">
        <f>W167*H167</f>
        <v>0</v>
      </c>
      <c r="Y167" s="40"/>
      <c r="Z167" s="40"/>
      <c r="AA167" s="40"/>
      <c r="AB167" s="40"/>
      <c r="AC167" s="40"/>
      <c r="AD167" s="40"/>
      <c r="AE167" s="40"/>
      <c r="AR167" s="233" t="s">
        <v>175</v>
      </c>
      <c r="AT167" s="233" t="s">
        <v>171</v>
      </c>
      <c r="AU167" s="233" t="s">
        <v>86</v>
      </c>
      <c r="AY167" s="19" t="s">
        <v>166</v>
      </c>
      <c r="BE167" s="234">
        <f>IF(O167="základní",K167,0)</f>
        <v>0</v>
      </c>
      <c r="BF167" s="234">
        <f>IF(O167="snížená",K167,0)</f>
        <v>0</v>
      </c>
      <c r="BG167" s="234">
        <f>IF(O167="zákl. přenesená",K167,0)</f>
        <v>0</v>
      </c>
      <c r="BH167" s="234">
        <f>IF(O167="sníž. přenesená",K167,0)</f>
        <v>0</v>
      </c>
      <c r="BI167" s="234">
        <f>IF(O167="nulová",K167,0)</f>
        <v>0</v>
      </c>
      <c r="BJ167" s="19" t="s">
        <v>84</v>
      </c>
      <c r="BK167" s="234">
        <f>ROUND(P167*H167,2)</f>
        <v>0</v>
      </c>
      <c r="BL167" s="19" t="s">
        <v>175</v>
      </c>
      <c r="BM167" s="233" t="s">
        <v>1375</v>
      </c>
    </row>
    <row r="168" s="13" customFormat="1">
      <c r="A168" s="13"/>
      <c r="B168" s="245"/>
      <c r="C168" s="246"/>
      <c r="D168" s="247" t="s">
        <v>605</v>
      </c>
      <c r="E168" s="246"/>
      <c r="F168" s="249" t="s">
        <v>1376</v>
      </c>
      <c r="G168" s="246"/>
      <c r="H168" s="250">
        <v>6469.1210000000001</v>
      </c>
      <c r="I168" s="251"/>
      <c r="J168" s="251"/>
      <c r="K168" s="246"/>
      <c r="L168" s="246"/>
      <c r="M168" s="252"/>
      <c r="N168" s="253"/>
      <c r="O168" s="254"/>
      <c r="P168" s="254"/>
      <c r="Q168" s="254"/>
      <c r="R168" s="254"/>
      <c r="S168" s="254"/>
      <c r="T168" s="254"/>
      <c r="U168" s="254"/>
      <c r="V168" s="254"/>
      <c r="W168" s="254"/>
      <c r="X168" s="255"/>
      <c r="Y168" s="13"/>
      <c r="Z168" s="13"/>
      <c r="AA168" s="13"/>
      <c r="AB168" s="13"/>
      <c r="AC168" s="13"/>
      <c r="AD168" s="13"/>
      <c r="AE168" s="13"/>
      <c r="AT168" s="256" t="s">
        <v>605</v>
      </c>
      <c r="AU168" s="256" t="s">
        <v>86</v>
      </c>
      <c r="AV168" s="13" t="s">
        <v>86</v>
      </c>
      <c r="AW168" s="13" t="s">
        <v>4</v>
      </c>
      <c r="AX168" s="13" t="s">
        <v>84</v>
      </c>
      <c r="AY168" s="256" t="s">
        <v>166</v>
      </c>
    </row>
    <row r="169" s="2" customFormat="1" ht="44.25" customHeight="1">
      <c r="A169" s="40"/>
      <c r="B169" s="41"/>
      <c r="C169" s="220" t="s">
        <v>295</v>
      </c>
      <c r="D169" s="220" t="s">
        <v>171</v>
      </c>
      <c r="E169" s="221" t="s">
        <v>1377</v>
      </c>
      <c r="F169" s="222" t="s">
        <v>1378</v>
      </c>
      <c r="G169" s="223" t="s">
        <v>599</v>
      </c>
      <c r="H169" s="224">
        <v>3506.1579999999999</v>
      </c>
      <c r="I169" s="225"/>
      <c r="J169" s="225"/>
      <c r="K169" s="226">
        <f>ROUND(P169*H169,2)</f>
        <v>0</v>
      </c>
      <c r="L169" s="227"/>
      <c r="M169" s="46"/>
      <c r="N169" s="228" t="s">
        <v>20</v>
      </c>
      <c r="O169" s="229" t="s">
        <v>45</v>
      </c>
      <c r="P169" s="230">
        <f>I169+J169</f>
        <v>0</v>
      </c>
      <c r="Q169" s="230">
        <f>ROUND(I169*H169,2)</f>
        <v>0</v>
      </c>
      <c r="R169" s="230">
        <f>ROUND(J169*H169,2)</f>
        <v>0</v>
      </c>
      <c r="S169" s="86"/>
      <c r="T169" s="231">
        <f>S169*H169</f>
        <v>0</v>
      </c>
      <c r="U169" s="231">
        <v>0</v>
      </c>
      <c r="V169" s="231">
        <f>U169*H169</f>
        <v>0</v>
      </c>
      <c r="W169" s="231">
        <v>0</v>
      </c>
      <c r="X169" s="232">
        <f>W169*H169</f>
        <v>0</v>
      </c>
      <c r="Y169" s="40"/>
      <c r="Z169" s="40"/>
      <c r="AA169" s="40"/>
      <c r="AB169" s="40"/>
      <c r="AC169" s="40"/>
      <c r="AD169" s="40"/>
      <c r="AE169" s="40"/>
      <c r="AR169" s="233" t="s">
        <v>175</v>
      </c>
      <c r="AT169" s="233" t="s">
        <v>171</v>
      </c>
      <c r="AU169" s="233" t="s">
        <v>86</v>
      </c>
      <c r="AY169" s="19" t="s">
        <v>166</v>
      </c>
      <c r="BE169" s="234">
        <f>IF(O169="základní",K169,0)</f>
        <v>0</v>
      </c>
      <c r="BF169" s="234">
        <f>IF(O169="snížená",K169,0)</f>
        <v>0</v>
      </c>
      <c r="BG169" s="234">
        <f>IF(O169="zákl. přenesená",K169,0)</f>
        <v>0</v>
      </c>
      <c r="BH169" s="234">
        <f>IF(O169="sníž. přenesená",K169,0)</f>
        <v>0</v>
      </c>
      <c r="BI169" s="234">
        <f>IF(O169="nulová",K169,0)</f>
        <v>0</v>
      </c>
      <c r="BJ169" s="19" t="s">
        <v>84</v>
      </c>
      <c r="BK169" s="234">
        <f>ROUND(P169*H169,2)</f>
        <v>0</v>
      </c>
      <c r="BL169" s="19" t="s">
        <v>175</v>
      </c>
      <c r="BM169" s="233" t="s">
        <v>1379</v>
      </c>
    </row>
    <row r="170" s="13" customFormat="1">
      <c r="A170" s="13"/>
      <c r="B170" s="245"/>
      <c r="C170" s="246"/>
      <c r="D170" s="247" t="s">
        <v>605</v>
      </c>
      <c r="E170" s="248" t="s">
        <v>20</v>
      </c>
      <c r="F170" s="249" t="s">
        <v>1380</v>
      </c>
      <c r="G170" s="246"/>
      <c r="H170" s="250">
        <v>3923.4650000000001</v>
      </c>
      <c r="I170" s="251"/>
      <c r="J170" s="251"/>
      <c r="K170" s="246"/>
      <c r="L170" s="246"/>
      <c r="M170" s="252"/>
      <c r="N170" s="253"/>
      <c r="O170" s="254"/>
      <c r="P170" s="254"/>
      <c r="Q170" s="254"/>
      <c r="R170" s="254"/>
      <c r="S170" s="254"/>
      <c r="T170" s="254"/>
      <c r="U170" s="254"/>
      <c r="V170" s="254"/>
      <c r="W170" s="254"/>
      <c r="X170" s="255"/>
      <c r="Y170" s="13"/>
      <c r="Z170" s="13"/>
      <c r="AA170" s="13"/>
      <c r="AB170" s="13"/>
      <c r="AC170" s="13"/>
      <c r="AD170" s="13"/>
      <c r="AE170" s="13"/>
      <c r="AT170" s="256" t="s">
        <v>605</v>
      </c>
      <c r="AU170" s="256" t="s">
        <v>86</v>
      </c>
      <c r="AV170" s="13" t="s">
        <v>86</v>
      </c>
      <c r="AW170" s="13" t="s">
        <v>5</v>
      </c>
      <c r="AX170" s="13" t="s">
        <v>76</v>
      </c>
      <c r="AY170" s="256" t="s">
        <v>166</v>
      </c>
    </row>
    <row r="171" s="13" customFormat="1">
      <c r="A171" s="13"/>
      <c r="B171" s="245"/>
      <c r="C171" s="246"/>
      <c r="D171" s="247" t="s">
        <v>605</v>
      </c>
      <c r="E171" s="248" t="s">
        <v>20</v>
      </c>
      <c r="F171" s="249" t="s">
        <v>1381</v>
      </c>
      <c r="G171" s="246"/>
      <c r="H171" s="250">
        <v>-25.847000000000001</v>
      </c>
      <c r="I171" s="251"/>
      <c r="J171" s="251"/>
      <c r="K171" s="246"/>
      <c r="L171" s="246"/>
      <c r="M171" s="252"/>
      <c r="N171" s="253"/>
      <c r="O171" s="254"/>
      <c r="P171" s="254"/>
      <c r="Q171" s="254"/>
      <c r="R171" s="254"/>
      <c r="S171" s="254"/>
      <c r="T171" s="254"/>
      <c r="U171" s="254"/>
      <c r="V171" s="254"/>
      <c r="W171" s="254"/>
      <c r="X171" s="255"/>
      <c r="Y171" s="13"/>
      <c r="Z171" s="13"/>
      <c r="AA171" s="13"/>
      <c r="AB171" s="13"/>
      <c r="AC171" s="13"/>
      <c r="AD171" s="13"/>
      <c r="AE171" s="13"/>
      <c r="AT171" s="256" t="s">
        <v>605</v>
      </c>
      <c r="AU171" s="256" t="s">
        <v>86</v>
      </c>
      <c r="AV171" s="13" t="s">
        <v>86</v>
      </c>
      <c r="AW171" s="13" t="s">
        <v>5</v>
      </c>
      <c r="AX171" s="13" t="s">
        <v>76</v>
      </c>
      <c r="AY171" s="256" t="s">
        <v>166</v>
      </c>
    </row>
    <row r="172" s="13" customFormat="1">
      <c r="A172" s="13"/>
      <c r="B172" s="245"/>
      <c r="C172" s="246"/>
      <c r="D172" s="247" t="s">
        <v>605</v>
      </c>
      <c r="E172" s="248" t="s">
        <v>20</v>
      </c>
      <c r="F172" s="249" t="s">
        <v>1382</v>
      </c>
      <c r="G172" s="246"/>
      <c r="H172" s="250">
        <v>-315.02199999999999</v>
      </c>
      <c r="I172" s="251"/>
      <c r="J172" s="251"/>
      <c r="K172" s="246"/>
      <c r="L172" s="246"/>
      <c r="M172" s="252"/>
      <c r="N172" s="253"/>
      <c r="O172" s="254"/>
      <c r="P172" s="254"/>
      <c r="Q172" s="254"/>
      <c r="R172" s="254"/>
      <c r="S172" s="254"/>
      <c r="T172" s="254"/>
      <c r="U172" s="254"/>
      <c r="V172" s="254"/>
      <c r="W172" s="254"/>
      <c r="X172" s="255"/>
      <c r="Y172" s="13"/>
      <c r="Z172" s="13"/>
      <c r="AA172" s="13"/>
      <c r="AB172" s="13"/>
      <c r="AC172" s="13"/>
      <c r="AD172" s="13"/>
      <c r="AE172" s="13"/>
      <c r="AT172" s="256" t="s">
        <v>605</v>
      </c>
      <c r="AU172" s="256" t="s">
        <v>86</v>
      </c>
      <c r="AV172" s="13" t="s">
        <v>86</v>
      </c>
      <c r="AW172" s="13" t="s">
        <v>5</v>
      </c>
      <c r="AX172" s="13" t="s">
        <v>76</v>
      </c>
      <c r="AY172" s="256" t="s">
        <v>166</v>
      </c>
    </row>
    <row r="173" s="13" customFormat="1">
      <c r="A173" s="13"/>
      <c r="B173" s="245"/>
      <c r="C173" s="246"/>
      <c r="D173" s="247" t="s">
        <v>605</v>
      </c>
      <c r="E173" s="248" t="s">
        <v>20</v>
      </c>
      <c r="F173" s="249" t="s">
        <v>1383</v>
      </c>
      <c r="G173" s="246"/>
      <c r="H173" s="250">
        <v>-21.937999999999999</v>
      </c>
      <c r="I173" s="251"/>
      <c r="J173" s="251"/>
      <c r="K173" s="246"/>
      <c r="L173" s="246"/>
      <c r="M173" s="252"/>
      <c r="N173" s="253"/>
      <c r="O173" s="254"/>
      <c r="P173" s="254"/>
      <c r="Q173" s="254"/>
      <c r="R173" s="254"/>
      <c r="S173" s="254"/>
      <c r="T173" s="254"/>
      <c r="U173" s="254"/>
      <c r="V173" s="254"/>
      <c r="W173" s="254"/>
      <c r="X173" s="255"/>
      <c r="Y173" s="13"/>
      <c r="Z173" s="13"/>
      <c r="AA173" s="13"/>
      <c r="AB173" s="13"/>
      <c r="AC173" s="13"/>
      <c r="AD173" s="13"/>
      <c r="AE173" s="13"/>
      <c r="AT173" s="256" t="s">
        <v>605</v>
      </c>
      <c r="AU173" s="256" t="s">
        <v>86</v>
      </c>
      <c r="AV173" s="13" t="s">
        <v>86</v>
      </c>
      <c r="AW173" s="13" t="s">
        <v>5</v>
      </c>
      <c r="AX173" s="13" t="s">
        <v>76</v>
      </c>
      <c r="AY173" s="256" t="s">
        <v>166</v>
      </c>
    </row>
    <row r="174" s="13" customFormat="1">
      <c r="A174" s="13"/>
      <c r="B174" s="245"/>
      <c r="C174" s="246"/>
      <c r="D174" s="247" t="s">
        <v>605</v>
      </c>
      <c r="E174" s="248" t="s">
        <v>20</v>
      </c>
      <c r="F174" s="249" t="s">
        <v>1384</v>
      </c>
      <c r="G174" s="246"/>
      <c r="H174" s="250">
        <v>-76.5</v>
      </c>
      <c r="I174" s="251"/>
      <c r="J174" s="251"/>
      <c r="K174" s="246"/>
      <c r="L174" s="246"/>
      <c r="M174" s="252"/>
      <c r="N174" s="253"/>
      <c r="O174" s="254"/>
      <c r="P174" s="254"/>
      <c r="Q174" s="254"/>
      <c r="R174" s="254"/>
      <c r="S174" s="254"/>
      <c r="T174" s="254"/>
      <c r="U174" s="254"/>
      <c r="V174" s="254"/>
      <c r="W174" s="254"/>
      <c r="X174" s="255"/>
      <c r="Y174" s="13"/>
      <c r="Z174" s="13"/>
      <c r="AA174" s="13"/>
      <c r="AB174" s="13"/>
      <c r="AC174" s="13"/>
      <c r="AD174" s="13"/>
      <c r="AE174" s="13"/>
      <c r="AT174" s="256" t="s">
        <v>605</v>
      </c>
      <c r="AU174" s="256" t="s">
        <v>86</v>
      </c>
      <c r="AV174" s="13" t="s">
        <v>86</v>
      </c>
      <c r="AW174" s="13" t="s">
        <v>5</v>
      </c>
      <c r="AX174" s="13" t="s">
        <v>76</v>
      </c>
      <c r="AY174" s="256" t="s">
        <v>166</v>
      </c>
    </row>
    <row r="175" s="13" customFormat="1">
      <c r="A175" s="13"/>
      <c r="B175" s="245"/>
      <c r="C175" s="246"/>
      <c r="D175" s="247" t="s">
        <v>605</v>
      </c>
      <c r="E175" s="248" t="s">
        <v>20</v>
      </c>
      <c r="F175" s="249" t="s">
        <v>1385</v>
      </c>
      <c r="G175" s="246"/>
      <c r="H175" s="250">
        <v>22</v>
      </c>
      <c r="I175" s="251"/>
      <c r="J175" s="251"/>
      <c r="K175" s="246"/>
      <c r="L175" s="246"/>
      <c r="M175" s="252"/>
      <c r="N175" s="253"/>
      <c r="O175" s="254"/>
      <c r="P175" s="254"/>
      <c r="Q175" s="254"/>
      <c r="R175" s="254"/>
      <c r="S175" s="254"/>
      <c r="T175" s="254"/>
      <c r="U175" s="254"/>
      <c r="V175" s="254"/>
      <c r="W175" s="254"/>
      <c r="X175" s="255"/>
      <c r="Y175" s="13"/>
      <c r="Z175" s="13"/>
      <c r="AA175" s="13"/>
      <c r="AB175" s="13"/>
      <c r="AC175" s="13"/>
      <c r="AD175" s="13"/>
      <c r="AE175" s="13"/>
      <c r="AT175" s="256" t="s">
        <v>605</v>
      </c>
      <c r="AU175" s="256" t="s">
        <v>86</v>
      </c>
      <c r="AV175" s="13" t="s">
        <v>86</v>
      </c>
      <c r="AW175" s="13" t="s">
        <v>5</v>
      </c>
      <c r="AX175" s="13" t="s">
        <v>76</v>
      </c>
      <c r="AY175" s="256" t="s">
        <v>166</v>
      </c>
    </row>
    <row r="176" s="14" customFormat="1">
      <c r="A176" s="14"/>
      <c r="B176" s="257"/>
      <c r="C176" s="258"/>
      <c r="D176" s="247" t="s">
        <v>605</v>
      </c>
      <c r="E176" s="259" t="s">
        <v>20</v>
      </c>
      <c r="F176" s="260" t="s">
        <v>608</v>
      </c>
      <c r="G176" s="258"/>
      <c r="H176" s="261">
        <v>3506.1579999999999</v>
      </c>
      <c r="I176" s="262"/>
      <c r="J176" s="262"/>
      <c r="K176" s="258"/>
      <c r="L176" s="258"/>
      <c r="M176" s="263"/>
      <c r="N176" s="264"/>
      <c r="O176" s="265"/>
      <c r="P176" s="265"/>
      <c r="Q176" s="265"/>
      <c r="R176" s="265"/>
      <c r="S176" s="265"/>
      <c r="T176" s="265"/>
      <c r="U176" s="265"/>
      <c r="V176" s="265"/>
      <c r="W176" s="265"/>
      <c r="X176" s="266"/>
      <c r="Y176" s="14"/>
      <c r="Z176" s="14"/>
      <c r="AA176" s="14"/>
      <c r="AB176" s="14"/>
      <c r="AC176" s="14"/>
      <c r="AD176" s="14"/>
      <c r="AE176" s="14"/>
      <c r="AT176" s="267" t="s">
        <v>605</v>
      </c>
      <c r="AU176" s="267" t="s">
        <v>86</v>
      </c>
      <c r="AV176" s="14" t="s">
        <v>175</v>
      </c>
      <c r="AW176" s="14" t="s">
        <v>5</v>
      </c>
      <c r="AX176" s="14" t="s">
        <v>84</v>
      </c>
      <c r="AY176" s="267" t="s">
        <v>166</v>
      </c>
    </row>
    <row r="177" s="2" customFormat="1" ht="16.5" customHeight="1">
      <c r="A177" s="40"/>
      <c r="B177" s="41"/>
      <c r="C177" s="235" t="s">
        <v>299</v>
      </c>
      <c r="D177" s="235" t="s">
        <v>163</v>
      </c>
      <c r="E177" s="236" t="s">
        <v>1386</v>
      </c>
      <c r="F177" s="237" t="s">
        <v>1387</v>
      </c>
      <c r="G177" s="238" t="s">
        <v>1374</v>
      </c>
      <c r="H177" s="239">
        <v>191.983</v>
      </c>
      <c r="I177" s="240"/>
      <c r="J177" s="241"/>
      <c r="K177" s="242">
        <f>ROUND(P177*H177,2)</f>
        <v>0</v>
      </c>
      <c r="L177" s="241"/>
      <c r="M177" s="243"/>
      <c r="N177" s="244" t="s">
        <v>20</v>
      </c>
      <c r="O177" s="229" t="s">
        <v>45</v>
      </c>
      <c r="P177" s="230">
        <f>I177+J177</f>
        <v>0</v>
      </c>
      <c r="Q177" s="230">
        <f>ROUND(I177*H177,2)</f>
        <v>0</v>
      </c>
      <c r="R177" s="230">
        <f>ROUND(J177*H177,2)</f>
        <v>0</v>
      </c>
      <c r="S177" s="86"/>
      <c r="T177" s="231">
        <f>S177*H177</f>
        <v>0</v>
      </c>
      <c r="U177" s="231">
        <v>1</v>
      </c>
      <c r="V177" s="231">
        <f>U177*H177</f>
        <v>191.983</v>
      </c>
      <c r="W177" s="231">
        <v>0</v>
      </c>
      <c r="X177" s="232">
        <f>W177*H177</f>
        <v>0</v>
      </c>
      <c r="Y177" s="40"/>
      <c r="Z177" s="40"/>
      <c r="AA177" s="40"/>
      <c r="AB177" s="40"/>
      <c r="AC177" s="40"/>
      <c r="AD177" s="40"/>
      <c r="AE177" s="40"/>
      <c r="AR177" s="233" t="s">
        <v>194</v>
      </c>
      <c r="AT177" s="233" t="s">
        <v>163</v>
      </c>
      <c r="AU177" s="233" t="s">
        <v>86</v>
      </c>
      <c r="AY177" s="19" t="s">
        <v>166</v>
      </c>
      <c r="BE177" s="234">
        <f>IF(O177="základní",K177,0)</f>
        <v>0</v>
      </c>
      <c r="BF177" s="234">
        <f>IF(O177="snížená",K177,0)</f>
        <v>0</v>
      </c>
      <c r="BG177" s="234">
        <f>IF(O177="zákl. přenesená",K177,0)</f>
        <v>0</v>
      </c>
      <c r="BH177" s="234">
        <f>IF(O177="sníž. přenesená",K177,0)</f>
        <v>0</v>
      </c>
      <c r="BI177" s="234">
        <f>IF(O177="nulová",K177,0)</f>
        <v>0</v>
      </c>
      <c r="BJ177" s="19" t="s">
        <v>84</v>
      </c>
      <c r="BK177" s="234">
        <f>ROUND(P177*H177,2)</f>
        <v>0</v>
      </c>
      <c r="BL177" s="19" t="s">
        <v>175</v>
      </c>
      <c r="BM177" s="233" t="s">
        <v>1388</v>
      </c>
    </row>
    <row r="178" s="15" customFormat="1">
      <c r="A178" s="15"/>
      <c r="B178" s="277"/>
      <c r="C178" s="278"/>
      <c r="D178" s="247" t="s">
        <v>605</v>
      </c>
      <c r="E178" s="279" t="s">
        <v>20</v>
      </c>
      <c r="F178" s="280" t="s">
        <v>1389</v>
      </c>
      <c r="G178" s="278"/>
      <c r="H178" s="279" t="s">
        <v>20</v>
      </c>
      <c r="I178" s="281"/>
      <c r="J178" s="281"/>
      <c r="K178" s="278"/>
      <c r="L178" s="278"/>
      <c r="M178" s="282"/>
      <c r="N178" s="283"/>
      <c r="O178" s="284"/>
      <c r="P178" s="284"/>
      <c r="Q178" s="284"/>
      <c r="R178" s="284"/>
      <c r="S178" s="284"/>
      <c r="T178" s="284"/>
      <c r="U178" s="284"/>
      <c r="V178" s="284"/>
      <c r="W178" s="284"/>
      <c r="X178" s="285"/>
      <c r="Y178" s="15"/>
      <c r="Z178" s="15"/>
      <c r="AA178" s="15"/>
      <c r="AB178" s="15"/>
      <c r="AC178" s="15"/>
      <c r="AD178" s="15"/>
      <c r="AE178" s="15"/>
      <c r="AT178" s="286" t="s">
        <v>605</v>
      </c>
      <c r="AU178" s="286" t="s">
        <v>86</v>
      </c>
      <c r="AV178" s="15" t="s">
        <v>84</v>
      </c>
      <c r="AW178" s="15" t="s">
        <v>5</v>
      </c>
      <c r="AX178" s="15" t="s">
        <v>76</v>
      </c>
      <c r="AY178" s="286" t="s">
        <v>166</v>
      </c>
    </row>
    <row r="179" s="13" customFormat="1">
      <c r="A179" s="13"/>
      <c r="B179" s="245"/>
      <c r="C179" s="246"/>
      <c r="D179" s="247" t="s">
        <v>605</v>
      </c>
      <c r="E179" s="248" t="s">
        <v>20</v>
      </c>
      <c r="F179" s="249" t="s">
        <v>1390</v>
      </c>
      <c r="G179" s="246"/>
      <c r="H179" s="250">
        <v>48.094000000000001</v>
      </c>
      <c r="I179" s="251"/>
      <c r="J179" s="251"/>
      <c r="K179" s="246"/>
      <c r="L179" s="246"/>
      <c r="M179" s="252"/>
      <c r="N179" s="253"/>
      <c r="O179" s="254"/>
      <c r="P179" s="254"/>
      <c r="Q179" s="254"/>
      <c r="R179" s="254"/>
      <c r="S179" s="254"/>
      <c r="T179" s="254"/>
      <c r="U179" s="254"/>
      <c r="V179" s="254"/>
      <c r="W179" s="254"/>
      <c r="X179" s="255"/>
      <c r="Y179" s="13"/>
      <c r="Z179" s="13"/>
      <c r="AA179" s="13"/>
      <c r="AB179" s="13"/>
      <c r="AC179" s="13"/>
      <c r="AD179" s="13"/>
      <c r="AE179" s="13"/>
      <c r="AT179" s="256" t="s">
        <v>605</v>
      </c>
      <c r="AU179" s="256" t="s">
        <v>86</v>
      </c>
      <c r="AV179" s="13" t="s">
        <v>86</v>
      </c>
      <c r="AW179" s="13" t="s">
        <v>5</v>
      </c>
      <c r="AX179" s="13" t="s">
        <v>76</v>
      </c>
      <c r="AY179" s="256" t="s">
        <v>166</v>
      </c>
    </row>
    <row r="180" s="15" customFormat="1">
      <c r="A180" s="15"/>
      <c r="B180" s="277"/>
      <c r="C180" s="278"/>
      <c r="D180" s="247" t="s">
        <v>605</v>
      </c>
      <c r="E180" s="279" t="s">
        <v>20</v>
      </c>
      <c r="F180" s="280" t="s">
        <v>1391</v>
      </c>
      <c r="G180" s="278"/>
      <c r="H180" s="279" t="s">
        <v>20</v>
      </c>
      <c r="I180" s="281"/>
      <c r="J180" s="281"/>
      <c r="K180" s="278"/>
      <c r="L180" s="278"/>
      <c r="M180" s="282"/>
      <c r="N180" s="283"/>
      <c r="O180" s="284"/>
      <c r="P180" s="284"/>
      <c r="Q180" s="284"/>
      <c r="R180" s="284"/>
      <c r="S180" s="284"/>
      <c r="T180" s="284"/>
      <c r="U180" s="284"/>
      <c r="V180" s="284"/>
      <c r="W180" s="284"/>
      <c r="X180" s="285"/>
      <c r="Y180" s="15"/>
      <c r="Z180" s="15"/>
      <c r="AA180" s="15"/>
      <c r="AB180" s="15"/>
      <c r="AC180" s="15"/>
      <c r="AD180" s="15"/>
      <c r="AE180" s="15"/>
      <c r="AT180" s="286" t="s">
        <v>605</v>
      </c>
      <c r="AU180" s="286" t="s">
        <v>86</v>
      </c>
      <c r="AV180" s="15" t="s">
        <v>84</v>
      </c>
      <c r="AW180" s="15" t="s">
        <v>5</v>
      </c>
      <c r="AX180" s="15" t="s">
        <v>76</v>
      </c>
      <c r="AY180" s="286" t="s">
        <v>166</v>
      </c>
    </row>
    <row r="181" s="13" customFormat="1">
      <c r="A181" s="13"/>
      <c r="B181" s="245"/>
      <c r="C181" s="246"/>
      <c r="D181" s="247" t="s">
        <v>605</v>
      </c>
      <c r="E181" s="248" t="s">
        <v>20</v>
      </c>
      <c r="F181" s="249" t="s">
        <v>1392</v>
      </c>
      <c r="G181" s="246"/>
      <c r="H181" s="250">
        <v>36.563000000000002</v>
      </c>
      <c r="I181" s="251"/>
      <c r="J181" s="251"/>
      <c r="K181" s="246"/>
      <c r="L181" s="246"/>
      <c r="M181" s="252"/>
      <c r="N181" s="253"/>
      <c r="O181" s="254"/>
      <c r="P181" s="254"/>
      <c r="Q181" s="254"/>
      <c r="R181" s="254"/>
      <c r="S181" s="254"/>
      <c r="T181" s="254"/>
      <c r="U181" s="254"/>
      <c r="V181" s="254"/>
      <c r="W181" s="254"/>
      <c r="X181" s="255"/>
      <c r="Y181" s="13"/>
      <c r="Z181" s="13"/>
      <c r="AA181" s="13"/>
      <c r="AB181" s="13"/>
      <c r="AC181" s="13"/>
      <c r="AD181" s="13"/>
      <c r="AE181" s="13"/>
      <c r="AT181" s="256" t="s">
        <v>605</v>
      </c>
      <c r="AU181" s="256" t="s">
        <v>86</v>
      </c>
      <c r="AV181" s="13" t="s">
        <v>86</v>
      </c>
      <c r="AW181" s="13" t="s">
        <v>5</v>
      </c>
      <c r="AX181" s="13" t="s">
        <v>76</v>
      </c>
      <c r="AY181" s="256" t="s">
        <v>166</v>
      </c>
    </row>
    <row r="182" s="13" customFormat="1">
      <c r="A182" s="13"/>
      <c r="B182" s="245"/>
      <c r="C182" s="246"/>
      <c r="D182" s="247" t="s">
        <v>605</v>
      </c>
      <c r="E182" s="248" t="s">
        <v>20</v>
      </c>
      <c r="F182" s="249" t="s">
        <v>1385</v>
      </c>
      <c r="G182" s="246"/>
      <c r="H182" s="250">
        <v>22</v>
      </c>
      <c r="I182" s="251"/>
      <c r="J182" s="251"/>
      <c r="K182" s="246"/>
      <c r="L182" s="246"/>
      <c r="M182" s="252"/>
      <c r="N182" s="253"/>
      <c r="O182" s="254"/>
      <c r="P182" s="254"/>
      <c r="Q182" s="254"/>
      <c r="R182" s="254"/>
      <c r="S182" s="254"/>
      <c r="T182" s="254"/>
      <c r="U182" s="254"/>
      <c r="V182" s="254"/>
      <c r="W182" s="254"/>
      <c r="X182" s="255"/>
      <c r="Y182" s="13"/>
      <c r="Z182" s="13"/>
      <c r="AA182" s="13"/>
      <c r="AB182" s="13"/>
      <c r="AC182" s="13"/>
      <c r="AD182" s="13"/>
      <c r="AE182" s="13"/>
      <c r="AT182" s="256" t="s">
        <v>605</v>
      </c>
      <c r="AU182" s="256" t="s">
        <v>86</v>
      </c>
      <c r="AV182" s="13" t="s">
        <v>86</v>
      </c>
      <c r="AW182" s="13" t="s">
        <v>5</v>
      </c>
      <c r="AX182" s="13" t="s">
        <v>76</v>
      </c>
      <c r="AY182" s="256" t="s">
        <v>166</v>
      </c>
    </row>
    <row r="183" s="14" customFormat="1">
      <c r="A183" s="14"/>
      <c r="B183" s="257"/>
      <c r="C183" s="258"/>
      <c r="D183" s="247" t="s">
        <v>605</v>
      </c>
      <c r="E183" s="259" t="s">
        <v>20</v>
      </c>
      <c r="F183" s="260" t="s">
        <v>608</v>
      </c>
      <c r="G183" s="258"/>
      <c r="H183" s="261">
        <v>106.65700000000001</v>
      </c>
      <c r="I183" s="262"/>
      <c r="J183" s="262"/>
      <c r="K183" s="258"/>
      <c r="L183" s="258"/>
      <c r="M183" s="263"/>
      <c r="N183" s="264"/>
      <c r="O183" s="265"/>
      <c r="P183" s="265"/>
      <c r="Q183" s="265"/>
      <c r="R183" s="265"/>
      <c r="S183" s="265"/>
      <c r="T183" s="265"/>
      <c r="U183" s="265"/>
      <c r="V183" s="265"/>
      <c r="W183" s="265"/>
      <c r="X183" s="266"/>
      <c r="Y183" s="14"/>
      <c r="Z183" s="14"/>
      <c r="AA183" s="14"/>
      <c r="AB183" s="14"/>
      <c r="AC183" s="14"/>
      <c r="AD183" s="14"/>
      <c r="AE183" s="14"/>
      <c r="AT183" s="267" t="s">
        <v>605</v>
      </c>
      <c r="AU183" s="267" t="s">
        <v>86</v>
      </c>
      <c r="AV183" s="14" t="s">
        <v>175</v>
      </c>
      <c r="AW183" s="14" t="s">
        <v>5</v>
      </c>
      <c r="AX183" s="14" t="s">
        <v>84</v>
      </c>
      <c r="AY183" s="267" t="s">
        <v>166</v>
      </c>
    </row>
    <row r="184" s="13" customFormat="1">
      <c r="A184" s="13"/>
      <c r="B184" s="245"/>
      <c r="C184" s="246"/>
      <c r="D184" s="247" t="s">
        <v>605</v>
      </c>
      <c r="E184" s="246"/>
      <c r="F184" s="249" t="s">
        <v>1393</v>
      </c>
      <c r="G184" s="246"/>
      <c r="H184" s="250">
        <v>191.983</v>
      </c>
      <c r="I184" s="251"/>
      <c r="J184" s="251"/>
      <c r="K184" s="246"/>
      <c r="L184" s="246"/>
      <c r="M184" s="252"/>
      <c r="N184" s="253"/>
      <c r="O184" s="254"/>
      <c r="P184" s="254"/>
      <c r="Q184" s="254"/>
      <c r="R184" s="254"/>
      <c r="S184" s="254"/>
      <c r="T184" s="254"/>
      <c r="U184" s="254"/>
      <c r="V184" s="254"/>
      <c r="W184" s="254"/>
      <c r="X184" s="255"/>
      <c r="Y184" s="13"/>
      <c r="Z184" s="13"/>
      <c r="AA184" s="13"/>
      <c r="AB184" s="13"/>
      <c r="AC184" s="13"/>
      <c r="AD184" s="13"/>
      <c r="AE184" s="13"/>
      <c r="AT184" s="256" t="s">
        <v>605</v>
      </c>
      <c r="AU184" s="256" t="s">
        <v>86</v>
      </c>
      <c r="AV184" s="13" t="s">
        <v>86</v>
      </c>
      <c r="AW184" s="13" t="s">
        <v>4</v>
      </c>
      <c r="AX184" s="13" t="s">
        <v>84</v>
      </c>
      <c r="AY184" s="256" t="s">
        <v>166</v>
      </c>
    </row>
    <row r="185" s="2" customFormat="1" ht="16.5" customHeight="1">
      <c r="A185" s="40"/>
      <c r="B185" s="41"/>
      <c r="C185" s="235" t="s">
        <v>303</v>
      </c>
      <c r="D185" s="235" t="s">
        <v>163</v>
      </c>
      <c r="E185" s="236" t="s">
        <v>1394</v>
      </c>
      <c r="F185" s="237" t="s">
        <v>1395</v>
      </c>
      <c r="G185" s="238" t="s">
        <v>1374</v>
      </c>
      <c r="H185" s="239">
        <v>6119.1019999999999</v>
      </c>
      <c r="I185" s="240"/>
      <c r="J185" s="241"/>
      <c r="K185" s="242">
        <f>ROUND(P185*H185,2)</f>
        <v>0</v>
      </c>
      <c r="L185" s="241"/>
      <c r="M185" s="243"/>
      <c r="N185" s="244" t="s">
        <v>20</v>
      </c>
      <c r="O185" s="229" t="s">
        <v>45</v>
      </c>
      <c r="P185" s="230">
        <f>I185+J185</f>
        <v>0</v>
      </c>
      <c r="Q185" s="230">
        <f>ROUND(I185*H185,2)</f>
        <v>0</v>
      </c>
      <c r="R185" s="230">
        <f>ROUND(J185*H185,2)</f>
        <v>0</v>
      </c>
      <c r="S185" s="86"/>
      <c r="T185" s="231">
        <f>S185*H185</f>
        <v>0</v>
      </c>
      <c r="U185" s="231">
        <v>1</v>
      </c>
      <c r="V185" s="231">
        <f>U185*H185</f>
        <v>6119.1019999999999</v>
      </c>
      <c r="W185" s="231">
        <v>0</v>
      </c>
      <c r="X185" s="232">
        <f>W185*H185</f>
        <v>0</v>
      </c>
      <c r="Y185" s="40"/>
      <c r="Z185" s="40"/>
      <c r="AA185" s="40"/>
      <c r="AB185" s="40"/>
      <c r="AC185" s="40"/>
      <c r="AD185" s="40"/>
      <c r="AE185" s="40"/>
      <c r="AR185" s="233" t="s">
        <v>194</v>
      </c>
      <c r="AT185" s="233" t="s">
        <v>163</v>
      </c>
      <c r="AU185" s="233" t="s">
        <v>86</v>
      </c>
      <c r="AY185" s="19" t="s">
        <v>166</v>
      </c>
      <c r="BE185" s="234">
        <f>IF(O185="základní",K185,0)</f>
        <v>0</v>
      </c>
      <c r="BF185" s="234">
        <f>IF(O185="snížená",K185,0)</f>
        <v>0</v>
      </c>
      <c r="BG185" s="234">
        <f>IF(O185="zákl. přenesená",K185,0)</f>
        <v>0</v>
      </c>
      <c r="BH185" s="234">
        <f>IF(O185="sníž. přenesená",K185,0)</f>
        <v>0</v>
      </c>
      <c r="BI185" s="234">
        <f>IF(O185="nulová",K185,0)</f>
        <v>0</v>
      </c>
      <c r="BJ185" s="19" t="s">
        <v>84</v>
      </c>
      <c r="BK185" s="234">
        <f>ROUND(P185*H185,2)</f>
        <v>0</v>
      </c>
      <c r="BL185" s="19" t="s">
        <v>175</v>
      </c>
      <c r="BM185" s="233" t="s">
        <v>1396</v>
      </c>
    </row>
    <row r="186" s="13" customFormat="1">
      <c r="A186" s="13"/>
      <c r="B186" s="245"/>
      <c r="C186" s="246"/>
      <c r="D186" s="247" t="s">
        <v>605</v>
      </c>
      <c r="E186" s="248" t="s">
        <v>20</v>
      </c>
      <c r="F186" s="249" t="s">
        <v>1397</v>
      </c>
      <c r="G186" s="246"/>
      <c r="H186" s="250">
        <v>3399.5010000000002</v>
      </c>
      <c r="I186" s="251"/>
      <c r="J186" s="251"/>
      <c r="K186" s="246"/>
      <c r="L186" s="246"/>
      <c r="M186" s="252"/>
      <c r="N186" s="253"/>
      <c r="O186" s="254"/>
      <c r="P186" s="254"/>
      <c r="Q186" s="254"/>
      <c r="R186" s="254"/>
      <c r="S186" s="254"/>
      <c r="T186" s="254"/>
      <c r="U186" s="254"/>
      <c r="V186" s="254"/>
      <c r="W186" s="254"/>
      <c r="X186" s="255"/>
      <c r="Y186" s="13"/>
      <c r="Z186" s="13"/>
      <c r="AA186" s="13"/>
      <c r="AB186" s="13"/>
      <c r="AC186" s="13"/>
      <c r="AD186" s="13"/>
      <c r="AE186" s="13"/>
      <c r="AT186" s="256" t="s">
        <v>605</v>
      </c>
      <c r="AU186" s="256" t="s">
        <v>86</v>
      </c>
      <c r="AV186" s="13" t="s">
        <v>86</v>
      </c>
      <c r="AW186" s="13" t="s">
        <v>5</v>
      </c>
      <c r="AX186" s="13" t="s">
        <v>84</v>
      </c>
      <c r="AY186" s="256" t="s">
        <v>166</v>
      </c>
    </row>
    <row r="187" s="13" customFormat="1">
      <c r="A187" s="13"/>
      <c r="B187" s="245"/>
      <c r="C187" s="246"/>
      <c r="D187" s="247" t="s">
        <v>605</v>
      </c>
      <c r="E187" s="246"/>
      <c r="F187" s="249" t="s">
        <v>1398</v>
      </c>
      <c r="G187" s="246"/>
      <c r="H187" s="250">
        <v>6119.1019999999999</v>
      </c>
      <c r="I187" s="251"/>
      <c r="J187" s="251"/>
      <c r="K187" s="246"/>
      <c r="L187" s="246"/>
      <c r="M187" s="252"/>
      <c r="N187" s="253"/>
      <c r="O187" s="254"/>
      <c r="P187" s="254"/>
      <c r="Q187" s="254"/>
      <c r="R187" s="254"/>
      <c r="S187" s="254"/>
      <c r="T187" s="254"/>
      <c r="U187" s="254"/>
      <c r="V187" s="254"/>
      <c r="W187" s="254"/>
      <c r="X187" s="255"/>
      <c r="Y187" s="13"/>
      <c r="Z187" s="13"/>
      <c r="AA187" s="13"/>
      <c r="AB187" s="13"/>
      <c r="AC187" s="13"/>
      <c r="AD187" s="13"/>
      <c r="AE187" s="13"/>
      <c r="AT187" s="256" t="s">
        <v>605</v>
      </c>
      <c r="AU187" s="256" t="s">
        <v>86</v>
      </c>
      <c r="AV187" s="13" t="s">
        <v>86</v>
      </c>
      <c r="AW187" s="13" t="s">
        <v>4</v>
      </c>
      <c r="AX187" s="13" t="s">
        <v>84</v>
      </c>
      <c r="AY187" s="256" t="s">
        <v>166</v>
      </c>
    </row>
    <row r="188" s="2" customFormat="1" ht="16.5" customHeight="1">
      <c r="A188" s="40"/>
      <c r="B188" s="41"/>
      <c r="C188" s="220" t="s">
        <v>309</v>
      </c>
      <c r="D188" s="220" t="s">
        <v>171</v>
      </c>
      <c r="E188" s="221" t="s">
        <v>1399</v>
      </c>
      <c r="F188" s="222" t="s">
        <v>1400</v>
      </c>
      <c r="G188" s="223" t="s">
        <v>312</v>
      </c>
      <c r="H188" s="224">
        <v>8</v>
      </c>
      <c r="I188" s="225"/>
      <c r="J188" s="225"/>
      <c r="K188" s="226">
        <f>ROUND(P188*H188,2)</f>
        <v>0</v>
      </c>
      <c r="L188" s="227"/>
      <c r="M188" s="46"/>
      <c r="N188" s="228" t="s">
        <v>20</v>
      </c>
      <c r="O188" s="229" t="s">
        <v>45</v>
      </c>
      <c r="P188" s="230">
        <f>I188+J188</f>
        <v>0</v>
      </c>
      <c r="Q188" s="230">
        <f>ROUND(I188*H188,2)</f>
        <v>0</v>
      </c>
      <c r="R188" s="230">
        <f>ROUND(J188*H188,2)</f>
        <v>0</v>
      </c>
      <c r="S188" s="86"/>
      <c r="T188" s="231">
        <f>S188*H188</f>
        <v>0</v>
      </c>
      <c r="U188" s="231">
        <v>0</v>
      </c>
      <c r="V188" s="231">
        <f>U188*H188</f>
        <v>0</v>
      </c>
      <c r="W188" s="231">
        <v>0</v>
      </c>
      <c r="X188" s="232">
        <f>W188*H188</f>
        <v>0</v>
      </c>
      <c r="Y188" s="40"/>
      <c r="Z188" s="40"/>
      <c r="AA188" s="40"/>
      <c r="AB188" s="40"/>
      <c r="AC188" s="40"/>
      <c r="AD188" s="40"/>
      <c r="AE188" s="40"/>
      <c r="AR188" s="233" t="s">
        <v>175</v>
      </c>
      <c r="AT188" s="233" t="s">
        <v>171</v>
      </c>
      <c r="AU188" s="233" t="s">
        <v>86</v>
      </c>
      <c r="AY188" s="19" t="s">
        <v>166</v>
      </c>
      <c r="BE188" s="234">
        <f>IF(O188="základní",K188,0)</f>
        <v>0</v>
      </c>
      <c r="BF188" s="234">
        <f>IF(O188="snížená",K188,0)</f>
        <v>0</v>
      </c>
      <c r="BG188" s="234">
        <f>IF(O188="zákl. přenesená",K188,0)</f>
        <v>0</v>
      </c>
      <c r="BH188" s="234">
        <f>IF(O188="sníž. přenesená",K188,0)</f>
        <v>0</v>
      </c>
      <c r="BI188" s="234">
        <f>IF(O188="nulová",K188,0)</f>
        <v>0</v>
      </c>
      <c r="BJ188" s="19" t="s">
        <v>84</v>
      </c>
      <c r="BK188" s="234">
        <f>ROUND(P188*H188,2)</f>
        <v>0</v>
      </c>
      <c r="BL188" s="19" t="s">
        <v>175</v>
      </c>
      <c r="BM188" s="233" t="s">
        <v>1401</v>
      </c>
    </row>
    <row r="189" s="2" customFormat="1" ht="16.5" customHeight="1">
      <c r="A189" s="40"/>
      <c r="B189" s="41"/>
      <c r="C189" s="220" t="s">
        <v>315</v>
      </c>
      <c r="D189" s="220" t="s">
        <v>171</v>
      </c>
      <c r="E189" s="221" t="s">
        <v>1402</v>
      </c>
      <c r="F189" s="222" t="s">
        <v>1403</v>
      </c>
      <c r="G189" s="223" t="s">
        <v>179</v>
      </c>
      <c r="H189" s="224">
        <v>1</v>
      </c>
      <c r="I189" s="225"/>
      <c r="J189" s="225"/>
      <c r="K189" s="226">
        <f>ROUND(P189*H189,2)</f>
        <v>0</v>
      </c>
      <c r="L189" s="227"/>
      <c r="M189" s="46"/>
      <c r="N189" s="228" t="s">
        <v>20</v>
      </c>
      <c r="O189" s="229" t="s">
        <v>45</v>
      </c>
      <c r="P189" s="230">
        <f>I189+J189</f>
        <v>0</v>
      </c>
      <c r="Q189" s="230">
        <f>ROUND(I189*H189,2)</f>
        <v>0</v>
      </c>
      <c r="R189" s="230">
        <f>ROUND(J189*H189,2)</f>
        <v>0</v>
      </c>
      <c r="S189" s="86"/>
      <c r="T189" s="231">
        <f>S189*H189</f>
        <v>0</v>
      </c>
      <c r="U189" s="231">
        <v>0</v>
      </c>
      <c r="V189" s="231">
        <f>U189*H189</f>
        <v>0</v>
      </c>
      <c r="W189" s="231">
        <v>0</v>
      </c>
      <c r="X189" s="232">
        <f>W189*H189</f>
        <v>0</v>
      </c>
      <c r="Y189" s="40"/>
      <c r="Z189" s="40"/>
      <c r="AA189" s="40"/>
      <c r="AB189" s="40"/>
      <c r="AC189" s="40"/>
      <c r="AD189" s="40"/>
      <c r="AE189" s="40"/>
      <c r="AR189" s="233" t="s">
        <v>175</v>
      </c>
      <c r="AT189" s="233" t="s">
        <v>171</v>
      </c>
      <c r="AU189" s="233" t="s">
        <v>86</v>
      </c>
      <c r="AY189" s="19" t="s">
        <v>166</v>
      </c>
      <c r="BE189" s="234">
        <f>IF(O189="základní",K189,0)</f>
        <v>0</v>
      </c>
      <c r="BF189" s="234">
        <f>IF(O189="snížená",K189,0)</f>
        <v>0</v>
      </c>
      <c r="BG189" s="234">
        <f>IF(O189="zákl. přenesená",K189,0)</f>
        <v>0</v>
      </c>
      <c r="BH189" s="234">
        <f>IF(O189="sníž. přenesená",K189,0)</f>
        <v>0</v>
      </c>
      <c r="BI189" s="234">
        <f>IF(O189="nulová",K189,0)</f>
        <v>0</v>
      </c>
      <c r="BJ189" s="19" t="s">
        <v>84</v>
      </c>
      <c r="BK189" s="234">
        <f>ROUND(P189*H189,2)</f>
        <v>0</v>
      </c>
      <c r="BL189" s="19" t="s">
        <v>175</v>
      </c>
      <c r="BM189" s="233" t="s">
        <v>1404</v>
      </c>
    </row>
    <row r="190" s="12" customFormat="1" ht="22.8" customHeight="1">
      <c r="A190" s="12"/>
      <c r="B190" s="203"/>
      <c r="C190" s="204"/>
      <c r="D190" s="205" t="s">
        <v>75</v>
      </c>
      <c r="E190" s="218" t="s">
        <v>86</v>
      </c>
      <c r="F190" s="218" t="s">
        <v>1405</v>
      </c>
      <c r="G190" s="204"/>
      <c r="H190" s="204"/>
      <c r="I190" s="207"/>
      <c r="J190" s="207"/>
      <c r="K190" s="219">
        <f>BK190</f>
        <v>0</v>
      </c>
      <c r="L190" s="204"/>
      <c r="M190" s="209"/>
      <c r="N190" s="210"/>
      <c r="O190" s="211"/>
      <c r="P190" s="211"/>
      <c r="Q190" s="212">
        <f>SUM(Q191:Q267)</f>
        <v>0</v>
      </c>
      <c r="R190" s="212">
        <f>SUM(R191:R267)</f>
        <v>0</v>
      </c>
      <c r="S190" s="211"/>
      <c r="T190" s="213">
        <f>SUM(T191:T267)</f>
        <v>0</v>
      </c>
      <c r="U190" s="211"/>
      <c r="V190" s="213">
        <f>SUM(V191:V267)</f>
        <v>1319.57256594</v>
      </c>
      <c r="W190" s="211"/>
      <c r="X190" s="214">
        <f>SUM(X191:X267)</f>
        <v>0</v>
      </c>
      <c r="Y190" s="12"/>
      <c r="Z190" s="12"/>
      <c r="AA190" s="12"/>
      <c r="AB190" s="12"/>
      <c r="AC190" s="12"/>
      <c r="AD190" s="12"/>
      <c r="AE190" s="12"/>
      <c r="AR190" s="215" t="s">
        <v>84</v>
      </c>
      <c r="AT190" s="216" t="s">
        <v>75</v>
      </c>
      <c r="AU190" s="216" t="s">
        <v>84</v>
      </c>
      <c r="AY190" s="215" t="s">
        <v>166</v>
      </c>
      <c r="BK190" s="217">
        <f>SUM(BK191:BK267)</f>
        <v>0</v>
      </c>
    </row>
    <row r="191" s="2" customFormat="1" ht="37.8" customHeight="1">
      <c r="A191" s="40"/>
      <c r="B191" s="41"/>
      <c r="C191" s="220" t="s">
        <v>319</v>
      </c>
      <c r="D191" s="220" t="s">
        <v>171</v>
      </c>
      <c r="E191" s="221" t="s">
        <v>1406</v>
      </c>
      <c r="F191" s="222" t="s">
        <v>1407</v>
      </c>
      <c r="G191" s="223" t="s">
        <v>599</v>
      </c>
      <c r="H191" s="224">
        <v>25.606999999999999</v>
      </c>
      <c r="I191" s="225"/>
      <c r="J191" s="225"/>
      <c r="K191" s="226">
        <f>ROUND(P191*H191,2)</f>
        <v>0</v>
      </c>
      <c r="L191" s="227"/>
      <c r="M191" s="46"/>
      <c r="N191" s="228" t="s">
        <v>20</v>
      </c>
      <c r="O191" s="229" t="s">
        <v>45</v>
      </c>
      <c r="P191" s="230">
        <f>I191+J191</f>
        <v>0</v>
      </c>
      <c r="Q191" s="230">
        <f>ROUND(I191*H191,2)</f>
        <v>0</v>
      </c>
      <c r="R191" s="230">
        <f>ROUND(J191*H191,2)</f>
        <v>0</v>
      </c>
      <c r="S191" s="86"/>
      <c r="T191" s="231">
        <f>S191*H191</f>
        <v>0</v>
      </c>
      <c r="U191" s="231">
        <v>2.1600000000000001</v>
      </c>
      <c r="V191" s="231">
        <f>U191*H191</f>
        <v>55.311120000000003</v>
      </c>
      <c r="W191" s="231">
        <v>0</v>
      </c>
      <c r="X191" s="232">
        <f>W191*H191</f>
        <v>0</v>
      </c>
      <c r="Y191" s="40"/>
      <c r="Z191" s="40"/>
      <c r="AA191" s="40"/>
      <c r="AB191" s="40"/>
      <c r="AC191" s="40"/>
      <c r="AD191" s="40"/>
      <c r="AE191" s="40"/>
      <c r="AR191" s="233" t="s">
        <v>175</v>
      </c>
      <c r="AT191" s="233" t="s">
        <v>171</v>
      </c>
      <c r="AU191" s="233" t="s">
        <v>86</v>
      </c>
      <c r="AY191" s="19" t="s">
        <v>166</v>
      </c>
      <c r="BE191" s="234">
        <f>IF(O191="základní",K191,0)</f>
        <v>0</v>
      </c>
      <c r="BF191" s="234">
        <f>IF(O191="snížená",K191,0)</f>
        <v>0</v>
      </c>
      <c r="BG191" s="234">
        <f>IF(O191="zákl. přenesená",K191,0)</f>
        <v>0</v>
      </c>
      <c r="BH191" s="234">
        <f>IF(O191="sníž. přenesená",K191,0)</f>
        <v>0</v>
      </c>
      <c r="BI191" s="234">
        <f>IF(O191="nulová",K191,0)</f>
        <v>0</v>
      </c>
      <c r="BJ191" s="19" t="s">
        <v>84</v>
      </c>
      <c r="BK191" s="234">
        <f>ROUND(P191*H191,2)</f>
        <v>0</v>
      </c>
      <c r="BL191" s="19" t="s">
        <v>175</v>
      </c>
      <c r="BM191" s="233" t="s">
        <v>1408</v>
      </c>
    </row>
    <row r="192" s="13" customFormat="1">
      <c r="A192" s="13"/>
      <c r="B192" s="245"/>
      <c r="C192" s="246"/>
      <c r="D192" s="247" t="s">
        <v>605</v>
      </c>
      <c r="E192" s="248" t="s">
        <v>20</v>
      </c>
      <c r="F192" s="249" t="s">
        <v>1409</v>
      </c>
      <c r="G192" s="246"/>
      <c r="H192" s="250">
        <v>2.7200000000000002</v>
      </c>
      <c r="I192" s="251"/>
      <c r="J192" s="251"/>
      <c r="K192" s="246"/>
      <c r="L192" s="246"/>
      <c r="M192" s="252"/>
      <c r="N192" s="253"/>
      <c r="O192" s="254"/>
      <c r="P192" s="254"/>
      <c r="Q192" s="254"/>
      <c r="R192" s="254"/>
      <c r="S192" s="254"/>
      <c r="T192" s="254"/>
      <c r="U192" s="254"/>
      <c r="V192" s="254"/>
      <c r="W192" s="254"/>
      <c r="X192" s="255"/>
      <c r="Y192" s="13"/>
      <c r="Z192" s="13"/>
      <c r="AA192" s="13"/>
      <c r="AB192" s="13"/>
      <c r="AC192" s="13"/>
      <c r="AD192" s="13"/>
      <c r="AE192" s="13"/>
      <c r="AT192" s="256" t="s">
        <v>605</v>
      </c>
      <c r="AU192" s="256" t="s">
        <v>86</v>
      </c>
      <c r="AV192" s="13" t="s">
        <v>86</v>
      </c>
      <c r="AW192" s="13" t="s">
        <v>5</v>
      </c>
      <c r="AX192" s="13" t="s">
        <v>76</v>
      </c>
      <c r="AY192" s="256" t="s">
        <v>166</v>
      </c>
    </row>
    <row r="193" s="13" customFormat="1">
      <c r="A193" s="13"/>
      <c r="B193" s="245"/>
      <c r="C193" s="246"/>
      <c r="D193" s="247" t="s">
        <v>605</v>
      </c>
      <c r="E193" s="248" t="s">
        <v>20</v>
      </c>
      <c r="F193" s="249" t="s">
        <v>1410</v>
      </c>
      <c r="G193" s="246"/>
      <c r="H193" s="250">
        <v>8.7620000000000005</v>
      </c>
      <c r="I193" s="251"/>
      <c r="J193" s="251"/>
      <c r="K193" s="246"/>
      <c r="L193" s="246"/>
      <c r="M193" s="252"/>
      <c r="N193" s="253"/>
      <c r="O193" s="254"/>
      <c r="P193" s="254"/>
      <c r="Q193" s="254"/>
      <c r="R193" s="254"/>
      <c r="S193" s="254"/>
      <c r="T193" s="254"/>
      <c r="U193" s="254"/>
      <c r="V193" s="254"/>
      <c r="W193" s="254"/>
      <c r="X193" s="255"/>
      <c r="Y193" s="13"/>
      <c r="Z193" s="13"/>
      <c r="AA193" s="13"/>
      <c r="AB193" s="13"/>
      <c r="AC193" s="13"/>
      <c r="AD193" s="13"/>
      <c r="AE193" s="13"/>
      <c r="AT193" s="256" t="s">
        <v>605</v>
      </c>
      <c r="AU193" s="256" t="s">
        <v>86</v>
      </c>
      <c r="AV193" s="13" t="s">
        <v>86</v>
      </c>
      <c r="AW193" s="13" t="s">
        <v>5</v>
      </c>
      <c r="AX193" s="13" t="s">
        <v>76</v>
      </c>
      <c r="AY193" s="256" t="s">
        <v>166</v>
      </c>
    </row>
    <row r="194" s="13" customFormat="1">
      <c r="A194" s="13"/>
      <c r="B194" s="245"/>
      <c r="C194" s="246"/>
      <c r="D194" s="247" t="s">
        <v>605</v>
      </c>
      <c r="E194" s="248" t="s">
        <v>20</v>
      </c>
      <c r="F194" s="249" t="s">
        <v>1411</v>
      </c>
      <c r="G194" s="246"/>
      <c r="H194" s="250">
        <v>1.4910000000000001</v>
      </c>
      <c r="I194" s="251"/>
      <c r="J194" s="251"/>
      <c r="K194" s="246"/>
      <c r="L194" s="246"/>
      <c r="M194" s="252"/>
      <c r="N194" s="253"/>
      <c r="O194" s="254"/>
      <c r="P194" s="254"/>
      <c r="Q194" s="254"/>
      <c r="R194" s="254"/>
      <c r="S194" s="254"/>
      <c r="T194" s="254"/>
      <c r="U194" s="254"/>
      <c r="V194" s="254"/>
      <c r="W194" s="254"/>
      <c r="X194" s="255"/>
      <c r="Y194" s="13"/>
      <c r="Z194" s="13"/>
      <c r="AA194" s="13"/>
      <c r="AB194" s="13"/>
      <c r="AC194" s="13"/>
      <c r="AD194" s="13"/>
      <c r="AE194" s="13"/>
      <c r="AT194" s="256" t="s">
        <v>605</v>
      </c>
      <c r="AU194" s="256" t="s">
        <v>86</v>
      </c>
      <c r="AV194" s="13" t="s">
        <v>86</v>
      </c>
      <c r="AW194" s="13" t="s">
        <v>5</v>
      </c>
      <c r="AX194" s="13" t="s">
        <v>76</v>
      </c>
      <c r="AY194" s="256" t="s">
        <v>166</v>
      </c>
    </row>
    <row r="195" s="13" customFormat="1">
      <c r="A195" s="13"/>
      <c r="B195" s="245"/>
      <c r="C195" s="246"/>
      <c r="D195" s="247" t="s">
        <v>605</v>
      </c>
      <c r="E195" s="248" t="s">
        <v>20</v>
      </c>
      <c r="F195" s="249" t="s">
        <v>1412</v>
      </c>
      <c r="G195" s="246"/>
      <c r="H195" s="250">
        <v>3.0019999999999998</v>
      </c>
      <c r="I195" s="251"/>
      <c r="J195" s="251"/>
      <c r="K195" s="246"/>
      <c r="L195" s="246"/>
      <c r="M195" s="252"/>
      <c r="N195" s="253"/>
      <c r="O195" s="254"/>
      <c r="P195" s="254"/>
      <c r="Q195" s="254"/>
      <c r="R195" s="254"/>
      <c r="S195" s="254"/>
      <c r="T195" s="254"/>
      <c r="U195" s="254"/>
      <c r="V195" s="254"/>
      <c r="W195" s="254"/>
      <c r="X195" s="255"/>
      <c r="Y195" s="13"/>
      <c r="Z195" s="13"/>
      <c r="AA195" s="13"/>
      <c r="AB195" s="13"/>
      <c r="AC195" s="13"/>
      <c r="AD195" s="13"/>
      <c r="AE195" s="13"/>
      <c r="AT195" s="256" t="s">
        <v>605</v>
      </c>
      <c r="AU195" s="256" t="s">
        <v>86</v>
      </c>
      <c r="AV195" s="13" t="s">
        <v>86</v>
      </c>
      <c r="AW195" s="13" t="s">
        <v>5</v>
      </c>
      <c r="AX195" s="13" t="s">
        <v>76</v>
      </c>
      <c r="AY195" s="256" t="s">
        <v>166</v>
      </c>
    </row>
    <row r="196" s="13" customFormat="1">
      <c r="A196" s="13"/>
      <c r="B196" s="245"/>
      <c r="C196" s="246"/>
      <c r="D196" s="247" t="s">
        <v>605</v>
      </c>
      <c r="E196" s="248" t="s">
        <v>20</v>
      </c>
      <c r="F196" s="249" t="s">
        <v>1413</v>
      </c>
      <c r="G196" s="246"/>
      <c r="H196" s="250">
        <v>9.6319999999999997</v>
      </c>
      <c r="I196" s="251"/>
      <c r="J196" s="251"/>
      <c r="K196" s="246"/>
      <c r="L196" s="246"/>
      <c r="M196" s="252"/>
      <c r="N196" s="253"/>
      <c r="O196" s="254"/>
      <c r="P196" s="254"/>
      <c r="Q196" s="254"/>
      <c r="R196" s="254"/>
      <c r="S196" s="254"/>
      <c r="T196" s="254"/>
      <c r="U196" s="254"/>
      <c r="V196" s="254"/>
      <c r="W196" s="254"/>
      <c r="X196" s="255"/>
      <c r="Y196" s="13"/>
      <c r="Z196" s="13"/>
      <c r="AA196" s="13"/>
      <c r="AB196" s="13"/>
      <c r="AC196" s="13"/>
      <c r="AD196" s="13"/>
      <c r="AE196" s="13"/>
      <c r="AT196" s="256" t="s">
        <v>605</v>
      </c>
      <c r="AU196" s="256" t="s">
        <v>86</v>
      </c>
      <c r="AV196" s="13" t="s">
        <v>86</v>
      </c>
      <c r="AW196" s="13" t="s">
        <v>5</v>
      </c>
      <c r="AX196" s="13" t="s">
        <v>76</v>
      </c>
      <c r="AY196" s="256" t="s">
        <v>166</v>
      </c>
    </row>
    <row r="197" s="14" customFormat="1">
      <c r="A197" s="14"/>
      <c r="B197" s="257"/>
      <c r="C197" s="258"/>
      <c r="D197" s="247" t="s">
        <v>605</v>
      </c>
      <c r="E197" s="259" t="s">
        <v>20</v>
      </c>
      <c r="F197" s="260" t="s">
        <v>608</v>
      </c>
      <c r="G197" s="258"/>
      <c r="H197" s="261">
        <v>25.606999999999999</v>
      </c>
      <c r="I197" s="262"/>
      <c r="J197" s="262"/>
      <c r="K197" s="258"/>
      <c r="L197" s="258"/>
      <c r="M197" s="263"/>
      <c r="N197" s="264"/>
      <c r="O197" s="265"/>
      <c r="P197" s="265"/>
      <c r="Q197" s="265"/>
      <c r="R197" s="265"/>
      <c r="S197" s="265"/>
      <c r="T197" s="265"/>
      <c r="U197" s="265"/>
      <c r="V197" s="265"/>
      <c r="W197" s="265"/>
      <c r="X197" s="266"/>
      <c r="Y197" s="14"/>
      <c r="Z197" s="14"/>
      <c r="AA197" s="14"/>
      <c r="AB197" s="14"/>
      <c r="AC197" s="14"/>
      <c r="AD197" s="14"/>
      <c r="AE197" s="14"/>
      <c r="AT197" s="267" t="s">
        <v>605</v>
      </c>
      <c r="AU197" s="267" t="s">
        <v>86</v>
      </c>
      <c r="AV197" s="14" t="s">
        <v>175</v>
      </c>
      <c r="AW197" s="14" t="s">
        <v>5</v>
      </c>
      <c r="AX197" s="14" t="s">
        <v>84</v>
      </c>
      <c r="AY197" s="267" t="s">
        <v>166</v>
      </c>
    </row>
    <row r="198" s="2" customFormat="1" ht="37.8" customHeight="1">
      <c r="A198" s="40"/>
      <c r="B198" s="41"/>
      <c r="C198" s="220" t="s">
        <v>323</v>
      </c>
      <c r="D198" s="220" t="s">
        <v>171</v>
      </c>
      <c r="E198" s="221" t="s">
        <v>1414</v>
      </c>
      <c r="F198" s="222" t="s">
        <v>1415</v>
      </c>
      <c r="G198" s="223" t="s">
        <v>599</v>
      </c>
      <c r="H198" s="224">
        <v>0.23999999999999999</v>
      </c>
      <c r="I198" s="225"/>
      <c r="J198" s="225"/>
      <c r="K198" s="226">
        <f>ROUND(P198*H198,2)</f>
        <v>0</v>
      </c>
      <c r="L198" s="227"/>
      <c r="M198" s="46"/>
      <c r="N198" s="228" t="s">
        <v>20</v>
      </c>
      <c r="O198" s="229" t="s">
        <v>45</v>
      </c>
      <c r="P198" s="230">
        <f>I198+J198</f>
        <v>0</v>
      </c>
      <c r="Q198" s="230">
        <f>ROUND(I198*H198,2)</f>
        <v>0</v>
      </c>
      <c r="R198" s="230">
        <f>ROUND(J198*H198,2)</f>
        <v>0</v>
      </c>
      <c r="S198" s="86"/>
      <c r="T198" s="231">
        <f>S198*H198</f>
        <v>0</v>
      </c>
      <c r="U198" s="231">
        <v>1.98</v>
      </c>
      <c r="V198" s="231">
        <f>U198*H198</f>
        <v>0.47519999999999996</v>
      </c>
      <c r="W198" s="231">
        <v>0</v>
      </c>
      <c r="X198" s="232">
        <f>W198*H198</f>
        <v>0</v>
      </c>
      <c r="Y198" s="40"/>
      <c r="Z198" s="40"/>
      <c r="AA198" s="40"/>
      <c r="AB198" s="40"/>
      <c r="AC198" s="40"/>
      <c r="AD198" s="40"/>
      <c r="AE198" s="40"/>
      <c r="AR198" s="233" t="s">
        <v>175</v>
      </c>
      <c r="AT198" s="233" t="s">
        <v>171</v>
      </c>
      <c r="AU198" s="233" t="s">
        <v>86</v>
      </c>
      <c r="AY198" s="19" t="s">
        <v>166</v>
      </c>
      <c r="BE198" s="234">
        <f>IF(O198="základní",K198,0)</f>
        <v>0</v>
      </c>
      <c r="BF198" s="234">
        <f>IF(O198="snížená",K198,0)</f>
        <v>0</v>
      </c>
      <c r="BG198" s="234">
        <f>IF(O198="zákl. přenesená",K198,0)</f>
        <v>0</v>
      </c>
      <c r="BH198" s="234">
        <f>IF(O198="sníž. přenesená",K198,0)</f>
        <v>0</v>
      </c>
      <c r="BI198" s="234">
        <f>IF(O198="nulová",K198,0)</f>
        <v>0</v>
      </c>
      <c r="BJ198" s="19" t="s">
        <v>84</v>
      </c>
      <c r="BK198" s="234">
        <f>ROUND(P198*H198,2)</f>
        <v>0</v>
      </c>
      <c r="BL198" s="19" t="s">
        <v>175</v>
      </c>
      <c r="BM198" s="233" t="s">
        <v>1416</v>
      </c>
    </row>
    <row r="199" s="13" customFormat="1">
      <c r="A199" s="13"/>
      <c r="B199" s="245"/>
      <c r="C199" s="246"/>
      <c r="D199" s="247" t="s">
        <v>605</v>
      </c>
      <c r="E199" s="248" t="s">
        <v>20</v>
      </c>
      <c r="F199" s="249" t="s">
        <v>1417</v>
      </c>
      <c r="G199" s="246"/>
      <c r="H199" s="250">
        <v>0.23999999999999999</v>
      </c>
      <c r="I199" s="251"/>
      <c r="J199" s="251"/>
      <c r="K199" s="246"/>
      <c r="L199" s="246"/>
      <c r="M199" s="252"/>
      <c r="N199" s="253"/>
      <c r="O199" s="254"/>
      <c r="P199" s="254"/>
      <c r="Q199" s="254"/>
      <c r="R199" s="254"/>
      <c r="S199" s="254"/>
      <c r="T199" s="254"/>
      <c r="U199" s="254"/>
      <c r="V199" s="254"/>
      <c r="W199" s="254"/>
      <c r="X199" s="255"/>
      <c r="Y199" s="13"/>
      <c r="Z199" s="13"/>
      <c r="AA199" s="13"/>
      <c r="AB199" s="13"/>
      <c r="AC199" s="13"/>
      <c r="AD199" s="13"/>
      <c r="AE199" s="13"/>
      <c r="AT199" s="256" t="s">
        <v>605</v>
      </c>
      <c r="AU199" s="256" t="s">
        <v>86</v>
      </c>
      <c r="AV199" s="13" t="s">
        <v>86</v>
      </c>
      <c r="AW199" s="13" t="s">
        <v>5</v>
      </c>
      <c r="AX199" s="13" t="s">
        <v>84</v>
      </c>
      <c r="AY199" s="256" t="s">
        <v>166</v>
      </c>
    </row>
    <row r="200" s="2" customFormat="1" ht="24.15" customHeight="1">
      <c r="A200" s="40"/>
      <c r="B200" s="41"/>
      <c r="C200" s="220" t="s">
        <v>329</v>
      </c>
      <c r="D200" s="220" t="s">
        <v>171</v>
      </c>
      <c r="E200" s="221" t="s">
        <v>1418</v>
      </c>
      <c r="F200" s="222" t="s">
        <v>1419</v>
      </c>
      <c r="G200" s="223" t="s">
        <v>599</v>
      </c>
      <c r="H200" s="224">
        <v>27.783000000000001</v>
      </c>
      <c r="I200" s="225"/>
      <c r="J200" s="225"/>
      <c r="K200" s="226">
        <f>ROUND(P200*H200,2)</f>
        <v>0</v>
      </c>
      <c r="L200" s="227"/>
      <c r="M200" s="46"/>
      <c r="N200" s="228" t="s">
        <v>20</v>
      </c>
      <c r="O200" s="229" t="s">
        <v>45</v>
      </c>
      <c r="P200" s="230">
        <f>I200+J200</f>
        <v>0</v>
      </c>
      <c r="Q200" s="230">
        <f>ROUND(I200*H200,2)</f>
        <v>0</v>
      </c>
      <c r="R200" s="230">
        <f>ROUND(J200*H200,2)</f>
        <v>0</v>
      </c>
      <c r="S200" s="86"/>
      <c r="T200" s="231">
        <f>S200*H200</f>
        <v>0</v>
      </c>
      <c r="U200" s="231">
        <v>2.2563399999999998</v>
      </c>
      <c r="V200" s="231">
        <f>U200*H200</f>
        <v>62.687894219999997</v>
      </c>
      <c r="W200" s="231">
        <v>0</v>
      </c>
      <c r="X200" s="232">
        <f>W200*H200</f>
        <v>0</v>
      </c>
      <c r="Y200" s="40"/>
      <c r="Z200" s="40"/>
      <c r="AA200" s="40"/>
      <c r="AB200" s="40"/>
      <c r="AC200" s="40"/>
      <c r="AD200" s="40"/>
      <c r="AE200" s="40"/>
      <c r="AR200" s="233" t="s">
        <v>175</v>
      </c>
      <c r="AT200" s="233" t="s">
        <v>171</v>
      </c>
      <c r="AU200" s="233" t="s">
        <v>86</v>
      </c>
      <c r="AY200" s="19" t="s">
        <v>166</v>
      </c>
      <c r="BE200" s="234">
        <f>IF(O200="základní",K200,0)</f>
        <v>0</v>
      </c>
      <c r="BF200" s="234">
        <f>IF(O200="snížená",K200,0)</f>
        <v>0</v>
      </c>
      <c r="BG200" s="234">
        <f>IF(O200="zákl. přenesená",K200,0)</f>
        <v>0</v>
      </c>
      <c r="BH200" s="234">
        <f>IF(O200="sníž. přenesená",K200,0)</f>
        <v>0</v>
      </c>
      <c r="BI200" s="234">
        <f>IF(O200="nulová",K200,0)</f>
        <v>0</v>
      </c>
      <c r="BJ200" s="19" t="s">
        <v>84</v>
      </c>
      <c r="BK200" s="234">
        <f>ROUND(P200*H200,2)</f>
        <v>0</v>
      </c>
      <c r="BL200" s="19" t="s">
        <v>175</v>
      </c>
      <c r="BM200" s="233" t="s">
        <v>1420</v>
      </c>
    </row>
    <row r="201" s="13" customFormat="1">
      <c r="A201" s="13"/>
      <c r="B201" s="245"/>
      <c r="C201" s="246"/>
      <c r="D201" s="247" t="s">
        <v>605</v>
      </c>
      <c r="E201" s="248" t="s">
        <v>20</v>
      </c>
      <c r="F201" s="249" t="s">
        <v>1421</v>
      </c>
      <c r="G201" s="246"/>
      <c r="H201" s="250">
        <v>8.7620000000000005</v>
      </c>
      <c r="I201" s="251"/>
      <c r="J201" s="251"/>
      <c r="K201" s="246"/>
      <c r="L201" s="246"/>
      <c r="M201" s="252"/>
      <c r="N201" s="253"/>
      <c r="O201" s="254"/>
      <c r="P201" s="254"/>
      <c r="Q201" s="254"/>
      <c r="R201" s="254"/>
      <c r="S201" s="254"/>
      <c r="T201" s="254"/>
      <c r="U201" s="254"/>
      <c r="V201" s="254"/>
      <c r="W201" s="254"/>
      <c r="X201" s="255"/>
      <c r="Y201" s="13"/>
      <c r="Z201" s="13"/>
      <c r="AA201" s="13"/>
      <c r="AB201" s="13"/>
      <c r="AC201" s="13"/>
      <c r="AD201" s="13"/>
      <c r="AE201" s="13"/>
      <c r="AT201" s="256" t="s">
        <v>605</v>
      </c>
      <c r="AU201" s="256" t="s">
        <v>86</v>
      </c>
      <c r="AV201" s="13" t="s">
        <v>86</v>
      </c>
      <c r="AW201" s="13" t="s">
        <v>5</v>
      </c>
      <c r="AX201" s="13" t="s">
        <v>76</v>
      </c>
      <c r="AY201" s="256" t="s">
        <v>166</v>
      </c>
    </row>
    <row r="202" s="13" customFormat="1">
      <c r="A202" s="13"/>
      <c r="B202" s="245"/>
      <c r="C202" s="246"/>
      <c r="D202" s="247" t="s">
        <v>605</v>
      </c>
      <c r="E202" s="248" t="s">
        <v>20</v>
      </c>
      <c r="F202" s="249" t="s">
        <v>1422</v>
      </c>
      <c r="G202" s="246"/>
      <c r="H202" s="250">
        <v>0.53500000000000003</v>
      </c>
      <c r="I202" s="251"/>
      <c r="J202" s="251"/>
      <c r="K202" s="246"/>
      <c r="L202" s="246"/>
      <c r="M202" s="252"/>
      <c r="N202" s="253"/>
      <c r="O202" s="254"/>
      <c r="P202" s="254"/>
      <c r="Q202" s="254"/>
      <c r="R202" s="254"/>
      <c r="S202" s="254"/>
      <c r="T202" s="254"/>
      <c r="U202" s="254"/>
      <c r="V202" s="254"/>
      <c r="W202" s="254"/>
      <c r="X202" s="255"/>
      <c r="Y202" s="13"/>
      <c r="Z202" s="13"/>
      <c r="AA202" s="13"/>
      <c r="AB202" s="13"/>
      <c r="AC202" s="13"/>
      <c r="AD202" s="13"/>
      <c r="AE202" s="13"/>
      <c r="AT202" s="256" t="s">
        <v>605</v>
      </c>
      <c r="AU202" s="256" t="s">
        <v>86</v>
      </c>
      <c r="AV202" s="13" t="s">
        <v>86</v>
      </c>
      <c r="AW202" s="13" t="s">
        <v>5</v>
      </c>
      <c r="AX202" s="13" t="s">
        <v>76</v>
      </c>
      <c r="AY202" s="256" t="s">
        <v>166</v>
      </c>
    </row>
    <row r="203" s="13" customFormat="1">
      <c r="A203" s="13"/>
      <c r="B203" s="245"/>
      <c r="C203" s="246"/>
      <c r="D203" s="247" t="s">
        <v>605</v>
      </c>
      <c r="E203" s="248" t="s">
        <v>20</v>
      </c>
      <c r="F203" s="249" t="s">
        <v>1423</v>
      </c>
      <c r="G203" s="246"/>
      <c r="H203" s="250">
        <v>5.8520000000000003</v>
      </c>
      <c r="I203" s="251"/>
      <c r="J203" s="251"/>
      <c r="K203" s="246"/>
      <c r="L203" s="246"/>
      <c r="M203" s="252"/>
      <c r="N203" s="253"/>
      <c r="O203" s="254"/>
      <c r="P203" s="254"/>
      <c r="Q203" s="254"/>
      <c r="R203" s="254"/>
      <c r="S203" s="254"/>
      <c r="T203" s="254"/>
      <c r="U203" s="254"/>
      <c r="V203" s="254"/>
      <c r="W203" s="254"/>
      <c r="X203" s="255"/>
      <c r="Y203" s="13"/>
      <c r="Z203" s="13"/>
      <c r="AA203" s="13"/>
      <c r="AB203" s="13"/>
      <c r="AC203" s="13"/>
      <c r="AD203" s="13"/>
      <c r="AE203" s="13"/>
      <c r="AT203" s="256" t="s">
        <v>605</v>
      </c>
      <c r="AU203" s="256" t="s">
        <v>86</v>
      </c>
      <c r="AV203" s="13" t="s">
        <v>86</v>
      </c>
      <c r="AW203" s="13" t="s">
        <v>5</v>
      </c>
      <c r="AX203" s="13" t="s">
        <v>76</v>
      </c>
      <c r="AY203" s="256" t="s">
        <v>166</v>
      </c>
    </row>
    <row r="204" s="13" customFormat="1">
      <c r="A204" s="13"/>
      <c r="B204" s="245"/>
      <c r="C204" s="246"/>
      <c r="D204" s="247" t="s">
        <v>605</v>
      </c>
      <c r="E204" s="248" t="s">
        <v>20</v>
      </c>
      <c r="F204" s="249" t="s">
        <v>1412</v>
      </c>
      <c r="G204" s="246"/>
      <c r="H204" s="250">
        <v>3.0019999999999998</v>
      </c>
      <c r="I204" s="251"/>
      <c r="J204" s="251"/>
      <c r="K204" s="246"/>
      <c r="L204" s="246"/>
      <c r="M204" s="252"/>
      <c r="N204" s="253"/>
      <c r="O204" s="254"/>
      <c r="P204" s="254"/>
      <c r="Q204" s="254"/>
      <c r="R204" s="254"/>
      <c r="S204" s="254"/>
      <c r="T204" s="254"/>
      <c r="U204" s="254"/>
      <c r="V204" s="254"/>
      <c r="W204" s="254"/>
      <c r="X204" s="255"/>
      <c r="Y204" s="13"/>
      <c r="Z204" s="13"/>
      <c r="AA204" s="13"/>
      <c r="AB204" s="13"/>
      <c r="AC204" s="13"/>
      <c r="AD204" s="13"/>
      <c r="AE204" s="13"/>
      <c r="AT204" s="256" t="s">
        <v>605</v>
      </c>
      <c r="AU204" s="256" t="s">
        <v>86</v>
      </c>
      <c r="AV204" s="13" t="s">
        <v>86</v>
      </c>
      <c r="AW204" s="13" t="s">
        <v>5</v>
      </c>
      <c r="AX204" s="13" t="s">
        <v>76</v>
      </c>
      <c r="AY204" s="256" t="s">
        <v>166</v>
      </c>
    </row>
    <row r="205" s="13" customFormat="1">
      <c r="A205" s="13"/>
      <c r="B205" s="245"/>
      <c r="C205" s="246"/>
      <c r="D205" s="247" t="s">
        <v>605</v>
      </c>
      <c r="E205" s="248" t="s">
        <v>20</v>
      </c>
      <c r="F205" s="249" t="s">
        <v>1413</v>
      </c>
      <c r="G205" s="246"/>
      <c r="H205" s="250">
        <v>9.6319999999999997</v>
      </c>
      <c r="I205" s="251"/>
      <c r="J205" s="251"/>
      <c r="K205" s="246"/>
      <c r="L205" s="246"/>
      <c r="M205" s="252"/>
      <c r="N205" s="253"/>
      <c r="O205" s="254"/>
      <c r="P205" s="254"/>
      <c r="Q205" s="254"/>
      <c r="R205" s="254"/>
      <c r="S205" s="254"/>
      <c r="T205" s="254"/>
      <c r="U205" s="254"/>
      <c r="V205" s="254"/>
      <c r="W205" s="254"/>
      <c r="X205" s="255"/>
      <c r="Y205" s="13"/>
      <c r="Z205" s="13"/>
      <c r="AA205" s="13"/>
      <c r="AB205" s="13"/>
      <c r="AC205" s="13"/>
      <c r="AD205" s="13"/>
      <c r="AE205" s="13"/>
      <c r="AT205" s="256" t="s">
        <v>605</v>
      </c>
      <c r="AU205" s="256" t="s">
        <v>86</v>
      </c>
      <c r="AV205" s="13" t="s">
        <v>86</v>
      </c>
      <c r="AW205" s="13" t="s">
        <v>5</v>
      </c>
      <c r="AX205" s="13" t="s">
        <v>76</v>
      </c>
      <c r="AY205" s="256" t="s">
        <v>166</v>
      </c>
    </row>
    <row r="206" s="14" customFormat="1">
      <c r="A206" s="14"/>
      <c r="B206" s="257"/>
      <c r="C206" s="258"/>
      <c r="D206" s="247" t="s">
        <v>605</v>
      </c>
      <c r="E206" s="259" t="s">
        <v>20</v>
      </c>
      <c r="F206" s="260" t="s">
        <v>608</v>
      </c>
      <c r="G206" s="258"/>
      <c r="H206" s="261">
        <v>27.783000000000001</v>
      </c>
      <c r="I206" s="262"/>
      <c r="J206" s="262"/>
      <c r="K206" s="258"/>
      <c r="L206" s="258"/>
      <c r="M206" s="263"/>
      <c r="N206" s="264"/>
      <c r="O206" s="265"/>
      <c r="P206" s="265"/>
      <c r="Q206" s="265"/>
      <c r="R206" s="265"/>
      <c r="S206" s="265"/>
      <c r="T206" s="265"/>
      <c r="U206" s="265"/>
      <c r="V206" s="265"/>
      <c r="W206" s="265"/>
      <c r="X206" s="266"/>
      <c r="Y206" s="14"/>
      <c r="Z206" s="14"/>
      <c r="AA206" s="14"/>
      <c r="AB206" s="14"/>
      <c r="AC206" s="14"/>
      <c r="AD206" s="14"/>
      <c r="AE206" s="14"/>
      <c r="AT206" s="267" t="s">
        <v>605</v>
      </c>
      <c r="AU206" s="267" t="s">
        <v>86</v>
      </c>
      <c r="AV206" s="14" t="s">
        <v>175</v>
      </c>
      <c r="AW206" s="14" t="s">
        <v>5</v>
      </c>
      <c r="AX206" s="14" t="s">
        <v>84</v>
      </c>
      <c r="AY206" s="267" t="s">
        <v>166</v>
      </c>
    </row>
    <row r="207" s="2" customFormat="1" ht="33" customHeight="1">
      <c r="A207" s="40"/>
      <c r="B207" s="41"/>
      <c r="C207" s="220" t="s">
        <v>332</v>
      </c>
      <c r="D207" s="220" t="s">
        <v>171</v>
      </c>
      <c r="E207" s="221" t="s">
        <v>1424</v>
      </c>
      <c r="F207" s="222" t="s">
        <v>1425</v>
      </c>
      <c r="G207" s="223" t="s">
        <v>599</v>
      </c>
      <c r="H207" s="224">
        <v>103.125</v>
      </c>
      <c r="I207" s="225"/>
      <c r="J207" s="225"/>
      <c r="K207" s="226">
        <f>ROUND(P207*H207,2)</f>
        <v>0</v>
      </c>
      <c r="L207" s="227"/>
      <c r="M207" s="46"/>
      <c r="N207" s="228" t="s">
        <v>20</v>
      </c>
      <c r="O207" s="229" t="s">
        <v>45</v>
      </c>
      <c r="P207" s="230">
        <f>I207+J207</f>
        <v>0</v>
      </c>
      <c r="Q207" s="230">
        <f>ROUND(I207*H207,2)</f>
        <v>0</v>
      </c>
      <c r="R207" s="230">
        <f>ROUND(J207*H207,2)</f>
        <v>0</v>
      </c>
      <c r="S207" s="86"/>
      <c r="T207" s="231">
        <f>S207*H207</f>
        <v>0</v>
      </c>
      <c r="U207" s="231">
        <v>2.45329</v>
      </c>
      <c r="V207" s="231">
        <f>U207*H207</f>
        <v>252.99553125</v>
      </c>
      <c r="W207" s="231">
        <v>0</v>
      </c>
      <c r="X207" s="232">
        <f>W207*H207</f>
        <v>0</v>
      </c>
      <c r="Y207" s="40"/>
      <c r="Z207" s="40"/>
      <c r="AA207" s="40"/>
      <c r="AB207" s="40"/>
      <c r="AC207" s="40"/>
      <c r="AD207" s="40"/>
      <c r="AE207" s="40"/>
      <c r="AR207" s="233" t="s">
        <v>175</v>
      </c>
      <c r="AT207" s="233" t="s">
        <v>171</v>
      </c>
      <c r="AU207" s="233" t="s">
        <v>86</v>
      </c>
      <c r="AY207" s="19" t="s">
        <v>166</v>
      </c>
      <c r="BE207" s="234">
        <f>IF(O207="základní",K207,0)</f>
        <v>0</v>
      </c>
      <c r="BF207" s="234">
        <f>IF(O207="snížená",K207,0)</f>
        <v>0</v>
      </c>
      <c r="BG207" s="234">
        <f>IF(O207="zákl. přenesená",K207,0)</f>
        <v>0</v>
      </c>
      <c r="BH207" s="234">
        <f>IF(O207="sníž. přenesená",K207,0)</f>
        <v>0</v>
      </c>
      <c r="BI207" s="234">
        <f>IF(O207="nulová",K207,0)</f>
        <v>0</v>
      </c>
      <c r="BJ207" s="19" t="s">
        <v>84</v>
      </c>
      <c r="BK207" s="234">
        <f>ROUND(P207*H207,2)</f>
        <v>0</v>
      </c>
      <c r="BL207" s="19" t="s">
        <v>175</v>
      </c>
      <c r="BM207" s="233" t="s">
        <v>1426</v>
      </c>
    </row>
    <row r="208" s="13" customFormat="1">
      <c r="A208" s="13"/>
      <c r="B208" s="245"/>
      <c r="C208" s="246"/>
      <c r="D208" s="247" t="s">
        <v>605</v>
      </c>
      <c r="E208" s="248" t="s">
        <v>20</v>
      </c>
      <c r="F208" s="249" t="s">
        <v>1427</v>
      </c>
      <c r="G208" s="246"/>
      <c r="H208" s="250">
        <v>103.125</v>
      </c>
      <c r="I208" s="251"/>
      <c r="J208" s="251"/>
      <c r="K208" s="246"/>
      <c r="L208" s="246"/>
      <c r="M208" s="252"/>
      <c r="N208" s="253"/>
      <c r="O208" s="254"/>
      <c r="P208" s="254"/>
      <c r="Q208" s="254"/>
      <c r="R208" s="254"/>
      <c r="S208" s="254"/>
      <c r="T208" s="254"/>
      <c r="U208" s="254"/>
      <c r="V208" s="254"/>
      <c r="W208" s="254"/>
      <c r="X208" s="255"/>
      <c r="Y208" s="13"/>
      <c r="Z208" s="13"/>
      <c r="AA208" s="13"/>
      <c r="AB208" s="13"/>
      <c r="AC208" s="13"/>
      <c r="AD208" s="13"/>
      <c r="AE208" s="13"/>
      <c r="AT208" s="256" t="s">
        <v>605</v>
      </c>
      <c r="AU208" s="256" t="s">
        <v>86</v>
      </c>
      <c r="AV208" s="13" t="s">
        <v>86</v>
      </c>
      <c r="AW208" s="13" t="s">
        <v>5</v>
      </c>
      <c r="AX208" s="13" t="s">
        <v>84</v>
      </c>
      <c r="AY208" s="256" t="s">
        <v>166</v>
      </c>
    </row>
    <row r="209" s="2" customFormat="1" ht="33" customHeight="1">
      <c r="A209" s="40"/>
      <c r="B209" s="41"/>
      <c r="C209" s="220" t="s">
        <v>335</v>
      </c>
      <c r="D209" s="220" t="s">
        <v>171</v>
      </c>
      <c r="E209" s="221" t="s">
        <v>1428</v>
      </c>
      <c r="F209" s="222" t="s">
        <v>1429</v>
      </c>
      <c r="G209" s="223" t="s">
        <v>599</v>
      </c>
      <c r="H209" s="224">
        <v>107.307</v>
      </c>
      <c r="I209" s="225"/>
      <c r="J209" s="225"/>
      <c r="K209" s="226">
        <f>ROUND(P209*H209,2)</f>
        <v>0</v>
      </c>
      <c r="L209" s="227"/>
      <c r="M209" s="46"/>
      <c r="N209" s="228" t="s">
        <v>20</v>
      </c>
      <c r="O209" s="229" t="s">
        <v>45</v>
      </c>
      <c r="P209" s="230">
        <f>I209+J209</f>
        <v>0</v>
      </c>
      <c r="Q209" s="230">
        <f>ROUND(I209*H209,2)</f>
        <v>0</v>
      </c>
      <c r="R209" s="230">
        <f>ROUND(J209*H209,2)</f>
        <v>0</v>
      </c>
      <c r="S209" s="86"/>
      <c r="T209" s="231">
        <f>S209*H209</f>
        <v>0</v>
      </c>
      <c r="U209" s="231">
        <v>2.45329</v>
      </c>
      <c r="V209" s="231">
        <f>U209*H209</f>
        <v>263.25519002999999</v>
      </c>
      <c r="W209" s="231">
        <v>0</v>
      </c>
      <c r="X209" s="232">
        <f>W209*H209</f>
        <v>0</v>
      </c>
      <c r="Y209" s="40"/>
      <c r="Z209" s="40"/>
      <c r="AA209" s="40"/>
      <c r="AB209" s="40"/>
      <c r="AC209" s="40"/>
      <c r="AD209" s="40"/>
      <c r="AE209" s="40"/>
      <c r="AR209" s="233" t="s">
        <v>175</v>
      </c>
      <c r="AT209" s="233" t="s">
        <v>171</v>
      </c>
      <c r="AU209" s="233" t="s">
        <v>86</v>
      </c>
      <c r="AY209" s="19" t="s">
        <v>166</v>
      </c>
      <c r="BE209" s="234">
        <f>IF(O209="základní",K209,0)</f>
        <v>0</v>
      </c>
      <c r="BF209" s="234">
        <f>IF(O209="snížená",K209,0)</f>
        <v>0</v>
      </c>
      <c r="BG209" s="234">
        <f>IF(O209="zákl. přenesená",K209,0)</f>
        <v>0</v>
      </c>
      <c r="BH209" s="234">
        <f>IF(O209="sníž. přenesená",K209,0)</f>
        <v>0</v>
      </c>
      <c r="BI209" s="234">
        <f>IF(O209="nulová",K209,0)</f>
        <v>0</v>
      </c>
      <c r="BJ209" s="19" t="s">
        <v>84</v>
      </c>
      <c r="BK209" s="234">
        <f>ROUND(P209*H209,2)</f>
        <v>0</v>
      </c>
      <c r="BL209" s="19" t="s">
        <v>175</v>
      </c>
      <c r="BM209" s="233" t="s">
        <v>1430</v>
      </c>
    </row>
    <row r="210" s="13" customFormat="1">
      <c r="A210" s="13"/>
      <c r="B210" s="245"/>
      <c r="C210" s="246"/>
      <c r="D210" s="247" t="s">
        <v>605</v>
      </c>
      <c r="E210" s="248" t="s">
        <v>20</v>
      </c>
      <c r="F210" s="249" t="s">
        <v>1431</v>
      </c>
      <c r="G210" s="246"/>
      <c r="H210" s="250">
        <v>5.742</v>
      </c>
      <c r="I210" s="251"/>
      <c r="J210" s="251"/>
      <c r="K210" s="246"/>
      <c r="L210" s="246"/>
      <c r="M210" s="252"/>
      <c r="N210" s="253"/>
      <c r="O210" s="254"/>
      <c r="P210" s="254"/>
      <c r="Q210" s="254"/>
      <c r="R210" s="254"/>
      <c r="S210" s="254"/>
      <c r="T210" s="254"/>
      <c r="U210" s="254"/>
      <c r="V210" s="254"/>
      <c r="W210" s="254"/>
      <c r="X210" s="255"/>
      <c r="Y210" s="13"/>
      <c r="Z210" s="13"/>
      <c r="AA210" s="13"/>
      <c r="AB210" s="13"/>
      <c r="AC210" s="13"/>
      <c r="AD210" s="13"/>
      <c r="AE210" s="13"/>
      <c r="AT210" s="256" t="s">
        <v>605</v>
      </c>
      <c r="AU210" s="256" t="s">
        <v>86</v>
      </c>
      <c r="AV210" s="13" t="s">
        <v>86</v>
      </c>
      <c r="AW210" s="13" t="s">
        <v>5</v>
      </c>
      <c r="AX210" s="13" t="s">
        <v>76</v>
      </c>
      <c r="AY210" s="256" t="s">
        <v>166</v>
      </c>
    </row>
    <row r="211" s="13" customFormat="1">
      <c r="A211" s="13"/>
      <c r="B211" s="245"/>
      <c r="C211" s="246"/>
      <c r="D211" s="247" t="s">
        <v>605</v>
      </c>
      <c r="E211" s="248" t="s">
        <v>20</v>
      </c>
      <c r="F211" s="249" t="s">
        <v>1432</v>
      </c>
      <c r="G211" s="246"/>
      <c r="H211" s="250">
        <v>101.25</v>
      </c>
      <c r="I211" s="251"/>
      <c r="J211" s="251"/>
      <c r="K211" s="246"/>
      <c r="L211" s="246"/>
      <c r="M211" s="252"/>
      <c r="N211" s="253"/>
      <c r="O211" s="254"/>
      <c r="P211" s="254"/>
      <c r="Q211" s="254"/>
      <c r="R211" s="254"/>
      <c r="S211" s="254"/>
      <c r="T211" s="254"/>
      <c r="U211" s="254"/>
      <c r="V211" s="254"/>
      <c r="W211" s="254"/>
      <c r="X211" s="255"/>
      <c r="Y211" s="13"/>
      <c r="Z211" s="13"/>
      <c r="AA211" s="13"/>
      <c r="AB211" s="13"/>
      <c r="AC211" s="13"/>
      <c r="AD211" s="13"/>
      <c r="AE211" s="13"/>
      <c r="AT211" s="256" t="s">
        <v>605</v>
      </c>
      <c r="AU211" s="256" t="s">
        <v>86</v>
      </c>
      <c r="AV211" s="13" t="s">
        <v>86</v>
      </c>
      <c r="AW211" s="13" t="s">
        <v>5</v>
      </c>
      <c r="AX211" s="13" t="s">
        <v>76</v>
      </c>
      <c r="AY211" s="256" t="s">
        <v>166</v>
      </c>
    </row>
    <row r="212" s="13" customFormat="1">
      <c r="A212" s="13"/>
      <c r="B212" s="245"/>
      <c r="C212" s="246"/>
      <c r="D212" s="247" t="s">
        <v>605</v>
      </c>
      <c r="E212" s="248" t="s">
        <v>20</v>
      </c>
      <c r="F212" s="249" t="s">
        <v>1433</v>
      </c>
      <c r="G212" s="246"/>
      <c r="H212" s="250">
        <v>0.315</v>
      </c>
      <c r="I212" s="251"/>
      <c r="J212" s="251"/>
      <c r="K212" s="246"/>
      <c r="L212" s="246"/>
      <c r="M212" s="252"/>
      <c r="N212" s="253"/>
      <c r="O212" s="254"/>
      <c r="P212" s="254"/>
      <c r="Q212" s="254"/>
      <c r="R212" s="254"/>
      <c r="S212" s="254"/>
      <c r="T212" s="254"/>
      <c r="U212" s="254"/>
      <c r="V212" s="254"/>
      <c r="W212" s="254"/>
      <c r="X212" s="255"/>
      <c r="Y212" s="13"/>
      <c r="Z212" s="13"/>
      <c r="AA212" s="13"/>
      <c r="AB212" s="13"/>
      <c r="AC212" s="13"/>
      <c r="AD212" s="13"/>
      <c r="AE212" s="13"/>
      <c r="AT212" s="256" t="s">
        <v>605</v>
      </c>
      <c r="AU212" s="256" t="s">
        <v>86</v>
      </c>
      <c r="AV212" s="13" t="s">
        <v>86</v>
      </c>
      <c r="AW212" s="13" t="s">
        <v>5</v>
      </c>
      <c r="AX212" s="13" t="s">
        <v>76</v>
      </c>
      <c r="AY212" s="256" t="s">
        <v>166</v>
      </c>
    </row>
    <row r="213" s="14" customFormat="1">
      <c r="A213" s="14"/>
      <c r="B213" s="257"/>
      <c r="C213" s="258"/>
      <c r="D213" s="247" t="s">
        <v>605</v>
      </c>
      <c r="E213" s="259" t="s">
        <v>20</v>
      </c>
      <c r="F213" s="260" t="s">
        <v>608</v>
      </c>
      <c r="G213" s="258"/>
      <c r="H213" s="261">
        <v>107.307</v>
      </c>
      <c r="I213" s="262"/>
      <c r="J213" s="262"/>
      <c r="K213" s="258"/>
      <c r="L213" s="258"/>
      <c r="M213" s="263"/>
      <c r="N213" s="264"/>
      <c r="O213" s="265"/>
      <c r="P213" s="265"/>
      <c r="Q213" s="265"/>
      <c r="R213" s="265"/>
      <c r="S213" s="265"/>
      <c r="T213" s="265"/>
      <c r="U213" s="265"/>
      <c r="V213" s="265"/>
      <c r="W213" s="265"/>
      <c r="X213" s="266"/>
      <c r="Y213" s="14"/>
      <c r="Z213" s="14"/>
      <c r="AA213" s="14"/>
      <c r="AB213" s="14"/>
      <c r="AC213" s="14"/>
      <c r="AD213" s="14"/>
      <c r="AE213" s="14"/>
      <c r="AT213" s="267" t="s">
        <v>605</v>
      </c>
      <c r="AU213" s="267" t="s">
        <v>86</v>
      </c>
      <c r="AV213" s="14" t="s">
        <v>175</v>
      </c>
      <c r="AW213" s="14" t="s">
        <v>5</v>
      </c>
      <c r="AX213" s="14" t="s">
        <v>84</v>
      </c>
      <c r="AY213" s="267" t="s">
        <v>166</v>
      </c>
    </row>
    <row r="214" s="2" customFormat="1" ht="33" customHeight="1">
      <c r="A214" s="40"/>
      <c r="B214" s="41"/>
      <c r="C214" s="220" t="s">
        <v>339</v>
      </c>
      <c r="D214" s="220" t="s">
        <v>171</v>
      </c>
      <c r="E214" s="221" t="s">
        <v>1434</v>
      </c>
      <c r="F214" s="222" t="s">
        <v>1435</v>
      </c>
      <c r="G214" s="223" t="s">
        <v>599</v>
      </c>
      <c r="H214" s="224">
        <v>36.32</v>
      </c>
      <c r="I214" s="225"/>
      <c r="J214" s="225"/>
      <c r="K214" s="226">
        <f>ROUND(P214*H214,2)</f>
        <v>0</v>
      </c>
      <c r="L214" s="227"/>
      <c r="M214" s="46"/>
      <c r="N214" s="228" t="s">
        <v>20</v>
      </c>
      <c r="O214" s="229" t="s">
        <v>45</v>
      </c>
      <c r="P214" s="230">
        <f>I214+J214</f>
        <v>0</v>
      </c>
      <c r="Q214" s="230">
        <f>ROUND(I214*H214,2)</f>
        <v>0</v>
      </c>
      <c r="R214" s="230">
        <f>ROUND(J214*H214,2)</f>
        <v>0</v>
      </c>
      <c r="S214" s="86"/>
      <c r="T214" s="231">
        <f>S214*H214</f>
        <v>0</v>
      </c>
      <c r="U214" s="231">
        <v>2.45329</v>
      </c>
      <c r="V214" s="231">
        <f>U214*H214</f>
        <v>89.103492799999998</v>
      </c>
      <c r="W214" s="231">
        <v>0</v>
      </c>
      <c r="X214" s="232">
        <f>W214*H214</f>
        <v>0</v>
      </c>
      <c r="Y214" s="40"/>
      <c r="Z214" s="40"/>
      <c r="AA214" s="40"/>
      <c r="AB214" s="40"/>
      <c r="AC214" s="40"/>
      <c r="AD214" s="40"/>
      <c r="AE214" s="40"/>
      <c r="AR214" s="233" t="s">
        <v>175</v>
      </c>
      <c r="AT214" s="233" t="s">
        <v>171</v>
      </c>
      <c r="AU214" s="233" t="s">
        <v>86</v>
      </c>
      <c r="AY214" s="19" t="s">
        <v>166</v>
      </c>
      <c r="BE214" s="234">
        <f>IF(O214="základní",K214,0)</f>
        <v>0</v>
      </c>
      <c r="BF214" s="234">
        <f>IF(O214="snížená",K214,0)</f>
        <v>0</v>
      </c>
      <c r="BG214" s="234">
        <f>IF(O214="zákl. přenesená",K214,0)</f>
        <v>0</v>
      </c>
      <c r="BH214" s="234">
        <f>IF(O214="sníž. přenesená",K214,0)</f>
        <v>0</v>
      </c>
      <c r="BI214" s="234">
        <f>IF(O214="nulová",K214,0)</f>
        <v>0</v>
      </c>
      <c r="BJ214" s="19" t="s">
        <v>84</v>
      </c>
      <c r="BK214" s="234">
        <f>ROUND(P214*H214,2)</f>
        <v>0</v>
      </c>
      <c r="BL214" s="19" t="s">
        <v>175</v>
      </c>
      <c r="BM214" s="233" t="s">
        <v>1436</v>
      </c>
    </row>
    <row r="215" s="13" customFormat="1">
      <c r="A215" s="13"/>
      <c r="B215" s="245"/>
      <c r="C215" s="246"/>
      <c r="D215" s="247" t="s">
        <v>605</v>
      </c>
      <c r="E215" s="248" t="s">
        <v>20</v>
      </c>
      <c r="F215" s="249" t="s">
        <v>1437</v>
      </c>
      <c r="G215" s="246"/>
      <c r="H215" s="250">
        <v>1.242</v>
      </c>
      <c r="I215" s="251"/>
      <c r="J215" s="251"/>
      <c r="K215" s="246"/>
      <c r="L215" s="246"/>
      <c r="M215" s="252"/>
      <c r="N215" s="253"/>
      <c r="O215" s="254"/>
      <c r="P215" s="254"/>
      <c r="Q215" s="254"/>
      <c r="R215" s="254"/>
      <c r="S215" s="254"/>
      <c r="T215" s="254"/>
      <c r="U215" s="254"/>
      <c r="V215" s="254"/>
      <c r="W215" s="254"/>
      <c r="X215" s="255"/>
      <c r="Y215" s="13"/>
      <c r="Z215" s="13"/>
      <c r="AA215" s="13"/>
      <c r="AB215" s="13"/>
      <c r="AC215" s="13"/>
      <c r="AD215" s="13"/>
      <c r="AE215" s="13"/>
      <c r="AT215" s="256" t="s">
        <v>605</v>
      </c>
      <c r="AU215" s="256" t="s">
        <v>86</v>
      </c>
      <c r="AV215" s="13" t="s">
        <v>86</v>
      </c>
      <c r="AW215" s="13" t="s">
        <v>5</v>
      </c>
      <c r="AX215" s="13" t="s">
        <v>76</v>
      </c>
      <c r="AY215" s="256" t="s">
        <v>166</v>
      </c>
    </row>
    <row r="216" s="13" customFormat="1">
      <c r="A216" s="13"/>
      <c r="B216" s="245"/>
      <c r="C216" s="246"/>
      <c r="D216" s="247" t="s">
        <v>605</v>
      </c>
      <c r="E216" s="248" t="s">
        <v>20</v>
      </c>
      <c r="F216" s="249" t="s">
        <v>1438</v>
      </c>
      <c r="G216" s="246"/>
      <c r="H216" s="250">
        <v>16.225000000000001</v>
      </c>
      <c r="I216" s="251"/>
      <c r="J216" s="251"/>
      <c r="K216" s="246"/>
      <c r="L216" s="246"/>
      <c r="M216" s="252"/>
      <c r="N216" s="253"/>
      <c r="O216" s="254"/>
      <c r="P216" s="254"/>
      <c r="Q216" s="254"/>
      <c r="R216" s="254"/>
      <c r="S216" s="254"/>
      <c r="T216" s="254"/>
      <c r="U216" s="254"/>
      <c r="V216" s="254"/>
      <c r="W216" s="254"/>
      <c r="X216" s="255"/>
      <c r="Y216" s="13"/>
      <c r="Z216" s="13"/>
      <c r="AA216" s="13"/>
      <c r="AB216" s="13"/>
      <c r="AC216" s="13"/>
      <c r="AD216" s="13"/>
      <c r="AE216" s="13"/>
      <c r="AT216" s="256" t="s">
        <v>605</v>
      </c>
      <c r="AU216" s="256" t="s">
        <v>86</v>
      </c>
      <c r="AV216" s="13" t="s">
        <v>86</v>
      </c>
      <c r="AW216" s="13" t="s">
        <v>5</v>
      </c>
      <c r="AX216" s="13" t="s">
        <v>76</v>
      </c>
      <c r="AY216" s="256" t="s">
        <v>166</v>
      </c>
    </row>
    <row r="217" s="13" customFormat="1">
      <c r="A217" s="13"/>
      <c r="B217" s="245"/>
      <c r="C217" s="246"/>
      <c r="D217" s="247" t="s">
        <v>605</v>
      </c>
      <c r="E217" s="248" t="s">
        <v>20</v>
      </c>
      <c r="F217" s="249" t="s">
        <v>1439</v>
      </c>
      <c r="G217" s="246"/>
      <c r="H217" s="250">
        <v>10.35</v>
      </c>
      <c r="I217" s="251"/>
      <c r="J217" s="251"/>
      <c r="K217" s="246"/>
      <c r="L217" s="246"/>
      <c r="M217" s="252"/>
      <c r="N217" s="253"/>
      <c r="O217" s="254"/>
      <c r="P217" s="254"/>
      <c r="Q217" s="254"/>
      <c r="R217" s="254"/>
      <c r="S217" s="254"/>
      <c r="T217" s="254"/>
      <c r="U217" s="254"/>
      <c r="V217" s="254"/>
      <c r="W217" s="254"/>
      <c r="X217" s="255"/>
      <c r="Y217" s="13"/>
      <c r="Z217" s="13"/>
      <c r="AA217" s="13"/>
      <c r="AB217" s="13"/>
      <c r="AC217" s="13"/>
      <c r="AD217" s="13"/>
      <c r="AE217" s="13"/>
      <c r="AT217" s="256" t="s">
        <v>605</v>
      </c>
      <c r="AU217" s="256" t="s">
        <v>86</v>
      </c>
      <c r="AV217" s="13" t="s">
        <v>86</v>
      </c>
      <c r="AW217" s="13" t="s">
        <v>5</v>
      </c>
      <c r="AX217" s="13" t="s">
        <v>76</v>
      </c>
      <c r="AY217" s="256" t="s">
        <v>166</v>
      </c>
    </row>
    <row r="218" s="13" customFormat="1">
      <c r="A218" s="13"/>
      <c r="B218" s="245"/>
      <c r="C218" s="246"/>
      <c r="D218" s="247" t="s">
        <v>605</v>
      </c>
      <c r="E218" s="248" t="s">
        <v>20</v>
      </c>
      <c r="F218" s="249" t="s">
        <v>1440</v>
      </c>
      <c r="G218" s="246"/>
      <c r="H218" s="250">
        <v>0.54000000000000004</v>
      </c>
      <c r="I218" s="251"/>
      <c r="J218" s="251"/>
      <c r="K218" s="246"/>
      <c r="L218" s="246"/>
      <c r="M218" s="252"/>
      <c r="N218" s="253"/>
      <c r="O218" s="254"/>
      <c r="P218" s="254"/>
      <c r="Q218" s="254"/>
      <c r="R218" s="254"/>
      <c r="S218" s="254"/>
      <c r="T218" s="254"/>
      <c r="U218" s="254"/>
      <c r="V218" s="254"/>
      <c r="W218" s="254"/>
      <c r="X218" s="255"/>
      <c r="Y218" s="13"/>
      <c r="Z218" s="13"/>
      <c r="AA218" s="13"/>
      <c r="AB218" s="13"/>
      <c r="AC218" s="13"/>
      <c r="AD218" s="13"/>
      <c r="AE218" s="13"/>
      <c r="AT218" s="256" t="s">
        <v>605</v>
      </c>
      <c r="AU218" s="256" t="s">
        <v>86</v>
      </c>
      <c r="AV218" s="13" t="s">
        <v>86</v>
      </c>
      <c r="AW218" s="13" t="s">
        <v>5</v>
      </c>
      <c r="AX218" s="13" t="s">
        <v>76</v>
      </c>
      <c r="AY218" s="256" t="s">
        <v>166</v>
      </c>
    </row>
    <row r="219" s="13" customFormat="1">
      <c r="A219" s="13"/>
      <c r="B219" s="245"/>
      <c r="C219" s="246"/>
      <c r="D219" s="247" t="s">
        <v>605</v>
      </c>
      <c r="E219" s="248" t="s">
        <v>20</v>
      </c>
      <c r="F219" s="249" t="s">
        <v>1441</v>
      </c>
      <c r="G219" s="246"/>
      <c r="H219" s="250">
        <v>7.9630000000000001</v>
      </c>
      <c r="I219" s="251"/>
      <c r="J219" s="251"/>
      <c r="K219" s="246"/>
      <c r="L219" s="246"/>
      <c r="M219" s="252"/>
      <c r="N219" s="253"/>
      <c r="O219" s="254"/>
      <c r="P219" s="254"/>
      <c r="Q219" s="254"/>
      <c r="R219" s="254"/>
      <c r="S219" s="254"/>
      <c r="T219" s="254"/>
      <c r="U219" s="254"/>
      <c r="V219" s="254"/>
      <c r="W219" s="254"/>
      <c r="X219" s="255"/>
      <c r="Y219" s="13"/>
      <c r="Z219" s="13"/>
      <c r="AA219" s="13"/>
      <c r="AB219" s="13"/>
      <c r="AC219" s="13"/>
      <c r="AD219" s="13"/>
      <c r="AE219" s="13"/>
      <c r="AT219" s="256" t="s">
        <v>605</v>
      </c>
      <c r="AU219" s="256" t="s">
        <v>86</v>
      </c>
      <c r="AV219" s="13" t="s">
        <v>86</v>
      </c>
      <c r="AW219" s="13" t="s">
        <v>5</v>
      </c>
      <c r="AX219" s="13" t="s">
        <v>76</v>
      </c>
      <c r="AY219" s="256" t="s">
        <v>166</v>
      </c>
    </row>
    <row r="220" s="14" customFormat="1">
      <c r="A220" s="14"/>
      <c r="B220" s="257"/>
      <c r="C220" s="258"/>
      <c r="D220" s="247" t="s">
        <v>605</v>
      </c>
      <c r="E220" s="259" t="s">
        <v>20</v>
      </c>
      <c r="F220" s="260" t="s">
        <v>608</v>
      </c>
      <c r="G220" s="258"/>
      <c r="H220" s="261">
        <v>36.32</v>
      </c>
      <c r="I220" s="262"/>
      <c r="J220" s="262"/>
      <c r="K220" s="258"/>
      <c r="L220" s="258"/>
      <c r="M220" s="263"/>
      <c r="N220" s="264"/>
      <c r="O220" s="265"/>
      <c r="P220" s="265"/>
      <c r="Q220" s="265"/>
      <c r="R220" s="265"/>
      <c r="S220" s="265"/>
      <c r="T220" s="265"/>
      <c r="U220" s="265"/>
      <c r="V220" s="265"/>
      <c r="W220" s="265"/>
      <c r="X220" s="266"/>
      <c r="Y220" s="14"/>
      <c r="Z220" s="14"/>
      <c r="AA220" s="14"/>
      <c r="AB220" s="14"/>
      <c r="AC220" s="14"/>
      <c r="AD220" s="14"/>
      <c r="AE220" s="14"/>
      <c r="AT220" s="267" t="s">
        <v>605</v>
      </c>
      <c r="AU220" s="267" t="s">
        <v>86</v>
      </c>
      <c r="AV220" s="14" t="s">
        <v>175</v>
      </c>
      <c r="AW220" s="14" t="s">
        <v>5</v>
      </c>
      <c r="AX220" s="14" t="s">
        <v>84</v>
      </c>
      <c r="AY220" s="267" t="s">
        <v>166</v>
      </c>
    </row>
    <row r="221" s="2" customFormat="1" ht="16.5" customHeight="1">
      <c r="A221" s="40"/>
      <c r="B221" s="41"/>
      <c r="C221" s="220" t="s">
        <v>342</v>
      </c>
      <c r="D221" s="220" t="s">
        <v>171</v>
      </c>
      <c r="E221" s="221" t="s">
        <v>1442</v>
      </c>
      <c r="F221" s="222" t="s">
        <v>1443</v>
      </c>
      <c r="G221" s="223" t="s">
        <v>998</v>
      </c>
      <c r="H221" s="224">
        <v>24.5</v>
      </c>
      <c r="I221" s="225"/>
      <c r="J221" s="225"/>
      <c r="K221" s="226">
        <f>ROUND(P221*H221,2)</f>
        <v>0</v>
      </c>
      <c r="L221" s="227"/>
      <c r="M221" s="46"/>
      <c r="N221" s="228" t="s">
        <v>20</v>
      </c>
      <c r="O221" s="229" t="s">
        <v>45</v>
      </c>
      <c r="P221" s="230">
        <f>I221+J221</f>
        <v>0</v>
      </c>
      <c r="Q221" s="230">
        <f>ROUND(I221*H221,2)</f>
        <v>0</v>
      </c>
      <c r="R221" s="230">
        <f>ROUND(J221*H221,2)</f>
        <v>0</v>
      </c>
      <c r="S221" s="86"/>
      <c r="T221" s="231">
        <f>S221*H221</f>
        <v>0</v>
      </c>
      <c r="U221" s="231">
        <v>0.00247</v>
      </c>
      <c r="V221" s="231">
        <f>U221*H221</f>
        <v>0.060514999999999999</v>
      </c>
      <c r="W221" s="231">
        <v>0</v>
      </c>
      <c r="X221" s="232">
        <f>W221*H221</f>
        <v>0</v>
      </c>
      <c r="Y221" s="40"/>
      <c r="Z221" s="40"/>
      <c r="AA221" s="40"/>
      <c r="AB221" s="40"/>
      <c r="AC221" s="40"/>
      <c r="AD221" s="40"/>
      <c r="AE221" s="40"/>
      <c r="AR221" s="233" t="s">
        <v>175</v>
      </c>
      <c r="AT221" s="233" t="s">
        <v>171</v>
      </c>
      <c r="AU221" s="233" t="s">
        <v>86</v>
      </c>
      <c r="AY221" s="19" t="s">
        <v>166</v>
      </c>
      <c r="BE221" s="234">
        <f>IF(O221="základní",K221,0)</f>
        <v>0</v>
      </c>
      <c r="BF221" s="234">
        <f>IF(O221="snížená",K221,0)</f>
        <v>0</v>
      </c>
      <c r="BG221" s="234">
        <f>IF(O221="zákl. přenesená",K221,0)</f>
        <v>0</v>
      </c>
      <c r="BH221" s="234">
        <f>IF(O221="sníž. přenesená",K221,0)</f>
        <v>0</v>
      </c>
      <c r="BI221" s="234">
        <f>IF(O221="nulová",K221,0)</f>
        <v>0</v>
      </c>
      <c r="BJ221" s="19" t="s">
        <v>84</v>
      </c>
      <c r="BK221" s="234">
        <f>ROUND(P221*H221,2)</f>
        <v>0</v>
      </c>
      <c r="BL221" s="19" t="s">
        <v>175</v>
      </c>
      <c r="BM221" s="233" t="s">
        <v>1444</v>
      </c>
    </row>
    <row r="222" s="13" customFormat="1">
      <c r="A222" s="13"/>
      <c r="B222" s="245"/>
      <c r="C222" s="246"/>
      <c r="D222" s="247" t="s">
        <v>605</v>
      </c>
      <c r="E222" s="248" t="s">
        <v>20</v>
      </c>
      <c r="F222" s="249" t="s">
        <v>1445</v>
      </c>
      <c r="G222" s="246"/>
      <c r="H222" s="250">
        <v>10.5</v>
      </c>
      <c r="I222" s="251"/>
      <c r="J222" s="251"/>
      <c r="K222" s="246"/>
      <c r="L222" s="246"/>
      <c r="M222" s="252"/>
      <c r="N222" s="253"/>
      <c r="O222" s="254"/>
      <c r="P222" s="254"/>
      <c r="Q222" s="254"/>
      <c r="R222" s="254"/>
      <c r="S222" s="254"/>
      <c r="T222" s="254"/>
      <c r="U222" s="254"/>
      <c r="V222" s="254"/>
      <c r="W222" s="254"/>
      <c r="X222" s="255"/>
      <c r="Y222" s="13"/>
      <c r="Z222" s="13"/>
      <c r="AA222" s="13"/>
      <c r="AB222" s="13"/>
      <c r="AC222" s="13"/>
      <c r="AD222" s="13"/>
      <c r="AE222" s="13"/>
      <c r="AT222" s="256" t="s">
        <v>605</v>
      </c>
      <c r="AU222" s="256" t="s">
        <v>86</v>
      </c>
      <c r="AV222" s="13" t="s">
        <v>86</v>
      </c>
      <c r="AW222" s="13" t="s">
        <v>5</v>
      </c>
      <c r="AX222" s="13" t="s">
        <v>76</v>
      </c>
      <c r="AY222" s="256" t="s">
        <v>166</v>
      </c>
    </row>
    <row r="223" s="13" customFormat="1">
      <c r="A223" s="13"/>
      <c r="B223" s="245"/>
      <c r="C223" s="246"/>
      <c r="D223" s="247" t="s">
        <v>605</v>
      </c>
      <c r="E223" s="248" t="s">
        <v>20</v>
      </c>
      <c r="F223" s="249" t="s">
        <v>1446</v>
      </c>
      <c r="G223" s="246"/>
      <c r="H223" s="250">
        <v>14</v>
      </c>
      <c r="I223" s="251"/>
      <c r="J223" s="251"/>
      <c r="K223" s="246"/>
      <c r="L223" s="246"/>
      <c r="M223" s="252"/>
      <c r="N223" s="253"/>
      <c r="O223" s="254"/>
      <c r="P223" s="254"/>
      <c r="Q223" s="254"/>
      <c r="R223" s="254"/>
      <c r="S223" s="254"/>
      <c r="T223" s="254"/>
      <c r="U223" s="254"/>
      <c r="V223" s="254"/>
      <c r="W223" s="254"/>
      <c r="X223" s="255"/>
      <c r="Y223" s="13"/>
      <c r="Z223" s="13"/>
      <c r="AA223" s="13"/>
      <c r="AB223" s="13"/>
      <c r="AC223" s="13"/>
      <c r="AD223" s="13"/>
      <c r="AE223" s="13"/>
      <c r="AT223" s="256" t="s">
        <v>605</v>
      </c>
      <c r="AU223" s="256" t="s">
        <v>86</v>
      </c>
      <c r="AV223" s="13" t="s">
        <v>86</v>
      </c>
      <c r="AW223" s="13" t="s">
        <v>5</v>
      </c>
      <c r="AX223" s="13" t="s">
        <v>76</v>
      </c>
      <c r="AY223" s="256" t="s">
        <v>166</v>
      </c>
    </row>
    <row r="224" s="14" customFormat="1">
      <c r="A224" s="14"/>
      <c r="B224" s="257"/>
      <c r="C224" s="258"/>
      <c r="D224" s="247" t="s">
        <v>605</v>
      </c>
      <c r="E224" s="259" t="s">
        <v>20</v>
      </c>
      <c r="F224" s="260" t="s">
        <v>608</v>
      </c>
      <c r="G224" s="258"/>
      <c r="H224" s="261">
        <v>24.5</v>
      </c>
      <c r="I224" s="262"/>
      <c r="J224" s="262"/>
      <c r="K224" s="258"/>
      <c r="L224" s="258"/>
      <c r="M224" s="263"/>
      <c r="N224" s="264"/>
      <c r="O224" s="265"/>
      <c r="P224" s="265"/>
      <c r="Q224" s="265"/>
      <c r="R224" s="265"/>
      <c r="S224" s="265"/>
      <c r="T224" s="265"/>
      <c r="U224" s="265"/>
      <c r="V224" s="265"/>
      <c r="W224" s="265"/>
      <c r="X224" s="266"/>
      <c r="Y224" s="14"/>
      <c r="Z224" s="14"/>
      <c r="AA224" s="14"/>
      <c r="AB224" s="14"/>
      <c r="AC224" s="14"/>
      <c r="AD224" s="14"/>
      <c r="AE224" s="14"/>
      <c r="AT224" s="267" t="s">
        <v>605</v>
      </c>
      <c r="AU224" s="267" t="s">
        <v>86</v>
      </c>
      <c r="AV224" s="14" t="s">
        <v>175</v>
      </c>
      <c r="AW224" s="14" t="s">
        <v>5</v>
      </c>
      <c r="AX224" s="14" t="s">
        <v>84</v>
      </c>
      <c r="AY224" s="267" t="s">
        <v>166</v>
      </c>
    </row>
    <row r="225" s="2" customFormat="1" ht="16.5" customHeight="1">
      <c r="A225" s="40"/>
      <c r="B225" s="41"/>
      <c r="C225" s="220" t="s">
        <v>346</v>
      </c>
      <c r="D225" s="220" t="s">
        <v>171</v>
      </c>
      <c r="E225" s="221" t="s">
        <v>1447</v>
      </c>
      <c r="F225" s="222" t="s">
        <v>1448</v>
      </c>
      <c r="G225" s="223" t="s">
        <v>998</v>
      </c>
      <c r="H225" s="224">
        <v>24.5</v>
      </c>
      <c r="I225" s="225"/>
      <c r="J225" s="225"/>
      <c r="K225" s="226">
        <f>ROUND(P225*H225,2)</f>
        <v>0</v>
      </c>
      <c r="L225" s="227"/>
      <c r="M225" s="46"/>
      <c r="N225" s="228" t="s">
        <v>20</v>
      </c>
      <c r="O225" s="229" t="s">
        <v>45</v>
      </c>
      <c r="P225" s="230">
        <f>I225+J225</f>
        <v>0</v>
      </c>
      <c r="Q225" s="230">
        <f>ROUND(I225*H225,2)</f>
        <v>0</v>
      </c>
      <c r="R225" s="230">
        <f>ROUND(J225*H225,2)</f>
        <v>0</v>
      </c>
      <c r="S225" s="86"/>
      <c r="T225" s="231">
        <f>S225*H225</f>
        <v>0</v>
      </c>
      <c r="U225" s="231">
        <v>0</v>
      </c>
      <c r="V225" s="231">
        <f>U225*H225</f>
        <v>0</v>
      </c>
      <c r="W225" s="231">
        <v>0</v>
      </c>
      <c r="X225" s="232">
        <f>W225*H225</f>
        <v>0</v>
      </c>
      <c r="Y225" s="40"/>
      <c r="Z225" s="40"/>
      <c r="AA225" s="40"/>
      <c r="AB225" s="40"/>
      <c r="AC225" s="40"/>
      <c r="AD225" s="40"/>
      <c r="AE225" s="40"/>
      <c r="AR225" s="233" t="s">
        <v>175</v>
      </c>
      <c r="AT225" s="233" t="s">
        <v>171</v>
      </c>
      <c r="AU225" s="233" t="s">
        <v>86</v>
      </c>
      <c r="AY225" s="19" t="s">
        <v>166</v>
      </c>
      <c r="BE225" s="234">
        <f>IF(O225="základní",K225,0)</f>
        <v>0</v>
      </c>
      <c r="BF225" s="234">
        <f>IF(O225="snížená",K225,0)</f>
        <v>0</v>
      </c>
      <c r="BG225" s="234">
        <f>IF(O225="zákl. přenesená",K225,0)</f>
        <v>0</v>
      </c>
      <c r="BH225" s="234">
        <f>IF(O225="sníž. přenesená",K225,0)</f>
        <v>0</v>
      </c>
      <c r="BI225" s="234">
        <f>IF(O225="nulová",K225,0)</f>
        <v>0</v>
      </c>
      <c r="BJ225" s="19" t="s">
        <v>84</v>
      </c>
      <c r="BK225" s="234">
        <f>ROUND(P225*H225,2)</f>
        <v>0</v>
      </c>
      <c r="BL225" s="19" t="s">
        <v>175</v>
      </c>
      <c r="BM225" s="233" t="s">
        <v>1449</v>
      </c>
    </row>
    <row r="226" s="2" customFormat="1" ht="33" customHeight="1">
      <c r="A226" s="40"/>
      <c r="B226" s="41"/>
      <c r="C226" s="220" t="s">
        <v>350</v>
      </c>
      <c r="D226" s="220" t="s">
        <v>171</v>
      </c>
      <c r="E226" s="221" t="s">
        <v>1450</v>
      </c>
      <c r="F226" s="222" t="s">
        <v>1451</v>
      </c>
      <c r="G226" s="223" t="s">
        <v>599</v>
      </c>
      <c r="H226" s="224">
        <v>36</v>
      </c>
      <c r="I226" s="225"/>
      <c r="J226" s="225"/>
      <c r="K226" s="226">
        <f>ROUND(P226*H226,2)</f>
        <v>0</v>
      </c>
      <c r="L226" s="227"/>
      <c r="M226" s="46"/>
      <c r="N226" s="228" t="s">
        <v>20</v>
      </c>
      <c r="O226" s="229" t="s">
        <v>45</v>
      </c>
      <c r="P226" s="230">
        <f>I226+J226</f>
        <v>0</v>
      </c>
      <c r="Q226" s="230">
        <f>ROUND(I226*H226,2)</f>
        <v>0</v>
      </c>
      <c r="R226" s="230">
        <f>ROUND(J226*H226,2)</f>
        <v>0</v>
      </c>
      <c r="S226" s="86"/>
      <c r="T226" s="231">
        <f>S226*H226</f>
        <v>0</v>
      </c>
      <c r="U226" s="231">
        <v>2.45329</v>
      </c>
      <c r="V226" s="231">
        <f>U226*H226</f>
        <v>88.318439999999995</v>
      </c>
      <c r="W226" s="231">
        <v>0</v>
      </c>
      <c r="X226" s="232">
        <f>W226*H226</f>
        <v>0</v>
      </c>
      <c r="Y226" s="40"/>
      <c r="Z226" s="40"/>
      <c r="AA226" s="40"/>
      <c r="AB226" s="40"/>
      <c r="AC226" s="40"/>
      <c r="AD226" s="40"/>
      <c r="AE226" s="40"/>
      <c r="AR226" s="233" t="s">
        <v>175</v>
      </c>
      <c r="AT226" s="233" t="s">
        <v>171</v>
      </c>
      <c r="AU226" s="233" t="s">
        <v>86</v>
      </c>
      <c r="AY226" s="19" t="s">
        <v>166</v>
      </c>
      <c r="BE226" s="234">
        <f>IF(O226="základní",K226,0)</f>
        <v>0</v>
      </c>
      <c r="BF226" s="234">
        <f>IF(O226="snížená",K226,0)</f>
        <v>0</v>
      </c>
      <c r="BG226" s="234">
        <f>IF(O226="zákl. přenesená",K226,0)</f>
        <v>0</v>
      </c>
      <c r="BH226" s="234">
        <f>IF(O226="sníž. přenesená",K226,0)</f>
        <v>0</v>
      </c>
      <c r="BI226" s="234">
        <f>IF(O226="nulová",K226,0)</f>
        <v>0</v>
      </c>
      <c r="BJ226" s="19" t="s">
        <v>84</v>
      </c>
      <c r="BK226" s="234">
        <f>ROUND(P226*H226,2)</f>
        <v>0</v>
      </c>
      <c r="BL226" s="19" t="s">
        <v>175</v>
      </c>
      <c r="BM226" s="233" t="s">
        <v>1452</v>
      </c>
    </row>
    <row r="227" s="13" customFormat="1">
      <c r="A227" s="13"/>
      <c r="B227" s="245"/>
      <c r="C227" s="246"/>
      <c r="D227" s="247" t="s">
        <v>605</v>
      </c>
      <c r="E227" s="248" t="s">
        <v>20</v>
      </c>
      <c r="F227" s="249" t="s">
        <v>1453</v>
      </c>
      <c r="G227" s="246"/>
      <c r="H227" s="250">
        <v>36</v>
      </c>
      <c r="I227" s="251"/>
      <c r="J227" s="251"/>
      <c r="K227" s="246"/>
      <c r="L227" s="246"/>
      <c r="M227" s="252"/>
      <c r="N227" s="253"/>
      <c r="O227" s="254"/>
      <c r="P227" s="254"/>
      <c r="Q227" s="254"/>
      <c r="R227" s="254"/>
      <c r="S227" s="254"/>
      <c r="T227" s="254"/>
      <c r="U227" s="254"/>
      <c r="V227" s="254"/>
      <c r="W227" s="254"/>
      <c r="X227" s="255"/>
      <c r="Y227" s="13"/>
      <c r="Z227" s="13"/>
      <c r="AA227" s="13"/>
      <c r="AB227" s="13"/>
      <c r="AC227" s="13"/>
      <c r="AD227" s="13"/>
      <c r="AE227" s="13"/>
      <c r="AT227" s="256" t="s">
        <v>605</v>
      </c>
      <c r="AU227" s="256" t="s">
        <v>86</v>
      </c>
      <c r="AV227" s="13" t="s">
        <v>86</v>
      </c>
      <c r="AW227" s="13" t="s">
        <v>5</v>
      </c>
      <c r="AX227" s="13" t="s">
        <v>84</v>
      </c>
      <c r="AY227" s="256" t="s">
        <v>166</v>
      </c>
    </row>
    <row r="228" s="2" customFormat="1" ht="33" customHeight="1">
      <c r="A228" s="40"/>
      <c r="B228" s="41"/>
      <c r="C228" s="220" t="s">
        <v>354</v>
      </c>
      <c r="D228" s="220" t="s">
        <v>171</v>
      </c>
      <c r="E228" s="221" t="s">
        <v>1454</v>
      </c>
      <c r="F228" s="222" t="s">
        <v>1455</v>
      </c>
      <c r="G228" s="223" t="s">
        <v>599</v>
      </c>
      <c r="H228" s="224">
        <v>10.281000000000001</v>
      </c>
      <c r="I228" s="225"/>
      <c r="J228" s="225"/>
      <c r="K228" s="226">
        <f>ROUND(P228*H228,2)</f>
        <v>0</v>
      </c>
      <c r="L228" s="227"/>
      <c r="M228" s="46"/>
      <c r="N228" s="228" t="s">
        <v>20</v>
      </c>
      <c r="O228" s="229" t="s">
        <v>45</v>
      </c>
      <c r="P228" s="230">
        <f>I228+J228</f>
        <v>0</v>
      </c>
      <c r="Q228" s="230">
        <f>ROUND(I228*H228,2)</f>
        <v>0</v>
      </c>
      <c r="R228" s="230">
        <f>ROUND(J228*H228,2)</f>
        <v>0</v>
      </c>
      <c r="S228" s="86"/>
      <c r="T228" s="231">
        <f>S228*H228</f>
        <v>0</v>
      </c>
      <c r="U228" s="231">
        <v>2.45329</v>
      </c>
      <c r="V228" s="231">
        <f>U228*H228</f>
        <v>25.22227449</v>
      </c>
      <c r="W228" s="231">
        <v>0</v>
      </c>
      <c r="X228" s="232">
        <f>W228*H228</f>
        <v>0</v>
      </c>
      <c r="Y228" s="40"/>
      <c r="Z228" s="40"/>
      <c r="AA228" s="40"/>
      <c r="AB228" s="40"/>
      <c r="AC228" s="40"/>
      <c r="AD228" s="40"/>
      <c r="AE228" s="40"/>
      <c r="AR228" s="233" t="s">
        <v>175</v>
      </c>
      <c r="AT228" s="233" t="s">
        <v>171</v>
      </c>
      <c r="AU228" s="233" t="s">
        <v>86</v>
      </c>
      <c r="AY228" s="19" t="s">
        <v>166</v>
      </c>
      <c r="BE228" s="234">
        <f>IF(O228="základní",K228,0)</f>
        <v>0</v>
      </c>
      <c r="BF228" s="234">
        <f>IF(O228="snížená",K228,0)</f>
        <v>0</v>
      </c>
      <c r="BG228" s="234">
        <f>IF(O228="zákl. přenesená",K228,0)</f>
        <v>0</v>
      </c>
      <c r="BH228" s="234">
        <f>IF(O228="sníž. přenesená",K228,0)</f>
        <v>0</v>
      </c>
      <c r="BI228" s="234">
        <f>IF(O228="nulová",K228,0)</f>
        <v>0</v>
      </c>
      <c r="BJ228" s="19" t="s">
        <v>84</v>
      </c>
      <c r="BK228" s="234">
        <f>ROUND(P228*H228,2)</f>
        <v>0</v>
      </c>
      <c r="BL228" s="19" t="s">
        <v>175</v>
      </c>
      <c r="BM228" s="233" t="s">
        <v>1456</v>
      </c>
    </row>
    <row r="229" s="13" customFormat="1">
      <c r="A229" s="13"/>
      <c r="B229" s="245"/>
      <c r="C229" s="246"/>
      <c r="D229" s="247" t="s">
        <v>605</v>
      </c>
      <c r="E229" s="248" t="s">
        <v>20</v>
      </c>
      <c r="F229" s="249" t="s">
        <v>1457</v>
      </c>
      <c r="G229" s="246"/>
      <c r="H229" s="250">
        <v>3.081</v>
      </c>
      <c r="I229" s="251"/>
      <c r="J229" s="251"/>
      <c r="K229" s="246"/>
      <c r="L229" s="246"/>
      <c r="M229" s="252"/>
      <c r="N229" s="253"/>
      <c r="O229" s="254"/>
      <c r="P229" s="254"/>
      <c r="Q229" s="254"/>
      <c r="R229" s="254"/>
      <c r="S229" s="254"/>
      <c r="T229" s="254"/>
      <c r="U229" s="254"/>
      <c r="V229" s="254"/>
      <c r="W229" s="254"/>
      <c r="X229" s="255"/>
      <c r="Y229" s="13"/>
      <c r="Z229" s="13"/>
      <c r="AA229" s="13"/>
      <c r="AB229" s="13"/>
      <c r="AC229" s="13"/>
      <c r="AD229" s="13"/>
      <c r="AE229" s="13"/>
      <c r="AT229" s="256" t="s">
        <v>605</v>
      </c>
      <c r="AU229" s="256" t="s">
        <v>86</v>
      </c>
      <c r="AV229" s="13" t="s">
        <v>86</v>
      </c>
      <c r="AW229" s="13" t="s">
        <v>5</v>
      </c>
      <c r="AX229" s="13" t="s">
        <v>76</v>
      </c>
      <c r="AY229" s="256" t="s">
        <v>166</v>
      </c>
    </row>
    <row r="230" s="13" customFormat="1">
      <c r="A230" s="13"/>
      <c r="B230" s="245"/>
      <c r="C230" s="246"/>
      <c r="D230" s="247" t="s">
        <v>605</v>
      </c>
      <c r="E230" s="248" t="s">
        <v>20</v>
      </c>
      <c r="F230" s="249" t="s">
        <v>1458</v>
      </c>
      <c r="G230" s="246"/>
      <c r="H230" s="250">
        <v>6.5519999999999996</v>
      </c>
      <c r="I230" s="251"/>
      <c r="J230" s="251"/>
      <c r="K230" s="246"/>
      <c r="L230" s="246"/>
      <c r="M230" s="252"/>
      <c r="N230" s="253"/>
      <c r="O230" s="254"/>
      <c r="P230" s="254"/>
      <c r="Q230" s="254"/>
      <c r="R230" s="254"/>
      <c r="S230" s="254"/>
      <c r="T230" s="254"/>
      <c r="U230" s="254"/>
      <c r="V230" s="254"/>
      <c r="W230" s="254"/>
      <c r="X230" s="255"/>
      <c r="Y230" s="13"/>
      <c r="Z230" s="13"/>
      <c r="AA230" s="13"/>
      <c r="AB230" s="13"/>
      <c r="AC230" s="13"/>
      <c r="AD230" s="13"/>
      <c r="AE230" s="13"/>
      <c r="AT230" s="256" t="s">
        <v>605</v>
      </c>
      <c r="AU230" s="256" t="s">
        <v>86</v>
      </c>
      <c r="AV230" s="13" t="s">
        <v>86</v>
      </c>
      <c r="AW230" s="13" t="s">
        <v>5</v>
      </c>
      <c r="AX230" s="13" t="s">
        <v>76</v>
      </c>
      <c r="AY230" s="256" t="s">
        <v>166</v>
      </c>
    </row>
    <row r="231" s="13" customFormat="1">
      <c r="A231" s="13"/>
      <c r="B231" s="245"/>
      <c r="C231" s="246"/>
      <c r="D231" s="247" t="s">
        <v>605</v>
      </c>
      <c r="E231" s="248" t="s">
        <v>20</v>
      </c>
      <c r="F231" s="249" t="s">
        <v>1459</v>
      </c>
      <c r="G231" s="246"/>
      <c r="H231" s="250">
        <v>0.64800000000000002</v>
      </c>
      <c r="I231" s="251"/>
      <c r="J231" s="251"/>
      <c r="K231" s="246"/>
      <c r="L231" s="246"/>
      <c r="M231" s="252"/>
      <c r="N231" s="253"/>
      <c r="O231" s="254"/>
      <c r="P231" s="254"/>
      <c r="Q231" s="254"/>
      <c r="R231" s="254"/>
      <c r="S231" s="254"/>
      <c r="T231" s="254"/>
      <c r="U231" s="254"/>
      <c r="V231" s="254"/>
      <c r="W231" s="254"/>
      <c r="X231" s="255"/>
      <c r="Y231" s="13"/>
      <c r="Z231" s="13"/>
      <c r="AA231" s="13"/>
      <c r="AB231" s="13"/>
      <c r="AC231" s="13"/>
      <c r="AD231" s="13"/>
      <c r="AE231" s="13"/>
      <c r="AT231" s="256" t="s">
        <v>605</v>
      </c>
      <c r="AU231" s="256" t="s">
        <v>86</v>
      </c>
      <c r="AV231" s="13" t="s">
        <v>86</v>
      </c>
      <c r="AW231" s="13" t="s">
        <v>5</v>
      </c>
      <c r="AX231" s="13" t="s">
        <v>76</v>
      </c>
      <c r="AY231" s="256" t="s">
        <v>166</v>
      </c>
    </row>
    <row r="232" s="14" customFormat="1">
      <c r="A232" s="14"/>
      <c r="B232" s="257"/>
      <c r="C232" s="258"/>
      <c r="D232" s="247" t="s">
        <v>605</v>
      </c>
      <c r="E232" s="259" t="s">
        <v>20</v>
      </c>
      <c r="F232" s="260" t="s">
        <v>608</v>
      </c>
      <c r="G232" s="258"/>
      <c r="H232" s="261">
        <v>10.280999999999999</v>
      </c>
      <c r="I232" s="262"/>
      <c r="J232" s="262"/>
      <c r="K232" s="258"/>
      <c r="L232" s="258"/>
      <c r="M232" s="263"/>
      <c r="N232" s="264"/>
      <c r="O232" s="265"/>
      <c r="P232" s="265"/>
      <c r="Q232" s="265"/>
      <c r="R232" s="265"/>
      <c r="S232" s="265"/>
      <c r="T232" s="265"/>
      <c r="U232" s="265"/>
      <c r="V232" s="265"/>
      <c r="W232" s="265"/>
      <c r="X232" s="266"/>
      <c r="Y232" s="14"/>
      <c r="Z232" s="14"/>
      <c r="AA232" s="14"/>
      <c r="AB232" s="14"/>
      <c r="AC232" s="14"/>
      <c r="AD232" s="14"/>
      <c r="AE232" s="14"/>
      <c r="AT232" s="267" t="s">
        <v>605</v>
      </c>
      <c r="AU232" s="267" t="s">
        <v>86</v>
      </c>
      <c r="AV232" s="14" t="s">
        <v>175</v>
      </c>
      <c r="AW232" s="14" t="s">
        <v>5</v>
      </c>
      <c r="AX232" s="14" t="s">
        <v>84</v>
      </c>
      <c r="AY232" s="267" t="s">
        <v>166</v>
      </c>
    </row>
    <row r="233" s="2" customFormat="1" ht="33" customHeight="1">
      <c r="A233" s="40"/>
      <c r="B233" s="41"/>
      <c r="C233" s="220" t="s">
        <v>358</v>
      </c>
      <c r="D233" s="220" t="s">
        <v>171</v>
      </c>
      <c r="E233" s="221" t="s">
        <v>1460</v>
      </c>
      <c r="F233" s="222" t="s">
        <v>1461</v>
      </c>
      <c r="G233" s="223" t="s">
        <v>599</v>
      </c>
      <c r="H233" s="224">
        <v>98.304000000000002</v>
      </c>
      <c r="I233" s="225"/>
      <c r="J233" s="225"/>
      <c r="K233" s="226">
        <f>ROUND(P233*H233,2)</f>
        <v>0</v>
      </c>
      <c r="L233" s="227"/>
      <c r="M233" s="46"/>
      <c r="N233" s="228" t="s">
        <v>20</v>
      </c>
      <c r="O233" s="229" t="s">
        <v>45</v>
      </c>
      <c r="P233" s="230">
        <f>I233+J233</f>
        <v>0</v>
      </c>
      <c r="Q233" s="230">
        <f>ROUND(I233*H233,2)</f>
        <v>0</v>
      </c>
      <c r="R233" s="230">
        <f>ROUND(J233*H233,2)</f>
        <v>0</v>
      </c>
      <c r="S233" s="86"/>
      <c r="T233" s="231">
        <f>S233*H233</f>
        <v>0</v>
      </c>
      <c r="U233" s="231">
        <v>2.45329</v>
      </c>
      <c r="V233" s="231">
        <f>U233*H233</f>
        <v>241.16822016</v>
      </c>
      <c r="W233" s="231">
        <v>0</v>
      </c>
      <c r="X233" s="232">
        <f>W233*H233</f>
        <v>0</v>
      </c>
      <c r="Y233" s="40"/>
      <c r="Z233" s="40"/>
      <c r="AA233" s="40"/>
      <c r="AB233" s="40"/>
      <c r="AC233" s="40"/>
      <c r="AD233" s="40"/>
      <c r="AE233" s="40"/>
      <c r="AR233" s="233" t="s">
        <v>175</v>
      </c>
      <c r="AT233" s="233" t="s">
        <v>171</v>
      </c>
      <c r="AU233" s="233" t="s">
        <v>86</v>
      </c>
      <c r="AY233" s="19" t="s">
        <v>166</v>
      </c>
      <c r="BE233" s="234">
        <f>IF(O233="základní",K233,0)</f>
        <v>0</v>
      </c>
      <c r="BF233" s="234">
        <f>IF(O233="snížená",K233,0)</f>
        <v>0</v>
      </c>
      <c r="BG233" s="234">
        <f>IF(O233="zákl. přenesená",K233,0)</f>
        <v>0</v>
      </c>
      <c r="BH233" s="234">
        <f>IF(O233="sníž. přenesená",K233,0)</f>
        <v>0</v>
      </c>
      <c r="BI233" s="234">
        <f>IF(O233="nulová",K233,0)</f>
        <v>0</v>
      </c>
      <c r="BJ233" s="19" t="s">
        <v>84</v>
      </c>
      <c r="BK233" s="234">
        <f>ROUND(P233*H233,2)</f>
        <v>0</v>
      </c>
      <c r="BL233" s="19" t="s">
        <v>175</v>
      </c>
      <c r="BM233" s="233" t="s">
        <v>1462</v>
      </c>
    </row>
    <row r="234" s="13" customFormat="1">
      <c r="A234" s="13"/>
      <c r="B234" s="245"/>
      <c r="C234" s="246"/>
      <c r="D234" s="247" t="s">
        <v>605</v>
      </c>
      <c r="E234" s="248" t="s">
        <v>20</v>
      </c>
      <c r="F234" s="249" t="s">
        <v>1463</v>
      </c>
      <c r="G234" s="246"/>
      <c r="H234" s="250">
        <v>96</v>
      </c>
      <c r="I234" s="251"/>
      <c r="J234" s="251"/>
      <c r="K234" s="246"/>
      <c r="L234" s="246"/>
      <c r="M234" s="252"/>
      <c r="N234" s="253"/>
      <c r="O234" s="254"/>
      <c r="P234" s="254"/>
      <c r="Q234" s="254"/>
      <c r="R234" s="254"/>
      <c r="S234" s="254"/>
      <c r="T234" s="254"/>
      <c r="U234" s="254"/>
      <c r="V234" s="254"/>
      <c r="W234" s="254"/>
      <c r="X234" s="255"/>
      <c r="Y234" s="13"/>
      <c r="Z234" s="13"/>
      <c r="AA234" s="13"/>
      <c r="AB234" s="13"/>
      <c r="AC234" s="13"/>
      <c r="AD234" s="13"/>
      <c r="AE234" s="13"/>
      <c r="AT234" s="256" t="s">
        <v>605</v>
      </c>
      <c r="AU234" s="256" t="s">
        <v>86</v>
      </c>
      <c r="AV234" s="13" t="s">
        <v>86</v>
      </c>
      <c r="AW234" s="13" t="s">
        <v>5</v>
      </c>
      <c r="AX234" s="13" t="s">
        <v>76</v>
      </c>
      <c r="AY234" s="256" t="s">
        <v>166</v>
      </c>
    </row>
    <row r="235" s="13" customFormat="1">
      <c r="A235" s="13"/>
      <c r="B235" s="245"/>
      <c r="C235" s="246"/>
      <c r="D235" s="247" t="s">
        <v>605</v>
      </c>
      <c r="E235" s="248" t="s">
        <v>20</v>
      </c>
      <c r="F235" s="249" t="s">
        <v>1464</v>
      </c>
      <c r="G235" s="246"/>
      <c r="H235" s="250">
        <v>2.3039999999999998</v>
      </c>
      <c r="I235" s="251"/>
      <c r="J235" s="251"/>
      <c r="K235" s="246"/>
      <c r="L235" s="246"/>
      <c r="M235" s="252"/>
      <c r="N235" s="253"/>
      <c r="O235" s="254"/>
      <c r="P235" s="254"/>
      <c r="Q235" s="254"/>
      <c r="R235" s="254"/>
      <c r="S235" s="254"/>
      <c r="T235" s="254"/>
      <c r="U235" s="254"/>
      <c r="V235" s="254"/>
      <c r="W235" s="254"/>
      <c r="X235" s="255"/>
      <c r="Y235" s="13"/>
      <c r="Z235" s="13"/>
      <c r="AA235" s="13"/>
      <c r="AB235" s="13"/>
      <c r="AC235" s="13"/>
      <c r="AD235" s="13"/>
      <c r="AE235" s="13"/>
      <c r="AT235" s="256" t="s">
        <v>605</v>
      </c>
      <c r="AU235" s="256" t="s">
        <v>86</v>
      </c>
      <c r="AV235" s="13" t="s">
        <v>86</v>
      </c>
      <c r="AW235" s="13" t="s">
        <v>5</v>
      </c>
      <c r="AX235" s="13" t="s">
        <v>76</v>
      </c>
      <c r="AY235" s="256" t="s">
        <v>166</v>
      </c>
    </row>
    <row r="236" s="14" customFormat="1">
      <c r="A236" s="14"/>
      <c r="B236" s="257"/>
      <c r="C236" s="258"/>
      <c r="D236" s="247" t="s">
        <v>605</v>
      </c>
      <c r="E236" s="259" t="s">
        <v>20</v>
      </c>
      <c r="F236" s="260" t="s">
        <v>608</v>
      </c>
      <c r="G236" s="258"/>
      <c r="H236" s="261">
        <v>98.304000000000002</v>
      </c>
      <c r="I236" s="262"/>
      <c r="J236" s="262"/>
      <c r="K236" s="258"/>
      <c r="L236" s="258"/>
      <c r="M236" s="263"/>
      <c r="N236" s="264"/>
      <c r="O236" s="265"/>
      <c r="P236" s="265"/>
      <c r="Q236" s="265"/>
      <c r="R236" s="265"/>
      <c r="S236" s="265"/>
      <c r="T236" s="265"/>
      <c r="U236" s="265"/>
      <c r="V236" s="265"/>
      <c r="W236" s="265"/>
      <c r="X236" s="266"/>
      <c r="Y236" s="14"/>
      <c r="Z236" s="14"/>
      <c r="AA236" s="14"/>
      <c r="AB236" s="14"/>
      <c r="AC236" s="14"/>
      <c r="AD236" s="14"/>
      <c r="AE236" s="14"/>
      <c r="AT236" s="267" t="s">
        <v>605</v>
      </c>
      <c r="AU236" s="267" t="s">
        <v>86</v>
      </c>
      <c r="AV236" s="14" t="s">
        <v>175</v>
      </c>
      <c r="AW236" s="14" t="s">
        <v>5</v>
      </c>
      <c r="AX236" s="14" t="s">
        <v>84</v>
      </c>
      <c r="AY236" s="267" t="s">
        <v>166</v>
      </c>
    </row>
    <row r="237" s="2" customFormat="1" ht="16.5" customHeight="1">
      <c r="A237" s="40"/>
      <c r="B237" s="41"/>
      <c r="C237" s="220" t="s">
        <v>362</v>
      </c>
      <c r="D237" s="220" t="s">
        <v>171</v>
      </c>
      <c r="E237" s="221" t="s">
        <v>1465</v>
      </c>
      <c r="F237" s="222" t="s">
        <v>1466</v>
      </c>
      <c r="G237" s="223" t="s">
        <v>998</v>
      </c>
      <c r="H237" s="224">
        <v>441.44</v>
      </c>
      <c r="I237" s="225"/>
      <c r="J237" s="225"/>
      <c r="K237" s="226">
        <f>ROUND(P237*H237,2)</f>
        <v>0</v>
      </c>
      <c r="L237" s="227"/>
      <c r="M237" s="46"/>
      <c r="N237" s="228" t="s">
        <v>20</v>
      </c>
      <c r="O237" s="229" t="s">
        <v>45</v>
      </c>
      <c r="P237" s="230">
        <f>I237+J237</f>
        <v>0</v>
      </c>
      <c r="Q237" s="230">
        <f>ROUND(I237*H237,2)</f>
        <v>0</v>
      </c>
      <c r="R237" s="230">
        <f>ROUND(J237*H237,2)</f>
        <v>0</v>
      </c>
      <c r="S237" s="86"/>
      <c r="T237" s="231">
        <f>S237*H237</f>
        <v>0</v>
      </c>
      <c r="U237" s="231">
        <v>0.0026900000000000001</v>
      </c>
      <c r="V237" s="231">
        <f>U237*H237</f>
        <v>1.1874736000000001</v>
      </c>
      <c r="W237" s="231">
        <v>0</v>
      </c>
      <c r="X237" s="232">
        <f>W237*H237</f>
        <v>0</v>
      </c>
      <c r="Y237" s="40"/>
      <c r="Z237" s="40"/>
      <c r="AA237" s="40"/>
      <c r="AB237" s="40"/>
      <c r="AC237" s="40"/>
      <c r="AD237" s="40"/>
      <c r="AE237" s="40"/>
      <c r="AR237" s="233" t="s">
        <v>175</v>
      </c>
      <c r="AT237" s="233" t="s">
        <v>171</v>
      </c>
      <c r="AU237" s="233" t="s">
        <v>86</v>
      </c>
      <c r="AY237" s="19" t="s">
        <v>166</v>
      </c>
      <c r="BE237" s="234">
        <f>IF(O237="základní",K237,0)</f>
        <v>0</v>
      </c>
      <c r="BF237" s="234">
        <f>IF(O237="snížená",K237,0)</f>
        <v>0</v>
      </c>
      <c r="BG237" s="234">
        <f>IF(O237="zákl. přenesená",K237,0)</f>
        <v>0</v>
      </c>
      <c r="BH237" s="234">
        <f>IF(O237="sníž. přenesená",K237,0)</f>
        <v>0</v>
      </c>
      <c r="BI237" s="234">
        <f>IF(O237="nulová",K237,0)</f>
        <v>0</v>
      </c>
      <c r="BJ237" s="19" t="s">
        <v>84</v>
      </c>
      <c r="BK237" s="234">
        <f>ROUND(P237*H237,2)</f>
        <v>0</v>
      </c>
      <c r="BL237" s="19" t="s">
        <v>175</v>
      </c>
      <c r="BM237" s="233" t="s">
        <v>1467</v>
      </c>
    </row>
    <row r="238" s="13" customFormat="1">
      <c r="A238" s="13"/>
      <c r="B238" s="245"/>
      <c r="C238" s="246"/>
      <c r="D238" s="247" t="s">
        <v>605</v>
      </c>
      <c r="E238" s="248" t="s">
        <v>20</v>
      </c>
      <c r="F238" s="249" t="s">
        <v>1468</v>
      </c>
      <c r="G238" s="246"/>
      <c r="H238" s="250">
        <v>240</v>
      </c>
      <c r="I238" s="251"/>
      <c r="J238" s="251"/>
      <c r="K238" s="246"/>
      <c r="L238" s="246"/>
      <c r="M238" s="252"/>
      <c r="N238" s="253"/>
      <c r="O238" s="254"/>
      <c r="P238" s="254"/>
      <c r="Q238" s="254"/>
      <c r="R238" s="254"/>
      <c r="S238" s="254"/>
      <c r="T238" s="254"/>
      <c r="U238" s="254"/>
      <c r="V238" s="254"/>
      <c r="W238" s="254"/>
      <c r="X238" s="255"/>
      <c r="Y238" s="13"/>
      <c r="Z238" s="13"/>
      <c r="AA238" s="13"/>
      <c r="AB238" s="13"/>
      <c r="AC238" s="13"/>
      <c r="AD238" s="13"/>
      <c r="AE238" s="13"/>
      <c r="AT238" s="256" t="s">
        <v>605</v>
      </c>
      <c r="AU238" s="256" t="s">
        <v>86</v>
      </c>
      <c r="AV238" s="13" t="s">
        <v>86</v>
      </c>
      <c r="AW238" s="13" t="s">
        <v>5</v>
      </c>
      <c r="AX238" s="13" t="s">
        <v>76</v>
      </c>
      <c r="AY238" s="256" t="s">
        <v>166</v>
      </c>
    </row>
    <row r="239" s="13" customFormat="1">
      <c r="A239" s="13"/>
      <c r="B239" s="245"/>
      <c r="C239" s="246"/>
      <c r="D239" s="247" t="s">
        <v>605</v>
      </c>
      <c r="E239" s="248" t="s">
        <v>20</v>
      </c>
      <c r="F239" s="249" t="s">
        <v>1469</v>
      </c>
      <c r="G239" s="246"/>
      <c r="H239" s="250">
        <v>23.039999999999999</v>
      </c>
      <c r="I239" s="251"/>
      <c r="J239" s="251"/>
      <c r="K239" s="246"/>
      <c r="L239" s="246"/>
      <c r="M239" s="252"/>
      <c r="N239" s="253"/>
      <c r="O239" s="254"/>
      <c r="P239" s="254"/>
      <c r="Q239" s="254"/>
      <c r="R239" s="254"/>
      <c r="S239" s="254"/>
      <c r="T239" s="254"/>
      <c r="U239" s="254"/>
      <c r="V239" s="254"/>
      <c r="W239" s="254"/>
      <c r="X239" s="255"/>
      <c r="Y239" s="13"/>
      <c r="Z239" s="13"/>
      <c r="AA239" s="13"/>
      <c r="AB239" s="13"/>
      <c r="AC239" s="13"/>
      <c r="AD239" s="13"/>
      <c r="AE239" s="13"/>
      <c r="AT239" s="256" t="s">
        <v>605</v>
      </c>
      <c r="AU239" s="256" t="s">
        <v>86</v>
      </c>
      <c r="AV239" s="13" t="s">
        <v>86</v>
      </c>
      <c r="AW239" s="13" t="s">
        <v>5</v>
      </c>
      <c r="AX239" s="13" t="s">
        <v>76</v>
      </c>
      <c r="AY239" s="256" t="s">
        <v>166</v>
      </c>
    </row>
    <row r="240" s="13" customFormat="1">
      <c r="A240" s="13"/>
      <c r="B240" s="245"/>
      <c r="C240" s="246"/>
      <c r="D240" s="247" t="s">
        <v>605</v>
      </c>
      <c r="E240" s="248" t="s">
        <v>20</v>
      </c>
      <c r="F240" s="249" t="s">
        <v>1470</v>
      </c>
      <c r="G240" s="246"/>
      <c r="H240" s="250">
        <v>22.879999999999999</v>
      </c>
      <c r="I240" s="251"/>
      <c r="J240" s="251"/>
      <c r="K240" s="246"/>
      <c r="L240" s="246"/>
      <c r="M240" s="252"/>
      <c r="N240" s="253"/>
      <c r="O240" s="254"/>
      <c r="P240" s="254"/>
      <c r="Q240" s="254"/>
      <c r="R240" s="254"/>
      <c r="S240" s="254"/>
      <c r="T240" s="254"/>
      <c r="U240" s="254"/>
      <c r="V240" s="254"/>
      <c r="W240" s="254"/>
      <c r="X240" s="255"/>
      <c r="Y240" s="13"/>
      <c r="Z240" s="13"/>
      <c r="AA240" s="13"/>
      <c r="AB240" s="13"/>
      <c r="AC240" s="13"/>
      <c r="AD240" s="13"/>
      <c r="AE240" s="13"/>
      <c r="AT240" s="256" t="s">
        <v>605</v>
      </c>
      <c r="AU240" s="256" t="s">
        <v>86</v>
      </c>
      <c r="AV240" s="13" t="s">
        <v>86</v>
      </c>
      <c r="AW240" s="13" t="s">
        <v>5</v>
      </c>
      <c r="AX240" s="13" t="s">
        <v>76</v>
      </c>
      <c r="AY240" s="256" t="s">
        <v>166</v>
      </c>
    </row>
    <row r="241" s="13" customFormat="1">
      <c r="A241" s="13"/>
      <c r="B241" s="245"/>
      <c r="C241" s="246"/>
      <c r="D241" s="247" t="s">
        <v>605</v>
      </c>
      <c r="E241" s="248" t="s">
        <v>20</v>
      </c>
      <c r="F241" s="249" t="s">
        <v>1471</v>
      </c>
      <c r="G241" s="246"/>
      <c r="H241" s="250">
        <v>87.359999999999999</v>
      </c>
      <c r="I241" s="251"/>
      <c r="J241" s="251"/>
      <c r="K241" s="246"/>
      <c r="L241" s="246"/>
      <c r="M241" s="252"/>
      <c r="N241" s="253"/>
      <c r="O241" s="254"/>
      <c r="P241" s="254"/>
      <c r="Q241" s="254"/>
      <c r="R241" s="254"/>
      <c r="S241" s="254"/>
      <c r="T241" s="254"/>
      <c r="U241" s="254"/>
      <c r="V241" s="254"/>
      <c r="W241" s="254"/>
      <c r="X241" s="255"/>
      <c r="Y241" s="13"/>
      <c r="Z241" s="13"/>
      <c r="AA241" s="13"/>
      <c r="AB241" s="13"/>
      <c r="AC241" s="13"/>
      <c r="AD241" s="13"/>
      <c r="AE241" s="13"/>
      <c r="AT241" s="256" t="s">
        <v>605</v>
      </c>
      <c r="AU241" s="256" t="s">
        <v>86</v>
      </c>
      <c r="AV241" s="13" t="s">
        <v>86</v>
      </c>
      <c r="AW241" s="13" t="s">
        <v>5</v>
      </c>
      <c r="AX241" s="13" t="s">
        <v>76</v>
      </c>
      <c r="AY241" s="256" t="s">
        <v>166</v>
      </c>
    </row>
    <row r="242" s="13" customFormat="1">
      <c r="A242" s="13"/>
      <c r="B242" s="245"/>
      <c r="C242" s="246"/>
      <c r="D242" s="247" t="s">
        <v>605</v>
      </c>
      <c r="E242" s="248" t="s">
        <v>20</v>
      </c>
      <c r="F242" s="249" t="s">
        <v>1472</v>
      </c>
      <c r="G242" s="246"/>
      <c r="H242" s="250">
        <v>5.7599999999999998</v>
      </c>
      <c r="I242" s="251"/>
      <c r="J242" s="251"/>
      <c r="K242" s="246"/>
      <c r="L242" s="246"/>
      <c r="M242" s="252"/>
      <c r="N242" s="253"/>
      <c r="O242" s="254"/>
      <c r="P242" s="254"/>
      <c r="Q242" s="254"/>
      <c r="R242" s="254"/>
      <c r="S242" s="254"/>
      <c r="T242" s="254"/>
      <c r="U242" s="254"/>
      <c r="V242" s="254"/>
      <c r="W242" s="254"/>
      <c r="X242" s="255"/>
      <c r="Y242" s="13"/>
      <c r="Z242" s="13"/>
      <c r="AA242" s="13"/>
      <c r="AB242" s="13"/>
      <c r="AC242" s="13"/>
      <c r="AD242" s="13"/>
      <c r="AE242" s="13"/>
      <c r="AT242" s="256" t="s">
        <v>605</v>
      </c>
      <c r="AU242" s="256" t="s">
        <v>86</v>
      </c>
      <c r="AV242" s="13" t="s">
        <v>86</v>
      </c>
      <c r="AW242" s="13" t="s">
        <v>5</v>
      </c>
      <c r="AX242" s="13" t="s">
        <v>76</v>
      </c>
      <c r="AY242" s="256" t="s">
        <v>166</v>
      </c>
    </row>
    <row r="243" s="13" customFormat="1">
      <c r="A243" s="13"/>
      <c r="B243" s="245"/>
      <c r="C243" s="246"/>
      <c r="D243" s="247" t="s">
        <v>605</v>
      </c>
      <c r="E243" s="248" t="s">
        <v>20</v>
      </c>
      <c r="F243" s="249" t="s">
        <v>1473</v>
      </c>
      <c r="G243" s="246"/>
      <c r="H243" s="250">
        <v>62.399999999999999</v>
      </c>
      <c r="I243" s="251"/>
      <c r="J243" s="251"/>
      <c r="K243" s="246"/>
      <c r="L243" s="246"/>
      <c r="M243" s="252"/>
      <c r="N243" s="253"/>
      <c r="O243" s="254"/>
      <c r="P243" s="254"/>
      <c r="Q243" s="254"/>
      <c r="R243" s="254"/>
      <c r="S243" s="254"/>
      <c r="T243" s="254"/>
      <c r="U243" s="254"/>
      <c r="V243" s="254"/>
      <c r="W243" s="254"/>
      <c r="X243" s="255"/>
      <c r="Y243" s="13"/>
      <c r="Z243" s="13"/>
      <c r="AA243" s="13"/>
      <c r="AB243" s="13"/>
      <c r="AC243" s="13"/>
      <c r="AD243" s="13"/>
      <c r="AE243" s="13"/>
      <c r="AT243" s="256" t="s">
        <v>605</v>
      </c>
      <c r="AU243" s="256" t="s">
        <v>86</v>
      </c>
      <c r="AV243" s="13" t="s">
        <v>86</v>
      </c>
      <c r="AW243" s="13" t="s">
        <v>5</v>
      </c>
      <c r="AX243" s="13" t="s">
        <v>76</v>
      </c>
      <c r="AY243" s="256" t="s">
        <v>166</v>
      </c>
    </row>
    <row r="244" s="14" customFormat="1">
      <c r="A244" s="14"/>
      <c r="B244" s="257"/>
      <c r="C244" s="258"/>
      <c r="D244" s="247" t="s">
        <v>605</v>
      </c>
      <c r="E244" s="259" t="s">
        <v>20</v>
      </c>
      <c r="F244" s="260" t="s">
        <v>608</v>
      </c>
      <c r="G244" s="258"/>
      <c r="H244" s="261">
        <v>441.44</v>
      </c>
      <c r="I244" s="262"/>
      <c r="J244" s="262"/>
      <c r="K244" s="258"/>
      <c r="L244" s="258"/>
      <c r="M244" s="263"/>
      <c r="N244" s="264"/>
      <c r="O244" s="265"/>
      <c r="P244" s="265"/>
      <c r="Q244" s="265"/>
      <c r="R244" s="265"/>
      <c r="S244" s="265"/>
      <c r="T244" s="265"/>
      <c r="U244" s="265"/>
      <c r="V244" s="265"/>
      <c r="W244" s="265"/>
      <c r="X244" s="266"/>
      <c r="Y244" s="14"/>
      <c r="Z244" s="14"/>
      <c r="AA244" s="14"/>
      <c r="AB244" s="14"/>
      <c r="AC244" s="14"/>
      <c r="AD244" s="14"/>
      <c r="AE244" s="14"/>
      <c r="AT244" s="267" t="s">
        <v>605</v>
      </c>
      <c r="AU244" s="267" t="s">
        <v>86</v>
      </c>
      <c r="AV244" s="14" t="s">
        <v>175</v>
      </c>
      <c r="AW244" s="14" t="s">
        <v>5</v>
      </c>
      <c r="AX244" s="14" t="s">
        <v>84</v>
      </c>
      <c r="AY244" s="267" t="s">
        <v>166</v>
      </c>
    </row>
    <row r="245" s="2" customFormat="1" ht="16.5" customHeight="1">
      <c r="A245" s="40"/>
      <c r="B245" s="41"/>
      <c r="C245" s="220" t="s">
        <v>366</v>
      </c>
      <c r="D245" s="220" t="s">
        <v>171</v>
      </c>
      <c r="E245" s="221" t="s">
        <v>1474</v>
      </c>
      <c r="F245" s="222" t="s">
        <v>1475</v>
      </c>
      <c r="G245" s="223" t="s">
        <v>998</v>
      </c>
      <c r="H245" s="224">
        <v>441.44</v>
      </c>
      <c r="I245" s="225"/>
      <c r="J245" s="225"/>
      <c r="K245" s="226">
        <f>ROUND(P245*H245,2)</f>
        <v>0</v>
      </c>
      <c r="L245" s="227"/>
      <c r="M245" s="46"/>
      <c r="N245" s="228" t="s">
        <v>20</v>
      </c>
      <c r="O245" s="229" t="s">
        <v>45</v>
      </c>
      <c r="P245" s="230">
        <f>I245+J245</f>
        <v>0</v>
      </c>
      <c r="Q245" s="230">
        <f>ROUND(I245*H245,2)</f>
        <v>0</v>
      </c>
      <c r="R245" s="230">
        <f>ROUND(J245*H245,2)</f>
        <v>0</v>
      </c>
      <c r="S245" s="86"/>
      <c r="T245" s="231">
        <f>S245*H245</f>
        <v>0</v>
      </c>
      <c r="U245" s="231">
        <v>0</v>
      </c>
      <c r="V245" s="231">
        <f>U245*H245</f>
        <v>0</v>
      </c>
      <c r="W245" s="231">
        <v>0</v>
      </c>
      <c r="X245" s="232">
        <f>W245*H245</f>
        <v>0</v>
      </c>
      <c r="Y245" s="40"/>
      <c r="Z245" s="40"/>
      <c r="AA245" s="40"/>
      <c r="AB245" s="40"/>
      <c r="AC245" s="40"/>
      <c r="AD245" s="40"/>
      <c r="AE245" s="40"/>
      <c r="AR245" s="233" t="s">
        <v>175</v>
      </c>
      <c r="AT245" s="233" t="s">
        <v>171</v>
      </c>
      <c r="AU245" s="233" t="s">
        <v>86</v>
      </c>
      <c r="AY245" s="19" t="s">
        <v>166</v>
      </c>
      <c r="BE245" s="234">
        <f>IF(O245="základní",K245,0)</f>
        <v>0</v>
      </c>
      <c r="BF245" s="234">
        <f>IF(O245="snížená",K245,0)</f>
        <v>0</v>
      </c>
      <c r="BG245" s="234">
        <f>IF(O245="zákl. přenesená",K245,0)</f>
        <v>0</v>
      </c>
      <c r="BH245" s="234">
        <f>IF(O245="sníž. přenesená",K245,0)</f>
        <v>0</v>
      </c>
      <c r="BI245" s="234">
        <f>IF(O245="nulová",K245,0)</f>
        <v>0</v>
      </c>
      <c r="BJ245" s="19" t="s">
        <v>84</v>
      </c>
      <c r="BK245" s="234">
        <f>ROUND(P245*H245,2)</f>
        <v>0</v>
      </c>
      <c r="BL245" s="19" t="s">
        <v>175</v>
      </c>
      <c r="BM245" s="233" t="s">
        <v>1476</v>
      </c>
    </row>
    <row r="246" s="2" customFormat="1" ht="33" customHeight="1">
      <c r="A246" s="40"/>
      <c r="B246" s="41"/>
      <c r="C246" s="220" t="s">
        <v>370</v>
      </c>
      <c r="D246" s="220" t="s">
        <v>171</v>
      </c>
      <c r="E246" s="221" t="s">
        <v>1477</v>
      </c>
      <c r="F246" s="222" t="s">
        <v>1478</v>
      </c>
      <c r="G246" s="223" t="s">
        <v>599</v>
      </c>
      <c r="H246" s="224">
        <v>61.220999999999997</v>
      </c>
      <c r="I246" s="225"/>
      <c r="J246" s="225"/>
      <c r="K246" s="226">
        <f>ROUND(P246*H246,2)</f>
        <v>0</v>
      </c>
      <c r="L246" s="227"/>
      <c r="M246" s="46"/>
      <c r="N246" s="228" t="s">
        <v>20</v>
      </c>
      <c r="O246" s="229" t="s">
        <v>45</v>
      </c>
      <c r="P246" s="230">
        <f>I246+J246</f>
        <v>0</v>
      </c>
      <c r="Q246" s="230">
        <f>ROUND(I246*H246,2)</f>
        <v>0</v>
      </c>
      <c r="R246" s="230">
        <f>ROUND(J246*H246,2)</f>
        <v>0</v>
      </c>
      <c r="S246" s="86"/>
      <c r="T246" s="231">
        <f>S246*H246</f>
        <v>0</v>
      </c>
      <c r="U246" s="231">
        <v>2.45329</v>
      </c>
      <c r="V246" s="231">
        <f>U246*H246</f>
        <v>150.19286708999999</v>
      </c>
      <c r="W246" s="231">
        <v>0</v>
      </c>
      <c r="X246" s="232">
        <f>W246*H246</f>
        <v>0</v>
      </c>
      <c r="Y246" s="40"/>
      <c r="Z246" s="40"/>
      <c r="AA246" s="40"/>
      <c r="AB246" s="40"/>
      <c r="AC246" s="40"/>
      <c r="AD246" s="40"/>
      <c r="AE246" s="40"/>
      <c r="AR246" s="233" t="s">
        <v>175</v>
      </c>
      <c r="AT246" s="233" t="s">
        <v>171</v>
      </c>
      <c r="AU246" s="233" t="s">
        <v>86</v>
      </c>
      <c r="AY246" s="19" t="s">
        <v>166</v>
      </c>
      <c r="BE246" s="234">
        <f>IF(O246="základní",K246,0)</f>
        <v>0</v>
      </c>
      <c r="BF246" s="234">
        <f>IF(O246="snížená",K246,0)</f>
        <v>0</v>
      </c>
      <c r="BG246" s="234">
        <f>IF(O246="zákl. přenesená",K246,0)</f>
        <v>0</v>
      </c>
      <c r="BH246" s="234">
        <f>IF(O246="sníž. přenesená",K246,0)</f>
        <v>0</v>
      </c>
      <c r="BI246" s="234">
        <f>IF(O246="nulová",K246,0)</f>
        <v>0</v>
      </c>
      <c r="BJ246" s="19" t="s">
        <v>84</v>
      </c>
      <c r="BK246" s="234">
        <f>ROUND(P246*H246,2)</f>
        <v>0</v>
      </c>
      <c r="BL246" s="19" t="s">
        <v>175</v>
      </c>
      <c r="BM246" s="233" t="s">
        <v>1479</v>
      </c>
    </row>
    <row r="247" s="13" customFormat="1">
      <c r="A247" s="13"/>
      <c r="B247" s="245"/>
      <c r="C247" s="246"/>
      <c r="D247" s="247" t="s">
        <v>605</v>
      </c>
      <c r="E247" s="248" t="s">
        <v>20</v>
      </c>
      <c r="F247" s="249" t="s">
        <v>1480</v>
      </c>
      <c r="G247" s="246"/>
      <c r="H247" s="250">
        <v>54.119999999999997</v>
      </c>
      <c r="I247" s="251"/>
      <c r="J247" s="251"/>
      <c r="K247" s="246"/>
      <c r="L247" s="246"/>
      <c r="M247" s="252"/>
      <c r="N247" s="253"/>
      <c r="O247" s="254"/>
      <c r="P247" s="254"/>
      <c r="Q247" s="254"/>
      <c r="R247" s="254"/>
      <c r="S247" s="254"/>
      <c r="T247" s="254"/>
      <c r="U247" s="254"/>
      <c r="V247" s="254"/>
      <c r="W247" s="254"/>
      <c r="X247" s="255"/>
      <c r="Y247" s="13"/>
      <c r="Z247" s="13"/>
      <c r="AA247" s="13"/>
      <c r="AB247" s="13"/>
      <c r="AC247" s="13"/>
      <c r="AD247" s="13"/>
      <c r="AE247" s="13"/>
      <c r="AT247" s="256" t="s">
        <v>605</v>
      </c>
      <c r="AU247" s="256" t="s">
        <v>86</v>
      </c>
      <c r="AV247" s="13" t="s">
        <v>86</v>
      </c>
      <c r="AW247" s="13" t="s">
        <v>5</v>
      </c>
      <c r="AX247" s="13" t="s">
        <v>76</v>
      </c>
      <c r="AY247" s="256" t="s">
        <v>166</v>
      </c>
    </row>
    <row r="248" s="13" customFormat="1">
      <c r="A248" s="13"/>
      <c r="B248" s="245"/>
      <c r="C248" s="246"/>
      <c r="D248" s="247" t="s">
        <v>605</v>
      </c>
      <c r="E248" s="248" t="s">
        <v>20</v>
      </c>
      <c r="F248" s="249" t="s">
        <v>1481</v>
      </c>
      <c r="G248" s="246"/>
      <c r="H248" s="250">
        <v>3.1200000000000001</v>
      </c>
      <c r="I248" s="251"/>
      <c r="J248" s="251"/>
      <c r="K248" s="246"/>
      <c r="L248" s="246"/>
      <c r="M248" s="252"/>
      <c r="N248" s="253"/>
      <c r="O248" s="254"/>
      <c r="P248" s="254"/>
      <c r="Q248" s="254"/>
      <c r="R248" s="254"/>
      <c r="S248" s="254"/>
      <c r="T248" s="254"/>
      <c r="U248" s="254"/>
      <c r="V248" s="254"/>
      <c r="W248" s="254"/>
      <c r="X248" s="255"/>
      <c r="Y248" s="13"/>
      <c r="Z248" s="13"/>
      <c r="AA248" s="13"/>
      <c r="AB248" s="13"/>
      <c r="AC248" s="13"/>
      <c r="AD248" s="13"/>
      <c r="AE248" s="13"/>
      <c r="AT248" s="256" t="s">
        <v>605</v>
      </c>
      <c r="AU248" s="256" t="s">
        <v>86</v>
      </c>
      <c r="AV248" s="13" t="s">
        <v>86</v>
      </c>
      <c r="AW248" s="13" t="s">
        <v>5</v>
      </c>
      <c r="AX248" s="13" t="s">
        <v>76</v>
      </c>
      <c r="AY248" s="256" t="s">
        <v>166</v>
      </c>
    </row>
    <row r="249" s="13" customFormat="1">
      <c r="A249" s="13"/>
      <c r="B249" s="245"/>
      <c r="C249" s="246"/>
      <c r="D249" s="247" t="s">
        <v>605</v>
      </c>
      <c r="E249" s="248" t="s">
        <v>20</v>
      </c>
      <c r="F249" s="249" t="s">
        <v>1482</v>
      </c>
      <c r="G249" s="246"/>
      <c r="H249" s="250">
        <v>3.9809999999999999</v>
      </c>
      <c r="I249" s="251"/>
      <c r="J249" s="251"/>
      <c r="K249" s="246"/>
      <c r="L249" s="246"/>
      <c r="M249" s="252"/>
      <c r="N249" s="253"/>
      <c r="O249" s="254"/>
      <c r="P249" s="254"/>
      <c r="Q249" s="254"/>
      <c r="R249" s="254"/>
      <c r="S249" s="254"/>
      <c r="T249" s="254"/>
      <c r="U249" s="254"/>
      <c r="V249" s="254"/>
      <c r="W249" s="254"/>
      <c r="X249" s="255"/>
      <c r="Y249" s="13"/>
      <c r="Z249" s="13"/>
      <c r="AA249" s="13"/>
      <c r="AB249" s="13"/>
      <c r="AC249" s="13"/>
      <c r="AD249" s="13"/>
      <c r="AE249" s="13"/>
      <c r="AT249" s="256" t="s">
        <v>605</v>
      </c>
      <c r="AU249" s="256" t="s">
        <v>86</v>
      </c>
      <c r="AV249" s="13" t="s">
        <v>86</v>
      </c>
      <c r="AW249" s="13" t="s">
        <v>5</v>
      </c>
      <c r="AX249" s="13" t="s">
        <v>76</v>
      </c>
      <c r="AY249" s="256" t="s">
        <v>166</v>
      </c>
    </row>
    <row r="250" s="14" customFormat="1">
      <c r="A250" s="14"/>
      <c r="B250" s="257"/>
      <c r="C250" s="258"/>
      <c r="D250" s="247" t="s">
        <v>605</v>
      </c>
      <c r="E250" s="259" t="s">
        <v>20</v>
      </c>
      <c r="F250" s="260" t="s">
        <v>608</v>
      </c>
      <c r="G250" s="258"/>
      <c r="H250" s="261">
        <v>61.220999999999997</v>
      </c>
      <c r="I250" s="262"/>
      <c r="J250" s="262"/>
      <c r="K250" s="258"/>
      <c r="L250" s="258"/>
      <c r="M250" s="263"/>
      <c r="N250" s="264"/>
      <c r="O250" s="265"/>
      <c r="P250" s="265"/>
      <c r="Q250" s="265"/>
      <c r="R250" s="265"/>
      <c r="S250" s="265"/>
      <c r="T250" s="265"/>
      <c r="U250" s="265"/>
      <c r="V250" s="265"/>
      <c r="W250" s="265"/>
      <c r="X250" s="266"/>
      <c r="Y250" s="14"/>
      <c r="Z250" s="14"/>
      <c r="AA250" s="14"/>
      <c r="AB250" s="14"/>
      <c r="AC250" s="14"/>
      <c r="AD250" s="14"/>
      <c r="AE250" s="14"/>
      <c r="AT250" s="267" t="s">
        <v>605</v>
      </c>
      <c r="AU250" s="267" t="s">
        <v>86</v>
      </c>
      <c r="AV250" s="14" t="s">
        <v>175</v>
      </c>
      <c r="AW250" s="14" t="s">
        <v>5</v>
      </c>
      <c r="AX250" s="14" t="s">
        <v>84</v>
      </c>
      <c r="AY250" s="267" t="s">
        <v>166</v>
      </c>
    </row>
    <row r="251" s="2" customFormat="1" ht="16.5" customHeight="1">
      <c r="A251" s="40"/>
      <c r="B251" s="41"/>
      <c r="C251" s="220" t="s">
        <v>374</v>
      </c>
      <c r="D251" s="220" t="s">
        <v>171</v>
      </c>
      <c r="E251" s="221" t="s">
        <v>1483</v>
      </c>
      <c r="F251" s="222" t="s">
        <v>1484</v>
      </c>
      <c r="G251" s="223" t="s">
        <v>998</v>
      </c>
      <c r="H251" s="224">
        <v>110.31999999999999</v>
      </c>
      <c r="I251" s="225"/>
      <c r="J251" s="225"/>
      <c r="K251" s="226">
        <f>ROUND(P251*H251,2)</f>
        <v>0</v>
      </c>
      <c r="L251" s="227"/>
      <c r="M251" s="46"/>
      <c r="N251" s="228" t="s">
        <v>20</v>
      </c>
      <c r="O251" s="229" t="s">
        <v>45</v>
      </c>
      <c r="P251" s="230">
        <f>I251+J251</f>
        <v>0</v>
      </c>
      <c r="Q251" s="230">
        <f>ROUND(I251*H251,2)</f>
        <v>0</v>
      </c>
      <c r="R251" s="230">
        <f>ROUND(J251*H251,2)</f>
        <v>0</v>
      </c>
      <c r="S251" s="86"/>
      <c r="T251" s="231">
        <f>S251*H251</f>
        <v>0</v>
      </c>
      <c r="U251" s="231">
        <v>0.00264</v>
      </c>
      <c r="V251" s="231">
        <f>U251*H251</f>
        <v>0.29124479999999997</v>
      </c>
      <c r="W251" s="231">
        <v>0</v>
      </c>
      <c r="X251" s="232">
        <f>W251*H251</f>
        <v>0</v>
      </c>
      <c r="Y251" s="40"/>
      <c r="Z251" s="40"/>
      <c r="AA251" s="40"/>
      <c r="AB251" s="40"/>
      <c r="AC251" s="40"/>
      <c r="AD251" s="40"/>
      <c r="AE251" s="40"/>
      <c r="AR251" s="233" t="s">
        <v>175</v>
      </c>
      <c r="AT251" s="233" t="s">
        <v>171</v>
      </c>
      <c r="AU251" s="233" t="s">
        <v>86</v>
      </c>
      <c r="AY251" s="19" t="s">
        <v>166</v>
      </c>
      <c r="BE251" s="234">
        <f>IF(O251="základní",K251,0)</f>
        <v>0</v>
      </c>
      <c r="BF251" s="234">
        <f>IF(O251="snížená",K251,0)</f>
        <v>0</v>
      </c>
      <c r="BG251" s="234">
        <f>IF(O251="zákl. přenesená",K251,0)</f>
        <v>0</v>
      </c>
      <c r="BH251" s="234">
        <f>IF(O251="sníž. přenesená",K251,0)</f>
        <v>0</v>
      </c>
      <c r="BI251" s="234">
        <f>IF(O251="nulová",K251,0)</f>
        <v>0</v>
      </c>
      <c r="BJ251" s="19" t="s">
        <v>84</v>
      </c>
      <c r="BK251" s="234">
        <f>ROUND(P251*H251,2)</f>
        <v>0</v>
      </c>
      <c r="BL251" s="19" t="s">
        <v>175</v>
      </c>
      <c r="BM251" s="233" t="s">
        <v>1485</v>
      </c>
    </row>
    <row r="252" s="13" customFormat="1">
      <c r="A252" s="13"/>
      <c r="B252" s="245"/>
      <c r="C252" s="246"/>
      <c r="D252" s="247" t="s">
        <v>605</v>
      </c>
      <c r="E252" s="248" t="s">
        <v>20</v>
      </c>
      <c r="F252" s="249" t="s">
        <v>1486</v>
      </c>
      <c r="G252" s="246"/>
      <c r="H252" s="250">
        <v>8.3200000000000003</v>
      </c>
      <c r="I252" s="251"/>
      <c r="J252" s="251"/>
      <c r="K252" s="246"/>
      <c r="L252" s="246"/>
      <c r="M252" s="252"/>
      <c r="N252" s="253"/>
      <c r="O252" s="254"/>
      <c r="P252" s="254"/>
      <c r="Q252" s="254"/>
      <c r="R252" s="254"/>
      <c r="S252" s="254"/>
      <c r="T252" s="254"/>
      <c r="U252" s="254"/>
      <c r="V252" s="254"/>
      <c r="W252" s="254"/>
      <c r="X252" s="255"/>
      <c r="Y252" s="13"/>
      <c r="Z252" s="13"/>
      <c r="AA252" s="13"/>
      <c r="AB252" s="13"/>
      <c r="AC252" s="13"/>
      <c r="AD252" s="13"/>
      <c r="AE252" s="13"/>
      <c r="AT252" s="256" t="s">
        <v>605</v>
      </c>
      <c r="AU252" s="256" t="s">
        <v>86</v>
      </c>
      <c r="AV252" s="13" t="s">
        <v>86</v>
      </c>
      <c r="AW252" s="13" t="s">
        <v>5</v>
      </c>
      <c r="AX252" s="13" t="s">
        <v>76</v>
      </c>
      <c r="AY252" s="256" t="s">
        <v>166</v>
      </c>
    </row>
    <row r="253" s="13" customFormat="1">
      <c r="A253" s="13"/>
      <c r="B253" s="245"/>
      <c r="C253" s="246"/>
      <c r="D253" s="247" t="s">
        <v>605</v>
      </c>
      <c r="E253" s="248" t="s">
        <v>20</v>
      </c>
      <c r="F253" s="249" t="s">
        <v>1487</v>
      </c>
      <c r="G253" s="246"/>
      <c r="H253" s="250">
        <v>102</v>
      </c>
      <c r="I253" s="251"/>
      <c r="J253" s="251"/>
      <c r="K253" s="246"/>
      <c r="L253" s="246"/>
      <c r="M253" s="252"/>
      <c r="N253" s="253"/>
      <c r="O253" s="254"/>
      <c r="P253" s="254"/>
      <c r="Q253" s="254"/>
      <c r="R253" s="254"/>
      <c r="S253" s="254"/>
      <c r="T253" s="254"/>
      <c r="U253" s="254"/>
      <c r="V253" s="254"/>
      <c r="W253" s="254"/>
      <c r="X253" s="255"/>
      <c r="Y253" s="13"/>
      <c r="Z253" s="13"/>
      <c r="AA253" s="13"/>
      <c r="AB253" s="13"/>
      <c r="AC253" s="13"/>
      <c r="AD253" s="13"/>
      <c r="AE253" s="13"/>
      <c r="AT253" s="256" t="s">
        <v>605</v>
      </c>
      <c r="AU253" s="256" t="s">
        <v>86</v>
      </c>
      <c r="AV253" s="13" t="s">
        <v>86</v>
      </c>
      <c r="AW253" s="13" t="s">
        <v>5</v>
      </c>
      <c r="AX253" s="13" t="s">
        <v>76</v>
      </c>
      <c r="AY253" s="256" t="s">
        <v>166</v>
      </c>
    </row>
    <row r="254" s="14" customFormat="1">
      <c r="A254" s="14"/>
      <c r="B254" s="257"/>
      <c r="C254" s="258"/>
      <c r="D254" s="247" t="s">
        <v>605</v>
      </c>
      <c r="E254" s="259" t="s">
        <v>20</v>
      </c>
      <c r="F254" s="260" t="s">
        <v>608</v>
      </c>
      <c r="G254" s="258"/>
      <c r="H254" s="261">
        <v>110.31999999999999</v>
      </c>
      <c r="I254" s="262"/>
      <c r="J254" s="262"/>
      <c r="K254" s="258"/>
      <c r="L254" s="258"/>
      <c r="M254" s="263"/>
      <c r="N254" s="264"/>
      <c r="O254" s="265"/>
      <c r="P254" s="265"/>
      <c r="Q254" s="265"/>
      <c r="R254" s="265"/>
      <c r="S254" s="265"/>
      <c r="T254" s="265"/>
      <c r="U254" s="265"/>
      <c r="V254" s="265"/>
      <c r="W254" s="265"/>
      <c r="X254" s="266"/>
      <c r="Y254" s="14"/>
      <c r="Z254" s="14"/>
      <c r="AA254" s="14"/>
      <c r="AB254" s="14"/>
      <c r="AC254" s="14"/>
      <c r="AD254" s="14"/>
      <c r="AE254" s="14"/>
      <c r="AT254" s="267" t="s">
        <v>605</v>
      </c>
      <c r="AU254" s="267" t="s">
        <v>86</v>
      </c>
      <c r="AV254" s="14" t="s">
        <v>175</v>
      </c>
      <c r="AW254" s="14" t="s">
        <v>5</v>
      </c>
      <c r="AX254" s="14" t="s">
        <v>84</v>
      </c>
      <c r="AY254" s="267" t="s">
        <v>166</v>
      </c>
    </row>
    <row r="255" s="2" customFormat="1" ht="16.5" customHeight="1">
      <c r="A255" s="40"/>
      <c r="B255" s="41"/>
      <c r="C255" s="220" t="s">
        <v>377</v>
      </c>
      <c r="D255" s="220" t="s">
        <v>171</v>
      </c>
      <c r="E255" s="221" t="s">
        <v>1488</v>
      </c>
      <c r="F255" s="222" t="s">
        <v>1489</v>
      </c>
      <c r="G255" s="223" t="s">
        <v>998</v>
      </c>
      <c r="H255" s="224">
        <v>110.31999999999999</v>
      </c>
      <c r="I255" s="225"/>
      <c r="J255" s="225"/>
      <c r="K255" s="226">
        <f>ROUND(P255*H255,2)</f>
        <v>0</v>
      </c>
      <c r="L255" s="227"/>
      <c r="M255" s="46"/>
      <c r="N255" s="228" t="s">
        <v>20</v>
      </c>
      <c r="O255" s="229" t="s">
        <v>45</v>
      </c>
      <c r="P255" s="230">
        <f>I255+J255</f>
        <v>0</v>
      </c>
      <c r="Q255" s="230">
        <f>ROUND(I255*H255,2)</f>
        <v>0</v>
      </c>
      <c r="R255" s="230">
        <f>ROUND(J255*H255,2)</f>
        <v>0</v>
      </c>
      <c r="S255" s="86"/>
      <c r="T255" s="231">
        <f>S255*H255</f>
        <v>0</v>
      </c>
      <c r="U255" s="231">
        <v>0</v>
      </c>
      <c r="V255" s="231">
        <f>U255*H255</f>
        <v>0</v>
      </c>
      <c r="W255" s="231">
        <v>0</v>
      </c>
      <c r="X255" s="232">
        <f>W255*H255</f>
        <v>0</v>
      </c>
      <c r="Y255" s="40"/>
      <c r="Z255" s="40"/>
      <c r="AA255" s="40"/>
      <c r="AB255" s="40"/>
      <c r="AC255" s="40"/>
      <c r="AD255" s="40"/>
      <c r="AE255" s="40"/>
      <c r="AR255" s="233" t="s">
        <v>175</v>
      </c>
      <c r="AT255" s="233" t="s">
        <v>171</v>
      </c>
      <c r="AU255" s="233" t="s">
        <v>86</v>
      </c>
      <c r="AY255" s="19" t="s">
        <v>166</v>
      </c>
      <c r="BE255" s="234">
        <f>IF(O255="základní",K255,0)</f>
        <v>0</v>
      </c>
      <c r="BF255" s="234">
        <f>IF(O255="snížená",K255,0)</f>
        <v>0</v>
      </c>
      <c r="BG255" s="234">
        <f>IF(O255="zákl. přenesená",K255,0)</f>
        <v>0</v>
      </c>
      <c r="BH255" s="234">
        <f>IF(O255="sníž. přenesená",K255,0)</f>
        <v>0</v>
      </c>
      <c r="BI255" s="234">
        <f>IF(O255="nulová",K255,0)</f>
        <v>0</v>
      </c>
      <c r="BJ255" s="19" t="s">
        <v>84</v>
      </c>
      <c r="BK255" s="234">
        <f>ROUND(P255*H255,2)</f>
        <v>0</v>
      </c>
      <c r="BL255" s="19" t="s">
        <v>175</v>
      </c>
      <c r="BM255" s="233" t="s">
        <v>1490</v>
      </c>
    </row>
    <row r="256" s="2" customFormat="1" ht="24.15" customHeight="1">
      <c r="A256" s="40"/>
      <c r="B256" s="41"/>
      <c r="C256" s="220" t="s">
        <v>380</v>
      </c>
      <c r="D256" s="220" t="s">
        <v>171</v>
      </c>
      <c r="E256" s="221" t="s">
        <v>1491</v>
      </c>
      <c r="F256" s="222" t="s">
        <v>1492</v>
      </c>
      <c r="G256" s="223" t="s">
        <v>599</v>
      </c>
      <c r="H256" s="224">
        <v>1.5</v>
      </c>
      <c r="I256" s="225"/>
      <c r="J256" s="225"/>
      <c r="K256" s="226">
        <f>ROUND(P256*H256,2)</f>
        <v>0</v>
      </c>
      <c r="L256" s="227"/>
      <c r="M256" s="46"/>
      <c r="N256" s="228" t="s">
        <v>20</v>
      </c>
      <c r="O256" s="229" t="s">
        <v>45</v>
      </c>
      <c r="P256" s="230">
        <f>I256+J256</f>
        <v>0</v>
      </c>
      <c r="Q256" s="230">
        <f>ROUND(I256*H256,2)</f>
        <v>0</v>
      </c>
      <c r="R256" s="230">
        <f>ROUND(J256*H256,2)</f>
        <v>0</v>
      </c>
      <c r="S256" s="86"/>
      <c r="T256" s="231">
        <f>S256*H256</f>
        <v>0</v>
      </c>
      <c r="U256" s="231">
        <v>2.45329</v>
      </c>
      <c r="V256" s="231">
        <f>U256*H256</f>
        <v>3.679935</v>
      </c>
      <c r="W256" s="231">
        <v>0</v>
      </c>
      <c r="X256" s="232">
        <f>W256*H256</f>
        <v>0</v>
      </c>
      <c r="Y256" s="40"/>
      <c r="Z256" s="40"/>
      <c r="AA256" s="40"/>
      <c r="AB256" s="40"/>
      <c r="AC256" s="40"/>
      <c r="AD256" s="40"/>
      <c r="AE256" s="40"/>
      <c r="AR256" s="233" t="s">
        <v>175</v>
      </c>
      <c r="AT256" s="233" t="s">
        <v>171</v>
      </c>
      <c r="AU256" s="233" t="s">
        <v>86</v>
      </c>
      <c r="AY256" s="19" t="s">
        <v>166</v>
      </c>
      <c r="BE256" s="234">
        <f>IF(O256="základní",K256,0)</f>
        <v>0</v>
      </c>
      <c r="BF256" s="234">
        <f>IF(O256="snížená",K256,0)</f>
        <v>0</v>
      </c>
      <c r="BG256" s="234">
        <f>IF(O256="zákl. přenesená",K256,0)</f>
        <v>0</v>
      </c>
      <c r="BH256" s="234">
        <f>IF(O256="sníž. přenesená",K256,0)</f>
        <v>0</v>
      </c>
      <c r="BI256" s="234">
        <f>IF(O256="nulová",K256,0)</f>
        <v>0</v>
      </c>
      <c r="BJ256" s="19" t="s">
        <v>84</v>
      </c>
      <c r="BK256" s="234">
        <f>ROUND(P256*H256,2)</f>
        <v>0</v>
      </c>
      <c r="BL256" s="19" t="s">
        <v>175</v>
      </c>
      <c r="BM256" s="233" t="s">
        <v>1493</v>
      </c>
    </row>
    <row r="257" s="2" customFormat="1" ht="44.25" customHeight="1">
      <c r="A257" s="40"/>
      <c r="B257" s="41"/>
      <c r="C257" s="220" t="s">
        <v>383</v>
      </c>
      <c r="D257" s="220" t="s">
        <v>171</v>
      </c>
      <c r="E257" s="221" t="s">
        <v>1494</v>
      </c>
      <c r="F257" s="222" t="s">
        <v>1495</v>
      </c>
      <c r="G257" s="223" t="s">
        <v>998</v>
      </c>
      <c r="H257" s="224">
        <v>87.75</v>
      </c>
      <c r="I257" s="225"/>
      <c r="J257" s="225"/>
      <c r="K257" s="226">
        <f>ROUND(P257*H257,2)</f>
        <v>0</v>
      </c>
      <c r="L257" s="227"/>
      <c r="M257" s="46"/>
      <c r="N257" s="228" t="s">
        <v>20</v>
      </c>
      <c r="O257" s="229" t="s">
        <v>45</v>
      </c>
      <c r="P257" s="230">
        <f>I257+J257</f>
        <v>0</v>
      </c>
      <c r="Q257" s="230">
        <f>ROUND(I257*H257,2)</f>
        <v>0</v>
      </c>
      <c r="R257" s="230">
        <f>ROUND(J257*H257,2)</f>
        <v>0</v>
      </c>
      <c r="S257" s="86"/>
      <c r="T257" s="231">
        <f>S257*H257</f>
        <v>0</v>
      </c>
      <c r="U257" s="231">
        <v>0.58443000000000001</v>
      </c>
      <c r="V257" s="231">
        <f>U257*H257</f>
        <v>51.283732499999999</v>
      </c>
      <c r="W257" s="231">
        <v>0</v>
      </c>
      <c r="X257" s="232">
        <f>W257*H257</f>
        <v>0</v>
      </c>
      <c r="Y257" s="40"/>
      <c r="Z257" s="40"/>
      <c r="AA257" s="40"/>
      <c r="AB257" s="40"/>
      <c r="AC257" s="40"/>
      <c r="AD257" s="40"/>
      <c r="AE257" s="40"/>
      <c r="AR257" s="233" t="s">
        <v>175</v>
      </c>
      <c r="AT257" s="233" t="s">
        <v>171</v>
      </c>
      <c r="AU257" s="233" t="s">
        <v>86</v>
      </c>
      <c r="AY257" s="19" t="s">
        <v>166</v>
      </c>
      <c r="BE257" s="234">
        <f>IF(O257="základní",K257,0)</f>
        <v>0</v>
      </c>
      <c r="BF257" s="234">
        <f>IF(O257="snížená",K257,0)</f>
        <v>0</v>
      </c>
      <c r="BG257" s="234">
        <f>IF(O257="zákl. přenesená",K257,0)</f>
        <v>0</v>
      </c>
      <c r="BH257" s="234">
        <f>IF(O257="sníž. přenesená",K257,0)</f>
        <v>0</v>
      </c>
      <c r="BI257" s="234">
        <f>IF(O257="nulová",K257,0)</f>
        <v>0</v>
      </c>
      <c r="BJ257" s="19" t="s">
        <v>84</v>
      </c>
      <c r="BK257" s="234">
        <f>ROUND(P257*H257,2)</f>
        <v>0</v>
      </c>
      <c r="BL257" s="19" t="s">
        <v>175</v>
      </c>
      <c r="BM257" s="233" t="s">
        <v>1496</v>
      </c>
    </row>
    <row r="258" s="13" customFormat="1">
      <c r="A258" s="13"/>
      <c r="B258" s="245"/>
      <c r="C258" s="246"/>
      <c r="D258" s="247" t="s">
        <v>605</v>
      </c>
      <c r="E258" s="248" t="s">
        <v>20</v>
      </c>
      <c r="F258" s="249" t="s">
        <v>1497</v>
      </c>
      <c r="G258" s="246"/>
      <c r="H258" s="250">
        <v>33.75</v>
      </c>
      <c r="I258" s="251"/>
      <c r="J258" s="251"/>
      <c r="K258" s="246"/>
      <c r="L258" s="246"/>
      <c r="M258" s="252"/>
      <c r="N258" s="253"/>
      <c r="O258" s="254"/>
      <c r="P258" s="254"/>
      <c r="Q258" s="254"/>
      <c r="R258" s="254"/>
      <c r="S258" s="254"/>
      <c r="T258" s="254"/>
      <c r="U258" s="254"/>
      <c r="V258" s="254"/>
      <c r="W258" s="254"/>
      <c r="X258" s="255"/>
      <c r="Y258" s="13"/>
      <c r="Z258" s="13"/>
      <c r="AA258" s="13"/>
      <c r="AB258" s="13"/>
      <c r="AC258" s="13"/>
      <c r="AD258" s="13"/>
      <c r="AE258" s="13"/>
      <c r="AT258" s="256" t="s">
        <v>605</v>
      </c>
      <c r="AU258" s="256" t="s">
        <v>86</v>
      </c>
      <c r="AV258" s="13" t="s">
        <v>86</v>
      </c>
      <c r="AW258" s="13" t="s">
        <v>5</v>
      </c>
      <c r="AX258" s="13" t="s">
        <v>76</v>
      </c>
      <c r="AY258" s="256" t="s">
        <v>166</v>
      </c>
    </row>
    <row r="259" s="13" customFormat="1">
      <c r="A259" s="13"/>
      <c r="B259" s="245"/>
      <c r="C259" s="246"/>
      <c r="D259" s="247" t="s">
        <v>605</v>
      </c>
      <c r="E259" s="248" t="s">
        <v>20</v>
      </c>
      <c r="F259" s="249" t="s">
        <v>1498</v>
      </c>
      <c r="G259" s="246"/>
      <c r="H259" s="250">
        <v>54</v>
      </c>
      <c r="I259" s="251"/>
      <c r="J259" s="251"/>
      <c r="K259" s="246"/>
      <c r="L259" s="246"/>
      <c r="M259" s="252"/>
      <c r="N259" s="253"/>
      <c r="O259" s="254"/>
      <c r="P259" s="254"/>
      <c r="Q259" s="254"/>
      <c r="R259" s="254"/>
      <c r="S259" s="254"/>
      <c r="T259" s="254"/>
      <c r="U259" s="254"/>
      <c r="V259" s="254"/>
      <c r="W259" s="254"/>
      <c r="X259" s="255"/>
      <c r="Y259" s="13"/>
      <c r="Z259" s="13"/>
      <c r="AA259" s="13"/>
      <c r="AB259" s="13"/>
      <c r="AC259" s="13"/>
      <c r="AD259" s="13"/>
      <c r="AE259" s="13"/>
      <c r="AT259" s="256" t="s">
        <v>605</v>
      </c>
      <c r="AU259" s="256" t="s">
        <v>86</v>
      </c>
      <c r="AV259" s="13" t="s">
        <v>86</v>
      </c>
      <c r="AW259" s="13" t="s">
        <v>5</v>
      </c>
      <c r="AX259" s="13" t="s">
        <v>76</v>
      </c>
      <c r="AY259" s="256" t="s">
        <v>166</v>
      </c>
    </row>
    <row r="260" s="14" customFormat="1">
      <c r="A260" s="14"/>
      <c r="B260" s="257"/>
      <c r="C260" s="258"/>
      <c r="D260" s="247" t="s">
        <v>605</v>
      </c>
      <c r="E260" s="259" t="s">
        <v>20</v>
      </c>
      <c r="F260" s="260" t="s">
        <v>608</v>
      </c>
      <c r="G260" s="258"/>
      <c r="H260" s="261">
        <v>87.75</v>
      </c>
      <c r="I260" s="262"/>
      <c r="J260" s="262"/>
      <c r="K260" s="258"/>
      <c r="L260" s="258"/>
      <c r="M260" s="263"/>
      <c r="N260" s="264"/>
      <c r="O260" s="265"/>
      <c r="P260" s="265"/>
      <c r="Q260" s="265"/>
      <c r="R260" s="265"/>
      <c r="S260" s="265"/>
      <c r="T260" s="265"/>
      <c r="U260" s="265"/>
      <c r="V260" s="265"/>
      <c r="W260" s="265"/>
      <c r="X260" s="266"/>
      <c r="Y260" s="14"/>
      <c r="Z260" s="14"/>
      <c r="AA260" s="14"/>
      <c r="AB260" s="14"/>
      <c r="AC260" s="14"/>
      <c r="AD260" s="14"/>
      <c r="AE260" s="14"/>
      <c r="AT260" s="267" t="s">
        <v>605</v>
      </c>
      <c r="AU260" s="267" t="s">
        <v>86</v>
      </c>
      <c r="AV260" s="14" t="s">
        <v>175</v>
      </c>
      <c r="AW260" s="14" t="s">
        <v>5</v>
      </c>
      <c r="AX260" s="14" t="s">
        <v>84</v>
      </c>
      <c r="AY260" s="267" t="s">
        <v>166</v>
      </c>
    </row>
    <row r="261" s="2" customFormat="1" ht="44.25" customHeight="1">
      <c r="A261" s="40"/>
      <c r="B261" s="41"/>
      <c r="C261" s="220" t="s">
        <v>386</v>
      </c>
      <c r="D261" s="220" t="s">
        <v>171</v>
      </c>
      <c r="E261" s="221" t="s">
        <v>1499</v>
      </c>
      <c r="F261" s="222" t="s">
        <v>1500</v>
      </c>
      <c r="G261" s="223" t="s">
        <v>998</v>
      </c>
      <c r="H261" s="224">
        <v>23.5</v>
      </c>
      <c r="I261" s="225"/>
      <c r="J261" s="225"/>
      <c r="K261" s="226">
        <f>ROUND(P261*H261,2)</f>
        <v>0</v>
      </c>
      <c r="L261" s="227"/>
      <c r="M261" s="46"/>
      <c r="N261" s="228" t="s">
        <v>20</v>
      </c>
      <c r="O261" s="229" t="s">
        <v>45</v>
      </c>
      <c r="P261" s="230">
        <f>I261+J261</f>
        <v>0</v>
      </c>
      <c r="Q261" s="230">
        <f>ROUND(I261*H261,2)</f>
        <v>0</v>
      </c>
      <c r="R261" s="230">
        <f>ROUND(J261*H261,2)</f>
        <v>0</v>
      </c>
      <c r="S261" s="86"/>
      <c r="T261" s="231">
        <f>S261*H261</f>
        <v>0</v>
      </c>
      <c r="U261" s="231">
        <v>0.58443000000000001</v>
      </c>
      <c r="V261" s="231">
        <f>U261*H261</f>
        <v>13.734105</v>
      </c>
      <c r="W261" s="231">
        <v>0</v>
      </c>
      <c r="X261" s="232">
        <f>W261*H261</f>
        <v>0</v>
      </c>
      <c r="Y261" s="40"/>
      <c r="Z261" s="40"/>
      <c r="AA261" s="40"/>
      <c r="AB261" s="40"/>
      <c r="AC261" s="40"/>
      <c r="AD261" s="40"/>
      <c r="AE261" s="40"/>
      <c r="AR261" s="233" t="s">
        <v>175</v>
      </c>
      <c r="AT261" s="233" t="s">
        <v>171</v>
      </c>
      <c r="AU261" s="233" t="s">
        <v>86</v>
      </c>
      <c r="AY261" s="19" t="s">
        <v>166</v>
      </c>
      <c r="BE261" s="234">
        <f>IF(O261="základní",K261,0)</f>
        <v>0</v>
      </c>
      <c r="BF261" s="234">
        <f>IF(O261="snížená",K261,0)</f>
        <v>0</v>
      </c>
      <c r="BG261" s="234">
        <f>IF(O261="zákl. přenesená",K261,0)</f>
        <v>0</v>
      </c>
      <c r="BH261" s="234">
        <f>IF(O261="sníž. přenesená",K261,0)</f>
        <v>0</v>
      </c>
      <c r="BI261" s="234">
        <f>IF(O261="nulová",K261,0)</f>
        <v>0</v>
      </c>
      <c r="BJ261" s="19" t="s">
        <v>84</v>
      </c>
      <c r="BK261" s="234">
        <f>ROUND(P261*H261,2)</f>
        <v>0</v>
      </c>
      <c r="BL261" s="19" t="s">
        <v>175</v>
      </c>
      <c r="BM261" s="233" t="s">
        <v>1501</v>
      </c>
    </row>
    <row r="262" s="13" customFormat="1">
      <c r="A262" s="13"/>
      <c r="B262" s="245"/>
      <c r="C262" s="246"/>
      <c r="D262" s="247" t="s">
        <v>605</v>
      </c>
      <c r="E262" s="248" t="s">
        <v>20</v>
      </c>
      <c r="F262" s="249" t="s">
        <v>1502</v>
      </c>
      <c r="G262" s="246"/>
      <c r="H262" s="250">
        <v>23.5</v>
      </c>
      <c r="I262" s="251"/>
      <c r="J262" s="251"/>
      <c r="K262" s="246"/>
      <c r="L262" s="246"/>
      <c r="M262" s="252"/>
      <c r="N262" s="253"/>
      <c r="O262" s="254"/>
      <c r="P262" s="254"/>
      <c r="Q262" s="254"/>
      <c r="R262" s="254"/>
      <c r="S262" s="254"/>
      <c r="T262" s="254"/>
      <c r="U262" s="254"/>
      <c r="V262" s="254"/>
      <c r="W262" s="254"/>
      <c r="X262" s="255"/>
      <c r="Y262" s="13"/>
      <c r="Z262" s="13"/>
      <c r="AA262" s="13"/>
      <c r="AB262" s="13"/>
      <c r="AC262" s="13"/>
      <c r="AD262" s="13"/>
      <c r="AE262" s="13"/>
      <c r="AT262" s="256" t="s">
        <v>605</v>
      </c>
      <c r="AU262" s="256" t="s">
        <v>86</v>
      </c>
      <c r="AV262" s="13" t="s">
        <v>86</v>
      </c>
      <c r="AW262" s="13" t="s">
        <v>5</v>
      </c>
      <c r="AX262" s="13" t="s">
        <v>84</v>
      </c>
      <c r="AY262" s="256" t="s">
        <v>166</v>
      </c>
    </row>
    <row r="263" s="2" customFormat="1" ht="55.5" customHeight="1">
      <c r="A263" s="40"/>
      <c r="B263" s="41"/>
      <c r="C263" s="220" t="s">
        <v>389</v>
      </c>
      <c r="D263" s="220" t="s">
        <v>171</v>
      </c>
      <c r="E263" s="221" t="s">
        <v>1503</v>
      </c>
      <c r="F263" s="222" t="s">
        <v>1504</v>
      </c>
      <c r="G263" s="223" t="s">
        <v>1374</v>
      </c>
      <c r="H263" s="224">
        <v>19.449999999999999</v>
      </c>
      <c r="I263" s="225"/>
      <c r="J263" s="225"/>
      <c r="K263" s="226">
        <f>ROUND(P263*H263,2)</f>
        <v>0</v>
      </c>
      <c r="L263" s="227"/>
      <c r="M263" s="46"/>
      <c r="N263" s="228" t="s">
        <v>20</v>
      </c>
      <c r="O263" s="229" t="s">
        <v>45</v>
      </c>
      <c r="P263" s="230">
        <f>I263+J263</f>
        <v>0</v>
      </c>
      <c r="Q263" s="230">
        <f>ROUND(I263*H263,2)</f>
        <v>0</v>
      </c>
      <c r="R263" s="230">
        <f>ROUND(J263*H263,2)</f>
        <v>0</v>
      </c>
      <c r="S263" s="86"/>
      <c r="T263" s="231">
        <f>S263*H263</f>
        <v>0</v>
      </c>
      <c r="U263" s="231">
        <v>1.0593999999999999</v>
      </c>
      <c r="V263" s="231">
        <f>U263*H263</f>
        <v>20.605329999999999</v>
      </c>
      <c r="W263" s="231">
        <v>0</v>
      </c>
      <c r="X263" s="232">
        <f>W263*H263</f>
        <v>0</v>
      </c>
      <c r="Y263" s="40"/>
      <c r="Z263" s="40"/>
      <c r="AA263" s="40"/>
      <c r="AB263" s="40"/>
      <c r="AC263" s="40"/>
      <c r="AD263" s="40"/>
      <c r="AE263" s="40"/>
      <c r="AR263" s="233" t="s">
        <v>175</v>
      </c>
      <c r="AT263" s="233" t="s">
        <v>171</v>
      </c>
      <c r="AU263" s="233" t="s">
        <v>86</v>
      </c>
      <c r="AY263" s="19" t="s">
        <v>166</v>
      </c>
      <c r="BE263" s="234">
        <f>IF(O263="základní",K263,0)</f>
        <v>0</v>
      </c>
      <c r="BF263" s="234">
        <f>IF(O263="snížená",K263,0)</f>
        <v>0</v>
      </c>
      <c r="BG263" s="234">
        <f>IF(O263="zákl. přenesená",K263,0)</f>
        <v>0</v>
      </c>
      <c r="BH263" s="234">
        <f>IF(O263="sníž. přenesená",K263,0)</f>
        <v>0</v>
      </c>
      <c r="BI263" s="234">
        <f>IF(O263="nulová",K263,0)</f>
        <v>0</v>
      </c>
      <c r="BJ263" s="19" t="s">
        <v>84</v>
      </c>
      <c r="BK263" s="234">
        <f>ROUND(P263*H263,2)</f>
        <v>0</v>
      </c>
      <c r="BL263" s="19" t="s">
        <v>175</v>
      </c>
      <c r="BM263" s="233" t="s">
        <v>1505</v>
      </c>
    </row>
    <row r="264" s="15" customFormat="1">
      <c r="A264" s="15"/>
      <c r="B264" s="277"/>
      <c r="C264" s="278"/>
      <c r="D264" s="247" t="s">
        <v>605</v>
      </c>
      <c r="E264" s="279" t="s">
        <v>20</v>
      </c>
      <c r="F264" s="280" t="s">
        <v>1506</v>
      </c>
      <c r="G264" s="278"/>
      <c r="H264" s="279" t="s">
        <v>20</v>
      </c>
      <c r="I264" s="281"/>
      <c r="J264" s="281"/>
      <c r="K264" s="278"/>
      <c r="L264" s="278"/>
      <c r="M264" s="282"/>
      <c r="N264" s="283"/>
      <c r="O264" s="284"/>
      <c r="P264" s="284"/>
      <c r="Q264" s="284"/>
      <c r="R264" s="284"/>
      <c r="S264" s="284"/>
      <c r="T264" s="284"/>
      <c r="U264" s="284"/>
      <c r="V264" s="284"/>
      <c r="W264" s="284"/>
      <c r="X264" s="285"/>
      <c r="Y264" s="15"/>
      <c r="Z264" s="15"/>
      <c r="AA264" s="15"/>
      <c r="AB264" s="15"/>
      <c r="AC264" s="15"/>
      <c r="AD264" s="15"/>
      <c r="AE264" s="15"/>
      <c r="AT264" s="286" t="s">
        <v>605</v>
      </c>
      <c r="AU264" s="286" t="s">
        <v>86</v>
      </c>
      <c r="AV264" s="15" t="s">
        <v>84</v>
      </c>
      <c r="AW264" s="15" t="s">
        <v>5</v>
      </c>
      <c r="AX264" s="15" t="s">
        <v>76</v>
      </c>
      <c r="AY264" s="286" t="s">
        <v>166</v>
      </c>
    </row>
    <row r="265" s="13" customFormat="1">
      <c r="A265" s="13"/>
      <c r="B265" s="245"/>
      <c r="C265" s="246"/>
      <c r="D265" s="247" t="s">
        <v>605</v>
      </c>
      <c r="E265" s="248" t="s">
        <v>20</v>
      </c>
      <c r="F265" s="249" t="s">
        <v>1507</v>
      </c>
      <c r="G265" s="246"/>
      <c r="H265" s="250">
        <v>19.449999999999999</v>
      </c>
      <c r="I265" s="251"/>
      <c r="J265" s="251"/>
      <c r="K265" s="246"/>
      <c r="L265" s="246"/>
      <c r="M265" s="252"/>
      <c r="N265" s="253"/>
      <c r="O265" s="254"/>
      <c r="P265" s="254"/>
      <c r="Q265" s="254"/>
      <c r="R265" s="254"/>
      <c r="S265" s="254"/>
      <c r="T265" s="254"/>
      <c r="U265" s="254"/>
      <c r="V265" s="254"/>
      <c r="W265" s="254"/>
      <c r="X265" s="255"/>
      <c r="Y265" s="13"/>
      <c r="Z265" s="13"/>
      <c r="AA265" s="13"/>
      <c r="AB265" s="13"/>
      <c r="AC265" s="13"/>
      <c r="AD265" s="13"/>
      <c r="AE265" s="13"/>
      <c r="AT265" s="256" t="s">
        <v>605</v>
      </c>
      <c r="AU265" s="256" t="s">
        <v>86</v>
      </c>
      <c r="AV265" s="13" t="s">
        <v>86</v>
      </c>
      <c r="AW265" s="13" t="s">
        <v>5</v>
      </c>
      <c r="AX265" s="13" t="s">
        <v>84</v>
      </c>
      <c r="AY265" s="256" t="s">
        <v>166</v>
      </c>
    </row>
    <row r="266" s="2" customFormat="1" ht="16.5" customHeight="1">
      <c r="A266" s="40"/>
      <c r="B266" s="41"/>
      <c r="C266" s="220" t="s">
        <v>392</v>
      </c>
      <c r="D266" s="220" t="s">
        <v>171</v>
      </c>
      <c r="E266" s="221" t="s">
        <v>1508</v>
      </c>
      <c r="F266" s="222" t="s">
        <v>1509</v>
      </c>
      <c r="G266" s="223" t="s">
        <v>312</v>
      </c>
      <c r="H266" s="224">
        <v>43</v>
      </c>
      <c r="I266" s="225"/>
      <c r="J266" s="225"/>
      <c r="K266" s="226">
        <f>ROUND(P266*H266,2)</f>
        <v>0</v>
      </c>
      <c r="L266" s="227"/>
      <c r="M266" s="46"/>
      <c r="N266" s="228" t="s">
        <v>20</v>
      </c>
      <c r="O266" s="229" t="s">
        <v>45</v>
      </c>
      <c r="P266" s="230">
        <f>I266+J266</f>
        <v>0</v>
      </c>
      <c r="Q266" s="230">
        <f>ROUND(I266*H266,2)</f>
        <v>0</v>
      </c>
      <c r="R266" s="230">
        <f>ROUND(J266*H266,2)</f>
        <v>0</v>
      </c>
      <c r="S266" s="86"/>
      <c r="T266" s="231">
        <f>S266*H266</f>
        <v>0</v>
      </c>
      <c r="U266" s="231">
        <v>0</v>
      </c>
      <c r="V266" s="231">
        <f>U266*H266</f>
        <v>0</v>
      </c>
      <c r="W266" s="231">
        <v>0</v>
      </c>
      <c r="X266" s="232">
        <f>W266*H266</f>
        <v>0</v>
      </c>
      <c r="Y266" s="40"/>
      <c r="Z266" s="40"/>
      <c r="AA266" s="40"/>
      <c r="AB266" s="40"/>
      <c r="AC266" s="40"/>
      <c r="AD266" s="40"/>
      <c r="AE266" s="40"/>
      <c r="AR266" s="233" t="s">
        <v>175</v>
      </c>
      <c r="AT266" s="233" t="s">
        <v>171</v>
      </c>
      <c r="AU266" s="233" t="s">
        <v>86</v>
      </c>
      <c r="AY266" s="19" t="s">
        <v>166</v>
      </c>
      <c r="BE266" s="234">
        <f>IF(O266="základní",K266,0)</f>
        <v>0</v>
      </c>
      <c r="BF266" s="234">
        <f>IF(O266="snížená",K266,0)</f>
        <v>0</v>
      </c>
      <c r="BG266" s="234">
        <f>IF(O266="zákl. přenesená",K266,0)</f>
        <v>0</v>
      </c>
      <c r="BH266" s="234">
        <f>IF(O266="sníž. přenesená",K266,0)</f>
        <v>0</v>
      </c>
      <c r="BI266" s="234">
        <f>IF(O266="nulová",K266,0)</f>
        <v>0</v>
      </c>
      <c r="BJ266" s="19" t="s">
        <v>84</v>
      </c>
      <c r="BK266" s="234">
        <f>ROUND(P266*H266,2)</f>
        <v>0</v>
      </c>
      <c r="BL266" s="19" t="s">
        <v>175</v>
      </c>
      <c r="BM266" s="233" t="s">
        <v>1510</v>
      </c>
    </row>
    <row r="267" s="2" customFormat="1" ht="16.5" customHeight="1">
      <c r="A267" s="40"/>
      <c r="B267" s="41"/>
      <c r="C267" s="220" t="s">
        <v>396</v>
      </c>
      <c r="D267" s="220" t="s">
        <v>171</v>
      </c>
      <c r="E267" s="221" t="s">
        <v>1511</v>
      </c>
      <c r="F267" s="222" t="s">
        <v>1512</v>
      </c>
      <c r="G267" s="223" t="s">
        <v>179</v>
      </c>
      <c r="H267" s="224">
        <v>8</v>
      </c>
      <c r="I267" s="225"/>
      <c r="J267" s="225"/>
      <c r="K267" s="226">
        <f>ROUND(P267*H267,2)</f>
        <v>0</v>
      </c>
      <c r="L267" s="227"/>
      <c r="M267" s="46"/>
      <c r="N267" s="228" t="s">
        <v>20</v>
      </c>
      <c r="O267" s="229" t="s">
        <v>45</v>
      </c>
      <c r="P267" s="230">
        <f>I267+J267</f>
        <v>0</v>
      </c>
      <c r="Q267" s="230">
        <f>ROUND(I267*H267,2)</f>
        <v>0</v>
      </c>
      <c r="R267" s="230">
        <f>ROUND(J267*H267,2)</f>
        <v>0</v>
      </c>
      <c r="S267" s="86"/>
      <c r="T267" s="231">
        <f>S267*H267</f>
        <v>0</v>
      </c>
      <c r="U267" s="231">
        <v>0</v>
      </c>
      <c r="V267" s="231">
        <f>U267*H267</f>
        <v>0</v>
      </c>
      <c r="W267" s="231">
        <v>0</v>
      </c>
      <c r="X267" s="232">
        <f>W267*H267</f>
        <v>0</v>
      </c>
      <c r="Y267" s="40"/>
      <c r="Z267" s="40"/>
      <c r="AA267" s="40"/>
      <c r="AB267" s="40"/>
      <c r="AC267" s="40"/>
      <c r="AD267" s="40"/>
      <c r="AE267" s="40"/>
      <c r="AR267" s="233" t="s">
        <v>175</v>
      </c>
      <c r="AT267" s="233" t="s">
        <v>171</v>
      </c>
      <c r="AU267" s="233" t="s">
        <v>86</v>
      </c>
      <c r="AY267" s="19" t="s">
        <v>166</v>
      </c>
      <c r="BE267" s="234">
        <f>IF(O267="základní",K267,0)</f>
        <v>0</v>
      </c>
      <c r="BF267" s="234">
        <f>IF(O267="snížená",K267,0)</f>
        <v>0</v>
      </c>
      <c r="BG267" s="234">
        <f>IF(O267="zákl. přenesená",K267,0)</f>
        <v>0</v>
      </c>
      <c r="BH267" s="234">
        <f>IF(O267="sníž. přenesená",K267,0)</f>
        <v>0</v>
      </c>
      <c r="BI267" s="234">
        <f>IF(O267="nulová",K267,0)</f>
        <v>0</v>
      </c>
      <c r="BJ267" s="19" t="s">
        <v>84</v>
      </c>
      <c r="BK267" s="234">
        <f>ROUND(P267*H267,2)</f>
        <v>0</v>
      </c>
      <c r="BL267" s="19" t="s">
        <v>175</v>
      </c>
      <c r="BM267" s="233" t="s">
        <v>1513</v>
      </c>
    </row>
    <row r="268" s="12" customFormat="1" ht="22.8" customHeight="1">
      <c r="A268" s="12"/>
      <c r="B268" s="203"/>
      <c r="C268" s="204"/>
      <c r="D268" s="205" t="s">
        <v>75</v>
      </c>
      <c r="E268" s="218" t="s">
        <v>203</v>
      </c>
      <c r="F268" s="218" t="s">
        <v>1514</v>
      </c>
      <c r="G268" s="204"/>
      <c r="H268" s="204"/>
      <c r="I268" s="207"/>
      <c r="J268" s="207"/>
      <c r="K268" s="219">
        <f>BK268</f>
        <v>0</v>
      </c>
      <c r="L268" s="204"/>
      <c r="M268" s="209"/>
      <c r="N268" s="210"/>
      <c r="O268" s="211"/>
      <c r="P268" s="211"/>
      <c r="Q268" s="212">
        <f>SUM(Q269:Q274)</f>
        <v>0</v>
      </c>
      <c r="R268" s="212">
        <f>SUM(R269:R274)</f>
        <v>0</v>
      </c>
      <c r="S268" s="211"/>
      <c r="T268" s="213">
        <f>SUM(T269:T274)</f>
        <v>0</v>
      </c>
      <c r="U268" s="211"/>
      <c r="V268" s="213">
        <f>SUM(V269:V274)</f>
        <v>3.5790500000000001</v>
      </c>
      <c r="W268" s="211"/>
      <c r="X268" s="214">
        <f>SUM(X269:X274)</f>
        <v>120</v>
      </c>
      <c r="Y268" s="12"/>
      <c r="Z268" s="12"/>
      <c r="AA268" s="12"/>
      <c r="AB268" s="12"/>
      <c r="AC268" s="12"/>
      <c r="AD268" s="12"/>
      <c r="AE268" s="12"/>
      <c r="AR268" s="215" t="s">
        <v>84</v>
      </c>
      <c r="AT268" s="216" t="s">
        <v>75</v>
      </c>
      <c r="AU268" s="216" t="s">
        <v>84</v>
      </c>
      <c r="AY268" s="215" t="s">
        <v>166</v>
      </c>
      <c r="BK268" s="217">
        <f>SUM(BK269:BK274)</f>
        <v>0</v>
      </c>
    </row>
    <row r="269" s="2" customFormat="1" ht="16.5" customHeight="1">
      <c r="A269" s="40"/>
      <c r="B269" s="41"/>
      <c r="C269" s="220" t="s">
        <v>400</v>
      </c>
      <c r="D269" s="220" t="s">
        <v>171</v>
      </c>
      <c r="E269" s="221" t="s">
        <v>1515</v>
      </c>
      <c r="F269" s="222" t="s">
        <v>1516</v>
      </c>
      <c r="G269" s="223" t="s">
        <v>179</v>
      </c>
      <c r="H269" s="224">
        <v>1</v>
      </c>
      <c r="I269" s="225"/>
      <c r="J269" s="225"/>
      <c r="K269" s="226">
        <f>ROUND(P269*H269,2)</f>
        <v>0</v>
      </c>
      <c r="L269" s="227"/>
      <c r="M269" s="46"/>
      <c r="N269" s="228" t="s">
        <v>20</v>
      </c>
      <c r="O269" s="229" t="s">
        <v>45</v>
      </c>
      <c r="P269" s="230">
        <f>I269+J269</f>
        <v>0</v>
      </c>
      <c r="Q269" s="230">
        <f>ROUND(I269*H269,2)</f>
        <v>0</v>
      </c>
      <c r="R269" s="230">
        <f>ROUND(J269*H269,2)</f>
        <v>0</v>
      </c>
      <c r="S269" s="86"/>
      <c r="T269" s="231">
        <f>S269*H269</f>
        <v>0</v>
      </c>
      <c r="U269" s="231">
        <v>0</v>
      </c>
      <c r="V269" s="231">
        <f>U269*H269</f>
        <v>0</v>
      </c>
      <c r="W269" s="231">
        <v>0</v>
      </c>
      <c r="X269" s="232">
        <f>W269*H269</f>
        <v>0</v>
      </c>
      <c r="Y269" s="40"/>
      <c r="Z269" s="40"/>
      <c r="AA269" s="40"/>
      <c r="AB269" s="40"/>
      <c r="AC269" s="40"/>
      <c r="AD269" s="40"/>
      <c r="AE269" s="40"/>
      <c r="AR269" s="233" t="s">
        <v>175</v>
      </c>
      <c r="AT269" s="233" t="s">
        <v>171</v>
      </c>
      <c r="AU269" s="233" t="s">
        <v>86</v>
      </c>
      <c r="AY269" s="19" t="s">
        <v>166</v>
      </c>
      <c r="BE269" s="234">
        <f>IF(O269="základní",K269,0)</f>
        <v>0</v>
      </c>
      <c r="BF269" s="234">
        <f>IF(O269="snížená",K269,0)</f>
        <v>0</v>
      </c>
      <c r="BG269" s="234">
        <f>IF(O269="zákl. přenesená",K269,0)</f>
        <v>0</v>
      </c>
      <c r="BH269" s="234">
        <f>IF(O269="sníž. přenesená",K269,0)</f>
        <v>0</v>
      </c>
      <c r="BI269" s="234">
        <f>IF(O269="nulová",K269,0)</f>
        <v>0</v>
      </c>
      <c r="BJ269" s="19" t="s">
        <v>84</v>
      </c>
      <c r="BK269" s="234">
        <f>ROUND(P269*H269,2)</f>
        <v>0</v>
      </c>
      <c r="BL269" s="19" t="s">
        <v>175</v>
      </c>
      <c r="BM269" s="233" t="s">
        <v>1517</v>
      </c>
    </row>
    <row r="270" s="2" customFormat="1" ht="24.15" customHeight="1">
      <c r="A270" s="40"/>
      <c r="B270" s="41"/>
      <c r="C270" s="220" t="s">
        <v>404</v>
      </c>
      <c r="D270" s="220" t="s">
        <v>171</v>
      </c>
      <c r="E270" s="221" t="s">
        <v>1518</v>
      </c>
      <c r="F270" s="222" t="s">
        <v>1519</v>
      </c>
      <c r="G270" s="223" t="s">
        <v>998</v>
      </c>
      <c r="H270" s="224">
        <v>7615</v>
      </c>
      <c r="I270" s="225"/>
      <c r="J270" s="225"/>
      <c r="K270" s="226">
        <f>ROUND(P270*H270,2)</f>
        <v>0</v>
      </c>
      <c r="L270" s="227"/>
      <c r="M270" s="46"/>
      <c r="N270" s="228" t="s">
        <v>20</v>
      </c>
      <c r="O270" s="229" t="s">
        <v>45</v>
      </c>
      <c r="P270" s="230">
        <f>I270+J270</f>
        <v>0</v>
      </c>
      <c r="Q270" s="230">
        <f>ROUND(I270*H270,2)</f>
        <v>0</v>
      </c>
      <c r="R270" s="230">
        <f>ROUND(J270*H270,2)</f>
        <v>0</v>
      </c>
      <c r="S270" s="86"/>
      <c r="T270" s="231">
        <f>S270*H270</f>
        <v>0</v>
      </c>
      <c r="U270" s="231">
        <v>0.00046999999999999999</v>
      </c>
      <c r="V270" s="231">
        <f>U270*H270</f>
        <v>3.5790500000000001</v>
      </c>
      <c r="W270" s="231">
        <v>0</v>
      </c>
      <c r="X270" s="232">
        <f>W270*H270</f>
        <v>0</v>
      </c>
      <c r="Y270" s="40"/>
      <c r="Z270" s="40"/>
      <c r="AA270" s="40"/>
      <c r="AB270" s="40"/>
      <c r="AC270" s="40"/>
      <c r="AD270" s="40"/>
      <c r="AE270" s="40"/>
      <c r="AR270" s="233" t="s">
        <v>175</v>
      </c>
      <c r="AT270" s="233" t="s">
        <v>171</v>
      </c>
      <c r="AU270" s="233" t="s">
        <v>86</v>
      </c>
      <c r="AY270" s="19" t="s">
        <v>166</v>
      </c>
      <c r="BE270" s="234">
        <f>IF(O270="základní",K270,0)</f>
        <v>0</v>
      </c>
      <c r="BF270" s="234">
        <f>IF(O270="snížená",K270,0)</f>
        <v>0</v>
      </c>
      <c r="BG270" s="234">
        <f>IF(O270="zákl. přenesená",K270,0)</f>
        <v>0</v>
      </c>
      <c r="BH270" s="234">
        <f>IF(O270="sníž. přenesená",K270,0)</f>
        <v>0</v>
      </c>
      <c r="BI270" s="234">
        <f>IF(O270="nulová",K270,0)</f>
        <v>0</v>
      </c>
      <c r="BJ270" s="19" t="s">
        <v>84</v>
      </c>
      <c r="BK270" s="234">
        <f>ROUND(P270*H270,2)</f>
        <v>0</v>
      </c>
      <c r="BL270" s="19" t="s">
        <v>175</v>
      </c>
      <c r="BM270" s="233" t="s">
        <v>1520</v>
      </c>
    </row>
    <row r="271" s="13" customFormat="1">
      <c r="A271" s="13"/>
      <c r="B271" s="245"/>
      <c r="C271" s="246"/>
      <c r="D271" s="247" t="s">
        <v>605</v>
      </c>
      <c r="E271" s="248" t="s">
        <v>20</v>
      </c>
      <c r="F271" s="249" t="s">
        <v>1521</v>
      </c>
      <c r="G271" s="246"/>
      <c r="H271" s="250">
        <v>7615</v>
      </c>
      <c r="I271" s="251"/>
      <c r="J271" s="251"/>
      <c r="K271" s="246"/>
      <c r="L271" s="246"/>
      <c r="M271" s="252"/>
      <c r="N271" s="253"/>
      <c r="O271" s="254"/>
      <c r="P271" s="254"/>
      <c r="Q271" s="254"/>
      <c r="R271" s="254"/>
      <c r="S271" s="254"/>
      <c r="T271" s="254"/>
      <c r="U271" s="254"/>
      <c r="V271" s="254"/>
      <c r="W271" s="254"/>
      <c r="X271" s="255"/>
      <c r="Y271" s="13"/>
      <c r="Z271" s="13"/>
      <c r="AA271" s="13"/>
      <c r="AB271" s="13"/>
      <c r="AC271" s="13"/>
      <c r="AD271" s="13"/>
      <c r="AE271" s="13"/>
      <c r="AT271" s="256" t="s">
        <v>605</v>
      </c>
      <c r="AU271" s="256" t="s">
        <v>86</v>
      </c>
      <c r="AV271" s="13" t="s">
        <v>86</v>
      </c>
      <c r="AW271" s="13" t="s">
        <v>5</v>
      </c>
      <c r="AX271" s="13" t="s">
        <v>84</v>
      </c>
      <c r="AY271" s="256" t="s">
        <v>166</v>
      </c>
    </row>
    <row r="272" s="2" customFormat="1" ht="16.5" customHeight="1">
      <c r="A272" s="40"/>
      <c r="B272" s="41"/>
      <c r="C272" s="220" t="s">
        <v>408</v>
      </c>
      <c r="D272" s="220" t="s">
        <v>171</v>
      </c>
      <c r="E272" s="221" t="s">
        <v>1522</v>
      </c>
      <c r="F272" s="222" t="s">
        <v>1523</v>
      </c>
      <c r="G272" s="223" t="s">
        <v>174</v>
      </c>
      <c r="H272" s="224">
        <v>150</v>
      </c>
      <c r="I272" s="225"/>
      <c r="J272" s="225"/>
      <c r="K272" s="226">
        <f>ROUND(P272*H272,2)</f>
        <v>0</v>
      </c>
      <c r="L272" s="227"/>
      <c r="M272" s="46"/>
      <c r="N272" s="228" t="s">
        <v>20</v>
      </c>
      <c r="O272" s="229" t="s">
        <v>45</v>
      </c>
      <c r="P272" s="230">
        <f>I272+J272</f>
        <v>0</v>
      </c>
      <c r="Q272" s="230">
        <f>ROUND(I272*H272,2)</f>
        <v>0</v>
      </c>
      <c r="R272" s="230">
        <f>ROUND(J272*H272,2)</f>
        <v>0</v>
      </c>
      <c r="S272" s="86"/>
      <c r="T272" s="231">
        <f>S272*H272</f>
        <v>0</v>
      </c>
      <c r="U272" s="231">
        <v>0</v>
      </c>
      <c r="V272" s="231">
        <f>U272*H272</f>
        <v>0</v>
      </c>
      <c r="W272" s="231">
        <v>0</v>
      </c>
      <c r="X272" s="232">
        <f>W272*H272</f>
        <v>0</v>
      </c>
      <c r="Y272" s="40"/>
      <c r="Z272" s="40"/>
      <c r="AA272" s="40"/>
      <c r="AB272" s="40"/>
      <c r="AC272" s="40"/>
      <c r="AD272" s="40"/>
      <c r="AE272" s="40"/>
      <c r="AR272" s="233" t="s">
        <v>175</v>
      </c>
      <c r="AT272" s="233" t="s">
        <v>171</v>
      </c>
      <c r="AU272" s="233" t="s">
        <v>86</v>
      </c>
      <c r="AY272" s="19" t="s">
        <v>166</v>
      </c>
      <c r="BE272" s="234">
        <f>IF(O272="základní",K272,0)</f>
        <v>0</v>
      </c>
      <c r="BF272" s="234">
        <f>IF(O272="snížená",K272,0)</f>
        <v>0</v>
      </c>
      <c r="BG272" s="234">
        <f>IF(O272="zákl. přenesená",K272,0)</f>
        <v>0</v>
      </c>
      <c r="BH272" s="234">
        <f>IF(O272="sníž. přenesená",K272,0)</f>
        <v>0</v>
      </c>
      <c r="BI272" s="234">
        <f>IF(O272="nulová",K272,0)</f>
        <v>0</v>
      </c>
      <c r="BJ272" s="19" t="s">
        <v>84</v>
      </c>
      <c r="BK272" s="234">
        <f>ROUND(P272*H272,2)</f>
        <v>0</v>
      </c>
      <c r="BL272" s="19" t="s">
        <v>175</v>
      </c>
      <c r="BM272" s="233" t="s">
        <v>1524</v>
      </c>
    </row>
    <row r="273" s="2" customFormat="1" ht="16.5" customHeight="1">
      <c r="A273" s="40"/>
      <c r="B273" s="41"/>
      <c r="C273" s="220" t="s">
        <v>410</v>
      </c>
      <c r="D273" s="220" t="s">
        <v>171</v>
      </c>
      <c r="E273" s="221" t="s">
        <v>1525</v>
      </c>
      <c r="F273" s="222" t="s">
        <v>1526</v>
      </c>
      <c r="G273" s="223" t="s">
        <v>599</v>
      </c>
      <c r="H273" s="224">
        <v>50</v>
      </c>
      <c r="I273" s="225"/>
      <c r="J273" s="225"/>
      <c r="K273" s="226">
        <f>ROUND(P273*H273,2)</f>
        <v>0</v>
      </c>
      <c r="L273" s="227"/>
      <c r="M273" s="46"/>
      <c r="N273" s="228" t="s">
        <v>20</v>
      </c>
      <c r="O273" s="229" t="s">
        <v>45</v>
      </c>
      <c r="P273" s="230">
        <f>I273+J273</f>
        <v>0</v>
      </c>
      <c r="Q273" s="230">
        <f>ROUND(I273*H273,2)</f>
        <v>0</v>
      </c>
      <c r="R273" s="230">
        <f>ROUND(J273*H273,2)</f>
        <v>0</v>
      </c>
      <c r="S273" s="86"/>
      <c r="T273" s="231">
        <f>S273*H273</f>
        <v>0</v>
      </c>
      <c r="U273" s="231">
        <v>0</v>
      </c>
      <c r="V273" s="231">
        <f>U273*H273</f>
        <v>0</v>
      </c>
      <c r="W273" s="231">
        <v>2.3999999999999999</v>
      </c>
      <c r="X273" s="232">
        <f>W273*H273</f>
        <v>120</v>
      </c>
      <c r="Y273" s="40"/>
      <c r="Z273" s="40"/>
      <c r="AA273" s="40"/>
      <c r="AB273" s="40"/>
      <c r="AC273" s="40"/>
      <c r="AD273" s="40"/>
      <c r="AE273" s="40"/>
      <c r="AR273" s="233" t="s">
        <v>175</v>
      </c>
      <c r="AT273" s="233" t="s">
        <v>171</v>
      </c>
      <c r="AU273" s="233" t="s">
        <v>86</v>
      </c>
      <c r="AY273" s="19" t="s">
        <v>166</v>
      </c>
      <c r="BE273" s="234">
        <f>IF(O273="základní",K273,0)</f>
        <v>0</v>
      </c>
      <c r="BF273" s="234">
        <f>IF(O273="snížená",K273,0)</f>
        <v>0</v>
      </c>
      <c r="BG273" s="234">
        <f>IF(O273="zákl. přenesená",K273,0)</f>
        <v>0</v>
      </c>
      <c r="BH273" s="234">
        <f>IF(O273="sníž. přenesená",K273,0)</f>
        <v>0</v>
      </c>
      <c r="BI273" s="234">
        <f>IF(O273="nulová",K273,0)</f>
        <v>0</v>
      </c>
      <c r="BJ273" s="19" t="s">
        <v>84</v>
      </c>
      <c r="BK273" s="234">
        <f>ROUND(P273*H273,2)</f>
        <v>0</v>
      </c>
      <c r="BL273" s="19" t="s">
        <v>175</v>
      </c>
      <c r="BM273" s="233" t="s">
        <v>1527</v>
      </c>
    </row>
    <row r="274" s="13" customFormat="1">
      <c r="A274" s="13"/>
      <c r="B274" s="245"/>
      <c r="C274" s="246"/>
      <c r="D274" s="247" t="s">
        <v>605</v>
      </c>
      <c r="E274" s="248" t="s">
        <v>20</v>
      </c>
      <c r="F274" s="249" t="s">
        <v>1528</v>
      </c>
      <c r="G274" s="246"/>
      <c r="H274" s="250">
        <v>50</v>
      </c>
      <c r="I274" s="251"/>
      <c r="J274" s="251"/>
      <c r="K274" s="246"/>
      <c r="L274" s="246"/>
      <c r="M274" s="252"/>
      <c r="N274" s="253"/>
      <c r="O274" s="254"/>
      <c r="P274" s="254"/>
      <c r="Q274" s="254"/>
      <c r="R274" s="254"/>
      <c r="S274" s="254"/>
      <c r="T274" s="254"/>
      <c r="U274" s="254"/>
      <c r="V274" s="254"/>
      <c r="W274" s="254"/>
      <c r="X274" s="255"/>
      <c r="Y274" s="13"/>
      <c r="Z274" s="13"/>
      <c r="AA274" s="13"/>
      <c r="AB274" s="13"/>
      <c r="AC274" s="13"/>
      <c r="AD274" s="13"/>
      <c r="AE274" s="13"/>
      <c r="AT274" s="256" t="s">
        <v>605</v>
      </c>
      <c r="AU274" s="256" t="s">
        <v>86</v>
      </c>
      <c r="AV274" s="13" t="s">
        <v>86</v>
      </c>
      <c r="AW274" s="13" t="s">
        <v>5</v>
      </c>
      <c r="AX274" s="13" t="s">
        <v>84</v>
      </c>
      <c r="AY274" s="256" t="s">
        <v>166</v>
      </c>
    </row>
    <row r="275" s="12" customFormat="1" ht="22.8" customHeight="1">
      <c r="A275" s="12"/>
      <c r="B275" s="203"/>
      <c r="C275" s="204"/>
      <c r="D275" s="205" t="s">
        <v>75</v>
      </c>
      <c r="E275" s="218" t="s">
        <v>1529</v>
      </c>
      <c r="F275" s="218" t="s">
        <v>1530</v>
      </c>
      <c r="G275" s="204"/>
      <c r="H275" s="204"/>
      <c r="I275" s="207"/>
      <c r="J275" s="207"/>
      <c r="K275" s="219">
        <f>BK275</f>
        <v>0</v>
      </c>
      <c r="L275" s="204"/>
      <c r="M275" s="209"/>
      <c r="N275" s="210"/>
      <c r="O275" s="211"/>
      <c r="P275" s="211"/>
      <c r="Q275" s="212">
        <f>SUM(Q276:Q289)</f>
        <v>0</v>
      </c>
      <c r="R275" s="212">
        <f>SUM(R276:R289)</f>
        <v>0</v>
      </c>
      <c r="S275" s="211"/>
      <c r="T275" s="213">
        <f>SUM(T276:T289)</f>
        <v>0</v>
      </c>
      <c r="U275" s="211"/>
      <c r="V275" s="213">
        <f>SUM(V276:V289)</f>
        <v>0</v>
      </c>
      <c r="W275" s="211"/>
      <c r="X275" s="214">
        <f>SUM(X276:X289)</f>
        <v>0</v>
      </c>
      <c r="Y275" s="12"/>
      <c r="Z275" s="12"/>
      <c r="AA275" s="12"/>
      <c r="AB275" s="12"/>
      <c r="AC275" s="12"/>
      <c r="AD275" s="12"/>
      <c r="AE275" s="12"/>
      <c r="AR275" s="215" t="s">
        <v>84</v>
      </c>
      <c r="AT275" s="216" t="s">
        <v>75</v>
      </c>
      <c r="AU275" s="216" t="s">
        <v>84</v>
      </c>
      <c r="AY275" s="215" t="s">
        <v>166</v>
      </c>
      <c r="BK275" s="217">
        <f>SUM(BK276:BK289)</f>
        <v>0</v>
      </c>
    </row>
    <row r="276" s="2" customFormat="1" ht="37.8" customHeight="1">
      <c r="A276" s="40"/>
      <c r="B276" s="41"/>
      <c r="C276" s="220" t="s">
        <v>412</v>
      </c>
      <c r="D276" s="220" t="s">
        <v>171</v>
      </c>
      <c r="E276" s="221" t="s">
        <v>1531</v>
      </c>
      <c r="F276" s="222" t="s">
        <v>1532</v>
      </c>
      <c r="G276" s="223" t="s">
        <v>1374</v>
      </c>
      <c r="H276" s="224">
        <v>1848.9400000000001</v>
      </c>
      <c r="I276" s="225"/>
      <c r="J276" s="225"/>
      <c r="K276" s="226">
        <f>ROUND(P276*H276,2)</f>
        <v>0</v>
      </c>
      <c r="L276" s="227"/>
      <c r="M276" s="46"/>
      <c r="N276" s="228" t="s">
        <v>20</v>
      </c>
      <c r="O276" s="229" t="s">
        <v>45</v>
      </c>
      <c r="P276" s="230">
        <f>I276+J276</f>
        <v>0</v>
      </c>
      <c r="Q276" s="230">
        <f>ROUND(I276*H276,2)</f>
        <v>0</v>
      </c>
      <c r="R276" s="230">
        <f>ROUND(J276*H276,2)</f>
        <v>0</v>
      </c>
      <c r="S276" s="86"/>
      <c r="T276" s="231">
        <f>S276*H276</f>
        <v>0</v>
      </c>
      <c r="U276" s="231">
        <v>0</v>
      </c>
      <c r="V276" s="231">
        <f>U276*H276</f>
        <v>0</v>
      </c>
      <c r="W276" s="231">
        <v>0</v>
      </c>
      <c r="X276" s="232">
        <f>W276*H276</f>
        <v>0</v>
      </c>
      <c r="Y276" s="40"/>
      <c r="Z276" s="40"/>
      <c r="AA276" s="40"/>
      <c r="AB276" s="40"/>
      <c r="AC276" s="40"/>
      <c r="AD276" s="40"/>
      <c r="AE276" s="40"/>
      <c r="AR276" s="233" t="s">
        <v>175</v>
      </c>
      <c r="AT276" s="233" t="s">
        <v>171</v>
      </c>
      <c r="AU276" s="233" t="s">
        <v>86</v>
      </c>
      <c r="AY276" s="19" t="s">
        <v>166</v>
      </c>
      <c r="BE276" s="234">
        <f>IF(O276="základní",K276,0)</f>
        <v>0</v>
      </c>
      <c r="BF276" s="234">
        <f>IF(O276="snížená",K276,0)</f>
        <v>0</v>
      </c>
      <c r="BG276" s="234">
        <f>IF(O276="zákl. přenesená",K276,0)</f>
        <v>0</v>
      </c>
      <c r="BH276" s="234">
        <f>IF(O276="sníž. přenesená",K276,0)</f>
        <v>0</v>
      </c>
      <c r="BI276" s="234">
        <f>IF(O276="nulová",K276,0)</f>
        <v>0</v>
      </c>
      <c r="BJ276" s="19" t="s">
        <v>84</v>
      </c>
      <c r="BK276" s="234">
        <f>ROUND(P276*H276,2)</f>
        <v>0</v>
      </c>
      <c r="BL276" s="19" t="s">
        <v>175</v>
      </c>
      <c r="BM276" s="233" t="s">
        <v>1533</v>
      </c>
    </row>
    <row r="277" s="13" customFormat="1">
      <c r="A277" s="13"/>
      <c r="B277" s="245"/>
      <c r="C277" s="246"/>
      <c r="D277" s="247" t="s">
        <v>605</v>
      </c>
      <c r="E277" s="248" t="s">
        <v>20</v>
      </c>
      <c r="F277" s="249" t="s">
        <v>1534</v>
      </c>
      <c r="G277" s="246"/>
      <c r="H277" s="250">
        <v>805</v>
      </c>
      <c r="I277" s="251"/>
      <c r="J277" s="251"/>
      <c r="K277" s="246"/>
      <c r="L277" s="246"/>
      <c r="M277" s="252"/>
      <c r="N277" s="253"/>
      <c r="O277" s="254"/>
      <c r="P277" s="254"/>
      <c r="Q277" s="254"/>
      <c r="R277" s="254"/>
      <c r="S277" s="254"/>
      <c r="T277" s="254"/>
      <c r="U277" s="254"/>
      <c r="V277" s="254"/>
      <c r="W277" s="254"/>
      <c r="X277" s="255"/>
      <c r="Y277" s="13"/>
      <c r="Z277" s="13"/>
      <c r="AA277" s="13"/>
      <c r="AB277" s="13"/>
      <c r="AC277" s="13"/>
      <c r="AD277" s="13"/>
      <c r="AE277" s="13"/>
      <c r="AT277" s="256" t="s">
        <v>605</v>
      </c>
      <c r="AU277" s="256" t="s">
        <v>86</v>
      </c>
      <c r="AV277" s="13" t="s">
        <v>86</v>
      </c>
      <c r="AW277" s="13" t="s">
        <v>5</v>
      </c>
      <c r="AX277" s="13" t="s">
        <v>76</v>
      </c>
      <c r="AY277" s="256" t="s">
        <v>166</v>
      </c>
    </row>
    <row r="278" s="13" customFormat="1">
      <c r="A278" s="13"/>
      <c r="B278" s="245"/>
      <c r="C278" s="246"/>
      <c r="D278" s="247" t="s">
        <v>605</v>
      </c>
      <c r="E278" s="248" t="s">
        <v>20</v>
      </c>
      <c r="F278" s="249" t="s">
        <v>1535</v>
      </c>
      <c r="G278" s="246"/>
      <c r="H278" s="250">
        <v>898.55999999999995</v>
      </c>
      <c r="I278" s="251"/>
      <c r="J278" s="251"/>
      <c r="K278" s="246"/>
      <c r="L278" s="246"/>
      <c r="M278" s="252"/>
      <c r="N278" s="253"/>
      <c r="O278" s="254"/>
      <c r="P278" s="254"/>
      <c r="Q278" s="254"/>
      <c r="R278" s="254"/>
      <c r="S278" s="254"/>
      <c r="T278" s="254"/>
      <c r="U278" s="254"/>
      <c r="V278" s="254"/>
      <c r="W278" s="254"/>
      <c r="X278" s="255"/>
      <c r="Y278" s="13"/>
      <c r="Z278" s="13"/>
      <c r="AA278" s="13"/>
      <c r="AB278" s="13"/>
      <c r="AC278" s="13"/>
      <c r="AD278" s="13"/>
      <c r="AE278" s="13"/>
      <c r="AT278" s="256" t="s">
        <v>605</v>
      </c>
      <c r="AU278" s="256" t="s">
        <v>86</v>
      </c>
      <c r="AV278" s="13" t="s">
        <v>86</v>
      </c>
      <c r="AW278" s="13" t="s">
        <v>5</v>
      </c>
      <c r="AX278" s="13" t="s">
        <v>76</v>
      </c>
      <c r="AY278" s="256" t="s">
        <v>166</v>
      </c>
    </row>
    <row r="279" s="13" customFormat="1">
      <c r="A279" s="13"/>
      <c r="B279" s="245"/>
      <c r="C279" s="246"/>
      <c r="D279" s="247" t="s">
        <v>605</v>
      </c>
      <c r="E279" s="248" t="s">
        <v>20</v>
      </c>
      <c r="F279" s="249" t="s">
        <v>1536</v>
      </c>
      <c r="G279" s="246"/>
      <c r="H279" s="250">
        <v>25.379999999999999</v>
      </c>
      <c r="I279" s="251"/>
      <c r="J279" s="251"/>
      <c r="K279" s="246"/>
      <c r="L279" s="246"/>
      <c r="M279" s="252"/>
      <c r="N279" s="253"/>
      <c r="O279" s="254"/>
      <c r="P279" s="254"/>
      <c r="Q279" s="254"/>
      <c r="R279" s="254"/>
      <c r="S279" s="254"/>
      <c r="T279" s="254"/>
      <c r="U279" s="254"/>
      <c r="V279" s="254"/>
      <c r="W279" s="254"/>
      <c r="X279" s="255"/>
      <c r="Y279" s="13"/>
      <c r="Z279" s="13"/>
      <c r="AA279" s="13"/>
      <c r="AB279" s="13"/>
      <c r="AC279" s="13"/>
      <c r="AD279" s="13"/>
      <c r="AE279" s="13"/>
      <c r="AT279" s="256" t="s">
        <v>605</v>
      </c>
      <c r="AU279" s="256" t="s">
        <v>86</v>
      </c>
      <c r="AV279" s="13" t="s">
        <v>86</v>
      </c>
      <c r="AW279" s="13" t="s">
        <v>5</v>
      </c>
      <c r="AX279" s="13" t="s">
        <v>76</v>
      </c>
      <c r="AY279" s="256" t="s">
        <v>166</v>
      </c>
    </row>
    <row r="280" s="13" customFormat="1">
      <c r="A280" s="13"/>
      <c r="B280" s="245"/>
      <c r="C280" s="246"/>
      <c r="D280" s="247" t="s">
        <v>605</v>
      </c>
      <c r="E280" s="248" t="s">
        <v>20</v>
      </c>
      <c r="F280" s="249" t="s">
        <v>1537</v>
      </c>
      <c r="G280" s="246"/>
      <c r="H280" s="250">
        <v>120</v>
      </c>
      <c r="I280" s="251"/>
      <c r="J280" s="251"/>
      <c r="K280" s="246"/>
      <c r="L280" s="246"/>
      <c r="M280" s="252"/>
      <c r="N280" s="253"/>
      <c r="O280" s="254"/>
      <c r="P280" s="254"/>
      <c r="Q280" s="254"/>
      <c r="R280" s="254"/>
      <c r="S280" s="254"/>
      <c r="T280" s="254"/>
      <c r="U280" s="254"/>
      <c r="V280" s="254"/>
      <c r="W280" s="254"/>
      <c r="X280" s="255"/>
      <c r="Y280" s="13"/>
      <c r="Z280" s="13"/>
      <c r="AA280" s="13"/>
      <c r="AB280" s="13"/>
      <c r="AC280" s="13"/>
      <c r="AD280" s="13"/>
      <c r="AE280" s="13"/>
      <c r="AT280" s="256" t="s">
        <v>605</v>
      </c>
      <c r="AU280" s="256" t="s">
        <v>86</v>
      </c>
      <c r="AV280" s="13" t="s">
        <v>86</v>
      </c>
      <c r="AW280" s="13" t="s">
        <v>5</v>
      </c>
      <c r="AX280" s="13" t="s">
        <v>76</v>
      </c>
      <c r="AY280" s="256" t="s">
        <v>166</v>
      </c>
    </row>
    <row r="281" s="14" customFormat="1">
      <c r="A281" s="14"/>
      <c r="B281" s="257"/>
      <c r="C281" s="258"/>
      <c r="D281" s="247" t="s">
        <v>605</v>
      </c>
      <c r="E281" s="259" t="s">
        <v>20</v>
      </c>
      <c r="F281" s="260" t="s">
        <v>608</v>
      </c>
      <c r="G281" s="258"/>
      <c r="H281" s="261">
        <v>1848.9400000000001</v>
      </c>
      <c r="I281" s="262"/>
      <c r="J281" s="262"/>
      <c r="K281" s="258"/>
      <c r="L281" s="258"/>
      <c r="M281" s="263"/>
      <c r="N281" s="264"/>
      <c r="O281" s="265"/>
      <c r="P281" s="265"/>
      <c r="Q281" s="265"/>
      <c r="R281" s="265"/>
      <c r="S281" s="265"/>
      <c r="T281" s="265"/>
      <c r="U281" s="265"/>
      <c r="V281" s="265"/>
      <c r="W281" s="265"/>
      <c r="X281" s="266"/>
      <c r="Y281" s="14"/>
      <c r="Z281" s="14"/>
      <c r="AA281" s="14"/>
      <c r="AB281" s="14"/>
      <c r="AC281" s="14"/>
      <c r="AD281" s="14"/>
      <c r="AE281" s="14"/>
      <c r="AT281" s="267" t="s">
        <v>605</v>
      </c>
      <c r="AU281" s="267" t="s">
        <v>86</v>
      </c>
      <c r="AV281" s="14" t="s">
        <v>175</v>
      </c>
      <c r="AW281" s="14" t="s">
        <v>5</v>
      </c>
      <c r="AX281" s="14" t="s">
        <v>84</v>
      </c>
      <c r="AY281" s="267" t="s">
        <v>166</v>
      </c>
    </row>
    <row r="282" s="2" customFormat="1" ht="37.8" customHeight="1">
      <c r="A282" s="40"/>
      <c r="B282" s="41"/>
      <c r="C282" s="220" t="s">
        <v>414</v>
      </c>
      <c r="D282" s="220" t="s">
        <v>171</v>
      </c>
      <c r="E282" s="221" t="s">
        <v>1538</v>
      </c>
      <c r="F282" s="222" t="s">
        <v>1539</v>
      </c>
      <c r="G282" s="223" t="s">
        <v>1374</v>
      </c>
      <c r="H282" s="224">
        <v>16640.459999999999</v>
      </c>
      <c r="I282" s="225"/>
      <c r="J282" s="225"/>
      <c r="K282" s="226">
        <f>ROUND(P282*H282,2)</f>
        <v>0</v>
      </c>
      <c r="L282" s="227"/>
      <c r="M282" s="46"/>
      <c r="N282" s="228" t="s">
        <v>20</v>
      </c>
      <c r="O282" s="229" t="s">
        <v>45</v>
      </c>
      <c r="P282" s="230">
        <f>I282+J282</f>
        <v>0</v>
      </c>
      <c r="Q282" s="230">
        <f>ROUND(I282*H282,2)</f>
        <v>0</v>
      </c>
      <c r="R282" s="230">
        <f>ROUND(J282*H282,2)</f>
        <v>0</v>
      </c>
      <c r="S282" s="86"/>
      <c r="T282" s="231">
        <f>S282*H282</f>
        <v>0</v>
      </c>
      <c r="U282" s="231">
        <v>0</v>
      </c>
      <c r="V282" s="231">
        <f>U282*H282</f>
        <v>0</v>
      </c>
      <c r="W282" s="231">
        <v>0</v>
      </c>
      <c r="X282" s="232">
        <f>W282*H282</f>
        <v>0</v>
      </c>
      <c r="Y282" s="40"/>
      <c r="Z282" s="40"/>
      <c r="AA282" s="40"/>
      <c r="AB282" s="40"/>
      <c r="AC282" s="40"/>
      <c r="AD282" s="40"/>
      <c r="AE282" s="40"/>
      <c r="AR282" s="233" t="s">
        <v>175</v>
      </c>
      <c r="AT282" s="233" t="s">
        <v>171</v>
      </c>
      <c r="AU282" s="233" t="s">
        <v>86</v>
      </c>
      <c r="AY282" s="19" t="s">
        <v>166</v>
      </c>
      <c r="BE282" s="234">
        <f>IF(O282="základní",K282,0)</f>
        <v>0</v>
      </c>
      <c r="BF282" s="234">
        <f>IF(O282="snížená",K282,0)</f>
        <v>0</v>
      </c>
      <c r="BG282" s="234">
        <f>IF(O282="zákl. přenesená",K282,0)</f>
        <v>0</v>
      </c>
      <c r="BH282" s="234">
        <f>IF(O282="sníž. přenesená",K282,0)</f>
        <v>0</v>
      </c>
      <c r="BI282" s="234">
        <f>IF(O282="nulová",K282,0)</f>
        <v>0</v>
      </c>
      <c r="BJ282" s="19" t="s">
        <v>84</v>
      </c>
      <c r="BK282" s="234">
        <f>ROUND(P282*H282,2)</f>
        <v>0</v>
      </c>
      <c r="BL282" s="19" t="s">
        <v>175</v>
      </c>
      <c r="BM282" s="233" t="s">
        <v>1540</v>
      </c>
    </row>
    <row r="283" s="13" customFormat="1">
      <c r="A283" s="13"/>
      <c r="B283" s="245"/>
      <c r="C283" s="246"/>
      <c r="D283" s="247" t="s">
        <v>605</v>
      </c>
      <c r="E283" s="246"/>
      <c r="F283" s="249" t="s">
        <v>1541</v>
      </c>
      <c r="G283" s="246"/>
      <c r="H283" s="250">
        <v>16640.459999999999</v>
      </c>
      <c r="I283" s="251"/>
      <c r="J283" s="251"/>
      <c r="K283" s="246"/>
      <c r="L283" s="246"/>
      <c r="M283" s="252"/>
      <c r="N283" s="253"/>
      <c r="O283" s="254"/>
      <c r="P283" s="254"/>
      <c r="Q283" s="254"/>
      <c r="R283" s="254"/>
      <c r="S283" s="254"/>
      <c r="T283" s="254"/>
      <c r="U283" s="254"/>
      <c r="V283" s="254"/>
      <c r="W283" s="254"/>
      <c r="X283" s="255"/>
      <c r="Y283" s="13"/>
      <c r="Z283" s="13"/>
      <c r="AA283" s="13"/>
      <c r="AB283" s="13"/>
      <c r="AC283" s="13"/>
      <c r="AD283" s="13"/>
      <c r="AE283" s="13"/>
      <c r="AT283" s="256" t="s">
        <v>605</v>
      </c>
      <c r="AU283" s="256" t="s">
        <v>86</v>
      </c>
      <c r="AV283" s="13" t="s">
        <v>86</v>
      </c>
      <c r="AW283" s="13" t="s">
        <v>4</v>
      </c>
      <c r="AX283" s="13" t="s">
        <v>84</v>
      </c>
      <c r="AY283" s="256" t="s">
        <v>166</v>
      </c>
    </row>
    <row r="284" s="2" customFormat="1" ht="44.25" customHeight="1">
      <c r="A284" s="40"/>
      <c r="B284" s="41"/>
      <c r="C284" s="220" t="s">
        <v>313</v>
      </c>
      <c r="D284" s="220" t="s">
        <v>171</v>
      </c>
      <c r="E284" s="221" t="s">
        <v>1542</v>
      </c>
      <c r="F284" s="222" t="s">
        <v>1543</v>
      </c>
      <c r="G284" s="223" t="s">
        <v>1374</v>
      </c>
      <c r="H284" s="224">
        <v>805</v>
      </c>
      <c r="I284" s="225"/>
      <c r="J284" s="225"/>
      <c r="K284" s="226">
        <f>ROUND(P284*H284,2)</f>
        <v>0</v>
      </c>
      <c r="L284" s="227"/>
      <c r="M284" s="46"/>
      <c r="N284" s="228" t="s">
        <v>20</v>
      </c>
      <c r="O284" s="229" t="s">
        <v>45</v>
      </c>
      <c r="P284" s="230">
        <f>I284+J284</f>
        <v>0</v>
      </c>
      <c r="Q284" s="230">
        <f>ROUND(I284*H284,2)</f>
        <v>0</v>
      </c>
      <c r="R284" s="230">
        <f>ROUND(J284*H284,2)</f>
        <v>0</v>
      </c>
      <c r="S284" s="86"/>
      <c r="T284" s="231">
        <f>S284*H284</f>
        <v>0</v>
      </c>
      <c r="U284" s="231">
        <v>0</v>
      </c>
      <c r="V284" s="231">
        <f>U284*H284</f>
        <v>0</v>
      </c>
      <c r="W284" s="231">
        <v>0</v>
      </c>
      <c r="X284" s="232">
        <f>W284*H284</f>
        <v>0</v>
      </c>
      <c r="Y284" s="40"/>
      <c r="Z284" s="40"/>
      <c r="AA284" s="40"/>
      <c r="AB284" s="40"/>
      <c r="AC284" s="40"/>
      <c r="AD284" s="40"/>
      <c r="AE284" s="40"/>
      <c r="AR284" s="233" t="s">
        <v>175</v>
      </c>
      <c r="AT284" s="233" t="s">
        <v>171</v>
      </c>
      <c r="AU284" s="233" t="s">
        <v>86</v>
      </c>
      <c r="AY284" s="19" t="s">
        <v>166</v>
      </c>
      <c r="BE284" s="234">
        <f>IF(O284="základní",K284,0)</f>
        <v>0</v>
      </c>
      <c r="BF284" s="234">
        <f>IF(O284="snížená",K284,0)</f>
        <v>0</v>
      </c>
      <c r="BG284" s="234">
        <f>IF(O284="zákl. přenesená",K284,0)</f>
        <v>0</v>
      </c>
      <c r="BH284" s="234">
        <f>IF(O284="sníž. přenesená",K284,0)</f>
        <v>0</v>
      </c>
      <c r="BI284" s="234">
        <f>IF(O284="nulová",K284,0)</f>
        <v>0</v>
      </c>
      <c r="BJ284" s="19" t="s">
        <v>84</v>
      </c>
      <c r="BK284" s="234">
        <f>ROUND(P284*H284,2)</f>
        <v>0</v>
      </c>
      <c r="BL284" s="19" t="s">
        <v>175</v>
      </c>
      <c r="BM284" s="233" t="s">
        <v>1544</v>
      </c>
    </row>
    <row r="285" s="2" customFormat="1" ht="44.25" customHeight="1">
      <c r="A285" s="40"/>
      <c r="B285" s="41"/>
      <c r="C285" s="220" t="s">
        <v>419</v>
      </c>
      <c r="D285" s="220" t="s">
        <v>171</v>
      </c>
      <c r="E285" s="221" t="s">
        <v>1545</v>
      </c>
      <c r="F285" s="222" t="s">
        <v>1546</v>
      </c>
      <c r="G285" s="223" t="s">
        <v>1374</v>
      </c>
      <c r="H285" s="224">
        <v>898.55999999999995</v>
      </c>
      <c r="I285" s="225"/>
      <c r="J285" s="225"/>
      <c r="K285" s="226">
        <f>ROUND(P285*H285,2)</f>
        <v>0</v>
      </c>
      <c r="L285" s="227"/>
      <c r="M285" s="46"/>
      <c r="N285" s="228" t="s">
        <v>20</v>
      </c>
      <c r="O285" s="229" t="s">
        <v>45</v>
      </c>
      <c r="P285" s="230">
        <f>I285+J285</f>
        <v>0</v>
      </c>
      <c r="Q285" s="230">
        <f>ROUND(I285*H285,2)</f>
        <v>0</v>
      </c>
      <c r="R285" s="230">
        <f>ROUND(J285*H285,2)</f>
        <v>0</v>
      </c>
      <c r="S285" s="86"/>
      <c r="T285" s="231">
        <f>S285*H285</f>
        <v>0</v>
      </c>
      <c r="U285" s="231">
        <v>0</v>
      </c>
      <c r="V285" s="231">
        <f>U285*H285</f>
        <v>0</v>
      </c>
      <c r="W285" s="231">
        <v>0</v>
      </c>
      <c r="X285" s="232">
        <f>W285*H285</f>
        <v>0</v>
      </c>
      <c r="Y285" s="40"/>
      <c r="Z285" s="40"/>
      <c r="AA285" s="40"/>
      <c r="AB285" s="40"/>
      <c r="AC285" s="40"/>
      <c r="AD285" s="40"/>
      <c r="AE285" s="40"/>
      <c r="AR285" s="233" t="s">
        <v>175</v>
      </c>
      <c r="AT285" s="233" t="s">
        <v>171</v>
      </c>
      <c r="AU285" s="233" t="s">
        <v>86</v>
      </c>
      <c r="AY285" s="19" t="s">
        <v>166</v>
      </c>
      <c r="BE285" s="234">
        <f>IF(O285="základní",K285,0)</f>
        <v>0</v>
      </c>
      <c r="BF285" s="234">
        <f>IF(O285="snížená",K285,0)</f>
        <v>0</v>
      </c>
      <c r="BG285" s="234">
        <f>IF(O285="zákl. přenesená",K285,0)</f>
        <v>0</v>
      </c>
      <c r="BH285" s="234">
        <f>IF(O285="sníž. přenesená",K285,0)</f>
        <v>0</v>
      </c>
      <c r="BI285" s="234">
        <f>IF(O285="nulová",K285,0)</f>
        <v>0</v>
      </c>
      <c r="BJ285" s="19" t="s">
        <v>84</v>
      </c>
      <c r="BK285" s="234">
        <f>ROUND(P285*H285,2)</f>
        <v>0</v>
      </c>
      <c r="BL285" s="19" t="s">
        <v>175</v>
      </c>
      <c r="BM285" s="233" t="s">
        <v>1547</v>
      </c>
    </row>
    <row r="286" s="13" customFormat="1">
      <c r="A286" s="13"/>
      <c r="B286" s="245"/>
      <c r="C286" s="246"/>
      <c r="D286" s="247" t="s">
        <v>605</v>
      </c>
      <c r="E286" s="248" t="s">
        <v>20</v>
      </c>
      <c r="F286" s="249" t="s">
        <v>1535</v>
      </c>
      <c r="G286" s="246"/>
      <c r="H286" s="250">
        <v>898.55999999999995</v>
      </c>
      <c r="I286" s="251"/>
      <c r="J286" s="251"/>
      <c r="K286" s="246"/>
      <c r="L286" s="246"/>
      <c r="M286" s="252"/>
      <c r="N286" s="253"/>
      <c r="O286" s="254"/>
      <c r="P286" s="254"/>
      <c r="Q286" s="254"/>
      <c r="R286" s="254"/>
      <c r="S286" s="254"/>
      <c r="T286" s="254"/>
      <c r="U286" s="254"/>
      <c r="V286" s="254"/>
      <c r="W286" s="254"/>
      <c r="X286" s="255"/>
      <c r="Y286" s="13"/>
      <c r="Z286" s="13"/>
      <c r="AA286" s="13"/>
      <c r="AB286" s="13"/>
      <c r="AC286" s="13"/>
      <c r="AD286" s="13"/>
      <c r="AE286" s="13"/>
      <c r="AT286" s="256" t="s">
        <v>605</v>
      </c>
      <c r="AU286" s="256" t="s">
        <v>86</v>
      </c>
      <c r="AV286" s="13" t="s">
        <v>86</v>
      </c>
      <c r="AW286" s="13" t="s">
        <v>5</v>
      </c>
      <c r="AX286" s="13" t="s">
        <v>84</v>
      </c>
      <c r="AY286" s="256" t="s">
        <v>166</v>
      </c>
    </row>
    <row r="287" s="2" customFormat="1" ht="44.25" customHeight="1">
      <c r="A287" s="40"/>
      <c r="B287" s="41"/>
      <c r="C287" s="220" t="s">
        <v>423</v>
      </c>
      <c r="D287" s="220" t="s">
        <v>171</v>
      </c>
      <c r="E287" s="221" t="s">
        <v>1548</v>
      </c>
      <c r="F287" s="222" t="s">
        <v>1549</v>
      </c>
      <c r="G287" s="223" t="s">
        <v>1374</v>
      </c>
      <c r="H287" s="224">
        <v>120</v>
      </c>
      <c r="I287" s="225"/>
      <c r="J287" s="225"/>
      <c r="K287" s="226">
        <f>ROUND(P287*H287,2)</f>
        <v>0</v>
      </c>
      <c r="L287" s="227"/>
      <c r="M287" s="46"/>
      <c r="N287" s="228" t="s">
        <v>20</v>
      </c>
      <c r="O287" s="229" t="s">
        <v>45</v>
      </c>
      <c r="P287" s="230">
        <f>I287+J287</f>
        <v>0</v>
      </c>
      <c r="Q287" s="230">
        <f>ROUND(I287*H287,2)</f>
        <v>0</v>
      </c>
      <c r="R287" s="230">
        <f>ROUND(J287*H287,2)</f>
        <v>0</v>
      </c>
      <c r="S287" s="86"/>
      <c r="T287" s="231">
        <f>S287*H287</f>
        <v>0</v>
      </c>
      <c r="U287" s="231">
        <v>0</v>
      </c>
      <c r="V287" s="231">
        <f>U287*H287</f>
        <v>0</v>
      </c>
      <c r="W287" s="231">
        <v>0</v>
      </c>
      <c r="X287" s="232">
        <f>W287*H287</f>
        <v>0</v>
      </c>
      <c r="Y287" s="40"/>
      <c r="Z287" s="40"/>
      <c r="AA287" s="40"/>
      <c r="AB287" s="40"/>
      <c r="AC287" s="40"/>
      <c r="AD287" s="40"/>
      <c r="AE287" s="40"/>
      <c r="AR287" s="233" t="s">
        <v>175</v>
      </c>
      <c r="AT287" s="233" t="s">
        <v>171</v>
      </c>
      <c r="AU287" s="233" t="s">
        <v>86</v>
      </c>
      <c r="AY287" s="19" t="s">
        <v>166</v>
      </c>
      <c r="BE287" s="234">
        <f>IF(O287="základní",K287,0)</f>
        <v>0</v>
      </c>
      <c r="BF287" s="234">
        <f>IF(O287="snížená",K287,0)</f>
        <v>0</v>
      </c>
      <c r="BG287" s="234">
        <f>IF(O287="zákl. přenesená",K287,0)</f>
        <v>0</v>
      </c>
      <c r="BH287" s="234">
        <f>IF(O287="sníž. přenesená",K287,0)</f>
        <v>0</v>
      </c>
      <c r="BI287" s="234">
        <f>IF(O287="nulová",K287,0)</f>
        <v>0</v>
      </c>
      <c r="BJ287" s="19" t="s">
        <v>84</v>
      </c>
      <c r="BK287" s="234">
        <f>ROUND(P287*H287,2)</f>
        <v>0</v>
      </c>
      <c r="BL287" s="19" t="s">
        <v>175</v>
      </c>
      <c r="BM287" s="233" t="s">
        <v>1550</v>
      </c>
    </row>
    <row r="288" s="2" customFormat="1" ht="44.25" customHeight="1">
      <c r="A288" s="40"/>
      <c r="B288" s="41"/>
      <c r="C288" s="220" t="s">
        <v>427</v>
      </c>
      <c r="D288" s="220" t="s">
        <v>171</v>
      </c>
      <c r="E288" s="221" t="s">
        <v>1551</v>
      </c>
      <c r="F288" s="222" t="s">
        <v>1552</v>
      </c>
      <c r="G288" s="223" t="s">
        <v>1374</v>
      </c>
      <c r="H288" s="224">
        <v>25.379999999999999</v>
      </c>
      <c r="I288" s="225"/>
      <c r="J288" s="225"/>
      <c r="K288" s="226">
        <f>ROUND(P288*H288,2)</f>
        <v>0</v>
      </c>
      <c r="L288" s="227"/>
      <c r="M288" s="46"/>
      <c r="N288" s="228" t="s">
        <v>20</v>
      </c>
      <c r="O288" s="229" t="s">
        <v>45</v>
      </c>
      <c r="P288" s="230">
        <f>I288+J288</f>
        <v>0</v>
      </c>
      <c r="Q288" s="230">
        <f>ROUND(I288*H288,2)</f>
        <v>0</v>
      </c>
      <c r="R288" s="230">
        <f>ROUND(J288*H288,2)</f>
        <v>0</v>
      </c>
      <c r="S288" s="86"/>
      <c r="T288" s="231">
        <f>S288*H288</f>
        <v>0</v>
      </c>
      <c r="U288" s="231">
        <v>0</v>
      </c>
      <c r="V288" s="231">
        <f>U288*H288</f>
        <v>0</v>
      </c>
      <c r="W288" s="231">
        <v>0</v>
      </c>
      <c r="X288" s="232">
        <f>W288*H288</f>
        <v>0</v>
      </c>
      <c r="Y288" s="40"/>
      <c r="Z288" s="40"/>
      <c r="AA288" s="40"/>
      <c r="AB288" s="40"/>
      <c r="AC288" s="40"/>
      <c r="AD288" s="40"/>
      <c r="AE288" s="40"/>
      <c r="AR288" s="233" t="s">
        <v>175</v>
      </c>
      <c r="AT288" s="233" t="s">
        <v>171</v>
      </c>
      <c r="AU288" s="233" t="s">
        <v>86</v>
      </c>
      <c r="AY288" s="19" t="s">
        <v>166</v>
      </c>
      <c r="BE288" s="234">
        <f>IF(O288="základní",K288,0)</f>
        <v>0</v>
      </c>
      <c r="BF288" s="234">
        <f>IF(O288="snížená",K288,0)</f>
        <v>0</v>
      </c>
      <c r="BG288" s="234">
        <f>IF(O288="zákl. přenesená",K288,0)</f>
        <v>0</v>
      </c>
      <c r="BH288" s="234">
        <f>IF(O288="sníž. přenesená",K288,0)</f>
        <v>0</v>
      </c>
      <c r="BI288" s="234">
        <f>IF(O288="nulová",K288,0)</f>
        <v>0</v>
      </c>
      <c r="BJ288" s="19" t="s">
        <v>84</v>
      </c>
      <c r="BK288" s="234">
        <f>ROUND(P288*H288,2)</f>
        <v>0</v>
      </c>
      <c r="BL288" s="19" t="s">
        <v>175</v>
      </c>
      <c r="BM288" s="233" t="s">
        <v>1553</v>
      </c>
    </row>
    <row r="289" s="13" customFormat="1">
      <c r="A289" s="13"/>
      <c r="B289" s="245"/>
      <c r="C289" s="246"/>
      <c r="D289" s="247" t="s">
        <v>605</v>
      </c>
      <c r="E289" s="248" t="s">
        <v>20</v>
      </c>
      <c r="F289" s="249" t="s">
        <v>1536</v>
      </c>
      <c r="G289" s="246"/>
      <c r="H289" s="250">
        <v>25.379999999999999</v>
      </c>
      <c r="I289" s="251"/>
      <c r="J289" s="251"/>
      <c r="K289" s="246"/>
      <c r="L289" s="246"/>
      <c r="M289" s="252"/>
      <c r="N289" s="253"/>
      <c r="O289" s="254"/>
      <c r="P289" s="254"/>
      <c r="Q289" s="254"/>
      <c r="R289" s="254"/>
      <c r="S289" s="254"/>
      <c r="T289" s="254"/>
      <c r="U289" s="254"/>
      <c r="V289" s="254"/>
      <c r="W289" s="254"/>
      <c r="X289" s="255"/>
      <c r="Y289" s="13"/>
      <c r="Z289" s="13"/>
      <c r="AA289" s="13"/>
      <c r="AB289" s="13"/>
      <c r="AC289" s="13"/>
      <c r="AD289" s="13"/>
      <c r="AE289" s="13"/>
      <c r="AT289" s="256" t="s">
        <v>605</v>
      </c>
      <c r="AU289" s="256" t="s">
        <v>86</v>
      </c>
      <c r="AV289" s="13" t="s">
        <v>86</v>
      </c>
      <c r="AW289" s="13" t="s">
        <v>5</v>
      </c>
      <c r="AX289" s="13" t="s">
        <v>84</v>
      </c>
      <c r="AY289" s="256" t="s">
        <v>166</v>
      </c>
    </row>
    <row r="290" s="12" customFormat="1" ht="25.92" customHeight="1">
      <c r="A290" s="12"/>
      <c r="B290" s="203"/>
      <c r="C290" s="204"/>
      <c r="D290" s="205" t="s">
        <v>75</v>
      </c>
      <c r="E290" s="206" t="s">
        <v>1237</v>
      </c>
      <c r="F290" s="206" t="s">
        <v>1238</v>
      </c>
      <c r="G290" s="204"/>
      <c r="H290" s="204"/>
      <c r="I290" s="207"/>
      <c r="J290" s="207"/>
      <c r="K290" s="208">
        <f>BK290</f>
        <v>0</v>
      </c>
      <c r="L290" s="204"/>
      <c r="M290" s="209"/>
      <c r="N290" s="210"/>
      <c r="O290" s="211"/>
      <c r="P290" s="211"/>
      <c r="Q290" s="212">
        <f>Q291+Q295+Q299</f>
        <v>0</v>
      </c>
      <c r="R290" s="212">
        <f>R291+R295+R299</f>
        <v>0</v>
      </c>
      <c r="S290" s="211"/>
      <c r="T290" s="213">
        <f>T291+T295+T299</f>
        <v>0</v>
      </c>
      <c r="U290" s="211"/>
      <c r="V290" s="213">
        <f>V291+V295+V299</f>
        <v>15.021559999999999</v>
      </c>
      <c r="W290" s="211"/>
      <c r="X290" s="214">
        <f>X291+X295+X299</f>
        <v>0</v>
      </c>
      <c r="Y290" s="12"/>
      <c r="Z290" s="12"/>
      <c r="AA290" s="12"/>
      <c r="AB290" s="12"/>
      <c r="AC290" s="12"/>
      <c r="AD290" s="12"/>
      <c r="AE290" s="12"/>
      <c r="AR290" s="215" t="s">
        <v>86</v>
      </c>
      <c r="AT290" s="216" t="s">
        <v>75</v>
      </c>
      <c r="AU290" s="216" t="s">
        <v>76</v>
      </c>
      <c r="AY290" s="215" t="s">
        <v>166</v>
      </c>
      <c r="BK290" s="217">
        <f>BK291+BK295+BK299</f>
        <v>0</v>
      </c>
    </row>
    <row r="291" s="12" customFormat="1" ht="22.8" customHeight="1">
      <c r="A291" s="12"/>
      <c r="B291" s="203"/>
      <c r="C291" s="204"/>
      <c r="D291" s="205" t="s">
        <v>75</v>
      </c>
      <c r="E291" s="218" t="s">
        <v>1554</v>
      </c>
      <c r="F291" s="218" t="s">
        <v>1555</v>
      </c>
      <c r="G291" s="204"/>
      <c r="H291" s="204"/>
      <c r="I291" s="207"/>
      <c r="J291" s="207"/>
      <c r="K291" s="219">
        <f>BK291</f>
        <v>0</v>
      </c>
      <c r="L291" s="204"/>
      <c r="M291" s="209"/>
      <c r="N291" s="210"/>
      <c r="O291" s="211"/>
      <c r="P291" s="211"/>
      <c r="Q291" s="212">
        <f>SUM(Q292:Q294)</f>
        <v>0</v>
      </c>
      <c r="R291" s="212">
        <f>SUM(R292:R294)</f>
        <v>0</v>
      </c>
      <c r="S291" s="211"/>
      <c r="T291" s="213">
        <f>SUM(T292:T294)</f>
        <v>0</v>
      </c>
      <c r="U291" s="211"/>
      <c r="V291" s="213">
        <f>SUM(V292:V294)</f>
        <v>0.56576000000000004</v>
      </c>
      <c r="W291" s="211"/>
      <c r="X291" s="214">
        <f>SUM(X292:X294)</f>
        <v>0</v>
      </c>
      <c r="Y291" s="12"/>
      <c r="Z291" s="12"/>
      <c r="AA291" s="12"/>
      <c r="AB291" s="12"/>
      <c r="AC291" s="12"/>
      <c r="AD291" s="12"/>
      <c r="AE291" s="12"/>
      <c r="AR291" s="215" t="s">
        <v>86</v>
      </c>
      <c r="AT291" s="216" t="s">
        <v>75</v>
      </c>
      <c r="AU291" s="216" t="s">
        <v>84</v>
      </c>
      <c r="AY291" s="215" t="s">
        <v>166</v>
      </c>
      <c r="BK291" s="217">
        <f>SUM(BK292:BK294)</f>
        <v>0</v>
      </c>
    </row>
    <row r="292" s="2" customFormat="1" ht="37.8" customHeight="1">
      <c r="A292" s="40"/>
      <c r="B292" s="41"/>
      <c r="C292" s="220" t="s">
        <v>429</v>
      </c>
      <c r="D292" s="220" t="s">
        <v>171</v>
      </c>
      <c r="E292" s="221" t="s">
        <v>1556</v>
      </c>
      <c r="F292" s="222" t="s">
        <v>1557</v>
      </c>
      <c r="G292" s="223" t="s">
        <v>998</v>
      </c>
      <c r="H292" s="224">
        <v>565.75999999999999</v>
      </c>
      <c r="I292" s="225"/>
      <c r="J292" s="225"/>
      <c r="K292" s="226">
        <f>ROUND(P292*H292,2)</f>
        <v>0</v>
      </c>
      <c r="L292" s="227"/>
      <c r="M292" s="46"/>
      <c r="N292" s="228" t="s">
        <v>20</v>
      </c>
      <c r="O292" s="229" t="s">
        <v>45</v>
      </c>
      <c r="P292" s="230">
        <f>I292+J292</f>
        <v>0</v>
      </c>
      <c r="Q292" s="230">
        <f>ROUND(I292*H292,2)</f>
        <v>0</v>
      </c>
      <c r="R292" s="230">
        <f>ROUND(J292*H292,2)</f>
        <v>0</v>
      </c>
      <c r="S292" s="86"/>
      <c r="T292" s="231">
        <f>S292*H292</f>
        <v>0</v>
      </c>
      <c r="U292" s="231">
        <v>0.001</v>
      </c>
      <c r="V292" s="231">
        <f>U292*H292</f>
        <v>0.56576000000000004</v>
      </c>
      <c r="W292" s="231">
        <v>0</v>
      </c>
      <c r="X292" s="232">
        <f>W292*H292</f>
        <v>0</v>
      </c>
      <c r="Y292" s="40"/>
      <c r="Z292" s="40"/>
      <c r="AA292" s="40"/>
      <c r="AB292" s="40"/>
      <c r="AC292" s="40"/>
      <c r="AD292" s="40"/>
      <c r="AE292" s="40"/>
      <c r="AR292" s="233" t="s">
        <v>233</v>
      </c>
      <c r="AT292" s="233" t="s">
        <v>171</v>
      </c>
      <c r="AU292" s="233" t="s">
        <v>86</v>
      </c>
      <c r="AY292" s="19" t="s">
        <v>166</v>
      </c>
      <c r="BE292" s="234">
        <f>IF(O292="základní",K292,0)</f>
        <v>0</v>
      </c>
      <c r="BF292" s="234">
        <f>IF(O292="snížená",K292,0)</f>
        <v>0</v>
      </c>
      <c r="BG292" s="234">
        <f>IF(O292="zákl. přenesená",K292,0)</f>
        <v>0</v>
      </c>
      <c r="BH292" s="234">
        <f>IF(O292="sníž. přenesená",K292,0)</f>
        <v>0</v>
      </c>
      <c r="BI292" s="234">
        <f>IF(O292="nulová",K292,0)</f>
        <v>0</v>
      </c>
      <c r="BJ292" s="19" t="s">
        <v>84</v>
      </c>
      <c r="BK292" s="234">
        <f>ROUND(P292*H292,2)</f>
        <v>0</v>
      </c>
      <c r="BL292" s="19" t="s">
        <v>233</v>
      </c>
      <c r="BM292" s="233" t="s">
        <v>1558</v>
      </c>
    </row>
    <row r="293" s="13" customFormat="1">
      <c r="A293" s="13"/>
      <c r="B293" s="245"/>
      <c r="C293" s="246"/>
      <c r="D293" s="247" t="s">
        <v>605</v>
      </c>
      <c r="E293" s="248" t="s">
        <v>20</v>
      </c>
      <c r="F293" s="249" t="s">
        <v>1559</v>
      </c>
      <c r="G293" s="246"/>
      <c r="H293" s="250">
        <v>565.75999999999999</v>
      </c>
      <c r="I293" s="251"/>
      <c r="J293" s="251"/>
      <c r="K293" s="246"/>
      <c r="L293" s="246"/>
      <c r="M293" s="252"/>
      <c r="N293" s="253"/>
      <c r="O293" s="254"/>
      <c r="P293" s="254"/>
      <c r="Q293" s="254"/>
      <c r="R293" s="254"/>
      <c r="S293" s="254"/>
      <c r="T293" s="254"/>
      <c r="U293" s="254"/>
      <c r="V293" s="254"/>
      <c r="W293" s="254"/>
      <c r="X293" s="255"/>
      <c r="Y293" s="13"/>
      <c r="Z293" s="13"/>
      <c r="AA293" s="13"/>
      <c r="AB293" s="13"/>
      <c r="AC293" s="13"/>
      <c r="AD293" s="13"/>
      <c r="AE293" s="13"/>
      <c r="AT293" s="256" t="s">
        <v>605</v>
      </c>
      <c r="AU293" s="256" t="s">
        <v>86</v>
      </c>
      <c r="AV293" s="13" t="s">
        <v>86</v>
      </c>
      <c r="AW293" s="13" t="s">
        <v>5</v>
      </c>
      <c r="AX293" s="13" t="s">
        <v>84</v>
      </c>
      <c r="AY293" s="256" t="s">
        <v>166</v>
      </c>
    </row>
    <row r="294" s="2" customFormat="1" ht="49.05" customHeight="1">
      <c r="A294" s="40"/>
      <c r="B294" s="41"/>
      <c r="C294" s="220" t="s">
        <v>433</v>
      </c>
      <c r="D294" s="220" t="s">
        <v>171</v>
      </c>
      <c r="E294" s="221" t="s">
        <v>1560</v>
      </c>
      <c r="F294" s="222" t="s">
        <v>1561</v>
      </c>
      <c r="G294" s="223" t="s">
        <v>1374</v>
      </c>
      <c r="H294" s="224">
        <v>0.56599999999999995</v>
      </c>
      <c r="I294" s="225"/>
      <c r="J294" s="225"/>
      <c r="K294" s="226">
        <f>ROUND(P294*H294,2)</f>
        <v>0</v>
      </c>
      <c r="L294" s="227"/>
      <c r="M294" s="46"/>
      <c r="N294" s="228" t="s">
        <v>20</v>
      </c>
      <c r="O294" s="229" t="s">
        <v>45</v>
      </c>
      <c r="P294" s="230">
        <f>I294+J294</f>
        <v>0</v>
      </c>
      <c r="Q294" s="230">
        <f>ROUND(I294*H294,2)</f>
        <v>0</v>
      </c>
      <c r="R294" s="230">
        <f>ROUND(J294*H294,2)</f>
        <v>0</v>
      </c>
      <c r="S294" s="86"/>
      <c r="T294" s="231">
        <f>S294*H294</f>
        <v>0</v>
      </c>
      <c r="U294" s="231">
        <v>0</v>
      </c>
      <c r="V294" s="231">
        <f>U294*H294</f>
        <v>0</v>
      </c>
      <c r="W294" s="231">
        <v>0</v>
      </c>
      <c r="X294" s="232">
        <f>W294*H294</f>
        <v>0</v>
      </c>
      <c r="Y294" s="40"/>
      <c r="Z294" s="40"/>
      <c r="AA294" s="40"/>
      <c r="AB294" s="40"/>
      <c r="AC294" s="40"/>
      <c r="AD294" s="40"/>
      <c r="AE294" s="40"/>
      <c r="AR294" s="233" t="s">
        <v>233</v>
      </c>
      <c r="AT294" s="233" t="s">
        <v>171</v>
      </c>
      <c r="AU294" s="233" t="s">
        <v>86</v>
      </c>
      <c r="AY294" s="19" t="s">
        <v>166</v>
      </c>
      <c r="BE294" s="234">
        <f>IF(O294="základní",K294,0)</f>
        <v>0</v>
      </c>
      <c r="BF294" s="234">
        <f>IF(O294="snížená",K294,0)</f>
        <v>0</v>
      </c>
      <c r="BG294" s="234">
        <f>IF(O294="zákl. přenesená",K294,0)</f>
        <v>0</v>
      </c>
      <c r="BH294" s="234">
        <f>IF(O294="sníž. přenesená",K294,0)</f>
        <v>0</v>
      </c>
      <c r="BI294" s="234">
        <f>IF(O294="nulová",K294,0)</f>
        <v>0</v>
      </c>
      <c r="BJ294" s="19" t="s">
        <v>84</v>
      </c>
      <c r="BK294" s="234">
        <f>ROUND(P294*H294,2)</f>
        <v>0</v>
      </c>
      <c r="BL294" s="19" t="s">
        <v>233</v>
      </c>
      <c r="BM294" s="233" t="s">
        <v>1562</v>
      </c>
    </row>
    <row r="295" s="12" customFormat="1" ht="22.8" customHeight="1">
      <c r="A295" s="12"/>
      <c r="B295" s="203"/>
      <c r="C295" s="204"/>
      <c r="D295" s="205" t="s">
        <v>75</v>
      </c>
      <c r="E295" s="218" t="s">
        <v>1563</v>
      </c>
      <c r="F295" s="218" t="s">
        <v>1564</v>
      </c>
      <c r="G295" s="204"/>
      <c r="H295" s="204"/>
      <c r="I295" s="207"/>
      <c r="J295" s="207"/>
      <c r="K295" s="219">
        <f>BK295</f>
        <v>0</v>
      </c>
      <c r="L295" s="204"/>
      <c r="M295" s="209"/>
      <c r="N295" s="210"/>
      <c r="O295" s="211"/>
      <c r="P295" s="211"/>
      <c r="Q295" s="212">
        <f>SUM(Q296:Q298)</f>
        <v>0</v>
      </c>
      <c r="R295" s="212">
        <f>SUM(R296:R298)</f>
        <v>0</v>
      </c>
      <c r="S295" s="211"/>
      <c r="T295" s="213">
        <f>SUM(T296:T298)</f>
        <v>0</v>
      </c>
      <c r="U295" s="211"/>
      <c r="V295" s="213">
        <f>SUM(V296:V298)</f>
        <v>0.093899999999999997</v>
      </c>
      <c r="W295" s="211"/>
      <c r="X295" s="214">
        <f>SUM(X296:X298)</f>
        <v>0</v>
      </c>
      <c r="Y295" s="12"/>
      <c r="Z295" s="12"/>
      <c r="AA295" s="12"/>
      <c r="AB295" s="12"/>
      <c r="AC295" s="12"/>
      <c r="AD295" s="12"/>
      <c r="AE295" s="12"/>
      <c r="AR295" s="215" t="s">
        <v>86</v>
      </c>
      <c r="AT295" s="216" t="s">
        <v>75</v>
      </c>
      <c r="AU295" s="216" t="s">
        <v>84</v>
      </c>
      <c r="AY295" s="215" t="s">
        <v>166</v>
      </c>
      <c r="BK295" s="217">
        <f>SUM(BK296:BK298)</f>
        <v>0</v>
      </c>
    </row>
    <row r="296" s="2" customFormat="1" ht="24.15" customHeight="1">
      <c r="A296" s="40"/>
      <c r="B296" s="41"/>
      <c r="C296" s="220" t="s">
        <v>437</v>
      </c>
      <c r="D296" s="220" t="s">
        <v>171</v>
      </c>
      <c r="E296" s="221" t="s">
        <v>1565</v>
      </c>
      <c r="F296" s="222" t="s">
        <v>1566</v>
      </c>
      <c r="G296" s="223" t="s">
        <v>174</v>
      </c>
      <c r="H296" s="224">
        <v>30</v>
      </c>
      <c r="I296" s="225"/>
      <c r="J296" s="225"/>
      <c r="K296" s="226">
        <f>ROUND(P296*H296,2)</f>
        <v>0</v>
      </c>
      <c r="L296" s="227"/>
      <c r="M296" s="46"/>
      <c r="N296" s="228" t="s">
        <v>20</v>
      </c>
      <c r="O296" s="229" t="s">
        <v>45</v>
      </c>
      <c r="P296" s="230">
        <f>I296+J296</f>
        <v>0</v>
      </c>
      <c r="Q296" s="230">
        <f>ROUND(I296*H296,2)</f>
        <v>0</v>
      </c>
      <c r="R296" s="230">
        <f>ROUND(J296*H296,2)</f>
        <v>0</v>
      </c>
      <c r="S296" s="86"/>
      <c r="T296" s="231">
        <f>S296*H296</f>
        <v>0</v>
      </c>
      <c r="U296" s="231">
        <v>0.00313</v>
      </c>
      <c r="V296" s="231">
        <f>U296*H296</f>
        <v>0.093899999999999997</v>
      </c>
      <c r="W296" s="231">
        <v>0</v>
      </c>
      <c r="X296" s="232">
        <f>W296*H296</f>
        <v>0</v>
      </c>
      <c r="Y296" s="40"/>
      <c r="Z296" s="40"/>
      <c r="AA296" s="40"/>
      <c r="AB296" s="40"/>
      <c r="AC296" s="40"/>
      <c r="AD296" s="40"/>
      <c r="AE296" s="40"/>
      <c r="AR296" s="233" t="s">
        <v>233</v>
      </c>
      <c r="AT296" s="233" t="s">
        <v>171</v>
      </c>
      <c r="AU296" s="233" t="s">
        <v>86</v>
      </c>
      <c r="AY296" s="19" t="s">
        <v>166</v>
      </c>
      <c r="BE296" s="234">
        <f>IF(O296="základní",K296,0)</f>
        <v>0</v>
      </c>
      <c r="BF296" s="234">
        <f>IF(O296="snížená",K296,0)</f>
        <v>0</v>
      </c>
      <c r="BG296" s="234">
        <f>IF(O296="zákl. přenesená",K296,0)</f>
        <v>0</v>
      </c>
      <c r="BH296" s="234">
        <f>IF(O296="sníž. přenesená",K296,0)</f>
        <v>0</v>
      </c>
      <c r="BI296" s="234">
        <f>IF(O296="nulová",K296,0)</f>
        <v>0</v>
      </c>
      <c r="BJ296" s="19" t="s">
        <v>84</v>
      </c>
      <c r="BK296" s="234">
        <f>ROUND(P296*H296,2)</f>
        <v>0</v>
      </c>
      <c r="BL296" s="19" t="s">
        <v>233</v>
      </c>
      <c r="BM296" s="233" t="s">
        <v>1567</v>
      </c>
    </row>
    <row r="297" s="13" customFormat="1">
      <c r="A297" s="13"/>
      <c r="B297" s="245"/>
      <c r="C297" s="246"/>
      <c r="D297" s="247" t="s">
        <v>605</v>
      </c>
      <c r="E297" s="248" t="s">
        <v>20</v>
      </c>
      <c r="F297" s="249" t="s">
        <v>1568</v>
      </c>
      <c r="G297" s="246"/>
      <c r="H297" s="250">
        <v>30</v>
      </c>
      <c r="I297" s="251"/>
      <c r="J297" s="251"/>
      <c r="K297" s="246"/>
      <c r="L297" s="246"/>
      <c r="M297" s="252"/>
      <c r="N297" s="253"/>
      <c r="O297" s="254"/>
      <c r="P297" s="254"/>
      <c r="Q297" s="254"/>
      <c r="R297" s="254"/>
      <c r="S297" s="254"/>
      <c r="T297" s="254"/>
      <c r="U297" s="254"/>
      <c r="V297" s="254"/>
      <c r="W297" s="254"/>
      <c r="X297" s="255"/>
      <c r="Y297" s="13"/>
      <c r="Z297" s="13"/>
      <c r="AA297" s="13"/>
      <c r="AB297" s="13"/>
      <c r="AC297" s="13"/>
      <c r="AD297" s="13"/>
      <c r="AE297" s="13"/>
      <c r="AT297" s="256" t="s">
        <v>605</v>
      </c>
      <c r="AU297" s="256" t="s">
        <v>86</v>
      </c>
      <c r="AV297" s="13" t="s">
        <v>86</v>
      </c>
      <c r="AW297" s="13" t="s">
        <v>5</v>
      </c>
      <c r="AX297" s="13" t="s">
        <v>84</v>
      </c>
      <c r="AY297" s="256" t="s">
        <v>166</v>
      </c>
    </row>
    <row r="298" s="2" customFormat="1" ht="44.25" customHeight="1">
      <c r="A298" s="40"/>
      <c r="B298" s="41"/>
      <c r="C298" s="220" t="s">
        <v>441</v>
      </c>
      <c r="D298" s="220" t="s">
        <v>171</v>
      </c>
      <c r="E298" s="221" t="s">
        <v>1569</v>
      </c>
      <c r="F298" s="222" t="s">
        <v>1570</v>
      </c>
      <c r="G298" s="223" t="s">
        <v>1374</v>
      </c>
      <c r="H298" s="224">
        <v>0.094</v>
      </c>
      <c r="I298" s="225"/>
      <c r="J298" s="225"/>
      <c r="K298" s="226">
        <f>ROUND(P298*H298,2)</f>
        <v>0</v>
      </c>
      <c r="L298" s="227"/>
      <c r="M298" s="46"/>
      <c r="N298" s="228" t="s">
        <v>20</v>
      </c>
      <c r="O298" s="229" t="s">
        <v>45</v>
      </c>
      <c r="P298" s="230">
        <f>I298+J298</f>
        <v>0</v>
      </c>
      <c r="Q298" s="230">
        <f>ROUND(I298*H298,2)</f>
        <v>0</v>
      </c>
      <c r="R298" s="230">
        <f>ROUND(J298*H298,2)</f>
        <v>0</v>
      </c>
      <c r="S298" s="86"/>
      <c r="T298" s="231">
        <f>S298*H298</f>
        <v>0</v>
      </c>
      <c r="U298" s="231">
        <v>0</v>
      </c>
      <c r="V298" s="231">
        <f>U298*H298</f>
        <v>0</v>
      </c>
      <c r="W298" s="231">
        <v>0</v>
      </c>
      <c r="X298" s="232">
        <f>W298*H298</f>
        <v>0</v>
      </c>
      <c r="Y298" s="40"/>
      <c r="Z298" s="40"/>
      <c r="AA298" s="40"/>
      <c r="AB298" s="40"/>
      <c r="AC298" s="40"/>
      <c r="AD298" s="40"/>
      <c r="AE298" s="40"/>
      <c r="AR298" s="233" t="s">
        <v>233</v>
      </c>
      <c r="AT298" s="233" t="s">
        <v>171</v>
      </c>
      <c r="AU298" s="233" t="s">
        <v>86</v>
      </c>
      <c r="AY298" s="19" t="s">
        <v>166</v>
      </c>
      <c r="BE298" s="234">
        <f>IF(O298="základní",K298,0)</f>
        <v>0</v>
      </c>
      <c r="BF298" s="234">
        <f>IF(O298="snížená",K298,0)</f>
        <v>0</v>
      </c>
      <c r="BG298" s="234">
        <f>IF(O298="zákl. přenesená",K298,0)</f>
        <v>0</v>
      </c>
      <c r="BH298" s="234">
        <f>IF(O298="sníž. přenesená",K298,0)</f>
        <v>0</v>
      </c>
      <c r="BI298" s="234">
        <f>IF(O298="nulová",K298,0)</f>
        <v>0</v>
      </c>
      <c r="BJ298" s="19" t="s">
        <v>84</v>
      </c>
      <c r="BK298" s="234">
        <f>ROUND(P298*H298,2)</f>
        <v>0</v>
      </c>
      <c r="BL298" s="19" t="s">
        <v>233</v>
      </c>
      <c r="BM298" s="233" t="s">
        <v>1571</v>
      </c>
    </row>
    <row r="299" s="12" customFormat="1" ht="22.8" customHeight="1">
      <c r="A299" s="12"/>
      <c r="B299" s="203"/>
      <c r="C299" s="204"/>
      <c r="D299" s="205" t="s">
        <v>75</v>
      </c>
      <c r="E299" s="218" t="s">
        <v>1572</v>
      </c>
      <c r="F299" s="218" t="s">
        <v>1573</v>
      </c>
      <c r="G299" s="204"/>
      <c r="H299" s="204"/>
      <c r="I299" s="207"/>
      <c r="J299" s="207"/>
      <c r="K299" s="219">
        <f>BK299</f>
        <v>0</v>
      </c>
      <c r="L299" s="204"/>
      <c r="M299" s="209"/>
      <c r="N299" s="210"/>
      <c r="O299" s="211"/>
      <c r="P299" s="211"/>
      <c r="Q299" s="212">
        <f>SUM(Q300:Q318)</f>
        <v>0</v>
      </c>
      <c r="R299" s="212">
        <f>SUM(R300:R318)</f>
        <v>0</v>
      </c>
      <c r="S299" s="211"/>
      <c r="T299" s="213">
        <f>SUM(T300:T318)</f>
        <v>0</v>
      </c>
      <c r="U299" s="211"/>
      <c r="V299" s="213">
        <f>SUM(V300:V318)</f>
        <v>14.361899999999999</v>
      </c>
      <c r="W299" s="211"/>
      <c r="X299" s="214">
        <f>SUM(X300:X318)</f>
        <v>0</v>
      </c>
      <c r="Y299" s="12"/>
      <c r="Z299" s="12"/>
      <c r="AA299" s="12"/>
      <c r="AB299" s="12"/>
      <c r="AC299" s="12"/>
      <c r="AD299" s="12"/>
      <c r="AE299" s="12"/>
      <c r="AR299" s="215" t="s">
        <v>86</v>
      </c>
      <c r="AT299" s="216" t="s">
        <v>75</v>
      </c>
      <c r="AU299" s="216" t="s">
        <v>84</v>
      </c>
      <c r="AY299" s="215" t="s">
        <v>166</v>
      </c>
      <c r="BK299" s="217">
        <f>SUM(BK300:BK318)</f>
        <v>0</v>
      </c>
    </row>
    <row r="300" s="2" customFormat="1" ht="24.15" customHeight="1">
      <c r="A300" s="40"/>
      <c r="B300" s="41"/>
      <c r="C300" s="220" t="s">
        <v>445</v>
      </c>
      <c r="D300" s="220" t="s">
        <v>171</v>
      </c>
      <c r="E300" s="221" t="s">
        <v>1574</v>
      </c>
      <c r="F300" s="222" t="s">
        <v>1575</v>
      </c>
      <c r="G300" s="223" t="s">
        <v>998</v>
      </c>
      <c r="H300" s="224">
        <v>486</v>
      </c>
      <c r="I300" s="225"/>
      <c r="J300" s="225"/>
      <c r="K300" s="226">
        <f>ROUND(P300*H300,2)</f>
        <v>0</v>
      </c>
      <c r="L300" s="227"/>
      <c r="M300" s="46"/>
      <c r="N300" s="228" t="s">
        <v>20</v>
      </c>
      <c r="O300" s="229" t="s">
        <v>45</v>
      </c>
      <c r="P300" s="230">
        <f>I300+J300</f>
        <v>0</v>
      </c>
      <c r="Q300" s="230">
        <f>ROUND(I300*H300,2)</f>
        <v>0</v>
      </c>
      <c r="R300" s="230">
        <f>ROUND(J300*H300,2)</f>
        <v>0</v>
      </c>
      <c r="S300" s="86"/>
      <c r="T300" s="231">
        <f>S300*H300</f>
        <v>0</v>
      </c>
      <c r="U300" s="231">
        <v>0.00027999999999999998</v>
      </c>
      <c r="V300" s="231">
        <f>U300*H300</f>
        <v>0.13607999999999998</v>
      </c>
      <c r="W300" s="231">
        <v>0</v>
      </c>
      <c r="X300" s="232">
        <f>W300*H300</f>
        <v>0</v>
      </c>
      <c r="Y300" s="40"/>
      <c r="Z300" s="40"/>
      <c r="AA300" s="40"/>
      <c r="AB300" s="40"/>
      <c r="AC300" s="40"/>
      <c r="AD300" s="40"/>
      <c r="AE300" s="40"/>
      <c r="AR300" s="233" t="s">
        <v>233</v>
      </c>
      <c r="AT300" s="233" t="s">
        <v>171</v>
      </c>
      <c r="AU300" s="233" t="s">
        <v>86</v>
      </c>
      <c r="AY300" s="19" t="s">
        <v>166</v>
      </c>
      <c r="BE300" s="234">
        <f>IF(O300="základní",K300,0)</f>
        <v>0</v>
      </c>
      <c r="BF300" s="234">
        <f>IF(O300="snížená",K300,0)</f>
        <v>0</v>
      </c>
      <c r="BG300" s="234">
        <f>IF(O300="zákl. přenesená",K300,0)</f>
        <v>0</v>
      </c>
      <c r="BH300" s="234">
        <f>IF(O300="sníž. přenesená",K300,0)</f>
        <v>0</v>
      </c>
      <c r="BI300" s="234">
        <f>IF(O300="nulová",K300,0)</f>
        <v>0</v>
      </c>
      <c r="BJ300" s="19" t="s">
        <v>84</v>
      </c>
      <c r="BK300" s="234">
        <f>ROUND(P300*H300,2)</f>
        <v>0</v>
      </c>
      <c r="BL300" s="19" t="s">
        <v>233</v>
      </c>
      <c r="BM300" s="233" t="s">
        <v>1576</v>
      </c>
    </row>
    <row r="301" s="2" customFormat="1" ht="16.5" customHeight="1">
      <c r="A301" s="40"/>
      <c r="B301" s="41"/>
      <c r="C301" s="235" t="s">
        <v>447</v>
      </c>
      <c r="D301" s="235" t="s">
        <v>163</v>
      </c>
      <c r="E301" s="236" t="s">
        <v>1577</v>
      </c>
      <c r="F301" s="237" t="s">
        <v>1578</v>
      </c>
      <c r="G301" s="238" t="s">
        <v>998</v>
      </c>
      <c r="H301" s="239">
        <v>510.30000000000001</v>
      </c>
      <c r="I301" s="240"/>
      <c r="J301" s="241"/>
      <c r="K301" s="242">
        <f>ROUND(P301*H301,2)</f>
        <v>0</v>
      </c>
      <c r="L301" s="241"/>
      <c r="M301" s="243"/>
      <c r="N301" s="244" t="s">
        <v>20</v>
      </c>
      <c r="O301" s="229" t="s">
        <v>45</v>
      </c>
      <c r="P301" s="230">
        <f>I301+J301</f>
        <v>0</v>
      </c>
      <c r="Q301" s="230">
        <f>ROUND(I301*H301,2)</f>
        <v>0</v>
      </c>
      <c r="R301" s="230">
        <f>ROUND(J301*H301,2)</f>
        <v>0</v>
      </c>
      <c r="S301" s="86"/>
      <c r="T301" s="231">
        <f>S301*H301</f>
        <v>0</v>
      </c>
      <c r="U301" s="231">
        <v>0.0077999999999999996</v>
      </c>
      <c r="V301" s="231">
        <f>U301*H301</f>
        <v>3.98034</v>
      </c>
      <c r="W301" s="231">
        <v>0</v>
      </c>
      <c r="X301" s="232">
        <f>W301*H301</f>
        <v>0</v>
      </c>
      <c r="Y301" s="40"/>
      <c r="Z301" s="40"/>
      <c r="AA301" s="40"/>
      <c r="AB301" s="40"/>
      <c r="AC301" s="40"/>
      <c r="AD301" s="40"/>
      <c r="AE301" s="40"/>
      <c r="AR301" s="233" t="s">
        <v>299</v>
      </c>
      <c r="AT301" s="233" t="s">
        <v>163</v>
      </c>
      <c r="AU301" s="233" t="s">
        <v>86</v>
      </c>
      <c r="AY301" s="19" t="s">
        <v>166</v>
      </c>
      <c r="BE301" s="234">
        <f>IF(O301="základní",K301,0)</f>
        <v>0</v>
      </c>
      <c r="BF301" s="234">
        <f>IF(O301="snížená",K301,0)</f>
        <v>0</v>
      </c>
      <c r="BG301" s="234">
        <f>IF(O301="zákl. přenesená",K301,0)</f>
        <v>0</v>
      </c>
      <c r="BH301" s="234">
        <f>IF(O301="sníž. přenesená",K301,0)</f>
        <v>0</v>
      </c>
      <c r="BI301" s="234">
        <f>IF(O301="nulová",K301,0)</f>
        <v>0</v>
      </c>
      <c r="BJ301" s="19" t="s">
        <v>84</v>
      </c>
      <c r="BK301" s="234">
        <f>ROUND(P301*H301,2)</f>
        <v>0</v>
      </c>
      <c r="BL301" s="19" t="s">
        <v>233</v>
      </c>
      <c r="BM301" s="233" t="s">
        <v>1579</v>
      </c>
    </row>
    <row r="302" s="13" customFormat="1">
      <c r="A302" s="13"/>
      <c r="B302" s="245"/>
      <c r="C302" s="246"/>
      <c r="D302" s="247" t="s">
        <v>605</v>
      </c>
      <c r="E302" s="248" t="s">
        <v>20</v>
      </c>
      <c r="F302" s="249" t="s">
        <v>1580</v>
      </c>
      <c r="G302" s="246"/>
      <c r="H302" s="250">
        <v>486</v>
      </c>
      <c r="I302" s="251"/>
      <c r="J302" s="251"/>
      <c r="K302" s="246"/>
      <c r="L302" s="246"/>
      <c r="M302" s="252"/>
      <c r="N302" s="253"/>
      <c r="O302" s="254"/>
      <c r="P302" s="254"/>
      <c r="Q302" s="254"/>
      <c r="R302" s="254"/>
      <c r="S302" s="254"/>
      <c r="T302" s="254"/>
      <c r="U302" s="254"/>
      <c r="V302" s="254"/>
      <c r="W302" s="254"/>
      <c r="X302" s="255"/>
      <c r="Y302" s="13"/>
      <c r="Z302" s="13"/>
      <c r="AA302" s="13"/>
      <c r="AB302" s="13"/>
      <c r="AC302" s="13"/>
      <c r="AD302" s="13"/>
      <c r="AE302" s="13"/>
      <c r="AT302" s="256" t="s">
        <v>605</v>
      </c>
      <c r="AU302" s="256" t="s">
        <v>86</v>
      </c>
      <c r="AV302" s="13" t="s">
        <v>86</v>
      </c>
      <c r="AW302" s="13" t="s">
        <v>5</v>
      </c>
      <c r="AX302" s="13" t="s">
        <v>84</v>
      </c>
      <c r="AY302" s="256" t="s">
        <v>166</v>
      </c>
    </row>
    <row r="303" s="13" customFormat="1">
      <c r="A303" s="13"/>
      <c r="B303" s="245"/>
      <c r="C303" s="246"/>
      <c r="D303" s="247" t="s">
        <v>605</v>
      </c>
      <c r="E303" s="246"/>
      <c r="F303" s="249" t="s">
        <v>1581</v>
      </c>
      <c r="G303" s="246"/>
      <c r="H303" s="250">
        <v>510.30000000000001</v>
      </c>
      <c r="I303" s="251"/>
      <c r="J303" s="251"/>
      <c r="K303" s="246"/>
      <c r="L303" s="246"/>
      <c r="M303" s="252"/>
      <c r="N303" s="253"/>
      <c r="O303" s="254"/>
      <c r="P303" s="254"/>
      <c r="Q303" s="254"/>
      <c r="R303" s="254"/>
      <c r="S303" s="254"/>
      <c r="T303" s="254"/>
      <c r="U303" s="254"/>
      <c r="V303" s="254"/>
      <c r="W303" s="254"/>
      <c r="X303" s="255"/>
      <c r="Y303" s="13"/>
      <c r="Z303" s="13"/>
      <c r="AA303" s="13"/>
      <c r="AB303" s="13"/>
      <c r="AC303" s="13"/>
      <c r="AD303" s="13"/>
      <c r="AE303" s="13"/>
      <c r="AT303" s="256" t="s">
        <v>605</v>
      </c>
      <c r="AU303" s="256" t="s">
        <v>86</v>
      </c>
      <c r="AV303" s="13" t="s">
        <v>86</v>
      </c>
      <c r="AW303" s="13" t="s">
        <v>4</v>
      </c>
      <c r="AX303" s="13" t="s">
        <v>84</v>
      </c>
      <c r="AY303" s="256" t="s">
        <v>166</v>
      </c>
    </row>
    <row r="304" s="2" customFormat="1" ht="16.5" customHeight="1">
      <c r="A304" s="40"/>
      <c r="B304" s="41"/>
      <c r="C304" s="220" t="s">
        <v>451</v>
      </c>
      <c r="D304" s="220" t="s">
        <v>171</v>
      </c>
      <c r="E304" s="221" t="s">
        <v>1582</v>
      </c>
      <c r="F304" s="222" t="s">
        <v>1583</v>
      </c>
      <c r="G304" s="223" t="s">
        <v>594</v>
      </c>
      <c r="H304" s="224">
        <v>50</v>
      </c>
      <c r="I304" s="225"/>
      <c r="J304" s="225"/>
      <c r="K304" s="226">
        <f>ROUND(P304*H304,2)</f>
        <v>0</v>
      </c>
      <c r="L304" s="227"/>
      <c r="M304" s="46"/>
      <c r="N304" s="228" t="s">
        <v>20</v>
      </c>
      <c r="O304" s="229" t="s">
        <v>45</v>
      </c>
      <c r="P304" s="230">
        <f>I304+J304</f>
        <v>0</v>
      </c>
      <c r="Q304" s="230">
        <f>ROUND(I304*H304,2)</f>
        <v>0</v>
      </c>
      <c r="R304" s="230">
        <f>ROUND(J304*H304,2)</f>
        <v>0</v>
      </c>
      <c r="S304" s="86"/>
      <c r="T304" s="231">
        <f>S304*H304</f>
        <v>0</v>
      </c>
      <c r="U304" s="231">
        <v>0</v>
      </c>
      <c r="V304" s="231">
        <f>U304*H304</f>
        <v>0</v>
      </c>
      <c r="W304" s="231">
        <v>0</v>
      </c>
      <c r="X304" s="232">
        <f>W304*H304</f>
        <v>0</v>
      </c>
      <c r="Y304" s="40"/>
      <c r="Z304" s="40"/>
      <c r="AA304" s="40"/>
      <c r="AB304" s="40"/>
      <c r="AC304" s="40"/>
      <c r="AD304" s="40"/>
      <c r="AE304" s="40"/>
      <c r="AR304" s="233" t="s">
        <v>233</v>
      </c>
      <c r="AT304" s="233" t="s">
        <v>171</v>
      </c>
      <c r="AU304" s="233" t="s">
        <v>86</v>
      </c>
      <c r="AY304" s="19" t="s">
        <v>166</v>
      </c>
      <c r="BE304" s="234">
        <f>IF(O304="základní",K304,0)</f>
        <v>0</v>
      </c>
      <c r="BF304" s="234">
        <f>IF(O304="snížená",K304,0)</f>
        <v>0</v>
      </c>
      <c r="BG304" s="234">
        <f>IF(O304="zákl. přenesená",K304,0)</f>
        <v>0</v>
      </c>
      <c r="BH304" s="234">
        <f>IF(O304="sníž. přenesená",K304,0)</f>
        <v>0</v>
      </c>
      <c r="BI304" s="234">
        <f>IF(O304="nulová",K304,0)</f>
        <v>0</v>
      </c>
      <c r="BJ304" s="19" t="s">
        <v>84</v>
      </c>
      <c r="BK304" s="234">
        <f>ROUND(P304*H304,2)</f>
        <v>0</v>
      </c>
      <c r="BL304" s="19" t="s">
        <v>233</v>
      </c>
      <c r="BM304" s="233" t="s">
        <v>1584</v>
      </c>
    </row>
    <row r="305" s="2" customFormat="1" ht="16.5" customHeight="1">
      <c r="A305" s="40"/>
      <c r="B305" s="41"/>
      <c r="C305" s="220" t="s">
        <v>453</v>
      </c>
      <c r="D305" s="220" t="s">
        <v>171</v>
      </c>
      <c r="E305" s="221" t="s">
        <v>1585</v>
      </c>
      <c r="F305" s="222" t="s">
        <v>1586</v>
      </c>
      <c r="G305" s="223" t="s">
        <v>1216</v>
      </c>
      <c r="H305" s="224">
        <v>112</v>
      </c>
      <c r="I305" s="225"/>
      <c r="J305" s="225"/>
      <c r="K305" s="226">
        <f>ROUND(P305*H305,2)</f>
        <v>0</v>
      </c>
      <c r="L305" s="227"/>
      <c r="M305" s="46"/>
      <c r="N305" s="228" t="s">
        <v>20</v>
      </c>
      <c r="O305" s="229" t="s">
        <v>45</v>
      </c>
      <c r="P305" s="230">
        <f>I305+J305</f>
        <v>0</v>
      </c>
      <c r="Q305" s="230">
        <f>ROUND(I305*H305,2)</f>
        <v>0</v>
      </c>
      <c r="R305" s="230">
        <f>ROUND(J305*H305,2)</f>
        <v>0</v>
      </c>
      <c r="S305" s="86"/>
      <c r="T305" s="231">
        <f>S305*H305</f>
        <v>0</v>
      </c>
      <c r="U305" s="231">
        <v>0</v>
      </c>
      <c r="V305" s="231">
        <f>U305*H305</f>
        <v>0</v>
      </c>
      <c r="W305" s="231">
        <v>0</v>
      </c>
      <c r="X305" s="232">
        <f>W305*H305</f>
        <v>0</v>
      </c>
      <c r="Y305" s="40"/>
      <c r="Z305" s="40"/>
      <c r="AA305" s="40"/>
      <c r="AB305" s="40"/>
      <c r="AC305" s="40"/>
      <c r="AD305" s="40"/>
      <c r="AE305" s="40"/>
      <c r="AR305" s="233" t="s">
        <v>233</v>
      </c>
      <c r="AT305" s="233" t="s">
        <v>171</v>
      </c>
      <c r="AU305" s="233" t="s">
        <v>86</v>
      </c>
      <c r="AY305" s="19" t="s">
        <v>166</v>
      </c>
      <c r="BE305" s="234">
        <f>IF(O305="základní",K305,0)</f>
        <v>0</v>
      </c>
      <c r="BF305" s="234">
        <f>IF(O305="snížená",K305,0)</f>
        <v>0</v>
      </c>
      <c r="BG305" s="234">
        <f>IF(O305="zákl. přenesená",K305,0)</f>
        <v>0</v>
      </c>
      <c r="BH305" s="234">
        <f>IF(O305="sníž. přenesená",K305,0)</f>
        <v>0</v>
      </c>
      <c r="BI305" s="234">
        <f>IF(O305="nulová",K305,0)</f>
        <v>0</v>
      </c>
      <c r="BJ305" s="19" t="s">
        <v>84</v>
      </c>
      <c r="BK305" s="234">
        <f>ROUND(P305*H305,2)</f>
        <v>0</v>
      </c>
      <c r="BL305" s="19" t="s">
        <v>233</v>
      </c>
      <c r="BM305" s="233" t="s">
        <v>1587</v>
      </c>
    </row>
    <row r="306" s="13" customFormat="1">
      <c r="A306" s="13"/>
      <c r="B306" s="245"/>
      <c r="C306" s="246"/>
      <c r="D306" s="247" t="s">
        <v>605</v>
      </c>
      <c r="E306" s="248" t="s">
        <v>20</v>
      </c>
      <c r="F306" s="249" t="s">
        <v>1588</v>
      </c>
      <c r="G306" s="246"/>
      <c r="H306" s="250">
        <v>112</v>
      </c>
      <c r="I306" s="251"/>
      <c r="J306" s="251"/>
      <c r="K306" s="246"/>
      <c r="L306" s="246"/>
      <c r="M306" s="252"/>
      <c r="N306" s="253"/>
      <c r="O306" s="254"/>
      <c r="P306" s="254"/>
      <c r="Q306" s="254"/>
      <c r="R306" s="254"/>
      <c r="S306" s="254"/>
      <c r="T306" s="254"/>
      <c r="U306" s="254"/>
      <c r="V306" s="254"/>
      <c r="W306" s="254"/>
      <c r="X306" s="255"/>
      <c r="Y306" s="13"/>
      <c r="Z306" s="13"/>
      <c r="AA306" s="13"/>
      <c r="AB306" s="13"/>
      <c r="AC306" s="13"/>
      <c r="AD306" s="13"/>
      <c r="AE306" s="13"/>
      <c r="AT306" s="256" t="s">
        <v>605</v>
      </c>
      <c r="AU306" s="256" t="s">
        <v>86</v>
      </c>
      <c r="AV306" s="13" t="s">
        <v>86</v>
      </c>
      <c r="AW306" s="13" t="s">
        <v>5</v>
      </c>
      <c r="AX306" s="13" t="s">
        <v>84</v>
      </c>
      <c r="AY306" s="256" t="s">
        <v>166</v>
      </c>
    </row>
    <row r="307" s="2" customFormat="1" ht="16.5" customHeight="1">
      <c r="A307" s="40"/>
      <c r="B307" s="41"/>
      <c r="C307" s="220" t="s">
        <v>457</v>
      </c>
      <c r="D307" s="220" t="s">
        <v>171</v>
      </c>
      <c r="E307" s="221" t="s">
        <v>1589</v>
      </c>
      <c r="F307" s="222" t="s">
        <v>1590</v>
      </c>
      <c r="G307" s="223" t="s">
        <v>312</v>
      </c>
      <c r="H307" s="224">
        <v>1</v>
      </c>
      <c r="I307" s="225"/>
      <c r="J307" s="225"/>
      <c r="K307" s="226">
        <f>ROUND(P307*H307,2)</f>
        <v>0</v>
      </c>
      <c r="L307" s="227"/>
      <c r="M307" s="46"/>
      <c r="N307" s="228" t="s">
        <v>20</v>
      </c>
      <c r="O307" s="229" t="s">
        <v>45</v>
      </c>
      <c r="P307" s="230">
        <f>I307+J307</f>
        <v>0</v>
      </c>
      <c r="Q307" s="230">
        <f>ROUND(I307*H307,2)</f>
        <v>0</v>
      </c>
      <c r="R307" s="230">
        <f>ROUND(J307*H307,2)</f>
        <v>0</v>
      </c>
      <c r="S307" s="86"/>
      <c r="T307" s="231">
        <f>S307*H307</f>
        <v>0</v>
      </c>
      <c r="U307" s="231">
        <v>0</v>
      </c>
      <c r="V307" s="231">
        <f>U307*H307</f>
        <v>0</v>
      </c>
      <c r="W307" s="231">
        <v>0</v>
      </c>
      <c r="X307" s="232">
        <f>W307*H307</f>
        <v>0</v>
      </c>
      <c r="Y307" s="40"/>
      <c r="Z307" s="40"/>
      <c r="AA307" s="40"/>
      <c r="AB307" s="40"/>
      <c r="AC307" s="40"/>
      <c r="AD307" s="40"/>
      <c r="AE307" s="40"/>
      <c r="AR307" s="233" t="s">
        <v>175</v>
      </c>
      <c r="AT307" s="233" t="s">
        <v>171</v>
      </c>
      <c r="AU307" s="233" t="s">
        <v>86</v>
      </c>
      <c r="AY307" s="19" t="s">
        <v>166</v>
      </c>
      <c r="BE307" s="234">
        <f>IF(O307="základní",K307,0)</f>
        <v>0</v>
      </c>
      <c r="BF307" s="234">
        <f>IF(O307="snížená",K307,0)</f>
        <v>0</v>
      </c>
      <c r="BG307" s="234">
        <f>IF(O307="zákl. přenesená",K307,0)</f>
        <v>0</v>
      </c>
      <c r="BH307" s="234">
        <f>IF(O307="sníž. přenesená",K307,0)</f>
        <v>0</v>
      </c>
      <c r="BI307" s="234">
        <f>IF(O307="nulová",K307,0)</f>
        <v>0</v>
      </c>
      <c r="BJ307" s="19" t="s">
        <v>84</v>
      </c>
      <c r="BK307" s="234">
        <f>ROUND(P307*H307,2)</f>
        <v>0</v>
      </c>
      <c r="BL307" s="19" t="s">
        <v>175</v>
      </c>
      <c r="BM307" s="233" t="s">
        <v>1591</v>
      </c>
    </row>
    <row r="308" s="2" customFormat="1" ht="24.15" customHeight="1">
      <c r="A308" s="40"/>
      <c r="B308" s="41"/>
      <c r="C308" s="220" t="s">
        <v>461</v>
      </c>
      <c r="D308" s="220" t="s">
        <v>171</v>
      </c>
      <c r="E308" s="221" t="s">
        <v>1592</v>
      </c>
      <c r="F308" s="222" t="s">
        <v>1593</v>
      </c>
      <c r="G308" s="223" t="s">
        <v>846</v>
      </c>
      <c r="H308" s="224">
        <v>24394</v>
      </c>
      <c r="I308" s="225"/>
      <c r="J308" s="225"/>
      <c r="K308" s="226">
        <f>ROUND(P308*H308,2)</f>
        <v>0</v>
      </c>
      <c r="L308" s="227"/>
      <c r="M308" s="46"/>
      <c r="N308" s="228" t="s">
        <v>20</v>
      </c>
      <c r="O308" s="229" t="s">
        <v>45</v>
      </c>
      <c r="P308" s="230">
        <f>I308+J308</f>
        <v>0</v>
      </c>
      <c r="Q308" s="230">
        <f>ROUND(I308*H308,2)</f>
        <v>0</v>
      </c>
      <c r="R308" s="230">
        <f>ROUND(J308*H308,2)</f>
        <v>0</v>
      </c>
      <c r="S308" s="86"/>
      <c r="T308" s="231">
        <f>S308*H308</f>
        <v>0</v>
      </c>
      <c r="U308" s="231">
        <v>5.0000000000000002E-05</v>
      </c>
      <c r="V308" s="231">
        <f>U308*H308</f>
        <v>1.2197</v>
      </c>
      <c r="W308" s="231">
        <v>0</v>
      </c>
      <c r="X308" s="232">
        <f>W308*H308</f>
        <v>0</v>
      </c>
      <c r="Y308" s="40"/>
      <c r="Z308" s="40"/>
      <c r="AA308" s="40"/>
      <c r="AB308" s="40"/>
      <c r="AC308" s="40"/>
      <c r="AD308" s="40"/>
      <c r="AE308" s="40"/>
      <c r="AR308" s="233" t="s">
        <v>233</v>
      </c>
      <c r="AT308" s="233" t="s">
        <v>171</v>
      </c>
      <c r="AU308" s="233" t="s">
        <v>86</v>
      </c>
      <c r="AY308" s="19" t="s">
        <v>166</v>
      </c>
      <c r="BE308" s="234">
        <f>IF(O308="základní",K308,0)</f>
        <v>0</v>
      </c>
      <c r="BF308" s="234">
        <f>IF(O308="snížená",K308,0)</f>
        <v>0</v>
      </c>
      <c r="BG308" s="234">
        <f>IF(O308="zákl. přenesená",K308,0)</f>
        <v>0</v>
      </c>
      <c r="BH308" s="234">
        <f>IF(O308="sníž. přenesená",K308,0)</f>
        <v>0</v>
      </c>
      <c r="BI308" s="234">
        <f>IF(O308="nulová",K308,0)</f>
        <v>0</v>
      </c>
      <c r="BJ308" s="19" t="s">
        <v>84</v>
      </c>
      <c r="BK308" s="234">
        <f>ROUND(P308*H308,2)</f>
        <v>0</v>
      </c>
      <c r="BL308" s="19" t="s">
        <v>233</v>
      </c>
      <c r="BM308" s="233" t="s">
        <v>1594</v>
      </c>
    </row>
    <row r="309" s="2" customFormat="1" ht="16.5" customHeight="1">
      <c r="A309" s="40"/>
      <c r="B309" s="41"/>
      <c r="C309" s="235" t="s">
        <v>465</v>
      </c>
      <c r="D309" s="235" t="s">
        <v>163</v>
      </c>
      <c r="E309" s="236" t="s">
        <v>1595</v>
      </c>
      <c r="F309" s="237" t="s">
        <v>1596</v>
      </c>
      <c r="G309" s="238" t="s">
        <v>846</v>
      </c>
      <c r="H309" s="239">
        <v>24394</v>
      </c>
      <c r="I309" s="240"/>
      <c r="J309" s="241"/>
      <c r="K309" s="242">
        <f>ROUND(P309*H309,2)</f>
        <v>0</v>
      </c>
      <c r="L309" s="241"/>
      <c r="M309" s="243"/>
      <c r="N309" s="244" t="s">
        <v>20</v>
      </c>
      <c r="O309" s="229" t="s">
        <v>45</v>
      </c>
      <c r="P309" s="230">
        <f>I309+J309</f>
        <v>0</v>
      </c>
      <c r="Q309" s="230">
        <f>ROUND(I309*H309,2)</f>
        <v>0</v>
      </c>
      <c r="R309" s="230">
        <f>ROUND(J309*H309,2)</f>
        <v>0</v>
      </c>
      <c r="S309" s="86"/>
      <c r="T309" s="231">
        <f>S309*H309</f>
        <v>0</v>
      </c>
      <c r="U309" s="231">
        <v>0.00036999999999999999</v>
      </c>
      <c r="V309" s="231">
        <f>U309*H309</f>
        <v>9.0257799999999992</v>
      </c>
      <c r="W309" s="231">
        <v>0</v>
      </c>
      <c r="X309" s="232">
        <f>W309*H309</f>
        <v>0</v>
      </c>
      <c r="Y309" s="40"/>
      <c r="Z309" s="40"/>
      <c r="AA309" s="40"/>
      <c r="AB309" s="40"/>
      <c r="AC309" s="40"/>
      <c r="AD309" s="40"/>
      <c r="AE309" s="40"/>
      <c r="AR309" s="233" t="s">
        <v>299</v>
      </c>
      <c r="AT309" s="233" t="s">
        <v>163</v>
      </c>
      <c r="AU309" s="233" t="s">
        <v>86</v>
      </c>
      <c r="AY309" s="19" t="s">
        <v>166</v>
      </c>
      <c r="BE309" s="234">
        <f>IF(O309="základní",K309,0)</f>
        <v>0</v>
      </c>
      <c r="BF309" s="234">
        <f>IF(O309="snížená",K309,0)</f>
        <v>0</v>
      </c>
      <c r="BG309" s="234">
        <f>IF(O309="zákl. přenesená",K309,0)</f>
        <v>0</v>
      </c>
      <c r="BH309" s="234">
        <f>IF(O309="sníž. přenesená",K309,0)</f>
        <v>0</v>
      </c>
      <c r="BI309" s="234">
        <f>IF(O309="nulová",K309,0)</f>
        <v>0</v>
      </c>
      <c r="BJ309" s="19" t="s">
        <v>84</v>
      </c>
      <c r="BK309" s="234">
        <f>ROUND(P309*H309,2)</f>
        <v>0</v>
      </c>
      <c r="BL309" s="19" t="s">
        <v>233</v>
      </c>
      <c r="BM309" s="233" t="s">
        <v>1597</v>
      </c>
    </row>
    <row r="310" s="13" customFormat="1">
      <c r="A310" s="13"/>
      <c r="B310" s="245"/>
      <c r="C310" s="246"/>
      <c r="D310" s="247" t="s">
        <v>605</v>
      </c>
      <c r="E310" s="248" t="s">
        <v>20</v>
      </c>
      <c r="F310" s="249" t="s">
        <v>1598</v>
      </c>
      <c r="G310" s="246"/>
      <c r="H310" s="250">
        <v>24394</v>
      </c>
      <c r="I310" s="251"/>
      <c r="J310" s="251"/>
      <c r="K310" s="246"/>
      <c r="L310" s="246"/>
      <c r="M310" s="252"/>
      <c r="N310" s="253"/>
      <c r="O310" s="254"/>
      <c r="P310" s="254"/>
      <c r="Q310" s="254"/>
      <c r="R310" s="254"/>
      <c r="S310" s="254"/>
      <c r="T310" s="254"/>
      <c r="U310" s="254"/>
      <c r="V310" s="254"/>
      <c r="W310" s="254"/>
      <c r="X310" s="255"/>
      <c r="Y310" s="13"/>
      <c r="Z310" s="13"/>
      <c r="AA310" s="13"/>
      <c r="AB310" s="13"/>
      <c r="AC310" s="13"/>
      <c r="AD310" s="13"/>
      <c r="AE310" s="13"/>
      <c r="AT310" s="256" t="s">
        <v>605</v>
      </c>
      <c r="AU310" s="256" t="s">
        <v>86</v>
      </c>
      <c r="AV310" s="13" t="s">
        <v>86</v>
      </c>
      <c r="AW310" s="13" t="s">
        <v>5</v>
      </c>
      <c r="AX310" s="13" t="s">
        <v>84</v>
      </c>
      <c r="AY310" s="256" t="s">
        <v>166</v>
      </c>
    </row>
    <row r="311" s="2" customFormat="1" ht="16.5" customHeight="1">
      <c r="A311" s="40"/>
      <c r="B311" s="41"/>
      <c r="C311" s="220" t="s">
        <v>469</v>
      </c>
      <c r="D311" s="220" t="s">
        <v>171</v>
      </c>
      <c r="E311" s="221" t="s">
        <v>1599</v>
      </c>
      <c r="F311" s="222" t="s">
        <v>1600</v>
      </c>
      <c r="G311" s="223" t="s">
        <v>846</v>
      </c>
      <c r="H311" s="224">
        <v>24394</v>
      </c>
      <c r="I311" s="225"/>
      <c r="J311" s="225"/>
      <c r="K311" s="226">
        <f>ROUND(P311*H311,2)</f>
        <v>0</v>
      </c>
      <c r="L311" s="227"/>
      <c r="M311" s="46"/>
      <c r="N311" s="228" t="s">
        <v>20</v>
      </c>
      <c r="O311" s="229" t="s">
        <v>45</v>
      </c>
      <c r="P311" s="230">
        <f>I311+J311</f>
        <v>0</v>
      </c>
      <c r="Q311" s="230">
        <f>ROUND(I311*H311,2)</f>
        <v>0</v>
      </c>
      <c r="R311" s="230">
        <f>ROUND(J311*H311,2)</f>
        <v>0</v>
      </c>
      <c r="S311" s="86"/>
      <c r="T311" s="231">
        <f>S311*H311</f>
        <v>0</v>
      </c>
      <c r="U311" s="231">
        <v>0</v>
      </c>
      <c r="V311" s="231">
        <f>U311*H311</f>
        <v>0</v>
      </c>
      <c r="W311" s="231">
        <v>0</v>
      </c>
      <c r="X311" s="232">
        <f>W311*H311</f>
        <v>0</v>
      </c>
      <c r="Y311" s="40"/>
      <c r="Z311" s="40"/>
      <c r="AA311" s="40"/>
      <c r="AB311" s="40"/>
      <c r="AC311" s="40"/>
      <c r="AD311" s="40"/>
      <c r="AE311" s="40"/>
      <c r="AR311" s="233" t="s">
        <v>233</v>
      </c>
      <c r="AT311" s="233" t="s">
        <v>171</v>
      </c>
      <c r="AU311" s="233" t="s">
        <v>86</v>
      </c>
      <c r="AY311" s="19" t="s">
        <v>166</v>
      </c>
      <c r="BE311" s="234">
        <f>IF(O311="základní",K311,0)</f>
        <v>0</v>
      </c>
      <c r="BF311" s="234">
        <f>IF(O311="snížená",K311,0)</f>
        <v>0</v>
      </c>
      <c r="BG311" s="234">
        <f>IF(O311="zákl. přenesená",K311,0)</f>
        <v>0</v>
      </c>
      <c r="BH311" s="234">
        <f>IF(O311="sníž. přenesená",K311,0)</f>
        <v>0</v>
      </c>
      <c r="BI311" s="234">
        <f>IF(O311="nulová",K311,0)</f>
        <v>0</v>
      </c>
      <c r="BJ311" s="19" t="s">
        <v>84</v>
      </c>
      <c r="BK311" s="234">
        <f>ROUND(P311*H311,2)</f>
        <v>0</v>
      </c>
      <c r="BL311" s="19" t="s">
        <v>233</v>
      </c>
      <c r="BM311" s="233" t="s">
        <v>1601</v>
      </c>
    </row>
    <row r="312" s="2" customFormat="1" ht="16.5" customHeight="1">
      <c r="A312" s="40"/>
      <c r="B312" s="41"/>
      <c r="C312" s="220" t="s">
        <v>473</v>
      </c>
      <c r="D312" s="220" t="s">
        <v>171</v>
      </c>
      <c r="E312" s="221" t="s">
        <v>1602</v>
      </c>
      <c r="F312" s="222" t="s">
        <v>1603</v>
      </c>
      <c r="G312" s="223" t="s">
        <v>312</v>
      </c>
      <c r="H312" s="224">
        <v>1</v>
      </c>
      <c r="I312" s="225"/>
      <c r="J312" s="225"/>
      <c r="K312" s="226">
        <f>ROUND(P312*H312,2)</f>
        <v>0</v>
      </c>
      <c r="L312" s="227"/>
      <c r="M312" s="46"/>
      <c r="N312" s="228" t="s">
        <v>20</v>
      </c>
      <c r="O312" s="229" t="s">
        <v>45</v>
      </c>
      <c r="P312" s="230">
        <f>I312+J312</f>
        <v>0</v>
      </c>
      <c r="Q312" s="230">
        <f>ROUND(I312*H312,2)</f>
        <v>0</v>
      </c>
      <c r="R312" s="230">
        <f>ROUND(J312*H312,2)</f>
        <v>0</v>
      </c>
      <c r="S312" s="86"/>
      <c r="T312" s="231">
        <f>S312*H312</f>
        <v>0</v>
      </c>
      <c r="U312" s="231">
        <v>0</v>
      </c>
      <c r="V312" s="231">
        <f>U312*H312</f>
        <v>0</v>
      </c>
      <c r="W312" s="231">
        <v>0</v>
      </c>
      <c r="X312" s="232">
        <f>W312*H312</f>
        <v>0</v>
      </c>
      <c r="Y312" s="40"/>
      <c r="Z312" s="40"/>
      <c r="AA312" s="40"/>
      <c r="AB312" s="40"/>
      <c r="AC312" s="40"/>
      <c r="AD312" s="40"/>
      <c r="AE312" s="40"/>
      <c r="AR312" s="233" t="s">
        <v>233</v>
      </c>
      <c r="AT312" s="233" t="s">
        <v>171</v>
      </c>
      <c r="AU312" s="233" t="s">
        <v>86</v>
      </c>
      <c r="AY312" s="19" t="s">
        <v>166</v>
      </c>
      <c r="BE312" s="234">
        <f>IF(O312="základní",K312,0)</f>
        <v>0</v>
      </c>
      <c r="BF312" s="234">
        <f>IF(O312="snížená",K312,0)</f>
        <v>0</v>
      </c>
      <c r="BG312" s="234">
        <f>IF(O312="zákl. přenesená",K312,0)</f>
        <v>0</v>
      </c>
      <c r="BH312" s="234">
        <f>IF(O312="sníž. přenesená",K312,0)</f>
        <v>0</v>
      </c>
      <c r="BI312" s="234">
        <f>IF(O312="nulová",K312,0)</f>
        <v>0</v>
      </c>
      <c r="BJ312" s="19" t="s">
        <v>84</v>
      </c>
      <c r="BK312" s="234">
        <f>ROUND(P312*H312,2)</f>
        <v>0</v>
      </c>
      <c r="BL312" s="19" t="s">
        <v>233</v>
      </c>
      <c r="BM312" s="233" t="s">
        <v>1604</v>
      </c>
    </row>
    <row r="313" s="2" customFormat="1" ht="37.8" customHeight="1">
      <c r="A313" s="40"/>
      <c r="B313" s="41"/>
      <c r="C313" s="220" t="s">
        <v>477</v>
      </c>
      <c r="D313" s="220" t="s">
        <v>171</v>
      </c>
      <c r="E313" s="221" t="s">
        <v>1605</v>
      </c>
      <c r="F313" s="222" t="s">
        <v>1606</v>
      </c>
      <c r="G313" s="223" t="s">
        <v>179</v>
      </c>
      <c r="H313" s="224">
        <v>3</v>
      </c>
      <c r="I313" s="225"/>
      <c r="J313" s="225"/>
      <c r="K313" s="226">
        <f>ROUND(P313*H313,2)</f>
        <v>0</v>
      </c>
      <c r="L313" s="227"/>
      <c r="M313" s="46"/>
      <c r="N313" s="228" t="s">
        <v>20</v>
      </c>
      <c r="O313" s="229" t="s">
        <v>45</v>
      </c>
      <c r="P313" s="230">
        <f>I313+J313</f>
        <v>0</v>
      </c>
      <c r="Q313" s="230">
        <f>ROUND(I313*H313,2)</f>
        <v>0</v>
      </c>
      <c r="R313" s="230">
        <f>ROUND(J313*H313,2)</f>
        <v>0</v>
      </c>
      <c r="S313" s="86"/>
      <c r="T313" s="231">
        <f>S313*H313</f>
        <v>0</v>
      </c>
      <c r="U313" s="231">
        <v>0</v>
      </c>
      <c r="V313" s="231">
        <f>U313*H313</f>
        <v>0</v>
      </c>
      <c r="W313" s="231">
        <v>0</v>
      </c>
      <c r="X313" s="232">
        <f>W313*H313</f>
        <v>0</v>
      </c>
      <c r="Y313" s="40"/>
      <c r="Z313" s="40"/>
      <c r="AA313" s="40"/>
      <c r="AB313" s="40"/>
      <c r="AC313" s="40"/>
      <c r="AD313" s="40"/>
      <c r="AE313" s="40"/>
      <c r="AR313" s="233" t="s">
        <v>233</v>
      </c>
      <c r="AT313" s="233" t="s">
        <v>171</v>
      </c>
      <c r="AU313" s="233" t="s">
        <v>86</v>
      </c>
      <c r="AY313" s="19" t="s">
        <v>166</v>
      </c>
      <c r="BE313" s="234">
        <f>IF(O313="základní",K313,0)</f>
        <v>0</v>
      </c>
      <c r="BF313" s="234">
        <f>IF(O313="snížená",K313,0)</f>
        <v>0</v>
      </c>
      <c r="BG313" s="234">
        <f>IF(O313="zákl. přenesená",K313,0)</f>
        <v>0</v>
      </c>
      <c r="BH313" s="234">
        <f>IF(O313="sníž. přenesená",K313,0)</f>
        <v>0</v>
      </c>
      <c r="BI313" s="234">
        <f>IF(O313="nulová",K313,0)</f>
        <v>0</v>
      </c>
      <c r="BJ313" s="19" t="s">
        <v>84</v>
      </c>
      <c r="BK313" s="234">
        <f>ROUND(P313*H313,2)</f>
        <v>0</v>
      </c>
      <c r="BL313" s="19" t="s">
        <v>233</v>
      </c>
      <c r="BM313" s="233" t="s">
        <v>1607</v>
      </c>
    </row>
    <row r="314" s="2" customFormat="1" ht="21.75" customHeight="1">
      <c r="A314" s="40"/>
      <c r="B314" s="41"/>
      <c r="C314" s="220" t="s">
        <v>481</v>
      </c>
      <c r="D314" s="220" t="s">
        <v>171</v>
      </c>
      <c r="E314" s="221" t="s">
        <v>1608</v>
      </c>
      <c r="F314" s="222" t="s">
        <v>1609</v>
      </c>
      <c r="G314" s="223" t="s">
        <v>179</v>
      </c>
      <c r="H314" s="224">
        <v>13</v>
      </c>
      <c r="I314" s="225"/>
      <c r="J314" s="225"/>
      <c r="K314" s="226">
        <f>ROUND(P314*H314,2)</f>
        <v>0</v>
      </c>
      <c r="L314" s="227"/>
      <c r="M314" s="46"/>
      <c r="N314" s="228" t="s">
        <v>20</v>
      </c>
      <c r="O314" s="229" t="s">
        <v>45</v>
      </c>
      <c r="P314" s="230">
        <f>I314+J314</f>
        <v>0</v>
      </c>
      <c r="Q314" s="230">
        <f>ROUND(I314*H314,2)</f>
        <v>0</v>
      </c>
      <c r="R314" s="230">
        <f>ROUND(J314*H314,2)</f>
        <v>0</v>
      </c>
      <c r="S314" s="86"/>
      <c r="T314" s="231">
        <f>S314*H314</f>
        <v>0</v>
      </c>
      <c r="U314" s="231">
        <v>0</v>
      </c>
      <c r="V314" s="231">
        <f>U314*H314</f>
        <v>0</v>
      </c>
      <c r="W314" s="231">
        <v>0</v>
      </c>
      <c r="X314" s="232">
        <f>W314*H314</f>
        <v>0</v>
      </c>
      <c r="Y314" s="40"/>
      <c r="Z314" s="40"/>
      <c r="AA314" s="40"/>
      <c r="AB314" s="40"/>
      <c r="AC314" s="40"/>
      <c r="AD314" s="40"/>
      <c r="AE314" s="40"/>
      <c r="AR314" s="233" t="s">
        <v>233</v>
      </c>
      <c r="AT314" s="233" t="s">
        <v>171</v>
      </c>
      <c r="AU314" s="233" t="s">
        <v>86</v>
      </c>
      <c r="AY314" s="19" t="s">
        <v>166</v>
      </c>
      <c r="BE314" s="234">
        <f>IF(O314="základní",K314,0)</f>
        <v>0</v>
      </c>
      <c r="BF314" s="234">
        <f>IF(O314="snížená",K314,0)</f>
        <v>0</v>
      </c>
      <c r="BG314" s="234">
        <f>IF(O314="zákl. přenesená",K314,0)</f>
        <v>0</v>
      </c>
      <c r="BH314" s="234">
        <f>IF(O314="sníž. přenesená",K314,0)</f>
        <v>0</v>
      </c>
      <c r="BI314" s="234">
        <f>IF(O314="nulová",K314,0)</f>
        <v>0</v>
      </c>
      <c r="BJ314" s="19" t="s">
        <v>84</v>
      </c>
      <c r="BK314" s="234">
        <f>ROUND(P314*H314,2)</f>
        <v>0</v>
      </c>
      <c r="BL314" s="19" t="s">
        <v>233</v>
      </c>
      <c r="BM314" s="233" t="s">
        <v>1610</v>
      </c>
    </row>
    <row r="315" s="2" customFormat="1" ht="24.15" customHeight="1">
      <c r="A315" s="40"/>
      <c r="B315" s="41"/>
      <c r="C315" s="220" t="s">
        <v>485</v>
      </c>
      <c r="D315" s="220" t="s">
        <v>171</v>
      </c>
      <c r="E315" s="221" t="s">
        <v>1611</v>
      </c>
      <c r="F315" s="222" t="s">
        <v>1612</v>
      </c>
      <c r="G315" s="223" t="s">
        <v>179</v>
      </c>
      <c r="H315" s="224">
        <v>2</v>
      </c>
      <c r="I315" s="225"/>
      <c r="J315" s="225"/>
      <c r="K315" s="226">
        <f>ROUND(P315*H315,2)</f>
        <v>0</v>
      </c>
      <c r="L315" s="227"/>
      <c r="M315" s="46"/>
      <c r="N315" s="228" t="s">
        <v>20</v>
      </c>
      <c r="O315" s="229" t="s">
        <v>45</v>
      </c>
      <c r="P315" s="230">
        <f>I315+J315</f>
        <v>0</v>
      </c>
      <c r="Q315" s="230">
        <f>ROUND(I315*H315,2)</f>
        <v>0</v>
      </c>
      <c r="R315" s="230">
        <f>ROUND(J315*H315,2)</f>
        <v>0</v>
      </c>
      <c r="S315" s="86"/>
      <c r="T315" s="231">
        <f>S315*H315</f>
        <v>0</v>
      </c>
      <c r="U315" s="231">
        <v>0</v>
      </c>
      <c r="V315" s="231">
        <f>U315*H315</f>
        <v>0</v>
      </c>
      <c r="W315" s="231">
        <v>0</v>
      </c>
      <c r="X315" s="232">
        <f>W315*H315</f>
        <v>0</v>
      </c>
      <c r="Y315" s="40"/>
      <c r="Z315" s="40"/>
      <c r="AA315" s="40"/>
      <c r="AB315" s="40"/>
      <c r="AC315" s="40"/>
      <c r="AD315" s="40"/>
      <c r="AE315" s="40"/>
      <c r="AR315" s="233" t="s">
        <v>233</v>
      </c>
      <c r="AT315" s="233" t="s">
        <v>171</v>
      </c>
      <c r="AU315" s="233" t="s">
        <v>86</v>
      </c>
      <c r="AY315" s="19" t="s">
        <v>166</v>
      </c>
      <c r="BE315" s="234">
        <f>IF(O315="základní",K315,0)</f>
        <v>0</v>
      </c>
      <c r="BF315" s="234">
        <f>IF(O315="snížená",K315,0)</f>
        <v>0</v>
      </c>
      <c r="BG315" s="234">
        <f>IF(O315="zákl. přenesená",K315,0)</f>
        <v>0</v>
      </c>
      <c r="BH315" s="234">
        <f>IF(O315="sníž. přenesená",K315,0)</f>
        <v>0</v>
      </c>
      <c r="BI315" s="234">
        <f>IF(O315="nulová",K315,0)</f>
        <v>0</v>
      </c>
      <c r="BJ315" s="19" t="s">
        <v>84</v>
      </c>
      <c r="BK315" s="234">
        <f>ROUND(P315*H315,2)</f>
        <v>0</v>
      </c>
      <c r="BL315" s="19" t="s">
        <v>233</v>
      </c>
      <c r="BM315" s="233" t="s">
        <v>1613</v>
      </c>
    </row>
    <row r="316" s="2" customFormat="1" ht="24.15" customHeight="1">
      <c r="A316" s="40"/>
      <c r="B316" s="41"/>
      <c r="C316" s="220" t="s">
        <v>489</v>
      </c>
      <c r="D316" s="220" t="s">
        <v>171</v>
      </c>
      <c r="E316" s="221" t="s">
        <v>1614</v>
      </c>
      <c r="F316" s="222" t="s">
        <v>1615</v>
      </c>
      <c r="G316" s="223" t="s">
        <v>179</v>
      </c>
      <c r="H316" s="224">
        <v>1</v>
      </c>
      <c r="I316" s="225"/>
      <c r="J316" s="225"/>
      <c r="K316" s="226">
        <f>ROUND(P316*H316,2)</f>
        <v>0</v>
      </c>
      <c r="L316" s="227"/>
      <c r="M316" s="46"/>
      <c r="N316" s="228" t="s">
        <v>20</v>
      </c>
      <c r="O316" s="229" t="s">
        <v>45</v>
      </c>
      <c r="P316" s="230">
        <f>I316+J316</f>
        <v>0</v>
      </c>
      <c r="Q316" s="230">
        <f>ROUND(I316*H316,2)</f>
        <v>0</v>
      </c>
      <c r="R316" s="230">
        <f>ROUND(J316*H316,2)</f>
        <v>0</v>
      </c>
      <c r="S316" s="86"/>
      <c r="T316" s="231">
        <f>S316*H316</f>
        <v>0</v>
      </c>
      <c r="U316" s="231">
        <v>0</v>
      </c>
      <c r="V316" s="231">
        <f>U316*H316</f>
        <v>0</v>
      </c>
      <c r="W316" s="231">
        <v>0</v>
      </c>
      <c r="X316" s="232">
        <f>W316*H316</f>
        <v>0</v>
      </c>
      <c r="Y316" s="40"/>
      <c r="Z316" s="40"/>
      <c r="AA316" s="40"/>
      <c r="AB316" s="40"/>
      <c r="AC316" s="40"/>
      <c r="AD316" s="40"/>
      <c r="AE316" s="40"/>
      <c r="AR316" s="233" t="s">
        <v>233</v>
      </c>
      <c r="AT316" s="233" t="s">
        <v>171</v>
      </c>
      <c r="AU316" s="233" t="s">
        <v>86</v>
      </c>
      <c r="AY316" s="19" t="s">
        <v>166</v>
      </c>
      <c r="BE316" s="234">
        <f>IF(O316="základní",K316,0)</f>
        <v>0</v>
      </c>
      <c r="BF316" s="234">
        <f>IF(O316="snížená",K316,0)</f>
        <v>0</v>
      </c>
      <c r="BG316" s="234">
        <f>IF(O316="zákl. přenesená",K316,0)</f>
        <v>0</v>
      </c>
      <c r="BH316" s="234">
        <f>IF(O316="sníž. přenesená",K316,0)</f>
        <v>0</v>
      </c>
      <c r="BI316" s="234">
        <f>IF(O316="nulová",K316,0)</f>
        <v>0</v>
      </c>
      <c r="BJ316" s="19" t="s">
        <v>84</v>
      </c>
      <c r="BK316" s="234">
        <f>ROUND(P316*H316,2)</f>
        <v>0</v>
      </c>
      <c r="BL316" s="19" t="s">
        <v>233</v>
      </c>
      <c r="BM316" s="233" t="s">
        <v>1616</v>
      </c>
    </row>
    <row r="317" s="2" customFormat="1" ht="24.15" customHeight="1">
      <c r="A317" s="40"/>
      <c r="B317" s="41"/>
      <c r="C317" s="220" t="s">
        <v>493</v>
      </c>
      <c r="D317" s="220" t="s">
        <v>171</v>
      </c>
      <c r="E317" s="221" t="s">
        <v>1617</v>
      </c>
      <c r="F317" s="222" t="s">
        <v>1618</v>
      </c>
      <c r="G317" s="223" t="s">
        <v>179</v>
      </c>
      <c r="H317" s="224">
        <v>1</v>
      </c>
      <c r="I317" s="225"/>
      <c r="J317" s="225"/>
      <c r="K317" s="226">
        <f>ROUND(P317*H317,2)</f>
        <v>0</v>
      </c>
      <c r="L317" s="227"/>
      <c r="M317" s="46"/>
      <c r="N317" s="228" t="s">
        <v>20</v>
      </c>
      <c r="O317" s="229" t="s">
        <v>45</v>
      </c>
      <c r="P317" s="230">
        <f>I317+J317</f>
        <v>0</v>
      </c>
      <c r="Q317" s="230">
        <f>ROUND(I317*H317,2)</f>
        <v>0</v>
      </c>
      <c r="R317" s="230">
        <f>ROUND(J317*H317,2)</f>
        <v>0</v>
      </c>
      <c r="S317" s="86"/>
      <c r="T317" s="231">
        <f>S317*H317</f>
        <v>0</v>
      </c>
      <c r="U317" s="231">
        <v>0</v>
      </c>
      <c r="V317" s="231">
        <f>U317*H317</f>
        <v>0</v>
      </c>
      <c r="W317" s="231">
        <v>0</v>
      </c>
      <c r="X317" s="232">
        <f>W317*H317</f>
        <v>0</v>
      </c>
      <c r="Y317" s="40"/>
      <c r="Z317" s="40"/>
      <c r="AA317" s="40"/>
      <c r="AB317" s="40"/>
      <c r="AC317" s="40"/>
      <c r="AD317" s="40"/>
      <c r="AE317" s="40"/>
      <c r="AR317" s="233" t="s">
        <v>1619</v>
      </c>
      <c r="AT317" s="233" t="s">
        <v>171</v>
      </c>
      <c r="AU317" s="233" t="s">
        <v>86</v>
      </c>
      <c r="AY317" s="19" t="s">
        <v>166</v>
      </c>
      <c r="BE317" s="234">
        <f>IF(O317="základní",K317,0)</f>
        <v>0</v>
      </c>
      <c r="BF317" s="234">
        <f>IF(O317="snížená",K317,0)</f>
        <v>0</v>
      </c>
      <c r="BG317" s="234">
        <f>IF(O317="zákl. přenesená",K317,0)</f>
        <v>0</v>
      </c>
      <c r="BH317" s="234">
        <f>IF(O317="sníž. přenesená",K317,0)</f>
        <v>0</v>
      </c>
      <c r="BI317" s="234">
        <f>IF(O317="nulová",K317,0)</f>
        <v>0</v>
      </c>
      <c r="BJ317" s="19" t="s">
        <v>84</v>
      </c>
      <c r="BK317" s="234">
        <f>ROUND(P317*H317,2)</f>
        <v>0</v>
      </c>
      <c r="BL317" s="19" t="s">
        <v>1619</v>
      </c>
      <c r="BM317" s="233" t="s">
        <v>1620</v>
      </c>
    </row>
    <row r="318" s="2" customFormat="1" ht="44.25" customHeight="1">
      <c r="A318" s="40"/>
      <c r="B318" s="41"/>
      <c r="C318" s="220" t="s">
        <v>497</v>
      </c>
      <c r="D318" s="220" t="s">
        <v>171</v>
      </c>
      <c r="E318" s="221" t="s">
        <v>1621</v>
      </c>
      <c r="F318" s="222" t="s">
        <v>1622</v>
      </c>
      <c r="G318" s="223" t="s">
        <v>1374</v>
      </c>
      <c r="H318" s="224">
        <v>14.362</v>
      </c>
      <c r="I318" s="225"/>
      <c r="J318" s="225"/>
      <c r="K318" s="226">
        <f>ROUND(P318*H318,2)</f>
        <v>0</v>
      </c>
      <c r="L318" s="227"/>
      <c r="M318" s="46"/>
      <c r="N318" s="268" t="s">
        <v>20</v>
      </c>
      <c r="O318" s="269" t="s">
        <v>45</v>
      </c>
      <c r="P318" s="270">
        <f>I318+J318</f>
        <v>0</v>
      </c>
      <c r="Q318" s="270">
        <f>ROUND(I318*H318,2)</f>
        <v>0</v>
      </c>
      <c r="R318" s="270">
        <f>ROUND(J318*H318,2)</f>
        <v>0</v>
      </c>
      <c r="S318" s="271"/>
      <c r="T318" s="272">
        <f>S318*H318</f>
        <v>0</v>
      </c>
      <c r="U318" s="272">
        <v>0</v>
      </c>
      <c r="V318" s="272">
        <f>U318*H318</f>
        <v>0</v>
      </c>
      <c r="W318" s="272">
        <v>0</v>
      </c>
      <c r="X318" s="273">
        <f>W318*H318</f>
        <v>0</v>
      </c>
      <c r="Y318" s="40"/>
      <c r="Z318" s="40"/>
      <c r="AA318" s="40"/>
      <c r="AB318" s="40"/>
      <c r="AC318" s="40"/>
      <c r="AD318" s="40"/>
      <c r="AE318" s="40"/>
      <c r="AR318" s="233" t="s">
        <v>233</v>
      </c>
      <c r="AT318" s="233" t="s">
        <v>171</v>
      </c>
      <c r="AU318" s="233" t="s">
        <v>86</v>
      </c>
      <c r="AY318" s="19" t="s">
        <v>166</v>
      </c>
      <c r="BE318" s="234">
        <f>IF(O318="základní",K318,0)</f>
        <v>0</v>
      </c>
      <c r="BF318" s="234">
        <f>IF(O318="snížená",K318,0)</f>
        <v>0</v>
      </c>
      <c r="BG318" s="234">
        <f>IF(O318="zákl. přenesená",K318,0)</f>
        <v>0</v>
      </c>
      <c r="BH318" s="234">
        <f>IF(O318="sníž. přenesená",K318,0)</f>
        <v>0</v>
      </c>
      <c r="BI318" s="234">
        <f>IF(O318="nulová",K318,0)</f>
        <v>0</v>
      </c>
      <c r="BJ318" s="19" t="s">
        <v>84</v>
      </c>
      <c r="BK318" s="234">
        <f>ROUND(P318*H318,2)</f>
        <v>0</v>
      </c>
      <c r="BL318" s="19" t="s">
        <v>233</v>
      </c>
      <c r="BM318" s="233" t="s">
        <v>1623</v>
      </c>
    </row>
    <row r="319" s="2" customFormat="1" ht="6.96" customHeight="1">
      <c r="A319" s="40"/>
      <c r="B319" s="61"/>
      <c r="C319" s="62"/>
      <c r="D319" s="62"/>
      <c r="E319" s="62"/>
      <c r="F319" s="62"/>
      <c r="G319" s="62"/>
      <c r="H319" s="62"/>
      <c r="I319" s="62"/>
      <c r="J319" s="62"/>
      <c r="K319" s="62"/>
      <c r="L319" s="62"/>
      <c r="M319" s="46"/>
      <c r="N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</row>
  </sheetData>
  <sheetProtection sheet="1" autoFilter="0" formatColumns="0" formatRows="0" objects="1" scenarios="1" spinCount="100000" saltValue="BGya4n+CPCLjzPfSonzAdvXom2oueZ+OHZkes8Ew/OiuDBEKiZYomwPVmcIVr43T56aROaCyfXoOMTFwW5o+8g==" hashValue="eMdfrnBu+hruDso9SeBke/VZf2huAGtNIBU3ZXn5iSVrdekVqzsMpIL5/+DX6YlJmiQieWZECtzvBdD7yF0pOA==" algorithmName="SHA-512" password="CC35"/>
  <autoFilter ref="C89:L318"/>
  <mergeCells count="9">
    <mergeCell ref="E7:H7"/>
    <mergeCell ref="E9:H9"/>
    <mergeCell ref="E18:H18"/>
    <mergeCell ref="E27:H27"/>
    <mergeCell ref="E50:H50"/>
    <mergeCell ref="E52:H52"/>
    <mergeCell ref="E80:H80"/>
    <mergeCell ref="E82:H82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9" t="s">
        <v>95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22"/>
      <c r="AT3" s="19" t="s">
        <v>86</v>
      </c>
    </row>
    <row r="4" s="1" customFormat="1" ht="24.96" customHeight="1">
      <c r="B4" s="22"/>
      <c r="D4" s="145" t="s">
        <v>121</v>
      </c>
      <c r="M4" s="22"/>
      <c r="N4" s="146" t="s">
        <v>11</v>
      </c>
      <c r="AT4" s="19" t="s">
        <v>4</v>
      </c>
    </row>
    <row r="5" s="1" customFormat="1" ht="6.96" customHeight="1">
      <c r="B5" s="22"/>
      <c r="M5" s="22"/>
    </row>
    <row r="6" s="1" customFormat="1" ht="12" customHeight="1">
      <c r="B6" s="22"/>
      <c r="D6" s="147" t="s">
        <v>17</v>
      </c>
      <c r="M6" s="22"/>
    </row>
    <row r="7" s="1" customFormat="1" ht="16.5" customHeight="1">
      <c r="B7" s="22"/>
      <c r="E7" s="148" t="str">
        <f>'Rekapitulace stavby'!K6</f>
        <v>Rozvoj vodíkové mobility v Ostravě 1.etapa - 1.a2. fáze</v>
      </c>
      <c r="F7" s="147"/>
      <c r="G7" s="147"/>
      <c r="H7" s="147"/>
      <c r="M7" s="22"/>
    </row>
    <row r="8" s="2" customFormat="1" ht="12" customHeight="1">
      <c r="A8" s="40"/>
      <c r="B8" s="46"/>
      <c r="C8" s="40"/>
      <c r="D8" s="147" t="s">
        <v>122</v>
      </c>
      <c r="E8" s="40"/>
      <c r="F8" s="40"/>
      <c r="G8" s="40"/>
      <c r="H8" s="40"/>
      <c r="I8" s="40"/>
      <c r="J8" s="40"/>
      <c r="K8" s="40"/>
      <c r="L8" s="40"/>
      <c r="M8" s="149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30" customHeight="1">
      <c r="A9" s="40"/>
      <c r="B9" s="46"/>
      <c r="C9" s="40"/>
      <c r="D9" s="40"/>
      <c r="E9" s="150" t="s">
        <v>1624</v>
      </c>
      <c r="F9" s="40"/>
      <c r="G9" s="40"/>
      <c r="H9" s="40"/>
      <c r="I9" s="40"/>
      <c r="J9" s="40"/>
      <c r="K9" s="40"/>
      <c r="L9" s="40"/>
      <c r="M9" s="149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149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7" t="s">
        <v>19</v>
      </c>
      <c r="E11" s="40"/>
      <c r="F11" s="138" t="s">
        <v>20</v>
      </c>
      <c r="G11" s="40"/>
      <c r="H11" s="40"/>
      <c r="I11" s="147" t="s">
        <v>21</v>
      </c>
      <c r="J11" s="138" t="s">
        <v>20</v>
      </c>
      <c r="K11" s="40"/>
      <c r="L11" s="40"/>
      <c r="M11" s="149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7" t="s">
        <v>22</v>
      </c>
      <c r="E12" s="40"/>
      <c r="F12" s="138" t="s">
        <v>23</v>
      </c>
      <c r="G12" s="40"/>
      <c r="H12" s="40"/>
      <c r="I12" s="147" t="s">
        <v>24</v>
      </c>
      <c r="J12" s="151" t="str">
        <f>'Rekapitulace stavby'!AN8</f>
        <v>21. 3. 2022</v>
      </c>
      <c r="K12" s="40"/>
      <c r="L12" s="40"/>
      <c r="M12" s="149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149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7" t="s">
        <v>26</v>
      </c>
      <c r="E14" s="40"/>
      <c r="F14" s="40"/>
      <c r="G14" s="40"/>
      <c r="H14" s="40"/>
      <c r="I14" s="147" t="s">
        <v>27</v>
      </c>
      <c r="J14" s="138" t="s">
        <v>28</v>
      </c>
      <c r="K14" s="40"/>
      <c r="L14" s="40"/>
      <c r="M14" s="149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29</v>
      </c>
      <c r="F15" s="40"/>
      <c r="G15" s="40"/>
      <c r="H15" s="40"/>
      <c r="I15" s="147" t="s">
        <v>30</v>
      </c>
      <c r="J15" s="138" t="s">
        <v>20</v>
      </c>
      <c r="K15" s="40"/>
      <c r="L15" s="40"/>
      <c r="M15" s="149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149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7" t="s">
        <v>31</v>
      </c>
      <c r="E17" s="40"/>
      <c r="F17" s="40"/>
      <c r="G17" s="40"/>
      <c r="H17" s="40"/>
      <c r="I17" s="147" t="s">
        <v>27</v>
      </c>
      <c r="J17" s="35" t="str">
        <f>'Rekapitulace stavby'!AN13</f>
        <v>Vyplň údaj</v>
      </c>
      <c r="K17" s="40"/>
      <c r="L17" s="40"/>
      <c r="M17" s="149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47" t="s">
        <v>30</v>
      </c>
      <c r="J18" s="35" t="str">
        <f>'Rekapitulace stavby'!AN14</f>
        <v>Vyplň údaj</v>
      </c>
      <c r="K18" s="40"/>
      <c r="L18" s="40"/>
      <c r="M18" s="149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149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7" t="s">
        <v>33</v>
      </c>
      <c r="E20" s="40"/>
      <c r="F20" s="40"/>
      <c r="G20" s="40"/>
      <c r="H20" s="40"/>
      <c r="I20" s="147" t="s">
        <v>27</v>
      </c>
      <c r="J20" s="138" t="s">
        <v>34</v>
      </c>
      <c r="K20" s="40"/>
      <c r="L20" s="40"/>
      <c r="M20" s="149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35</v>
      </c>
      <c r="F21" s="40"/>
      <c r="G21" s="40"/>
      <c r="H21" s="40"/>
      <c r="I21" s="147" t="s">
        <v>30</v>
      </c>
      <c r="J21" s="138" t="s">
        <v>20</v>
      </c>
      <c r="K21" s="40"/>
      <c r="L21" s="40"/>
      <c r="M21" s="149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149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7" t="s">
        <v>36</v>
      </c>
      <c r="E23" s="40"/>
      <c r="F23" s="40"/>
      <c r="G23" s="40"/>
      <c r="H23" s="40"/>
      <c r="I23" s="147" t="s">
        <v>27</v>
      </c>
      <c r="J23" s="138" t="s">
        <v>20</v>
      </c>
      <c r="K23" s="40"/>
      <c r="L23" s="40"/>
      <c r="M23" s="149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37</v>
      </c>
      <c r="F24" s="40"/>
      <c r="G24" s="40"/>
      <c r="H24" s="40"/>
      <c r="I24" s="147" t="s">
        <v>30</v>
      </c>
      <c r="J24" s="138" t="s">
        <v>20</v>
      </c>
      <c r="K24" s="40"/>
      <c r="L24" s="40"/>
      <c r="M24" s="14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14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7" t="s">
        <v>38</v>
      </c>
      <c r="E26" s="40"/>
      <c r="F26" s="40"/>
      <c r="G26" s="40"/>
      <c r="H26" s="40"/>
      <c r="I26" s="40"/>
      <c r="J26" s="40"/>
      <c r="K26" s="40"/>
      <c r="L26" s="40"/>
      <c r="M26" s="14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52"/>
      <c r="B27" s="153"/>
      <c r="C27" s="152"/>
      <c r="D27" s="152"/>
      <c r="E27" s="154" t="s">
        <v>20</v>
      </c>
      <c r="F27" s="154"/>
      <c r="G27" s="154"/>
      <c r="H27" s="154"/>
      <c r="I27" s="152"/>
      <c r="J27" s="152"/>
      <c r="K27" s="152"/>
      <c r="L27" s="152"/>
      <c r="M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14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6"/>
      <c r="E29" s="156"/>
      <c r="F29" s="156"/>
      <c r="G29" s="156"/>
      <c r="H29" s="156"/>
      <c r="I29" s="156"/>
      <c r="J29" s="156"/>
      <c r="K29" s="156"/>
      <c r="L29" s="156"/>
      <c r="M29" s="149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>
      <c r="A30" s="40"/>
      <c r="B30" s="46"/>
      <c r="C30" s="40"/>
      <c r="D30" s="40"/>
      <c r="E30" s="147" t="s">
        <v>124</v>
      </c>
      <c r="F30" s="40"/>
      <c r="G30" s="40"/>
      <c r="H30" s="40"/>
      <c r="I30" s="40"/>
      <c r="J30" s="40"/>
      <c r="K30" s="157">
        <f>I61</f>
        <v>0</v>
      </c>
      <c r="L30" s="40"/>
      <c r="M30" s="149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>
      <c r="A31" s="40"/>
      <c r="B31" s="46"/>
      <c r="C31" s="40"/>
      <c r="D31" s="40"/>
      <c r="E31" s="147" t="s">
        <v>125</v>
      </c>
      <c r="F31" s="40"/>
      <c r="G31" s="40"/>
      <c r="H31" s="40"/>
      <c r="I31" s="40"/>
      <c r="J31" s="40"/>
      <c r="K31" s="157">
        <f>J61</f>
        <v>0</v>
      </c>
      <c r="L31" s="40"/>
      <c r="M31" s="149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8" t="s">
        <v>40</v>
      </c>
      <c r="E32" s="40"/>
      <c r="F32" s="40"/>
      <c r="G32" s="40"/>
      <c r="H32" s="40"/>
      <c r="I32" s="40"/>
      <c r="J32" s="40"/>
      <c r="K32" s="159">
        <f>ROUND(K103, 2)</f>
        <v>0</v>
      </c>
      <c r="L32" s="40"/>
      <c r="M32" s="149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6"/>
      <c r="E33" s="156"/>
      <c r="F33" s="156"/>
      <c r="G33" s="156"/>
      <c r="H33" s="156"/>
      <c r="I33" s="156"/>
      <c r="J33" s="156"/>
      <c r="K33" s="156"/>
      <c r="L33" s="156"/>
      <c r="M33" s="149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60" t="s">
        <v>42</v>
      </c>
      <c r="G34" s="40"/>
      <c r="H34" s="40"/>
      <c r="I34" s="160" t="s">
        <v>41</v>
      </c>
      <c r="J34" s="40"/>
      <c r="K34" s="160" t="s">
        <v>43</v>
      </c>
      <c r="L34" s="40"/>
      <c r="M34" s="149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61" t="s">
        <v>44</v>
      </c>
      <c r="E35" s="147" t="s">
        <v>45</v>
      </c>
      <c r="F35" s="157">
        <f>ROUND((SUM(BE103:BE496)),  2)</f>
        <v>0</v>
      </c>
      <c r="G35" s="40"/>
      <c r="H35" s="40"/>
      <c r="I35" s="162">
        <v>0.20999999999999999</v>
      </c>
      <c r="J35" s="40"/>
      <c r="K35" s="157">
        <f>ROUND(((SUM(BE103:BE496))*I35),  2)</f>
        <v>0</v>
      </c>
      <c r="L35" s="40"/>
      <c r="M35" s="149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7" t="s">
        <v>46</v>
      </c>
      <c r="F36" s="157">
        <f>ROUND((SUM(BF103:BF496)),  2)</f>
        <v>0</v>
      </c>
      <c r="G36" s="40"/>
      <c r="H36" s="40"/>
      <c r="I36" s="162">
        <v>0.14999999999999999</v>
      </c>
      <c r="J36" s="40"/>
      <c r="K36" s="157">
        <f>ROUND(((SUM(BF103:BF496))*I36),  2)</f>
        <v>0</v>
      </c>
      <c r="L36" s="40"/>
      <c r="M36" s="149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7" t="s">
        <v>47</v>
      </c>
      <c r="F37" s="157">
        <f>ROUND((SUM(BG103:BG496)),  2)</f>
        <v>0</v>
      </c>
      <c r="G37" s="40"/>
      <c r="H37" s="40"/>
      <c r="I37" s="162">
        <v>0.20999999999999999</v>
      </c>
      <c r="J37" s="40"/>
      <c r="K37" s="157">
        <f>0</f>
        <v>0</v>
      </c>
      <c r="L37" s="40"/>
      <c r="M37" s="149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7" t="s">
        <v>48</v>
      </c>
      <c r="F38" s="157">
        <f>ROUND((SUM(BH103:BH496)),  2)</f>
        <v>0</v>
      </c>
      <c r="G38" s="40"/>
      <c r="H38" s="40"/>
      <c r="I38" s="162">
        <v>0.14999999999999999</v>
      </c>
      <c r="J38" s="40"/>
      <c r="K38" s="157">
        <f>0</f>
        <v>0</v>
      </c>
      <c r="L38" s="40"/>
      <c r="M38" s="149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7" t="s">
        <v>49</v>
      </c>
      <c r="F39" s="157">
        <f>ROUND((SUM(BI103:BI496)),  2)</f>
        <v>0</v>
      </c>
      <c r="G39" s="40"/>
      <c r="H39" s="40"/>
      <c r="I39" s="162">
        <v>0</v>
      </c>
      <c r="J39" s="40"/>
      <c r="K39" s="157">
        <f>0</f>
        <v>0</v>
      </c>
      <c r="L39" s="40"/>
      <c r="M39" s="149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149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3"/>
      <c r="D41" s="164" t="s">
        <v>50</v>
      </c>
      <c r="E41" s="165"/>
      <c r="F41" s="165"/>
      <c r="G41" s="166" t="s">
        <v>51</v>
      </c>
      <c r="H41" s="167" t="s">
        <v>52</v>
      </c>
      <c r="I41" s="165"/>
      <c r="J41" s="165"/>
      <c r="K41" s="168">
        <f>SUM(K32:K39)</f>
        <v>0</v>
      </c>
      <c r="L41" s="169"/>
      <c r="M41" s="149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70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49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72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49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126</v>
      </c>
      <c r="D47" s="42"/>
      <c r="E47" s="42"/>
      <c r="F47" s="42"/>
      <c r="G47" s="42"/>
      <c r="H47" s="42"/>
      <c r="I47" s="42"/>
      <c r="J47" s="42"/>
      <c r="K47" s="42"/>
      <c r="L47" s="42"/>
      <c r="M47" s="149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149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17</v>
      </c>
      <c r="D49" s="42"/>
      <c r="E49" s="42"/>
      <c r="F49" s="42"/>
      <c r="G49" s="42"/>
      <c r="H49" s="42"/>
      <c r="I49" s="42"/>
      <c r="J49" s="42"/>
      <c r="K49" s="42"/>
      <c r="L49" s="42"/>
      <c r="M49" s="149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4" t="str">
        <f>E7</f>
        <v>Rozvoj vodíkové mobility v Ostravě 1.etapa - 1.a2. fáze</v>
      </c>
      <c r="F50" s="34"/>
      <c r="G50" s="34"/>
      <c r="H50" s="34"/>
      <c r="I50" s="42"/>
      <c r="J50" s="42"/>
      <c r="K50" s="42"/>
      <c r="L50" s="42"/>
      <c r="M50" s="149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2" customHeight="1">
      <c r="A51" s="40"/>
      <c r="B51" s="41"/>
      <c r="C51" s="34" t="s">
        <v>122</v>
      </c>
      <c r="D51" s="42"/>
      <c r="E51" s="42"/>
      <c r="F51" s="42"/>
      <c r="G51" s="42"/>
      <c r="H51" s="42"/>
      <c r="I51" s="42"/>
      <c r="J51" s="42"/>
      <c r="K51" s="42"/>
      <c r="L51" s="42"/>
      <c r="M51" s="149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30" customHeight="1">
      <c r="A52" s="40"/>
      <c r="B52" s="41"/>
      <c r="C52" s="42"/>
      <c r="D52" s="42"/>
      <c r="E52" s="71" t="str">
        <f>E9</f>
        <v>SO 02 - Zpevněné plochy technologie, oplocení a dopravní značení</v>
      </c>
      <c r="F52" s="42"/>
      <c r="G52" s="42"/>
      <c r="H52" s="42"/>
      <c r="I52" s="42"/>
      <c r="J52" s="42"/>
      <c r="K52" s="42"/>
      <c r="L52" s="42"/>
      <c r="M52" s="149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149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2" customHeight="1">
      <c r="A54" s="40"/>
      <c r="B54" s="41"/>
      <c r="C54" s="34" t="s">
        <v>22</v>
      </c>
      <c r="D54" s="42"/>
      <c r="E54" s="42"/>
      <c r="F54" s="29" t="str">
        <f>F12</f>
        <v>Ostrava</v>
      </c>
      <c r="G54" s="42"/>
      <c r="H54" s="42"/>
      <c r="I54" s="34" t="s">
        <v>24</v>
      </c>
      <c r="J54" s="74" t="str">
        <f>IF(J12="","",J12)</f>
        <v>21. 3. 2022</v>
      </c>
      <c r="K54" s="42"/>
      <c r="L54" s="42"/>
      <c r="M54" s="149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149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5.15" customHeight="1">
      <c r="A56" s="40"/>
      <c r="B56" s="41"/>
      <c r="C56" s="34" t="s">
        <v>26</v>
      </c>
      <c r="D56" s="42"/>
      <c r="E56" s="42"/>
      <c r="F56" s="29" t="str">
        <f>E15</f>
        <v>Dopravní podnik Ostrava a.s.</v>
      </c>
      <c r="G56" s="42"/>
      <c r="H56" s="42"/>
      <c r="I56" s="34" t="s">
        <v>33</v>
      </c>
      <c r="J56" s="38" t="str">
        <f>E21</f>
        <v>IGEA s.r.o.</v>
      </c>
      <c r="K56" s="42"/>
      <c r="L56" s="42"/>
      <c r="M56" s="149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15.15" customHeight="1">
      <c r="A57" s="40"/>
      <c r="B57" s="41"/>
      <c r="C57" s="34" t="s">
        <v>31</v>
      </c>
      <c r="D57" s="42"/>
      <c r="E57" s="42"/>
      <c r="F57" s="29" t="str">
        <f>IF(E18="","",E18)</f>
        <v>Vyplň údaj</v>
      </c>
      <c r="G57" s="42"/>
      <c r="H57" s="42"/>
      <c r="I57" s="34" t="s">
        <v>36</v>
      </c>
      <c r="J57" s="38" t="str">
        <f>E24</f>
        <v>R.Vojtěchová</v>
      </c>
      <c r="K57" s="42"/>
      <c r="L57" s="42"/>
      <c r="M57" s="149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149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9.28" customHeight="1">
      <c r="A59" s="40"/>
      <c r="B59" s="41"/>
      <c r="C59" s="175" t="s">
        <v>127</v>
      </c>
      <c r="D59" s="176"/>
      <c r="E59" s="176"/>
      <c r="F59" s="176"/>
      <c r="G59" s="176"/>
      <c r="H59" s="176"/>
      <c r="I59" s="177" t="s">
        <v>128</v>
      </c>
      <c r="J59" s="177" t="s">
        <v>129</v>
      </c>
      <c r="K59" s="177" t="s">
        <v>130</v>
      </c>
      <c r="L59" s="176"/>
      <c r="M59" s="149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149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2.8" customHeight="1">
      <c r="A61" s="40"/>
      <c r="B61" s="41"/>
      <c r="C61" s="178" t="s">
        <v>74</v>
      </c>
      <c r="D61" s="42"/>
      <c r="E61" s="42"/>
      <c r="F61" s="42"/>
      <c r="G61" s="42"/>
      <c r="H61" s="42"/>
      <c r="I61" s="104">
        <f>Q103</f>
        <v>0</v>
      </c>
      <c r="J61" s="104">
        <f>R103</f>
        <v>0</v>
      </c>
      <c r="K61" s="104">
        <f>K103</f>
        <v>0</v>
      </c>
      <c r="L61" s="42"/>
      <c r="M61" s="149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U61" s="19" t="s">
        <v>131</v>
      </c>
    </row>
    <row r="62" s="9" customFormat="1" ht="24.96" customHeight="1">
      <c r="A62" s="9"/>
      <c r="B62" s="179"/>
      <c r="C62" s="180"/>
      <c r="D62" s="181" t="s">
        <v>1249</v>
      </c>
      <c r="E62" s="182"/>
      <c r="F62" s="182"/>
      <c r="G62" s="182"/>
      <c r="H62" s="182"/>
      <c r="I62" s="183">
        <f>Q104</f>
        <v>0</v>
      </c>
      <c r="J62" s="183">
        <f>R104</f>
        <v>0</v>
      </c>
      <c r="K62" s="183">
        <f>K104</f>
        <v>0</v>
      </c>
      <c r="L62" s="180"/>
      <c r="M62" s="184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85"/>
      <c r="C63" s="130"/>
      <c r="D63" s="186" t="s">
        <v>1250</v>
      </c>
      <c r="E63" s="187"/>
      <c r="F63" s="187"/>
      <c r="G63" s="187"/>
      <c r="H63" s="187"/>
      <c r="I63" s="188">
        <f>Q105</f>
        <v>0</v>
      </c>
      <c r="J63" s="188">
        <f>R105</f>
        <v>0</v>
      </c>
      <c r="K63" s="188">
        <f>K105</f>
        <v>0</v>
      </c>
      <c r="L63" s="130"/>
      <c r="M63" s="18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4.88" customHeight="1">
      <c r="A64" s="10"/>
      <c r="B64" s="185"/>
      <c r="C64" s="130"/>
      <c r="D64" s="186" t="s">
        <v>1625</v>
      </c>
      <c r="E64" s="187"/>
      <c r="F64" s="187"/>
      <c r="G64" s="187"/>
      <c r="H64" s="187"/>
      <c r="I64" s="188">
        <f>Q115</f>
        <v>0</v>
      </c>
      <c r="J64" s="188">
        <f>R115</f>
        <v>0</v>
      </c>
      <c r="K64" s="188">
        <f>K115</f>
        <v>0</v>
      </c>
      <c r="L64" s="130"/>
      <c r="M64" s="18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4.88" customHeight="1">
      <c r="A65" s="10"/>
      <c r="B65" s="185"/>
      <c r="C65" s="130"/>
      <c r="D65" s="186" t="s">
        <v>1626</v>
      </c>
      <c r="E65" s="187"/>
      <c r="F65" s="187"/>
      <c r="G65" s="187"/>
      <c r="H65" s="187"/>
      <c r="I65" s="188">
        <f>Q128</f>
        <v>0</v>
      </c>
      <c r="J65" s="188">
        <f>R128</f>
        <v>0</v>
      </c>
      <c r="K65" s="188">
        <f>K128</f>
        <v>0</v>
      </c>
      <c r="L65" s="130"/>
      <c r="M65" s="18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4.88" customHeight="1">
      <c r="A66" s="10"/>
      <c r="B66" s="185"/>
      <c r="C66" s="130"/>
      <c r="D66" s="186" t="s">
        <v>1627</v>
      </c>
      <c r="E66" s="187"/>
      <c r="F66" s="187"/>
      <c r="G66" s="187"/>
      <c r="H66" s="187"/>
      <c r="I66" s="188">
        <f>Q147</f>
        <v>0</v>
      </c>
      <c r="J66" s="188">
        <f>R147</f>
        <v>0</v>
      </c>
      <c r="K66" s="188">
        <f>K147</f>
        <v>0</v>
      </c>
      <c r="L66" s="130"/>
      <c r="M66" s="18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4.88" customHeight="1">
      <c r="A67" s="10"/>
      <c r="B67" s="185"/>
      <c r="C67" s="130"/>
      <c r="D67" s="186" t="s">
        <v>1628</v>
      </c>
      <c r="E67" s="187"/>
      <c r="F67" s="187"/>
      <c r="G67" s="187"/>
      <c r="H67" s="187"/>
      <c r="I67" s="188">
        <f>Q176</f>
        <v>0</v>
      </c>
      <c r="J67" s="188">
        <f>R176</f>
        <v>0</v>
      </c>
      <c r="K67" s="188">
        <f>K176</f>
        <v>0</v>
      </c>
      <c r="L67" s="130"/>
      <c r="M67" s="18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5"/>
      <c r="C68" s="130"/>
      <c r="D68" s="186" t="s">
        <v>1251</v>
      </c>
      <c r="E68" s="187"/>
      <c r="F68" s="187"/>
      <c r="G68" s="187"/>
      <c r="H68" s="187"/>
      <c r="I68" s="188">
        <f>Q198</f>
        <v>0</v>
      </c>
      <c r="J68" s="188">
        <f>R198</f>
        <v>0</v>
      </c>
      <c r="K68" s="188">
        <f>K198</f>
        <v>0</v>
      </c>
      <c r="L68" s="130"/>
      <c r="M68" s="18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4.88" customHeight="1">
      <c r="A69" s="10"/>
      <c r="B69" s="185"/>
      <c r="C69" s="130"/>
      <c r="D69" s="186" t="s">
        <v>1629</v>
      </c>
      <c r="E69" s="187"/>
      <c r="F69" s="187"/>
      <c r="G69" s="187"/>
      <c r="H69" s="187"/>
      <c r="I69" s="188">
        <f>Q220</f>
        <v>0</v>
      </c>
      <c r="J69" s="188">
        <f>R220</f>
        <v>0</v>
      </c>
      <c r="K69" s="188">
        <f>K220</f>
        <v>0</v>
      </c>
      <c r="L69" s="130"/>
      <c r="M69" s="18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4.88" customHeight="1">
      <c r="A70" s="10"/>
      <c r="B70" s="185"/>
      <c r="C70" s="130"/>
      <c r="D70" s="186" t="s">
        <v>1630</v>
      </c>
      <c r="E70" s="187"/>
      <c r="F70" s="187"/>
      <c r="G70" s="187"/>
      <c r="H70" s="187"/>
      <c r="I70" s="188">
        <f>Q230</f>
        <v>0</v>
      </c>
      <c r="J70" s="188">
        <f>R230</f>
        <v>0</v>
      </c>
      <c r="K70" s="188">
        <f>K230</f>
        <v>0</v>
      </c>
      <c r="L70" s="130"/>
      <c r="M70" s="18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5"/>
      <c r="C71" s="130"/>
      <c r="D71" s="186" t="s">
        <v>1631</v>
      </c>
      <c r="E71" s="187"/>
      <c r="F71" s="187"/>
      <c r="G71" s="187"/>
      <c r="H71" s="187"/>
      <c r="I71" s="188">
        <f>Q241</f>
        <v>0</v>
      </c>
      <c r="J71" s="188">
        <f>R241</f>
        <v>0</v>
      </c>
      <c r="K71" s="188">
        <f>K241</f>
        <v>0</v>
      </c>
      <c r="L71" s="130"/>
      <c r="M71" s="18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5"/>
      <c r="C72" s="130"/>
      <c r="D72" s="186" t="s">
        <v>1632</v>
      </c>
      <c r="E72" s="187"/>
      <c r="F72" s="187"/>
      <c r="G72" s="187"/>
      <c r="H72" s="187"/>
      <c r="I72" s="188">
        <f>Q277</f>
        <v>0</v>
      </c>
      <c r="J72" s="188">
        <f>R277</f>
        <v>0</v>
      </c>
      <c r="K72" s="188">
        <f>K277</f>
        <v>0</v>
      </c>
      <c r="L72" s="130"/>
      <c r="M72" s="189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4.88" customHeight="1">
      <c r="A73" s="10"/>
      <c r="B73" s="185"/>
      <c r="C73" s="130"/>
      <c r="D73" s="186" t="s">
        <v>1633</v>
      </c>
      <c r="E73" s="187"/>
      <c r="F73" s="187"/>
      <c r="G73" s="187"/>
      <c r="H73" s="187"/>
      <c r="I73" s="188">
        <f>Q288</f>
        <v>0</v>
      </c>
      <c r="J73" s="188">
        <f>R288</f>
        <v>0</v>
      </c>
      <c r="K73" s="188">
        <f>K288</f>
        <v>0</v>
      </c>
      <c r="L73" s="130"/>
      <c r="M73" s="189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4.88" customHeight="1">
      <c r="A74" s="10"/>
      <c r="B74" s="185"/>
      <c r="C74" s="130"/>
      <c r="D74" s="186" t="s">
        <v>1634</v>
      </c>
      <c r="E74" s="187"/>
      <c r="F74" s="187"/>
      <c r="G74" s="187"/>
      <c r="H74" s="187"/>
      <c r="I74" s="188">
        <f>Q307</f>
        <v>0</v>
      </c>
      <c r="J74" s="188">
        <f>R307</f>
        <v>0</v>
      </c>
      <c r="K74" s="188">
        <f>K307</f>
        <v>0</v>
      </c>
      <c r="L74" s="130"/>
      <c r="M74" s="189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4.88" customHeight="1">
      <c r="A75" s="10"/>
      <c r="B75" s="185"/>
      <c r="C75" s="130"/>
      <c r="D75" s="186" t="s">
        <v>1635</v>
      </c>
      <c r="E75" s="187"/>
      <c r="F75" s="187"/>
      <c r="G75" s="187"/>
      <c r="H75" s="187"/>
      <c r="I75" s="188">
        <f>Q316</f>
        <v>0</v>
      </c>
      <c r="J75" s="188">
        <f>R316</f>
        <v>0</v>
      </c>
      <c r="K75" s="188">
        <f>K316</f>
        <v>0</v>
      </c>
      <c r="L75" s="130"/>
      <c r="M75" s="189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85"/>
      <c r="C76" s="130"/>
      <c r="D76" s="186" t="s">
        <v>1636</v>
      </c>
      <c r="E76" s="187"/>
      <c r="F76" s="187"/>
      <c r="G76" s="187"/>
      <c r="H76" s="187"/>
      <c r="I76" s="188">
        <f>Q341</f>
        <v>0</v>
      </c>
      <c r="J76" s="188">
        <f>R341</f>
        <v>0</v>
      </c>
      <c r="K76" s="188">
        <f>K341</f>
        <v>0</v>
      </c>
      <c r="L76" s="130"/>
      <c r="M76" s="189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85"/>
      <c r="C77" s="130"/>
      <c r="D77" s="186" t="s">
        <v>1637</v>
      </c>
      <c r="E77" s="187"/>
      <c r="F77" s="187"/>
      <c r="G77" s="187"/>
      <c r="H77" s="187"/>
      <c r="I77" s="188">
        <f>Q350</f>
        <v>0</v>
      </c>
      <c r="J77" s="188">
        <f>R350</f>
        <v>0</v>
      </c>
      <c r="K77" s="188">
        <f>K350</f>
        <v>0</v>
      </c>
      <c r="L77" s="130"/>
      <c r="M77" s="189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4.88" customHeight="1">
      <c r="A78" s="10"/>
      <c r="B78" s="185"/>
      <c r="C78" s="130"/>
      <c r="D78" s="186" t="s">
        <v>1638</v>
      </c>
      <c r="E78" s="187"/>
      <c r="F78" s="187"/>
      <c r="G78" s="187"/>
      <c r="H78" s="187"/>
      <c r="I78" s="188">
        <f>Q352</f>
        <v>0</v>
      </c>
      <c r="J78" s="188">
        <f>R352</f>
        <v>0</v>
      </c>
      <c r="K78" s="188">
        <f>K352</f>
        <v>0</v>
      </c>
      <c r="L78" s="130"/>
      <c r="M78" s="189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4.88" customHeight="1">
      <c r="A79" s="10"/>
      <c r="B79" s="185"/>
      <c r="C79" s="130"/>
      <c r="D79" s="186" t="s">
        <v>1639</v>
      </c>
      <c r="E79" s="187"/>
      <c r="F79" s="187"/>
      <c r="G79" s="187"/>
      <c r="H79" s="187"/>
      <c r="I79" s="188">
        <f>Q365</f>
        <v>0</v>
      </c>
      <c r="J79" s="188">
        <f>R365</f>
        <v>0</v>
      </c>
      <c r="K79" s="188">
        <f>K365</f>
        <v>0</v>
      </c>
      <c r="L79" s="130"/>
      <c r="M79" s="189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85"/>
      <c r="C80" s="130"/>
      <c r="D80" s="186" t="s">
        <v>1252</v>
      </c>
      <c r="E80" s="187"/>
      <c r="F80" s="187"/>
      <c r="G80" s="187"/>
      <c r="H80" s="187"/>
      <c r="I80" s="188">
        <f>Q397</f>
        <v>0</v>
      </c>
      <c r="J80" s="188">
        <f>R397</f>
        <v>0</v>
      </c>
      <c r="K80" s="188">
        <f>K397</f>
        <v>0</v>
      </c>
      <c r="L80" s="130"/>
      <c r="M80" s="189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9.92" customHeight="1">
      <c r="A81" s="10"/>
      <c r="B81" s="185"/>
      <c r="C81" s="130"/>
      <c r="D81" s="186" t="s">
        <v>1640</v>
      </c>
      <c r="E81" s="187"/>
      <c r="F81" s="187"/>
      <c r="G81" s="187"/>
      <c r="H81" s="187"/>
      <c r="I81" s="188">
        <f>Q454</f>
        <v>0</v>
      </c>
      <c r="J81" s="188">
        <f>R454</f>
        <v>0</v>
      </c>
      <c r="K81" s="188">
        <f>K454</f>
        <v>0</v>
      </c>
      <c r="L81" s="130"/>
      <c r="M81" s="189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14.88" customHeight="1">
      <c r="A82" s="10"/>
      <c r="B82" s="185"/>
      <c r="C82" s="130"/>
      <c r="D82" s="186" t="s">
        <v>1641</v>
      </c>
      <c r="E82" s="187"/>
      <c r="F82" s="187"/>
      <c r="G82" s="187"/>
      <c r="H82" s="187"/>
      <c r="I82" s="188">
        <f>Q486</f>
        <v>0</v>
      </c>
      <c r="J82" s="188">
        <f>R486</f>
        <v>0</v>
      </c>
      <c r="K82" s="188">
        <f>K486</f>
        <v>0</v>
      </c>
      <c r="L82" s="130"/>
      <c r="M82" s="189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10" customFormat="1" ht="19.92" customHeight="1">
      <c r="A83" s="10"/>
      <c r="B83" s="185"/>
      <c r="C83" s="130"/>
      <c r="D83" s="186" t="s">
        <v>1253</v>
      </c>
      <c r="E83" s="187"/>
      <c r="F83" s="187"/>
      <c r="G83" s="187"/>
      <c r="H83" s="187"/>
      <c r="I83" s="188">
        <f>Q488</f>
        <v>0</v>
      </c>
      <c r="J83" s="188">
        <f>R488</f>
        <v>0</v>
      </c>
      <c r="K83" s="188">
        <f>K488</f>
        <v>0</v>
      </c>
      <c r="L83" s="130"/>
      <c r="M83" s="189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="2" customFormat="1" ht="21.84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149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61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149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9" s="2" customFormat="1" ht="6.96" customHeight="1">
      <c r="A89" s="40"/>
      <c r="B89" s="63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149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24.96" customHeight="1">
      <c r="A90" s="40"/>
      <c r="B90" s="41"/>
      <c r="C90" s="25" t="s">
        <v>146</v>
      </c>
      <c r="D90" s="42"/>
      <c r="E90" s="42"/>
      <c r="F90" s="42"/>
      <c r="G90" s="42"/>
      <c r="H90" s="42"/>
      <c r="I90" s="42"/>
      <c r="J90" s="42"/>
      <c r="K90" s="42"/>
      <c r="L90" s="42"/>
      <c r="M90" s="149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6.96" customHeight="1">
      <c r="A91" s="40"/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149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2" customHeight="1">
      <c r="A92" s="40"/>
      <c r="B92" s="41"/>
      <c r="C92" s="34" t="s">
        <v>17</v>
      </c>
      <c r="D92" s="42"/>
      <c r="E92" s="42"/>
      <c r="F92" s="42"/>
      <c r="G92" s="42"/>
      <c r="H92" s="42"/>
      <c r="I92" s="42"/>
      <c r="J92" s="42"/>
      <c r="K92" s="42"/>
      <c r="L92" s="42"/>
      <c r="M92" s="149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6.5" customHeight="1">
      <c r="A93" s="40"/>
      <c r="B93" s="41"/>
      <c r="C93" s="42"/>
      <c r="D93" s="42"/>
      <c r="E93" s="174" t="str">
        <f>E7</f>
        <v>Rozvoj vodíkové mobility v Ostravě 1.etapa - 1.a2. fáze</v>
      </c>
      <c r="F93" s="34"/>
      <c r="G93" s="34"/>
      <c r="H93" s="34"/>
      <c r="I93" s="42"/>
      <c r="J93" s="42"/>
      <c r="K93" s="42"/>
      <c r="L93" s="42"/>
      <c r="M93" s="149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2" customHeight="1">
      <c r="A94" s="40"/>
      <c r="B94" s="41"/>
      <c r="C94" s="34" t="s">
        <v>122</v>
      </c>
      <c r="D94" s="42"/>
      <c r="E94" s="42"/>
      <c r="F94" s="42"/>
      <c r="G94" s="42"/>
      <c r="H94" s="42"/>
      <c r="I94" s="42"/>
      <c r="J94" s="42"/>
      <c r="K94" s="42"/>
      <c r="L94" s="42"/>
      <c r="M94" s="149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30" customHeight="1">
      <c r="A95" s="40"/>
      <c r="B95" s="41"/>
      <c r="C95" s="42"/>
      <c r="D95" s="42"/>
      <c r="E95" s="71" t="str">
        <f>E9</f>
        <v>SO 02 - Zpevněné plochy technologie, oplocení a dopravní značení</v>
      </c>
      <c r="F95" s="42"/>
      <c r="G95" s="42"/>
      <c r="H95" s="42"/>
      <c r="I95" s="42"/>
      <c r="J95" s="42"/>
      <c r="K95" s="42"/>
      <c r="L95" s="42"/>
      <c r="M95" s="149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6.96" customHeight="1">
      <c r="A96" s="40"/>
      <c r="B96" s="41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149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12" customHeight="1">
      <c r="A97" s="40"/>
      <c r="B97" s="41"/>
      <c r="C97" s="34" t="s">
        <v>22</v>
      </c>
      <c r="D97" s="42"/>
      <c r="E97" s="42"/>
      <c r="F97" s="29" t="str">
        <f>F12</f>
        <v>Ostrava</v>
      </c>
      <c r="G97" s="42"/>
      <c r="H97" s="42"/>
      <c r="I97" s="34" t="s">
        <v>24</v>
      </c>
      <c r="J97" s="74" t="str">
        <f>IF(J12="","",J12)</f>
        <v>21. 3. 2022</v>
      </c>
      <c r="K97" s="42"/>
      <c r="L97" s="42"/>
      <c r="M97" s="149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2" customFormat="1" ht="6.96" customHeight="1">
      <c r="A98" s="40"/>
      <c r="B98" s="41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149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</row>
    <row r="99" s="2" customFormat="1" ht="15.15" customHeight="1">
      <c r="A99" s="40"/>
      <c r="B99" s="41"/>
      <c r="C99" s="34" t="s">
        <v>26</v>
      </c>
      <c r="D99" s="42"/>
      <c r="E99" s="42"/>
      <c r="F99" s="29" t="str">
        <f>E15</f>
        <v>Dopravní podnik Ostrava a.s.</v>
      </c>
      <c r="G99" s="42"/>
      <c r="H99" s="42"/>
      <c r="I99" s="34" t="s">
        <v>33</v>
      </c>
      <c r="J99" s="38" t="str">
        <f>E21</f>
        <v>IGEA s.r.o.</v>
      </c>
      <c r="K99" s="42"/>
      <c r="L99" s="42"/>
      <c r="M99" s="149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</row>
    <row r="100" s="2" customFormat="1" ht="15.15" customHeight="1">
      <c r="A100" s="40"/>
      <c r="B100" s="41"/>
      <c r="C100" s="34" t="s">
        <v>31</v>
      </c>
      <c r="D100" s="42"/>
      <c r="E100" s="42"/>
      <c r="F100" s="29" t="str">
        <f>IF(E18="","",E18)</f>
        <v>Vyplň údaj</v>
      </c>
      <c r="G100" s="42"/>
      <c r="H100" s="42"/>
      <c r="I100" s="34" t="s">
        <v>36</v>
      </c>
      <c r="J100" s="38" t="str">
        <f>E24</f>
        <v>R.Vojtěchová</v>
      </c>
      <c r="K100" s="42"/>
      <c r="L100" s="42"/>
      <c r="M100" s="149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</row>
    <row r="101" s="2" customFormat="1" ht="10.32" customHeight="1">
      <c r="A101" s="40"/>
      <c r="B101" s="41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149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</row>
    <row r="102" s="11" customFormat="1" ht="29.28" customHeight="1">
      <c r="A102" s="190"/>
      <c r="B102" s="191"/>
      <c r="C102" s="192" t="s">
        <v>147</v>
      </c>
      <c r="D102" s="193" t="s">
        <v>59</v>
      </c>
      <c r="E102" s="193" t="s">
        <v>55</v>
      </c>
      <c r="F102" s="193" t="s">
        <v>56</v>
      </c>
      <c r="G102" s="193" t="s">
        <v>148</v>
      </c>
      <c r="H102" s="193" t="s">
        <v>149</v>
      </c>
      <c r="I102" s="193" t="s">
        <v>150</v>
      </c>
      <c r="J102" s="193" t="s">
        <v>151</v>
      </c>
      <c r="K102" s="194" t="s">
        <v>130</v>
      </c>
      <c r="L102" s="195" t="s">
        <v>152</v>
      </c>
      <c r="M102" s="196"/>
      <c r="N102" s="94" t="s">
        <v>20</v>
      </c>
      <c r="O102" s="95" t="s">
        <v>44</v>
      </c>
      <c r="P102" s="95" t="s">
        <v>153</v>
      </c>
      <c r="Q102" s="95" t="s">
        <v>154</v>
      </c>
      <c r="R102" s="95" t="s">
        <v>155</v>
      </c>
      <c r="S102" s="95" t="s">
        <v>156</v>
      </c>
      <c r="T102" s="95" t="s">
        <v>157</v>
      </c>
      <c r="U102" s="95" t="s">
        <v>158</v>
      </c>
      <c r="V102" s="95" t="s">
        <v>159</v>
      </c>
      <c r="W102" s="95" t="s">
        <v>160</v>
      </c>
      <c r="X102" s="96" t="s">
        <v>161</v>
      </c>
      <c r="Y102" s="190"/>
      <c r="Z102" s="190"/>
      <c r="AA102" s="190"/>
      <c r="AB102" s="190"/>
      <c r="AC102" s="190"/>
      <c r="AD102" s="190"/>
      <c r="AE102" s="190"/>
    </row>
    <row r="103" s="2" customFormat="1" ht="22.8" customHeight="1">
      <c r="A103" s="40"/>
      <c r="B103" s="41"/>
      <c r="C103" s="101" t="s">
        <v>162</v>
      </c>
      <c r="D103" s="42"/>
      <c r="E103" s="42"/>
      <c r="F103" s="42"/>
      <c r="G103" s="42"/>
      <c r="H103" s="42"/>
      <c r="I103" s="42"/>
      <c r="J103" s="42"/>
      <c r="K103" s="197">
        <f>BK103</f>
        <v>0</v>
      </c>
      <c r="L103" s="42"/>
      <c r="M103" s="46"/>
      <c r="N103" s="97"/>
      <c r="O103" s="198"/>
      <c r="P103" s="98"/>
      <c r="Q103" s="199">
        <f>Q104</f>
        <v>0</v>
      </c>
      <c r="R103" s="199">
        <f>R104</f>
        <v>0</v>
      </c>
      <c r="S103" s="98"/>
      <c r="T103" s="200">
        <f>T104</f>
        <v>0</v>
      </c>
      <c r="U103" s="98"/>
      <c r="V103" s="200">
        <f>V104</f>
        <v>5989.6898968539999</v>
      </c>
      <c r="W103" s="98"/>
      <c r="X103" s="201">
        <f>X104</f>
        <v>163.03974000000002</v>
      </c>
      <c r="Y103" s="40"/>
      <c r="Z103" s="40"/>
      <c r="AA103" s="40"/>
      <c r="AB103" s="40"/>
      <c r="AC103" s="40"/>
      <c r="AD103" s="40"/>
      <c r="AE103" s="40"/>
      <c r="AT103" s="19" t="s">
        <v>75</v>
      </c>
      <c r="AU103" s="19" t="s">
        <v>131</v>
      </c>
      <c r="BK103" s="202">
        <f>BK104</f>
        <v>0</v>
      </c>
    </row>
    <row r="104" s="12" customFormat="1" ht="25.92" customHeight="1">
      <c r="A104" s="12"/>
      <c r="B104" s="203"/>
      <c r="C104" s="204"/>
      <c r="D104" s="205" t="s">
        <v>75</v>
      </c>
      <c r="E104" s="206" t="s">
        <v>1257</v>
      </c>
      <c r="F104" s="206" t="s">
        <v>1258</v>
      </c>
      <c r="G104" s="204"/>
      <c r="H104" s="204"/>
      <c r="I104" s="207"/>
      <c r="J104" s="207"/>
      <c r="K104" s="208">
        <f>BK104</f>
        <v>0</v>
      </c>
      <c r="L104" s="204"/>
      <c r="M104" s="209"/>
      <c r="N104" s="210"/>
      <c r="O104" s="211"/>
      <c r="P104" s="211"/>
      <c r="Q104" s="212">
        <f>Q105+Q198+Q241+Q277+Q341+Q350+Q397+Q454+Q488</f>
        <v>0</v>
      </c>
      <c r="R104" s="212">
        <f>R105+R198+R241+R277+R341+R350+R397+R454+R488</f>
        <v>0</v>
      </c>
      <c r="S104" s="211"/>
      <c r="T104" s="213">
        <f>T105+T198+T241+T277+T341+T350+T397+T454+T488</f>
        <v>0</v>
      </c>
      <c r="U104" s="211"/>
      <c r="V104" s="213">
        <f>V105+V198+V241+V277+V341+V350+V397+V454+V488</f>
        <v>5989.6898968539999</v>
      </c>
      <c r="W104" s="211"/>
      <c r="X104" s="214">
        <f>X105+X198+X241+X277+X341+X350+X397+X454+X488</f>
        <v>163.03974000000002</v>
      </c>
      <c r="Y104" s="12"/>
      <c r="Z104" s="12"/>
      <c r="AA104" s="12"/>
      <c r="AB104" s="12"/>
      <c r="AC104" s="12"/>
      <c r="AD104" s="12"/>
      <c r="AE104" s="12"/>
      <c r="AR104" s="215" t="s">
        <v>84</v>
      </c>
      <c r="AT104" s="216" t="s">
        <v>75</v>
      </c>
      <c r="AU104" s="216" t="s">
        <v>76</v>
      </c>
      <c r="AY104" s="215" t="s">
        <v>166</v>
      </c>
      <c r="BK104" s="217">
        <f>BK105+BK198+BK241+BK277+BK341+BK350+BK397+BK454+BK488</f>
        <v>0</v>
      </c>
    </row>
    <row r="105" s="12" customFormat="1" ht="22.8" customHeight="1">
      <c r="A105" s="12"/>
      <c r="B105" s="203"/>
      <c r="C105" s="204"/>
      <c r="D105" s="205" t="s">
        <v>75</v>
      </c>
      <c r="E105" s="218" t="s">
        <v>84</v>
      </c>
      <c r="F105" s="218" t="s">
        <v>590</v>
      </c>
      <c r="G105" s="204"/>
      <c r="H105" s="204"/>
      <c r="I105" s="207"/>
      <c r="J105" s="207"/>
      <c r="K105" s="219">
        <f>BK105</f>
        <v>0</v>
      </c>
      <c r="L105" s="204"/>
      <c r="M105" s="209"/>
      <c r="N105" s="210"/>
      <c r="O105" s="211"/>
      <c r="P105" s="211"/>
      <c r="Q105" s="212">
        <f>Q106+SUM(Q107:Q115)+Q128+Q147+Q176</f>
        <v>0</v>
      </c>
      <c r="R105" s="212">
        <f>R106+SUM(R107:R115)+R128+R147+R176</f>
        <v>0</v>
      </c>
      <c r="S105" s="211"/>
      <c r="T105" s="213">
        <f>T106+SUM(T107:T115)+T128+T147+T176</f>
        <v>0</v>
      </c>
      <c r="U105" s="211"/>
      <c r="V105" s="213">
        <f>V106+SUM(V107:V115)+V128+V147+V176</f>
        <v>675.38042399999995</v>
      </c>
      <c r="W105" s="211"/>
      <c r="X105" s="214">
        <f>X106+SUM(X107:X115)+X128+X147+X176</f>
        <v>158.17500000000001</v>
      </c>
      <c r="Y105" s="12"/>
      <c r="Z105" s="12"/>
      <c r="AA105" s="12"/>
      <c r="AB105" s="12"/>
      <c r="AC105" s="12"/>
      <c r="AD105" s="12"/>
      <c r="AE105" s="12"/>
      <c r="AR105" s="215" t="s">
        <v>84</v>
      </c>
      <c r="AT105" s="216" t="s">
        <v>75</v>
      </c>
      <c r="AU105" s="216" t="s">
        <v>84</v>
      </c>
      <c r="AY105" s="215" t="s">
        <v>166</v>
      </c>
      <c r="BK105" s="217">
        <f>BK106+SUM(BK107:BK115)+BK128+BK147+BK176</f>
        <v>0</v>
      </c>
    </row>
    <row r="106" s="2" customFormat="1" ht="78" customHeight="1">
      <c r="A106" s="40"/>
      <c r="B106" s="41"/>
      <c r="C106" s="220" t="s">
        <v>84</v>
      </c>
      <c r="D106" s="220" t="s">
        <v>171</v>
      </c>
      <c r="E106" s="221" t="s">
        <v>1289</v>
      </c>
      <c r="F106" s="222" t="s">
        <v>1290</v>
      </c>
      <c r="G106" s="223" t="s">
        <v>998</v>
      </c>
      <c r="H106" s="224">
        <v>135</v>
      </c>
      <c r="I106" s="225"/>
      <c r="J106" s="225"/>
      <c r="K106" s="226">
        <f>ROUND(P106*H106,2)</f>
        <v>0</v>
      </c>
      <c r="L106" s="227"/>
      <c r="M106" s="46"/>
      <c r="N106" s="228" t="s">
        <v>20</v>
      </c>
      <c r="O106" s="229" t="s">
        <v>45</v>
      </c>
      <c r="P106" s="230">
        <f>I106+J106</f>
        <v>0</v>
      </c>
      <c r="Q106" s="230">
        <f>ROUND(I106*H106,2)</f>
        <v>0</v>
      </c>
      <c r="R106" s="230">
        <f>ROUND(J106*H106,2)</f>
        <v>0</v>
      </c>
      <c r="S106" s="86"/>
      <c r="T106" s="231">
        <f>S106*H106</f>
        <v>0</v>
      </c>
      <c r="U106" s="231">
        <v>0</v>
      </c>
      <c r="V106" s="231">
        <f>U106*H106</f>
        <v>0</v>
      </c>
      <c r="W106" s="231">
        <v>0.255</v>
      </c>
      <c r="X106" s="232">
        <f>W106*H106</f>
        <v>34.424999999999997</v>
      </c>
      <c r="Y106" s="40"/>
      <c r="Z106" s="40"/>
      <c r="AA106" s="40"/>
      <c r="AB106" s="40"/>
      <c r="AC106" s="40"/>
      <c r="AD106" s="40"/>
      <c r="AE106" s="40"/>
      <c r="AR106" s="233" t="s">
        <v>175</v>
      </c>
      <c r="AT106" s="233" t="s">
        <v>171</v>
      </c>
      <c r="AU106" s="233" t="s">
        <v>86</v>
      </c>
      <c r="AY106" s="19" t="s">
        <v>166</v>
      </c>
      <c r="BE106" s="234">
        <f>IF(O106="základní",K106,0)</f>
        <v>0</v>
      </c>
      <c r="BF106" s="234">
        <f>IF(O106="snížená",K106,0)</f>
        <v>0</v>
      </c>
      <c r="BG106" s="234">
        <f>IF(O106="zákl. přenesená",K106,0)</f>
        <v>0</v>
      </c>
      <c r="BH106" s="234">
        <f>IF(O106="sníž. přenesená",K106,0)</f>
        <v>0</v>
      </c>
      <c r="BI106" s="234">
        <f>IF(O106="nulová",K106,0)</f>
        <v>0</v>
      </c>
      <c r="BJ106" s="19" t="s">
        <v>84</v>
      </c>
      <c r="BK106" s="234">
        <f>ROUND(P106*H106,2)</f>
        <v>0</v>
      </c>
      <c r="BL106" s="19" t="s">
        <v>175</v>
      </c>
      <c r="BM106" s="233" t="s">
        <v>1642</v>
      </c>
    </row>
    <row r="107" s="13" customFormat="1">
      <c r="A107" s="13"/>
      <c r="B107" s="245"/>
      <c r="C107" s="246"/>
      <c r="D107" s="247" t="s">
        <v>605</v>
      </c>
      <c r="E107" s="248" t="s">
        <v>20</v>
      </c>
      <c r="F107" s="249" t="s">
        <v>1643</v>
      </c>
      <c r="G107" s="246"/>
      <c r="H107" s="250">
        <v>135</v>
      </c>
      <c r="I107" s="251"/>
      <c r="J107" s="251"/>
      <c r="K107" s="246"/>
      <c r="L107" s="246"/>
      <c r="M107" s="252"/>
      <c r="N107" s="253"/>
      <c r="O107" s="254"/>
      <c r="P107" s="254"/>
      <c r="Q107" s="254"/>
      <c r="R107" s="254"/>
      <c r="S107" s="254"/>
      <c r="T107" s="254"/>
      <c r="U107" s="254"/>
      <c r="V107" s="254"/>
      <c r="W107" s="254"/>
      <c r="X107" s="255"/>
      <c r="Y107" s="13"/>
      <c r="Z107" s="13"/>
      <c r="AA107" s="13"/>
      <c r="AB107" s="13"/>
      <c r="AC107" s="13"/>
      <c r="AD107" s="13"/>
      <c r="AE107" s="13"/>
      <c r="AT107" s="256" t="s">
        <v>605</v>
      </c>
      <c r="AU107" s="256" t="s">
        <v>86</v>
      </c>
      <c r="AV107" s="13" t="s">
        <v>86</v>
      </c>
      <c r="AW107" s="13" t="s">
        <v>5</v>
      </c>
      <c r="AX107" s="13" t="s">
        <v>84</v>
      </c>
      <c r="AY107" s="256" t="s">
        <v>166</v>
      </c>
    </row>
    <row r="108" s="2" customFormat="1" ht="76.35" customHeight="1">
      <c r="A108" s="40"/>
      <c r="B108" s="41"/>
      <c r="C108" s="220" t="s">
        <v>86</v>
      </c>
      <c r="D108" s="220" t="s">
        <v>171</v>
      </c>
      <c r="E108" s="221" t="s">
        <v>1644</v>
      </c>
      <c r="F108" s="222" t="s">
        <v>1645</v>
      </c>
      <c r="G108" s="223" t="s">
        <v>998</v>
      </c>
      <c r="H108" s="224">
        <v>110</v>
      </c>
      <c r="I108" s="225"/>
      <c r="J108" s="225"/>
      <c r="K108" s="226">
        <f>ROUND(P108*H108,2)</f>
        <v>0</v>
      </c>
      <c r="L108" s="227"/>
      <c r="M108" s="46"/>
      <c r="N108" s="228" t="s">
        <v>20</v>
      </c>
      <c r="O108" s="229" t="s">
        <v>45</v>
      </c>
      <c r="P108" s="230">
        <f>I108+J108</f>
        <v>0</v>
      </c>
      <c r="Q108" s="230">
        <f>ROUND(I108*H108,2)</f>
        <v>0</v>
      </c>
      <c r="R108" s="230">
        <f>ROUND(J108*H108,2)</f>
        <v>0</v>
      </c>
      <c r="S108" s="86"/>
      <c r="T108" s="231">
        <f>S108*H108</f>
        <v>0</v>
      </c>
      <c r="U108" s="231">
        <v>0</v>
      </c>
      <c r="V108" s="231">
        <f>U108*H108</f>
        <v>0</v>
      </c>
      <c r="W108" s="231">
        <v>0.32000000000000001</v>
      </c>
      <c r="X108" s="232">
        <f>W108*H108</f>
        <v>35.200000000000003</v>
      </c>
      <c r="Y108" s="40"/>
      <c r="Z108" s="40"/>
      <c r="AA108" s="40"/>
      <c r="AB108" s="40"/>
      <c r="AC108" s="40"/>
      <c r="AD108" s="40"/>
      <c r="AE108" s="40"/>
      <c r="AR108" s="233" t="s">
        <v>175</v>
      </c>
      <c r="AT108" s="233" t="s">
        <v>171</v>
      </c>
      <c r="AU108" s="233" t="s">
        <v>86</v>
      </c>
      <c r="AY108" s="19" t="s">
        <v>166</v>
      </c>
      <c r="BE108" s="234">
        <f>IF(O108="základní",K108,0)</f>
        <v>0</v>
      </c>
      <c r="BF108" s="234">
        <f>IF(O108="snížená",K108,0)</f>
        <v>0</v>
      </c>
      <c r="BG108" s="234">
        <f>IF(O108="zákl. přenesená",K108,0)</f>
        <v>0</v>
      </c>
      <c r="BH108" s="234">
        <f>IF(O108="sníž. přenesená",K108,0)</f>
        <v>0</v>
      </c>
      <c r="BI108" s="234">
        <f>IF(O108="nulová",K108,0)</f>
        <v>0</v>
      </c>
      <c r="BJ108" s="19" t="s">
        <v>84</v>
      </c>
      <c r="BK108" s="234">
        <f>ROUND(P108*H108,2)</f>
        <v>0</v>
      </c>
      <c r="BL108" s="19" t="s">
        <v>175</v>
      </c>
      <c r="BM108" s="233" t="s">
        <v>1646</v>
      </c>
    </row>
    <row r="109" s="13" customFormat="1">
      <c r="A109" s="13"/>
      <c r="B109" s="245"/>
      <c r="C109" s="246"/>
      <c r="D109" s="247" t="s">
        <v>605</v>
      </c>
      <c r="E109" s="248" t="s">
        <v>20</v>
      </c>
      <c r="F109" s="249" t="s">
        <v>1647</v>
      </c>
      <c r="G109" s="246"/>
      <c r="H109" s="250">
        <v>110</v>
      </c>
      <c r="I109" s="251"/>
      <c r="J109" s="251"/>
      <c r="K109" s="246"/>
      <c r="L109" s="246"/>
      <c r="M109" s="252"/>
      <c r="N109" s="253"/>
      <c r="O109" s="254"/>
      <c r="P109" s="254"/>
      <c r="Q109" s="254"/>
      <c r="R109" s="254"/>
      <c r="S109" s="254"/>
      <c r="T109" s="254"/>
      <c r="U109" s="254"/>
      <c r="V109" s="254"/>
      <c r="W109" s="254"/>
      <c r="X109" s="255"/>
      <c r="Y109" s="13"/>
      <c r="Z109" s="13"/>
      <c r="AA109" s="13"/>
      <c r="AB109" s="13"/>
      <c r="AC109" s="13"/>
      <c r="AD109" s="13"/>
      <c r="AE109" s="13"/>
      <c r="AT109" s="256" t="s">
        <v>605</v>
      </c>
      <c r="AU109" s="256" t="s">
        <v>86</v>
      </c>
      <c r="AV109" s="13" t="s">
        <v>86</v>
      </c>
      <c r="AW109" s="13" t="s">
        <v>5</v>
      </c>
      <c r="AX109" s="13" t="s">
        <v>84</v>
      </c>
      <c r="AY109" s="256" t="s">
        <v>166</v>
      </c>
    </row>
    <row r="110" s="2" customFormat="1" ht="66.75" customHeight="1">
      <c r="A110" s="40"/>
      <c r="B110" s="41"/>
      <c r="C110" s="220" t="s">
        <v>165</v>
      </c>
      <c r="D110" s="220" t="s">
        <v>171</v>
      </c>
      <c r="E110" s="221" t="s">
        <v>1648</v>
      </c>
      <c r="F110" s="222" t="s">
        <v>1649</v>
      </c>
      <c r="G110" s="223" t="s">
        <v>998</v>
      </c>
      <c r="H110" s="224">
        <v>110</v>
      </c>
      <c r="I110" s="225"/>
      <c r="J110" s="225"/>
      <c r="K110" s="226">
        <f>ROUND(P110*H110,2)</f>
        <v>0</v>
      </c>
      <c r="L110" s="227"/>
      <c r="M110" s="46"/>
      <c r="N110" s="228" t="s">
        <v>20</v>
      </c>
      <c r="O110" s="229" t="s">
        <v>45</v>
      </c>
      <c r="P110" s="230">
        <f>I110+J110</f>
        <v>0</v>
      </c>
      <c r="Q110" s="230">
        <f>ROUND(I110*H110,2)</f>
        <v>0</v>
      </c>
      <c r="R110" s="230">
        <f>ROUND(J110*H110,2)</f>
        <v>0</v>
      </c>
      <c r="S110" s="86"/>
      <c r="T110" s="231">
        <f>S110*H110</f>
        <v>0</v>
      </c>
      <c r="U110" s="231">
        <v>0</v>
      </c>
      <c r="V110" s="231">
        <f>U110*H110</f>
        <v>0</v>
      </c>
      <c r="W110" s="231">
        <v>0.17999999999999999</v>
      </c>
      <c r="X110" s="232">
        <f>W110*H110</f>
        <v>19.800000000000001</v>
      </c>
      <c r="Y110" s="40"/>
      <c r="Z110" s="40"/>
      <c r="AA110" s="40"/>
      <c r="AB110" s="40"/>
      <c r="AC110" s="40"/>
      <c r="AD110" s="40"/>
      <c r="AE110" s="40"/>
      <c r="AR110" s="233" t="s">
        <v>175</v>
      </c>
      <c r="AT110" s="233" t="s">
        <v>171</v>
      </c>
      <c r="AU110" s="233" t="s">
        <v>86</v>
      </c>
      <c r="AY110" s="19" t="s">
        <v>166</v>
      </c>
      <c r="BE110" s="234">
        <f>IF(O110="základní",K110,0)</f>
        <v>0</v>
      </c>
      <c r="BF110" s="234">
        <f>IF(O110="snížená",K110,0)</f>
        <v>0</v>
      </c>
      <c r="BG110" s="234">
        <f>IF(O110="zákl. přenesená",K110,0)</f>
        <v>0</v>
      </c>
      <c r="BH110" s="234">
        <f>IF(O110="sníž. přenesená",K110,0)</f>
        <v>0</v>
      </c>
      <c r="BI110" s="234">
        <f>IF(O110="nulová",K110,0)</f>
        <v>0</v>
      </c>
      <c r="BJ110" s="19" t="s">
        <v>84</v>
      </c>
      <c r="BK110" s="234">
        <f>ROUND(P110*H110,2)</f>
        <v>0</v>
      </c>
      <c r="BL110" s="19" t="s">
        <v>175</v>
      </c>
      <c r="BM110" s="233" t="s">
        <v>1650</v>
      </c>
    </row>
    <row r="111" s="13" customFormat="1">
      <c r="A111" s="13"/>
      <c r="B111" s="245"/>
      <c r="C111" s="246"/>
      <c r="D111" s="247" t="s">
        <v>605</v>
      </c>
      <c r="E111" s="248" t="s">
        <v>20</v>
      </c>
      <c r="F111" s="249" t="s">
        <v>1647</v>
      </c>
      <c r="G111" s="246"/>
      <c r="H111" s="250">
        <v>110</v>
      </c>
      <c r="I111" s="251"/>
      <c r="J111" s="251"/>
      <c r="K111" s="246"/>
      <c r="L111" s="246"/>
      <c r="M111" s="252"/>
      <c r="N111" s="253"/>
      <c r="O111" s="254"/>
      <c r="P111" s="254"/>
      <c r="Q111" s="254"/>
      <c r="R111" s="254"/>
      <c r="S111" s="254"/>
      <c r="T111" s="254"/>
      <c r="U111" s="254"/>
      <c r="V111" s="254"/>
      <c r="W111" s="254"/>
      <c r="X111" s="255"/>
      <c r="Y111" s="13"/>
      <c r="Z111" s="13"/>
      <c r="AA111" s="13"/>
      <c r="AB111" s="13"/>
      <c r="AC111" s="13"/>
      <c r="AD111" s="13"/>
      <c r="AE111" s="13"/>
      <c r="AT111" s="256" t="s">
        <v>605</v>
      </c>
      <c r="AU111" s="256" t="s">
        <v>86</v>
      </c>
      <c r="AV111" s="13" t="s">
        <v>86</v>
      </c>
      <c r="AW111" s="13" t="s">
        <v>5</v>
      </c>
      <c r="AX111" s="13" t="s">
        <v>84</v>
      </c>
      <c r="AY111" s="256" t="s">
        <v>166</v>
      </c>
    </row>
    <row r="112" s="2" customFormat="1" ht="66.75" customHeight="1">
      <c r="A112" s="40"/>
      <c r="B112" s="41"/>
      <c r="C112" s="220" t="s">
        <v>175</v>
      </c>
      <c r="D112" s="220" t="s">
        <v>171</v>
      </c>
      <c r="E112" s="221" t="s">
        <v>1651</v>
      </c>
      <c r="F112" s="222" t="s">
        <v>1652</v>
      </c>
      <c r="G112" s="223" t="s">
        <v>998</v>
      </c>
      <c r="H112" s="224">
        <v>110</v>
      </c>
      <c r="I112" s="225"/>
      <c r="J112" s="225"/>
      <c r="K112" s="226">
        <f>ROUND(P112*H112,2)</f>
        <v>0</v>
      </c>
      <c r="L112" s="227"/>
      <c r="M112" s="46"/>
      <c r="N112" s="228" t="s">
        <v>20</v>
      </c>
      <c r="O112" s="229" t="s">
        <v>45</v>
      </c>
      <c r="P112" s="230">
        <f>I112+J112</f>
        <v>0</v>
      </c>
      <c r="Q112" s="230">
        <f>ROUND(I112*H112,2)</f>
        <v>0</v>
      </c>
      <c r="R112" s="230">
        <f>ROUND(J112*H112,2)</f>
        <v>0</v>
      </c>
      <c r="S112" s="86"/>
      <c r="T112" s="231">
        <f>S112*H112</f>
        <v>0</v>
      </c>
      <c r="U112" s="231">
        <v>0</v>
      </c>
      <c r="V112" s="231">
        <f>U112*H112</f>
        <v>0</v>
      </c>
      <c r="W112" s="231">
        <v>0.625</v>
      </c>
      <c r="X112" s="232">
        <f>W112*H112</f>
        <v>68.75</v>
      </c>
      <c r="Y112" s="40"/>
      <c r="Z112" s="40"/>
      <c r="AA112" s="40"/>
      <c r="AB112" s="40"/>
      <c r="AC112" s="40"/>
      <c r="AD112" s="40"/>
      <c r="AE112" s="40"/>
      <c r="AR112" s="233" t="s">
        <v>175</v>
      </c>
      <c r="AT112" s="233" t="s">
        <v>171</v>
      </c>
      <c r="AU112" s="233" t="s">
        <v>86</v>
      </c>
      <c r="AY112" s="19" t="s">
        <v>166</v>
      </c>
      <c r="BE112" s="234">
        <f>IF(O112="základní",K112,0)</f>
        <v>0</v>
      </c>
      <c r="BF112" s="234">
        <f>IF(O112="snížená",K112,0)</f>
        <v>0</v>
      </c>
      <c r="BG112" s="234">
        <f>IF(O112="zákl. přenesená",K112,0)</f>
        <v>0</v>
      </c>
      <c r="BH112" s="234">
        <f>IF(O112="sníž. přenesená",K112,0)</f>
        <v>0</v>
      </c>
      <c r="BI112" s="234">
        <f>IF(O112="nulová",K112,0)</f>
        <v>0</v>
      </c>
      <c r="BJ112" s="19" t="s">
        <v>84</v>
      </c>
      <c r="BK112" s="234">
        <f>ROUND(P112*H112,2)</f>
        <v>0</v>
      </c>
      <c r="BL112" s="19" t="s">
        <v>175</v>
      </c>
      <c r="BM112" s="233" t="s">
        <v>1653</v>
      </c>
    </row>
    <row r="113" s="13" customFormat="1">
      <c r="A113" s="13"/>
      <c r="B113" s="245"/>
      <c r="C113" s="246"/>
      <c r="D113" s="247" t="s">
        <v>605</v>
      </c>
      <c r="E113" s="248" t="s">
        <v>20</v>
      </c>
      <c r="F113" s="249" t="s">
        <v>1647</v>
      </c>
      <c r="G113" s="246"/>
      <c r="H113" s="250">
        <v>110</v>
      </c>
      <c r="I113" s="251"/>
      <c r="J113" s="251"/>
      <c r="K113" s="246"/>
      <c r="L113" s="246"/>
      <c r="M113" s="252"/>
      <c r="N113" s="253"/>
      <c r="O113" s="254"/>
      <c r="P113" s="254"/>
      <c r="Q113" s="254"/>
      <c r="R113" s="254"/>
      <c r="S113" s="254"/>
      <c r="T113" s="254"/>
      <c r="U113" s="254"/>
      <c r="V113" s="254"/>
      <c r="W113" s="254"/>
      <c r="X113" s="255"/>
      <c r="Y113" s="13"/>
      <c r="Z113" s="13"/>
      <c r="AA113" s="13"/>
      <c r="AB113" s="13"/>
      <c r="AC113" s="13"/>
      <c r="AD113" s="13"/>
      <c r="AE113" s="13"/>
      <c r="AT113" s="256" t="s">
        <v>605</v>
      </c>
      <c r="AU113" s="256" t="s">
        <v>86</v>
      </c>
      <c r="AV113" s="13" t="s">
        <v>86</v>
      </c>
      <c r="AW113" s="13" t="s">
        <v>5</v>
      </c>
      <c r="AX113" s="13" t="s">
        <v>84</v>
      </c>
      <c r="AY113" s="256" t="s">
        <v>166</v>
      </c>
    </row>
    <row r="114" s="2" customFormat="1" ht="16.5" customHeight="1">
      <c r="A114" s="40"/>
      <c r="B114" s="41"/>
      <c r="C114" s="220" t="s">
        <v>187</v>
      </c>
      <c r="D114" s="220" t="s">
        <v>171</v>
      </c>
      <c r="E114" s="221" t="s">
        <v>1399</v>
      </c>
      <c r="F114" s="222" t="s">
        <v>1400</v>
      </c>
      <c r="G114" s="223" t="s">
        <v>312</v>
      </c>
      <c r="H114" s="224">
        <v>4</v>
      </c>
      <c r="I114" s="225"/>
      <c r="J114" s="225"/>
      <c r="K114" s="226">
        <f>ROUND(P114*H114,2)</f>
        <v>0</v>
      </c>
      <c r="L114" s="227"/>
      <c r="M114" s="46"/>
      <c r="N114" s="228" t="s">
        <v>20</v>
      </c>
      <c r="O114" s="229" t="s">
        <v>45</v>
      </c>
      <c r="P114" s="230">
        <f>I114+J114</f>
        <v>0</v>
      </c>
      <c r="Q114" s="230">
        <f>ROUND(I114*H114,2)</f>
        <v>0</v>
      </c>
      <c r="R114" s="230">
        <f>ROUND(J114*H114,2)</f>
        <v>0</v>
      </c>
      <c r="S114" s="86"/>
      <c r="T114" s="231">
        <f>S114*H114</f>
        <v>0</v>
      </c>
      <c r="U114" s="231">
        <v>0</v>
      </c>
      <c r="V114" s="231">
        <f>U114*H114</f>
        <v>0</v>
      </c>
      <c r="W114" s="231">
        <v>0</v>
      </c>
      <c r="X114" s="232">
        <f>W114*H114</f>
        <v>0</v>
      </c>
      <c r="Y114" s="40"/>
      <c r="Z114" s="40"/>
      <c r="AA114" s="40"/>
      <c r="AB114" s="40"/>
      <c r="AC114" s="40"/>
      <c r="AD114" s="40"/>
      <c r="AE114" s="40"/>
      <c r="AR114" s="233" t="s">
        <v>175</v>
      </c>
      <c r="AT114" s="233" t="s">
        <v>171</v>
      </c>
      <c r="AU114" s="233" t="s">
        <v>86</v>
      </c>
      <c r="AY114" s="19" t="s">
        <v>166</v>
      </c>
      <c r="BE114" s="234">
        <f>IF(O114="základní",K114,0)</f>
        <v>0</v>
      </c>
      <c r="BF114" s="234">
        <f>IF(O114="snížená",K114,0)</f>
        <v>0</v>
      </c>
      <c r="BG114" s="234">
        <f>IF(O114="zákl. přenesená",K114,0)</f>
        <v>0</v>
      </c>
      <c r="BH114" s="234">
        <f>IF(O114="sníž. přenesená",K114,0)</f>
        <v>0</v>
      </c>
      <c r="BI114" s="234">
        <f>IF(O114="nulová",K114,0)</f>
        <v>0</v>
      </c>
      <c r="BJ114" s="19" t="s">
        <v>84</v>
      </c>
      <c r="BK114" s="234">
        <f>ROUND(P114*H114,2)</f>
        <v>0</v>
      </c>
      <c r="BL114" s="19" t="s">
        <v>175</v>
      </c>
      <c r="BM114" s="233" t="s">
        <v>1654</v>
      </c>
    </row>
    <row r="115" s="12" customFormat="1" ht="20.88" customHeight="1">
      <c r="A115" s="12"/>
      <c r="B115" s="203"/>
      <c r="C115" s="204"/>
      <c r="D115" s="205" t="s">
        <v>75</v>
      </c>
      <c r="E115" s="218" t="s">
        <v>218</v>
      </c>
      <c r="F115" s="218" t="s">
        <v>1655</v>
      </c>
      <c r="G115" s="204"/>
      <c r="H115" s="204"/>
      <c r="I115" s="207"/>
      <c r="J115" s="207"/>
      <c r="K115" s="219">
        <f>BK115</f>
        <v>0</v>
      </c>
      <c r="L115" s="204"/>
      <c r="M115" s="209"/>
      <c r="N115" s="210"/>
      <c r="O115" s="211"/>
      <c r="P115" s="211"/>
      <c r="Q115" s="212">
        <f>SUM(Q116:Q127)</f>
        <v>0</v>
      </c>
      <c r="R115" s="212">
        <f>SUM(R116:R127)</f>
        <v>0</v>
      </c>
      <c r="S115" s="211"/>
      <c r="T115" s="213">
        <f>SUM(T116:T127)</f>
        <v>0</v>
      </c>
      <c r="U115" s="211"/>
      <c r="V115" s="213">
        <f>SUM(V116:V127)</f>
        <v>0</v>
      </c>
      <c r="W115" s="211"/>
      <c r="X115" s="214">
        <f>SUM(X116:X127)</f>
        <v>0</v>
      </c>
      <c r="Y115" s="12"/>
      <c r="Z115" s="12"/>
      <c r="AA115" s="12"/>
      <c r="AB115" s="12"/>
      <c r="AC115" s="12"/>
      <c r="AD115" s="12"/>
      <c r="AE115" s="12"/>
      <c r="AR115" s="215" t="s">
        <v>84</v>
      </c>
      <c r="AT115" s="216" t="s">
        <v>75</v>
      </c>
      <c r="AU115" s="216" t="s">
        <v>86</v>
      </c>
      <c r="AY115" s="215" t="s">
        <v>166</v>
      </c>
      <c r="BK115" s="217">
        <f>SUM(BK116:BK127)</f>
        <v>0</v>
      </c>
    </row>
    <row r="116" s="2" customFormat="1" ht="33" customHeight="1">
      <c r="A116" s="40"/>
      <c r="B116" s="41"/>
      <c r="C116" s="220" t="s">
        <v>191</v>
      </c>
      <c r="D116" s="220" t="s">
        <v>171</v>
      </c>
      <c r="E116" s="221" t="s">
        <v>1656</v>
      </c>
      <c r="F116" s="222" t="s">
        <v>1657</v>
      </c>
      <c r="G116" s="223" t="s">
        <v>599</v>
      </c>
      <c r="H116" s="224">
        <v>212.12200000000001</v>
      </c>
      <c r="I116" s="225"/>
      <c r="J116" s="225"/>
      <c r="K116" s="226">
        <f>ROUND(P116*H116,2)</f>
        <v>0</v>
      </c>
      <c r="L116" s="227"/>
      <c r="M116" s="46"/>
      <c r="N116" s="228" t="s">
        <v>20</v>
      </c>
      <c r="O116" s="229" t="s">
        <v>45</v>
      </c>
      <c r="P116" s="230">
        <f>I116+J116</f>
        <v>0</v>
      </c>
      <c r="Q116" s="230">
        <f>ROUND(I116*H116,2)</f>
        <v>0</v>
      </c>
      <c r="R116" s="230">
        <f>ROUND(J116*H116,2)</f>
        <v>0</v>
      </c>
      <c r="S116" s="86"/>
      <c r="T116" s="231">
        <f>S116*H116</f>
        <v>0</v>
      </c>
      <c r="U116" s="231">
        <v>0</v>
      </c>
      <c r="V116" s="231">
        <f>U116*H116</f>
        <v>0</v>
      </c>
      <c r="W116" s="231">
        <v>0</v>
      </c>
      <c r="X116" s="232">
        <f>W116*H116</f>
        <v>0</v>
      </c>
      <c r="Y116" s="40"/>
      <c r="Z116" s="40"/>
      <c r="AA116" s="40"/>
      <c r="AB116" s="40"/>
      <c r="AC116" s="40"/>
      <c r="AD116" s="40"/>
      <c r="AE116" s="40"/>
      <c r="AR116" s="233" t="s">
        <v>175</v>
      </c>
      <c r="AT116" s="233" t="s">
        <v>171</v>
      </c>
      <c r="AU116" s="233" t="s">
        <v>165</v>
      </c>
      <c r="AY116" s="19" t="s">
        <v>166</v>
      </c>
      <c r="BE116" s="234">
        <f>IF(O116="základní",K116,0)</f>
        <v>0</v>
      </c>
      <c r="BF116" s="234">
        <f>IF(O116="snížená",K116,0)</f>
        <v>0</v>
      </c>
      <c r="BG116" s="234">
        <f>IF(O116="zákl. přenesená",K116,0)</f>
        <v>0</v>
      </c>
      <c r="BH116" s="234">
        <f>IF(O116="sníž. přenesená",K116,0)</f>
        <v>0</v>
      </c>
      <c r="BI116" s="234">
        <f>IF(O116="nulová",K116,0)</f>
        <v>0</v>
      </c>
      <c r="BJ116" s="19" t="s">
        <v>84</v>
      </c>
      <c r="BK116" s="234">
        <f>ROUND(P116*H116,2)</f>
        <v>0</v>
      </c>
      <c r="BL116" s="19" t="s">
        <v>175</v>
      </c>
      <c r="BM116" s="233" t="s">
        <v>1658</v>
      </c>
    </row>
    <row r="117" s="15" customFormat="1">
      <c r="A117" s="15"/>
      <c r="B117" s="277"/>
      <c r="C117" s="278"/>
      <c r="D117" s="247" t="s">
        <v>605</v>
      </c>
      <c r="E117" s="279" t="s">
        <v>20</v>
      </c>
      <c r="F117" s="280" t="s">
        <v>1659</v>
      </c>
      <c r="G117" s="278"/>
      <c r="H117" s="279" t="s">
        <v>20</v>
      </c>
      <c r="I117" s="281"/>
      <c r="J117" s="281"/>
      <c r="K117" s="278"/>
      <c r="L117" s="278"/>
      <c r="M117" s="282"/>
      <c r="N117" s="283"/>
      <c r="O117" s="284"/>
      <c r="P117" s="284"/>
      <c r="Q117" s="284"/>
      <c r="R117" s="284"/>
      <c r="S117" s="284"/>
      <c r="T117" s="284"/>
      <c r="U117" s="284"/>
      <c r="V117" s="284"/>
      <c r="W117" s="284"/>
      <c r="X117" s="285"/>
      <c r="Y117" s="15"/>
      <c r="Z117" s="15"/>
      <c r="AA117" s="15"/>
      <c r="AB117" s="15"/>
      <c r="AC117" s="15"/>
      <c r="AD117" s="15"/>
      <c r="AE117" s="15"/>
      <c r="AT117" s="286" t="s">
        <v>605</v>
      </c>
      <c r="AU117" s="286" t="s">
        <v>165</v>
      </c>
      <c r="AV117" s="15" t="s">
        <v>84</v>
      </c>
      <c r="AW117" s="15" t="s">
        <v>5</v>
      </c>
      <c r="AX117" s="15" t="s">
        <v>76</v>
      </c>
      <c r="AY117" s="286" t="s">
        <v>166</v>
      </c>
    </row>
    <row r="118" s="15" customFormat="1">
      <c r="A118" s="15"/>
      <c r="B118" s="277"/>
      <c r="C118" s="278"/>
      <c r="D118" s="247" t="s">
        <v>605</v>
      </c>
      <c r="E118" s="279" t="s">
        <v>20</v>
      </c>
      <c r="F118" s="280" t="s">
        <v>1660</v>
      </c>
      <c r="G118" s="278"/>
      <c r="H118" s="279" t="s">
        <v>20</v>
      </c>
      <c r="I118" s="281"/>
      <c r="J118" s="281"/>
      <c r="K118" s="278"/>
      <c r="L118" s="278"/>
      <c r="M118" s="282"/>
      <c r="N118" s="283"/>
      <c r="O118" s="284"/>
      <c r="P118" s="284"/>
      <c r="Q118" s="284"/>
      <c r="R118" s="284"/>
      <c r="S118" s="284"/>
      <c r="T118" s="284"/>
      <c r="U118" s="284"/>
      <c r="V118" s="284"/>
      <c r="W118" s="284"/>
      <c r="X118" s="285"/>
      <c r="Y118" s="15"/>
      <c r="Z118" s="15"/>
      <c r="AA118" s="15"/>
      <c r="AB118" s="15"/>
      <c r="AC118" s="15"/>
      <c r="AD118" s="15"/>
      <c r="AE118" s="15"/>
      <c r="AT118" s="286" t="s">
        <v>605</v>
      </c>
      <c r="AU118" s="286" t="s">
        <v>165</v>
      </c>
      <c r="AV118" s="15" t="s">
        <v>84</v>
      </c>
      <c r="AW118" s="15" t="s">
        <v>5</v>
      </c>
      <c r="AX118" s="15" t="s">
        <v>76</v>
      </c>
      <c r="AY118" s="286" t="s">
        <v>166</v>
      </c>
    </row>
    <row r="119" s="13" customFormat="1">
      <c r="A119" s="13"/>
      <c r="B119" s="245"/>
      <c r="C119" s="246"/>
      <c r="D119" s="247" t="s">
        <v>605</v>
      </c>
      <c r="E119" s="248" t="s">
        <v>20</v>
      </c>
      <c r="F119" s="249" t="s">
        <v>1661</v>
      </c>
      <c r="G119" s="246"/>
      <c r="H119" s="250">
        <v>130.517</v>
      </c>
      <c r="I119" s="251"/>
      <c r="J119" s="251"/>
      <c r="K119" s="246"/>
      <c r="L119" s="246"/>
      <c r="M119" s="252"/>
      <c r="N119" s="253"/>
      <c r="O119" s="254"/>
      <c r="P119" s="254"/>
      <c r="Q119" s="254"/>
      <c r="R119" s="254"/>
      <c r="S119" s="254"/>
      <c r="T119" s="254"/>
      <c r="U119" s="254"/>
      <c r="V119" s="254"/>
      <c r="W119" s="254"/>
      <c r="X119" s="255"/>
      <c r="Y119" s="13"/>
      <c r="Z119" s="13"/>
      <c r="AA119" s="13"/>
      <c r="AB119" s="13"/>
      <c r="AC119" s="13"/>
      <c r="AD119" s="13"/>
      <c r="AE119" s="13"/>
      <c r="AT119" s="256" t="s">
        <v>605</v>
      </c>
      <c r="AU119" s="256" t="s">
        <v>165</v>
      </c>
      <c r="AV119" s="13" t="s">
        <v>86</v>
      </c>
      <c r="AW119" s="13" t="s">
        <v>5</v>
      </c>
      <c r="AX119" s="13" t="s">
        <v>76</v>
      </c>
      <c r="AY119" s="256" t="s">
        <v>166</v>
      </c>
    </row>
    <row r="120" s="13" customFormat="1">
      <c r="A120" s="13"/>
      <c r="B120" s="245"/>
      <c r="C120" s="246"/>
      <c r="D120" s="247" t="s">
        <v>605</v>
      </c>
      <c r="E120" s="248" t="s">
        <v>20</v>
      </c>
      <c r="F120" s="249" t="s">
        <v>1662</v>
      </c>
      <c r="G120" s="246"/>
      <c r="H120" s="250">
        <v>81.605000000000004</v>
      </c>
      <c r="I120" s="251"/>
      <c r="J120" s="251"/>
      <c r="K120" s="246"/>
      <c r="L120" s="246"/>
      <c r="M120" s="252"/>
      <c r="N120" s="253"/>
      <c r="O120" s="254"/>
      <c r="P120" s="254"/>
      <c r="Q120" s="254"/>
      <c r="R120" s="254"/>
      <c r="S120" s="254"/>
      <c r="T120" s="254"/>
      <c r="U120" s="254"/>
      <c r="V120" s="254"/>
      <c r="W120" s="254"/>
      <c r="X120" s="255"/>
      <c r="Y120" s="13"/>
      <c r="Z120" s="13"/>
      <c r="AA120" s="13"/>
      <c r="AB120" s="13"/>
      <c r="AC120" s="13"/>
      <c r="AD120" s="13"/>
      <c r="AE120" s="13"/>
      <c r="AT120" s="256" t="s">
        <v>605</v>
      </c>
      <c r="AU120" s="256" t="s">
        <v>165</v>
      </c>
      <c r="AV120" s="13" t="s">
        <v>86</v>
      </c>
      <c r="AW120" s="13" t="s">
        <v>5</v>
      </c>
      <c r="AX120" s="13" t="s">
        <v>76</v>
      </c>
      <c r="AY120" s="256" t="s">
        <v>166</v>
      </c>
    </row>
    <row r="121" s="14" customFormat="1">
      <c r="A121" s="14"/>
      <c r="B121" s="257"/>
      <c r="C121" s="258"/>
      <c r="D121" s="247" t="s">
        <v>605</v>
      </c>
      <c r="E121" s="259" t="s">
        <v>20</v>
      </c>
      <c r="F121" s="260" t="s">
        <v>608</v>
      </c>
      <c r="G121" s="258"/>
      <c r="H121" s="261">
        <v>212.12200000000001</v>
      </c>
      <c r="I121" s="262"/>
      <c r="J121" s="262"/>
      <c r="K121" s="258"/>
      <c r="L121" s="258"/>
      <c r="M121" s="263"/>
      <c r="N121" s="264"/>
      <c r="O121" s="265"/>
      <c r="P121" s="265"/>
      <c r="Q121" s="265"/>
      <c r="R121" s="265"/>
      <c r="S121" s="265"/>
      <c r="T121" s="265"/>
      <c r="U121" s="265"/>
      <c r="V121" s="265"/>
      <c r="W121" s="265"/>
      <c r="X121" s="266"/>
      <c r="Y121" s="14"/>
      <c r="Z121" s="14"/>
      <c r="AA121" s="14"/>
      <c r="AB121" s="14"/>
      <c r="AC121" s="14"/>
      <c r="AD121" s="14"/>
      <c r="AE121" s="14"/>
      <c r="AT121" s="267" t="s">
        <v>605</v>
      </c>
      <c r="AU121" s="267" t="s">
        <v>165</v>
      </c>
      <c r="AV121" s="14" t="s">
        <v>175</v>
      </c>
      <c r="AW121" s="14" t="s">
        <v>5</v>
      </c>
      <c r="AX121" s="14" t="s">
        <v>84</v>
      </c>
      <c r="AY121" s="267" t="s">
        <v>166</v>
      </c>
    </row>
    <row r="122" s="2" customFormat="1" ht="33" customHeight="1">
      <c r="A122" s="40"/>
      <c r="B122" s="41"/>
      <c r="C122" s="220" t="s">
        <v>196</v>
      </c>
      <c r="D122" s="220" t="s">
        <v>171</v>
      </c>
      <c r="E122" s="221" t="s">
        <v>1314</v>
      </c>
      <c r="F122" s="222" t="s">
        <v>1663</v>
      </c>
      <c r="G122" s="223" t="s">
        <v>599</v>
      </c>
      <c r="H122" s="224">
        <v>2252.2939999999999</v>
      </c>
      <c r="I122" s="225"/>
      <c r="J122" s="225"/>
      <c r="K122" s="226">
        <f>ROUND(P122*H122,2)</f>
        <v>0</v>
      </c>
      <c r="L122" s="227"/>
      <c r="M122" s="46"/>
      <c r="N122" s="228" t="s">
        <v>20</v>
      </c>
      <c r="O122" s="229" t="s">
        <v>45</v>
      </c>
      <c r="P122" s="230">
        <f>I122+J122</f>
        <v>0</v>
      </c>
      <c r="Q122" s="230">
        <f>ROUND(I122*H122,2)</f>
        <v>0</v>
      </c>
      <c r="R122" s="230">
        <f>ROUND(J122*H122,2)</f>
        <v>0</v>
      </c>
      <c r="S122" s="86"/>
      <c r="T122" s="231">
        <f>S122*H122</f>
        <v>0</v>
      </c>
      <c r="U122" s="231">
        <v>0</v>
      </c>
      <c r="V122" s="231">
        <f>U122*H122</f>
        <v>0</v>
      </c>
      <c r="W122" s="231">
        <v>0</v>
      </c>
      <c r="X122" s="232">
        <f>W122*H122</f>
        <v>0</v>
      </c>
      <c r="Y122" s="40"/>
      <c r="Z122" s="40"/>
      <c r="AA122" s="40"/>
      <c r="AB122" s="40"/>
      <c r="AC122" s="40"/>
      <c r="AD122" s="40"/>
      <c r="AE122" s="40"/>
      <c r="AR122" s="233" t="s">
        <v>175</v>
      </c>
      <c r="AT122" s="233" t="s">
        <v>171</v>
      </c>
      <c r="AU122" s="233" t="s">
        <v>165</v>
      </c>
      <c r="AY122" s="19" t="s">
        <v>166</v>
      </c>
      <c r="BE122" s="234">
        <f>IF(O122="základní",K122,0)</f>
        <v>0</v>
      </c>
      <c r="BF122" s="234">
        <f>IF(O122="snížená",K122,0)</f>
        <v>0</v>
      </c>
      <c r="BG122" s="234">
        <f>IF(O122="zákl. přenesená",K122,0)</f>
        <v>0</v>
      </c>
      <c r="BH122" s="234">
        <f>IF(O122="sníž. přenesená",K122,0)</f>
        <v>0</v>
      </c>
      <c r="BI122" s="234">
        <f>IF(O122="nulová",K122,0)</f>
        <v>0</v>
      </c>
      <c r="BJ122" s="19" t="s">
        <v>84</v>
      </c>
      <c r="BK122" s="234">
        <f>ROUND(P122*H122,2)</f>
        <v>0</v>
      </c>
      <c r="BL122" s="19" t="s">
        <v>175</v>
      </c>
      <c r="BM122" s="233" t="s">
        <v>1664</v>
      </c>
    </row>
    <row r="123" s="15" customFormat="1">
      <c r="A123" s="15"/>
      <c r="B123" s="277"/>
      <c r="C123" s="278"/>
      <c r="D123" s="247" t="s">
        <v>605</v>
      </c>
      <c r="E123" s="279" t="s">
        <v>20</v>
      </c>
      <c r="F123" s="280" t="s">
        <v>1665</v>
      </c>
      <c r="G123" s="278"/>
      <c r="H123" s="279" t="s">
        <v>20</v>
      </c>
      <c r="I123" s="281"/>
      <c r="J123" s="281"/>
      <c r="K123" s="278"/>
      <c r="L123" s="278"/>
      <c r="M123" s="282"/>
      <c r="N123" s="283"/>
      <c r="O123" s="284"/>
      <c r="P123" s="284"/>
      <c r="Q123" s="284"/>
      <c r="R123" s="284"/>
      <c r="S123" s="284"/>
      <c r="T123" s="284"/>
      <c r="U123" s="284"/>
      <c r="V123" s="284"/>
      <c r="W123" s="284"/>
      <c r="X123" s="285"/>
      <c r="Y123" s="15"/>
      <c r="Z123" s="15"/>
      <c r="AA123" s="15"/>
      <c r="AB123" s="15"/>
      <c r="AC123" s="15"/>
      <c r="AD123" s="15"/>
      <c r="AE123" s="15"/>
      <c r="AT123" s="286" t="s">
        <v>605</v>
      </c>
      <c r="AU123" s="286" t="s">
        <v>165</v>
      </c>
      <c r="AV123" s="15" t="s">
        <v>84</v>
      </c>
      <c r="AW123" s="15" t="s">
        <v>5</v>
      </c>
      <c r="AX123" s="15" t="s">
        <v>76</v>
      </c>
      <c r="AY123" s="286" t="s">
        <v>166</v>
      </c>
    </row>
    <row r="124" s="13" customFormat="1">
      <c r="A124" s="13"/>
      <c r="B124" s="245"/>
      <c r="C124" s="246"/>
      <c r="D124" s="247" t="s">
        <v>605</v>
      </c>
      <c r="E124" s="248" t="s">
        <v>20</v>
      </c>
      <c r="F124" s="249" t="s">
        <v>1666</v>
      </c>
      <c r="G124" s="246"/>
      <c r="H124" s="250">
        <v>1289.8499999999999</v>
      </c>
      <c r="I124" s="251"/>
      <c r="J124" s="251"/>
      <c r="K124" s="246"/>
      <c r="L124" s="246"/>
      <c r="M124" s="252"/>
      <c r="N124" s="253"/>
      <c r="O124" s="254"/>
      <c r="P124" s="254"/>
      <c r="Q124" s="254"/>
      <c r="R124" s="254"/>
      <c r="S124" s="254"/>
      <c r="T124" s="254"/>
      <c r="U124" s="254"/>
      <c r="V124" s="254"/>
      <c r="W124" s="254"/>
      <c r="X124" s="255"/>
      <c r="Y124" s="13"/>
      <c r="Z124" s="13"/>
      <c r="AA124" s="13"/>
      <c r="AB124" s="13"/>
      <c r="AC124" s="13"/>
      <c r="AD124" s="13"/>
      <c r="AE124" s="13"/>
      <c r="AT124" s="256" t="s">
        <v>605</v>
      </c>
      <c r="AU124" s="256" t="s">
        <v>165</v>
      </c>
      <c r="AV124" s="13" t="s">
        <v>86</v>
      </c>
      <c r="AW124" s="13" t="s">
        <v>5</v>
      </c>
      <c r="AX124" s="13" t="s">
        <v>76</v>
      </c>
      <c r="AY124" s="256" t="s">
        <v>166</v>
      </c>
    </row>
    <row r="125" s="15" customFormat="1">
      <c r="A125" s="15"/>
      <c r="B125" s="277"/>
      <c r="C125" s="278"/>
      <c r="D125" s="247" t="s">
        <v>605</v>
      </c>
      <c r="E125" s="279" t="s">
        <v>20</v>
      </c>
      <c r="F125" s="280" t="s">
        <v>1667</v>
      </c>
      <c r="G125" s="278"/>
      <c r="H125" s="279" t="s">
        <v>20</v>
      </c>
      <c r="I125" s="281"/>
      <c r="J125" s="281"/>
      <c r="K125" s="278"/>
      <c r="L125" s="278"/>
      <c r="M125" s="282"/>
      <c r="N125" s="283"/>
      <c r="O125" s="284"/>
      <c r="P125" s="284"/>
      <c r="Q125" s="284"/>
      <c r="R125" s="284"/>
      <c r="S125" s="284"/>
      <c r="T125" s="284"/>
      <c r="U125" s="284"/>
      <c r="V125" s="284"/>
      <c r="W125" s="284"/>
      <c r="X125" s="285"/>
      <c r="Y125" s="15"/>
      <c r="Z125" s="15"/>
      <c r="AA125" s="15"/>
      <c r="AB125" s="15"/>
      <c r="AC125" s="15"/>
      <c r="AD125" s="15"/>
      <c r="AE125" s="15"/>
      <c r="AT125" s="286" t="s">
        <v>605</v>
      </c>
      <c r="AU125" s="286" t="s">
        <v>165</v>
      </c>
      <c r="AV125" s="15" t="s">
        <v>84</v>
      </c>
      <c r="AW125" s="15" t="s">
        <v>5</v>
      </c>
      <c r="AX125" s="15" t="s">
        <v>76</v>
      </c>
      <c r="AY125" s="286" t="s">
        <v>166</v>
      </c>
    </row>
    <row r="126" s="13" customFormat="1">
      <c r="A126" s="13"/>
      <c r="B126" s="245"/>
      <c r="C126" s="246"/>
      <c r="D126" s="247" t="s">
        <v>605</v>
      </c>
      <c r="E126" s="248" t="s">
        <v>20</v>
      </c>
      <c r="F126" s="249" t="s">
        <v>1668</v>
      </c>
      <c r="G126" s="246"/>
      <c r="H126" s="250">
        <v>962.44399999999996</v>
      </c>
      <c r="I126" s="251"/>
      <c r="J126" s="251"/>
      <c r="K126" s="246"/>
      <c r="L126" s="246"/>
      <c r="M126" s="252"/>
      <c r="N126" s="253"/>
      <c r="O126" s="254"/>
      <c r="P126" s="254"/>
      <c r="Q126" s="254"/>
      <c r="R126" s="254"/>
      <c r="S126" s="254"/>
      <c r="T126" s="254"/>
      <c r="U126" s="254"/>
      <c r="V126" s="254"/>
      <c r="W126" s="254"/>
      <c r="X126" s="255"/>
      <c r="Y126" s="13"/>
      <c r="Z126" s="13"/>
      <c r="AA126" s="13"/>
      <c r="AB126" s="13"/>
      <c r="AC126" s="13"/>
      <c r="AD126" s="13"/>
      <c r="AE126" s="13"/>
      <c r="AT126" s="256" t="s">
        <v>605</v>
      </c>
      <c r="AU126" s="256" t="s">
        <v>165</v>
      </c>
      <c r="AV126" s="13" t="s">
        <v>86</v>
      </c>
      <c r="AW126" s="13" t="s">
        <v>5</v>
      </c>
      <c r="AX126" s="13" t="s">
        <v>76</v>
      </c>
      <c r="AY126" s="256" t="s">
        <v>166</v>
      </c>
    </row>
    <row r="127" s="14" customFormat="1">
      <c r="A127" s="14"/>
      <c r="B127" s="257"/>
      <c r="C127" s="258"/>
      <c r="D127" s="247" t="s">
        <v>605</v>
      </c>
      <c r="E127" s="259" t="s">
        <v>20</v>
      </c>
      <c r="F127" s="260" t="s">
        <v>608</v>
      </c>
      <c r="G127" s="258"/>
      <c r="H127" s="261">
        <v>2252.2939999999999</v>
      </c>
      <c r="I127" s="262"/>
      <c r="J127" s="262"/>
      <c r="K127" s="258"/>
      <c r="L127" s="258"/>
      <c r="M127" s="263"/>
      <c r="N127" s="264"/>
      <c r="O127" s="265"/>
      <c r="P127" s="265"/>
      <c r="Q127" s="265"/>
      <c r="R127" s="265"/>
      <c r="S127" s="265"/>
      <c r="T127" s="265"/>
      <c r="U127" s="265"/>
      <c r="V127" s="265"/>
      <c r="W127" s="265"/>
      <c r="X127" s="266"/>
      <c r="Y127" s="14"/>
      <c r="Z127" s="14"/>
      <c r="AA127" s="14"/>
      <c r="AB127" s="14"/>
      <c r="AC127" s="14"/>
      <c r="AD127" s="14"/>
      <c r="AE127" s="14"/>
      <c r="AT127" s="267" t="s">
        <v>605</v>
      </c>
      <c r="AU127" s="267" t="s">
        <v>165</v>
      </c>
      <c r="AV127" s="14" t="s">
        <v>175</v>
      </c>
      <c r="AW127" s="14" t="s">
        <v>5</v>
      </c>
      <c r="AX127" s="14" t="s">
        <v>84</v>
      </c>
      <c r="AY127" s="267" t="s">
        <v>166</v>
      </c>
    </row>
    <row r="128" s="12" customFormat="1" ht="20.88" customHeight="1">
      <c r="A128" s="12"/>
      <c r="B128" s="203"/>
      <c r="C128" s="204"/>
      <c r="D128" s="205" t="s">
        <v>75</v>
      </c>
      <c r="E128" s="218" t="s">
        <v>222</v>
      </c>
      <c r="F128" s="218" t="s">
        <v>1669</v>
      </c>
      <c r="G128" s="204"/>
      <c r="H128" s="204"/>
      <c r="I128" s="207"/>
      <c r="J128" s="207"/>
      <c r="K128" s="219">
        <f>BK128</f>
        <v>0</v>
      </c>
      <c r="L128" s="204"/>
      <c r="M128" s="209"/>
      <c r="N128" s="210"/>
      <c r="O128" s="211"/>
      <c r="P128" s="211"/>
      <c r="Q128" s="212">
        <f>SUM(Q129:Q146)</f>
        <v>0</v>
      </c>
      <c r="R128" s="212">
        <f>SUM(R129:R146)</f>
        <v>0</v>
      </c>
      <c r="S128" s="211"/>
      <c r="T128" s="213">
        <f>SUM(T129:T146)</f>
        <v>0</v>
      </c>
      <c r="U128" s="211"/>
      <c r="V128" s="213">
        <f>SUM(V129:V146)</f>
        <v>0</v>
      </c>
      <c r="W128" s="211"/>
      <c r="X128" s="214">
        <f>SUM(X129:X146)</f>
        <v>0</v>
      </c>
      <c r="Y128" s="12"/>
      <c r="Z128" s="12"/>
      <c r="AA128" s="12"/>
      <c r="AB128" s="12"/>
      <c r="AC128" s="12"/>
      <c r="AD128" s="12"/>
      <c r="AE128" s="12"/>
      <c r="AR128" s="215" t="s">
        <v>84</v>
      </c>
      <c r="AT128" s="216" t="s">
        <v>75</v>
      </c>
      <c r="AU128" s="216" t="s">
        <v>86</v>
      </c>
      <c r="AY128" s="215" t="s">
        <v>166</v>
      </c>
      <c r="BK128" s="217">
        <f>SUM(BK129:BK146)</f>
        <v>0</v>
      </c>
    </row>
    <row r="129" s="2" customFormat="1" ht="33" customHeight="1">
      <c r="A129" s="40"/>
      <c r="B129" s="41"/>
      <c r="C129" s="220" t="s">
        <v>194</v>
      </c>
      <c r="D129" s="220" t="s">
        <v>171</v>
      </c>
      <c r="E129" s="221" t="s">
        <v>1321</v>
      </c>
      <c r="F129" s="222" t="s">
        <v>1670</v>
      </c>
      <c r="G129" s="223" t="s">
        <v>599</v>
      </c>
      <c r="H129" s="224">
        <v>81.200000000000003</v>
      </c>
      <c r="I129" s="225"/>
      <c r="J129" s="225"/>
      <c r="K129" s="226">
        <f>ROUND(P129*H129,2)</f>
        <v>0</v>
      </c>
      <c r="L129" s="227"/>
      <c r="M129" s="46"/>
      <c r="N129" s="228" t="s">
        <v>20</v>
      </c>
      <c r="O129" s="229" t="s">
        <v>45</v>
      </c>
      <c r="P129" s="230">
        <f>I129+J129</f>
        <v>0</v>
      </c>
      <c r="Q129" s="230">
        <f>ROUND(I129*H129,2)</f>
        <v>0</v>
      </c>
      <c r="R129" s="230">
        <f>ROUND(J129*H129,2)</f>
        <v>0</v>
      </c>
      <c r="S129" s="86"/>
      <c r="T129" s="231">
        <f>S129*H129</f>
        <v>0</v>
      </c>
      <c r="U129" s="231">
        <v>0</v>
      </c>
      <c r="V129" s="231">
        <f>U129*H129</f>
        <v>0</v>
      </c>
      <c r="W129" s="231">
        <v>0</v>
      </c>
      <c r="X129" s="232">
        <f>W129*H129</f>
        <v>0</v>
      </c>
      <c r="Y129" s="40"/>
      <c r="Z129" s="40"/>
      <c r="AA129" s="40"/>
      <c r="AB129" s="40"/>
      <c r="AC129" s="40"/>
      <c r="AD129" s="40"/>
      <c r="AE129" s="40"/>
      <c r="AR129" s="233" t="s">
        <v>175</v>
      </c>
      <c r="AT129" s="233" t="s">
        <v>171</v>
      </c>
      <c r="AU129" s="233" t="s">
        <v>165</v>
      </c>
      <c r="AY129" s="19" t="s">
        <v>166</v>
      </c>
      <c r="BE129" s="234">
        <f>IF(O129="základní",K129,0)</f>
        <v>0</v>
      </c>
      <c r="BF129" s="234">
        <f>IF(O129="snížená",K129,0)</f>
        <v>0</v>
      </c>
      <c r="BG129" s="234">
        <f>IF(O129="zákl. přenesená",K129,0)</f>
        <v>0</v>
      </c>
      <c r="BH129" s="234">
        <f>IF(O129="sníž. přenesená",K129,0)</f>
        <v>0</v>
      </c>
      <c r="BI129" s="234">
        <f>IF(O129="nulová",K129,0)</f>
        <v>0</v>
      </c>
      <c r="BJ129" s="19" t="s">
        <v>84</v>
      </c>
      <c r="BK129" s="234">
        <f>ROUND(P129*H129,2)</f>
        <v>0</v>
      </c>
      <c r="BL129" s="19" t="s">
        <v>175</v>
      </c>
      <c r="BM129" s="233" t="s">
        <v>1671</v>
      </c>
    </row>
    <row r="130" s="15" customFormat="1">
      <c r="A130" s="15"/>
      <c r="B130" s="277"/>
      <c r="C130" s="278"/>
      <c r="D130" s="247" t="s">
        <v>605</v>
      </c>
      <c r="E130" s="279" t="s">
        <v>20</v>
      </c>
      <c r="F130" s="280" t="s">
        <v>1672</v>
      </c>
      <c r="G130" s="278"/>
      <c r="H130" s="279" t="s">
        <v>20</v>
      </c>
      <c r="I130" s="281"/>
      <c r="J130" s="281"/>
      <c r="K130" s="278"/>
      <c r="L130" s="278"/>
      <c r="M130" s="282"/>
      <c r="N130" s="283"/>
      <c r="O130" s="284"/>
      <c r="P130" s="284"/>
      <c r="Q130" s="284"/>
      <c r="R130" s="284"/>
      <c r="S130" s="284"/>
      <c r="T130" s="284"/>
      <c r="U130" s="284"/>
      <c r="V130" s="284"/>
      <c r="W130" s="284"/>
      <c r="X130" s="285"/>
      <c r="Y130" s="15"/>
      <c r="Z130" s="15"/>
      <c r="AA130" s="15"/>
      <c r="AB130" s="15"/>
      <c r="AC130" s="15"/>
      <c r="AD130" s="15"/>
      <c r="AE130" s="15"/>
      <c r="AT130" s="286" t="s">
        <v>605</v>
      </c>
      <c r="AU130" s="286" t="s">
        <v>165</v>
      </c>
      <c r="AV130" s="15" t="s">
        <v>84</v>
      </c>
      <c r="AW130" s="15" t="s">
        <v>5</v>
      </c>
      <c r="AX130" s="15" t="s">
        <v>76</v>
      </c>
      <c r="AY130" s="286" t="s">
        <v>166</v>
      </c>
    </row>
    <row r="131" s="13" customFormat="1">
      <c r="A131" s="13"/>
      <c r="B131" s="245"/>
      <c r="C131" s="246"/>
      <c r="D131" s="247" t="s">
        <v>605</v>
      </c>
      <c r="E131" s="248" t="s">
        <v>20</v>
      </c>
      <c r="F131" s="249" t="s">
        <v>1673</v>
      </c>
      <c r="G131" s="246"/>
      <c r="H131" s="250">
        <v>80</v>
      </c>
      <c r="I131" s="251"/>
      <c r="J131" s="251"/>
      <c r="K131" s="246"/>
      <c r="L131" s="246"/>
      <c r="M131" s="252"/>
      <c r="N131" s="253"/>
      <c r="O131" s="254"/>
      <c r="P131" s="254"/>
      <c r="Q131" s="254"/>
      <c r="R131" s="254"/>
      <c r="S131" s="254"/>
      <c r="T131" s="254"/>
      <c r="U131" s="254"/>
      <c r="V131" s="254"/>
      <c r="W131" s="254"/>
      <c r="X131" s="255"/>
      <c r="Y131" s="13"/>
      <c r="Z131" s="13"/>
      <c r="AA131" s="13"/>
      <c r="AB131" s="13"/>
      <c r="AC131" s="13"/>
      <c r="AD131" s="13"/>
      <c r="AE131" s="13"/>
      <c r="AT131" s="256" t="s">
        <v>605</v>
      </c>
      <c r="AU131" s="256" t="s">
        <v>165</v>
      </c>
      <c r="AV131" s="13" t="s">
        <v>86</v>
      </c>
      <c r="AW131" s="13" t="s">
        <v>5</v>
      </c>
      <c r="AX131" s="13" t="s">
        <v>76</v>
      </c>
      <c r="AY131" s="256" t="s">
        <v>166</v>
      </c>
    </row>
    <row r="132" s="15" customFormat="1">
      <c r="A132" s="15"/>
      <c r="B132" s="277"/>
      <c r="C132" s="278"/>
      <c r="D132" s="247" t="s">
        <v>605</v>
      </c>
      <c r="E132" s="279" t="s">
        <v>20</v>
      </c>
      <c r="F132" s="280" t="s">
        <v>1674</v>
      </c>
      <c r="G132" s="278"/>
      <c r="H132" s="279" t="s">
        <v>20</v>
      </c>
      <c r="I132" s="281"/>
      <c r="J132" s="281"/>
      <c r="K132" s="278"/>
      <c r="L132" s="278"/>
      <c r="M132" s="282"/>
      <c r="N132" s="283"/>
      <c r="O132" s="284"/>
      <c r="P132" s="284"/>
      <c r="Q132" s="284"/>
      <c r="R132" s="284"/>
      <c r="S132" s="284"/>
      <c r="T132" s="284"/>
      <c r="U132" s="284"/>
      <c r="V132" s="284"/>
      <c r="W132" s="284"/>
      <c r="X132" s="285"/>
      <c r="Y132" s="15"/>
      <c r="Z132" s="15"/>
      <c r="AA132" s="15"/>
      <c r="AB132" s="15"/>
      <c r="AC132" s="15"/>
      <c r="AD132" s="15"/>
      <c r="AE132" s="15"/>
      <c r="AT132" s="286" t="s">
        <v>605</v>
      </c>
      <c r="AU132" s="286" t="s">
        <v>165</v>
      </c>
      <c r="AV132" s="15" t="s">
        <v>84</v>
      </c>
      <c r="AW132" s="15" t="s">
        <v>5</v>
      </c>
      <c r="AX132" s="15" t="s">
        <v>76</v>
      </c>
      <c r="AY132" s="286" t="s">
        <v>166</v>
      </c>
    </row>
    <row r="133" s="13" customFormat="1">
      <c r="A133" s="13"/>
      <c r="B133" s="245"/>
      <c r="C133" s="246"/>
      <c r="D133" s="247" t="s">
        <v>605</v>
      </c>
      <c r="E133" s="248" t="s">
        <v>20</v>
      </c>
      <c r="F133" s="249" t="s">
        <v>1675</v>
      </c>
      <c r="G133" s="246"/>
      <c r="H133" s="250">
        <v>1.2</v>
      </c>
      <c r="I133" s="251"/>
      <c r="J133" s="251"/>
      <c r="K133" s="246"/>
      <c r="L133" s="246"/>
      <c r="M133" s="252"/>
      <c r="N133" s="253"/>
      <c r="O133" s="254"/>
      <c r="P133" s="254"/>
      <c r="Q133" s="254"/>
      <c r="R133" s="254"/>
      <c r="S133" s="254"/>
      <c r="T133" s="254"/>
      <c r="U133" s="254"/>
      <c r="V133" s="254"/>
      <c r="W133" s="254"/>
      <c r="X133" s="255"/>
      <c r="Y133" s="13"/>
      <c r="Z133" s="13"/>
      <c r="AA133" s="13"/>
      <c r="AB133" s="13"/>
      <c r="AC133" s="13"/>
      <c r="AD133" s="13"/>
      <c r="AE133" s="13"/>
      <c r="AT133" s="256" t="s">
        <v>605</v>
      </c>
      <c r="AU133" s="256" t="s">
        <v>165</v>
      </c>
      <c r="AV133" s="13" t="s">
        <v>86</v>
      </c>
      <c r="AW133" s="13" t="s">
        <v>5</v>
      </c>
      <c r="AX133" s="13" t="s">
        <v>76</v>
      </c>
      <c r="AY133" s="256" t="s">
        <v>166</v>
      </c>
    </row>
    <row r="134" s="14" customFormat="1">
      <c r="A134" s="14"/>
      <c r="B134" s="257"/>
      <c r="C134" s="258"/>
      <c r="D134" s="247" t="s">
        <v>605</v>
      </c>
      <c r="E134" s="259" t="s">
        <v>20</v>
      </c>
      <c r="F134" s="260" t="s">
        <v>608</v>
      </c>
      <c r="G134" s="258"/>
      <c r="H134" s="261">
        <v>81.200000000000003</v>
      </c>
      <c r="I134" s="262"/>
      <c r="J134" s="262"/>
      <c r="K134" s="258"/>
      <c r="L134" s="258"/>
      <c r="M134" s="263"/>
      <c r="N134" s="264"/>
      <c r="O134" s="265"/>
      <c r="P134" s="265"/>
      <c r="Q134" s="265"/>
      <c r="R134" s="265"/>
      <c r="S134" s="265"/>
      <c r="T134" s="265"/>
      <c r="U134" s="265"/>
      <c r="V134" s="265"/>
      <c r="W134" s="265"/>
      <c r="X134" s="266"/>
      <c r="Y134" s="14"/>
      <c r="Z134" s="14"/>
      <c r="AA134" s="14"/>
      <c r="AB134" s="14"/>
      <c r="AC134" s="14"/>
      <c r="AD134" s="14"/>
      <c r="AE134" s="14"/>
      <c r="AT134" s="267" t="s">
        <v>605</v>
      </c>
      <c r="AU134" s="267" t="s">
        <v>165</v>
      </c>
      <c r="AV134" s="14" t="s">
        <v>175</v>
      </c>
      <c r="AW134" s="14" t="s">
        <v>5</v>
      </c>
      <c r="AX134" s="14" t="s">
        <v>84</v>
      </c>
      <c r="AY134" s="267" t="s">
        <v>166</v>
      </c>
    </row>
    <row r="135" s="2" customFormat="1" ht="33" customHeight="1">
      <c r="A135" s="40"/>
      <c r="B135" s="41"/>
      <c r="C135" s="220" t="s">
        <v>203</v>
      </c>
      <c r="D135" s="220" t="s">
        <v>171</v>
      </c>
      <c r="E135" s="221" t="s">
        <v>1676</v>
      </c>
      <c r="F135" s="222" t="s">
        <v>1677</v>
      </c>
      <c r="G135" s="223" t="s">
        <v>599</v>
      </c>
      <c r="H135" s="224">
        <v>132.31</v>
      </c>
      <c r="I135" s="225"/>
      <c r="J135" s="225"/>
      <c r="K135" s="226">
        <f>ROUND(P135*H135,2)</f>
        <v>0</v>
      </c>
      <c r="L135" s="227"/>
      <c r="M135" s="46"/>
      <c r="N135" s="228" t="s">
        <v>20</v>
      </c>
      <c r="O135" s="229" t="s">
        <v>45</v>
      </c>
      <c r="P135" s="230">
        <f>I135+J135</f>
        <v>0</v>
      </c>
      <c r="Q135" s="230">
        <f>ROUND(I135*H135,2)</f>
        <v>0</v>
      </c>
      <c r="R135" s="230">
        <f>ROUND(J135*H135,2)</f>
        <v>0</v>
      </c>
      <c r="S135" s="86"/>
      <c r="T135" s="231">
        <f>S135*H135</f>
        <v>0</v>
      </c>
      <c r="U135" s="231">
        <v>0</v>
      </c>
      <c r="V135" s="231">
        <f>U135*H135</f>
        <v>0</v>
      </c>
      <c r="W135" s="231">
        <v>0</v>
      </c>
      <c r="X135" s="232">
        <f>W135*H135</f>
        <v>0</v>
      </c>
      <c r="Y135" s="40"/>
      <c r="Z135" s="40"/>
      <c r="AA135" s="40"/>
      <c r="AB135" s="40"/>
      <c r="AC135" s="40"/>
      <c r="AD135" s="40"/>
      <c r="AE135" s="40"/>
      <c r="AR135" s="233" t="s">
        <v>175</v>
      </c>
      <c r="AT135" s="233" t="s">
        <v>171</v>
      </c>
      <c r="AU135" s="233" t="s">
        <v>165</v>
      </c>
      <c r="AY135" s="19" t="s">
        <v>166</v>
      </c>
      <c r="BE135" s="234">
        <f>IF(O135="základní",K135,0)</f>
        <v>0</v>
      </c>
      <c r="BF135" s="234">
        <f>IF(O135="snížená",K135,0)</f>
        <v>0</v>
      </c>
      <c r="BG135" s="234">
        <f>IF(O135="zákl. přenesená",K135,0)</f>
        <v>0</v>
      </c>
      <c r="BH135" s="234">
        <f>IF(O135="sníž. přenesená",K135,0)</f>
        <v>0</v>
      </c>
      <c r="BI135" s="234">
        <f>IF(O135="nulová",K135,0)</f>
        <v>0</v>
      </c>
      <c r="BJ135" s="19" t="s">
        <v>84</v>
      </c>
      <c r="BK135" s="234">
        <f>ROUND(P135*H135,2)</f>
        <v>0</v>
      </c>
      <c r="BL135" s="19" t="s">
        <v>175</v>
      </c>
      <c r="BM135" s="233" t="s">
        <v>1678</v>
      </c>
    </row>
    <row r="136" s="15" customFormat="1">
      <c r="A136" s="15"/>
      <c r="B136" s="277"/>
      <c r="C136" s="278"/>
      <c r="D136" s="247" t="s">
        <v>605</v>
      </c>
      <c r="E136" s="279" t="s">
        <v>20</v>
      </c>
      <c r="F136" s="280" t="s">
        <v>1679</v>
      </c>
      <c r="G136" s="278"/>
      <c r="H136" s="279" t="s">
        <v>20</v>
      </c>
      <c r="I136" s="281"/>
      <c r="J136" s="281"/>
      <c r="K136" s="278"/>
      <c r="L136" s="278"/>
      <c r="M136" s="282"/>
      <c r="N136" s="283"/>
      <c r="O136" s="284"/>
      <c r="P136" s="284"/>
      <c r="Q136" s="284"/>
      <c r="R136" s="284"/>
      <c r="S136" s="284"/>
      <c r="T136" s="284"/>
      <c r="U136" s="284"/>
      <c r="V136" s="284"/>
      <c r="W136" s="284"/>
      <c r="X136" s="285"/>
      <c r="Y136" s="15"/>
      <c r="Z136" s="15"/>
      <c r="AA136" s="15"/>
      <c r="AB136" s="15"/>
      <c r="AC136" s="15"/>
      <c r="AD136" s="15"/>
      <c r="AE136" s="15"/>
      <c r="AT136" s="286" t="s">
        <v>605</v>
      </c>
      <c r="AU136" s="286" t="s">
        <v>165</v>
      </c>
      <c r="AV136" s="15" t="s">
        <v>84</v>
      </c>
      <c r="AW136" s="15" t="s">
        <v>5</v>
      </c>
      <c r="AX136" s="15" t="s">
        <v>76</v>
      </c>
      <c r="AY136" s="286" t="s">
        <v>166</v>
      </c>
    </row>
    <row r="137" s="15" customFormat="1">
      <c r="A137" s="15"/>
      <c r="B137" s="277"/>
      <c r="C137" s="278"/>
      <c r="D137" s="247" t="s">
        <v>605</v>
      </c>
      <c r="E137" s="279" t="s">
        <v>20</v>
      </c>
      <c r="F137" s="280" t="s">
        <v>1680</v>
      </c>
      <c r="G137" s="278"/>
      <c r="H137" s="279" t="s">
        <v>20</v>
      </c>
      <c r="I137" s="281"/>
      <c r="J137" s="281"/>
      <c r="K137" s="278"/>
      <c r="L137" s="278"/>
      <c r="M137" s="282"/>
      <c r="N137" s="283"/>
      <c r="O137" s="284"/>
      <c r="P137" s="284"/>
      <c r="Q137" s="284"/>
      <c r="R137" s="284"/>
      <c r="S137" s="284"/>
      <c r="T137" s="284"/>
      <c r="U137" s="284"/>
      <c r="V137" s="284"/>
      <c r="W137" s="284"/>
      <c r="X137" s="285"/>
      <c r="Y137" s="15"/>
      <c r="Z137" s="15"/>
      <c r="AA137" s="15"/>
      <c r="AB137" s="15"/>
      <c r="AC137" s="15"/>
      <c r="AD137" s="15"/>
      <c r="AE137" s="15"/>
      <c r="AT137" s="286" t="s">
        <v>605</v>
      </c>
      <c r="AU137" s="286" t="s">
        <v>165</v>
      </c>
      <c r="AV137" s="15" t="s">
        <v>84</v>
      </c>
      <c r="AW137" s="15" t="s">
        <v>5</v>
      </c>
      <c r="AX137" s="15" t="s">
        <v>76</v>
      </c>
      <c r="AY137" s="286" t="s">
        <v>166</v>
      </c>
    </row>
    <row r="138" s="13" customFormat="1">
      <c r="A138" s="13"/>
      <c r="B138" s="245"/>
      <c r="C138" s="246"/>
      <c r="D138" s="247" t="s">
        <v>605</v>
      </c>
      <c r="E138" s="248" t="s">
        <v>20</v>
      </c>
      <c r="F138" s="249" t="s">
        <v>1681</v>
      </c>
      <c r="G138" s="246"/>
      <c r="H138" s="250">
        <v>67.155000000000001</v>
      </c>
      <c r="I138" s="251"/>
      <c r="J138" s="251"/>
      <c r="K138" s="246"/>
      <c r="L138" s="246"/>
      <c r="M138" s="252"/>
      <c r="N138" s="253"/>
      <c r="O138" s="254"/>
      <c r="P138" s="254"/>
      <c r="Q138" s="254"/>
      <c r="R138" s="254"/>
      <c r="S138" s="254"/>
      <c r="T138" s="254"/>
      <c r="U138" s="254"/>
      <c r="V138" s="254"/>
      <c r="W138" s="254"/>
      <c r="X138" s="255"/>
      <c r="Y138" s="13"/>
      <c r="Z138" s="13"/>
      <c r="AA138" s="13"/>
      <c r="AB138" s="13"/>
      <c r="AC138" s="13"/>
      <c r="AD138" s="13"/>
      <c r="AE138" s="13"/>
      <c r="AT138" s="256" t="s">
        <v>605</v>
      </c>
      <c r="AU138" s="256" t="s">
        <v>165</v>
      </c>
      <c r="AV138" s="13" t="s">
        <v>86</v>
      </c>
      <c r="AW138" s="13" t="s">
        <v>5</v>
      </c>
      <c r="AX138" s="13" t="s">
        <v>76</v>
      </c>
      <c r="AY138" s="256" t="s">
        <v>166</v>
      </c>
    </row>
    <row r="139" s="15" customFormat="1">
      <c r="A139" s="15"/>
      <c r="B139" s="277"/>
      <c r="C139" s="278"/>
      <c r="D139" s="247" t="s">
        <v>605</v>
      </c>
      <c r="E139" s="279" t="s">
        <v>20</v>
      </c>
      <c r="F139" s="280" t="s">
        <v>1682</v>
      </c>
      <c r="G139" s="278"/>
      <c r="H139" s="279" t="s">
        <v>20</v>
      </c>
      <c r="I139" s="281"/>
      <c r="J139" s="281"/>
      <c r="K139" s="278"/>
      <c r="L139" s="278"/>
      <c r="M139" s="282"/>
      <c r="N139" s="283"/>
      <c r="O139" s="284"/>
      <c r="P139" s="284"/>
      <c r="Q139" s="284"/>
      <c r="R139" s="284"/>
      <c r="S139" s="284"/>
      <c r="T139" s="284"/>
      <c r="U139" s="284"/>
      <c r="V139" s="284"/>
      <c r="W139" s="284"/>
      <c r="X139" s="285"/>
      <c r="Y139" s="15"/>
      <c r="Z139" s="15"/>
      <c r="AA139" s="15"/>
      <c r="AB139" s="15"/>
      <c r="AC139" s="15"/>
      <c r="AD139" s="15"/>
      <c r="AE139" s="15"/>
      <c r="AT139" s="286" t="s">
        <v>605</v>
      </c>
      <c r="AU139" s="286" t="s">
        <v>165</v>
      </c>
      <c r="AV139" s="15" t="s">
        <v>84</v>
      </c>
      <c r="AW139" s="15" t="s">
        <v>5</v>
      </c>
      <c r="AX139" s="15" t="s">
        <v>76</v>
      </c>
      <c r="AY139" s="286" t="s">
        <v>166</v>
      </c>
    </row>
    <row r="140" s="13" customFormat="1">
      <c r="A140" s="13"/>
      <c r="B140" s="245"/>
      <c r="C140" s="246"/>
      <c r="D140" s="247" t="s">
        <v>605</v>
      </c>
      <c r="E140" s="248" t="s">
        <v>20</v>
      </c>
      <c r="F140" s="249" t="s">
        <v>1683</v>
      </c>
      <c r="G140" s="246"/>
      <c r="H140" s="250">
        <v>1.593</v>
      </c>
      <c r="I140" s="251"/>
      <c r="J140" s="251"/>
      <c r="K140" s="246"/>
      <c r="L140" s="246"/>
      <c r="M140" s="252"/>
      <c r="N140" s="253"/>
      <c r="O140" s="254"/>
      <c r="P140" s="254"/>
      <c r="Q140" s="254"/>
      <c r="R140" s="254"/>
      <c r="S140" s="254"/>
      <c r="T140" s="254"/>
      <c r="U140" s="254"/>
      <c r="V140" s="254"/>
      <c r="W140" s="254"/>
      <c r="X140" s="255"/>
      <c r="Y140" s="13"/>
      <c r="Z140" s="13"/>
      <c r="AA140" s="13"/>
      <c r="AB140" s="13"/>
      <c r="AC140" s="13"/>
      <c r="AD140" s="13"/>
      <c r="AE140" s="13"/>
      <c r="AT140" s="256" t="s">
        <v>605</v>
      </c>
      <c r="AU140" s="256" t="s">
        <v>165</v>
      </c>
      <c r="AV140" s="13" t="s">
        <v>86</v>
      </c>
      <c r="AW140" s="13" t="s">
        <v>5</v>
      </c>
      <c r="AX140" s="13" t="s">
        <v>76</v>
      </c>
      <c r="AY140" s="256" t="s">
        <v>166</v>
      </c>
    </row>
    <row r="141" s="15" customFormat="1">
      <c r="A141" s="15"/>
      <c r="B141" s="277"/>
      <c r="C141" s="278"/>
      <c r="D141" s="247" t="s">
        <v>605</v>
      </c>
      <c r="E141" s="279" t="s">
        <v>20</v>
      </c>
      <c r="F141" s="280" t="s">
        <v>1684</v>
      </c>
      <c r="G141" s="278"/>
      <c r="H141" s="279" t="s">
        <v>20</v>
      </c>
      <c r="I141" s="281"/>
      <c r="J141" s="281"/>
      <c r="K141" s="278"/>
      <c r="L141" s="278"/>
      <c r="M141" s="282"/>
      <c r="N141" s="283"/>
      <c r="O141" s="284"/>
      <c r="P141" s="284"/>
      <c r="Q141" s="284"/>
      <c r="R141" s="284"/>
      <c r="S141" s="284"/>
      <c r="T141" s="284"/>
      <c r="U141" s="284"/>
      <c r="V141" s="284"/>
      <c r="W141" s="284"/>
      <c r="X141" s="285"/>
      <c r="Y141" s="15"/>
      <c r="Z141" s="15"/>
      <c r="AA141" s="15"/>
      <c r="AB141" s="15"/>
      <c r="AC141" s="15"/>
      <c r="AD141" s="15"/>
      <c r="AE141" s="15"/>
      <c r="AT141" s="286" t="s">
        <v>605</v>
      </c>
      <c r="AU141" s="286" t="s">
        <v>165</v>
      </c>
      <c r="AV141" s="15" t="s">
        <v>84</v>
      </c>
      <c r="AW141" s="15" t="s">
        <v>5</v>
      </c>
      <c r="AX141" s="15" t="s">
        <v>76</v>
      </c>
      <c r="AY141" s="286" t="s">
        <v>166</v>
      </c>
    </row>
    <row r="142" s="13" customFormat="1">
      <c r="A142" s="13"/>
      <c r="B142" s="245"/>
      <c r="C142" s="246"/>
      <c r="D142" s="247" t="s">
        <v>605</v>
      </c>
      <c r="E142" s="248" t="s">
        <v>20</v>
      </c>
      <c r="F142" s="249" t="s">
        <v>1685</v>
      </c>
      <c r="G142" s="246"/>
      <c r="H142" s="250">
        <v>8.4920000000000009</v>
      </c>
      <c r="I142" s="251"/>
      <c r="J142" s="251"/>
      <c r="K142" s="246"/>
      <c r="L142" s="246"/>
      <c r="M142" s="252"/>
      <c r="N142" s="253"/>
      <c r="O142" s="254"/>
      <c r="P142" s="254"/>
      <c r="Q142" s="254"/>
      <c r="R142" s="254"/>
      <c r="S142" s="254"/>
      <c r="T142" s="254"/>
      <c r="U142" s="254"/>
      <c r="V142" s="254"/>
      <c r="W142" s="254"/>
      <c r="X142" s="255"/>
      <c r="Y142" s="13"/>
      <c r="Z142" s="13"/>
      <c r="AA142" s="13"/>
      <c r="AB142" s="13"/>
      <c r="AC142" s="13"/>
      <c r="AD142" s="13"/>
      <c r="AE142" s="13"/>
      <c r="AT142" s="256" t="s">
        <v>605</v>
      </c>
      <c r="AU142" s="256" t="s">
        <v>165</v>
      </c>
      <c r="AV142" s="13" t="s">
        <v>86</v>
      </c>
      <c r="AW142" s="13" t="s">
        <v>5</v>
      </c>
      <c r="AX142" s="13" t="s">
        <v>76</v>
      </c>
      <c r="AY142" s="256" t="s">
        <v>166</v>
      </c>
    </row>
    <row r="143" s="13" customFormat="1">
      <c r="A143" s="13"/>
      <c r="B143" s="245"/>
      <c r="C143" s="246"/>
      <c r="D143" s="247" t="s">
        <v>605</v>
      </c>
      <c r="E143" s="248" t="s">
        <v>20</v>
      </c>
      <c r="F143" s="249" t="s">
        <v>1686</v>
      </c>
      <c r="G143" s="246"/>
      <c r="H143" s="250">
        <v>3.9500000000000002</v>
      </c>
      <c r="I143" s="251"/>
      <c r="J143" s="251"/>
      <c r="K143" s="246"/>
      <c r="L143" s="246"/>
      <c r="M143" s="252"/>
      <c r="N143" s="253"/>
      <c r="O143" s="254"/>
      <c r="P143" s="254"/>
      <c r="Q143" s="254"/>
      <c r="R143" s="254"/>
      <c r="S143" s="254"/>
      <c r="T143" s="254"/>
      <c r="U143" s="254"/>
      <c r="V143" s="254"/>
      <c r="W143" s="254"/>
      <c r="X143" s="255"/>
      <c r="Y143" s="13"/>
      <c r="Z143" s="13"/>
      <c r="AA143" s="13"/>
      <c r="AB143" s="13"/>
      <c r="AC143" s="13"/>
      <c r="AD143" s="13"/>
      <c r="AE143" s="13"/>
      <c r="AT143" s="256" t="s">
        <v>605</v>
      </c>
      <c r="AU143" s="256" t="s">
        <v>165</v>
      </c>
      <c r="AV143" s="13" t="s">
        <v>86</v>
      </c>
      <c r="AW143" s="13" t="s">
        <v>5</v>
      </c>
      <c r="AX143" s="13" t="s">
        <v>76</v>
      </c>
      <c r="AY143" s="256" t="s">
        <v>166</v>
      </c>
    </row>
    <row r="144" s="15" customFormat="1">
      <c r="A144" s="15"/>
      <c r="B144" s="277"/>
      <c r="C144" s="278"/>
      <c r="D144" s="247" t="s">
        <v>605</v>
      </c>
      <c r="E144" s="279" t="s">
        <v>20</v>
      </c>
      <c r="F144" s="280" t="s">
        <v>1687</v>
      </c>
      <c r="G144" s="278"/>
      <c r="H144" s="279" t="s">
        <v>20</v>
      </c>
      <c r="I144" s="281"/>
      <c r="J144" s="281"/>
      <c r="K144" s="278"/>
      <c r="L144" s="278"/>
      <c r="M144" s="282"/>
      <c r="N144" s="283"/>
      <c r="O144" s="284"/>
      <c r="P144" s="284"/>
      <c r="Q144" s="284"/>
      <c r="R144" s="284"/>
      <c r="S144" s="284"/>
      <c r="T144" s="284"/>
      <c r="U144" s="284"/>
      <c r="V144" s="284"/>
      <c r="W144" s="284"/>
      <c r="X144" s="285"/>
      <c r="Y144" s="15"/>
      <c r="Z144" s="15"/>
      <c r="AA144" s="15"/>
      <c r="AB144" s="15"/>
      <c r="AC144" s="15"/>
      <c r="AD144" s="15"/>
      <c r="AE144" s="15"/>
      <c r="AT144" s="286" t="s">
        <v>605</v>
      </c>
      <c r="AU144" s="286" t="s">
        <v>165</v>
      </c>
      <c r="AV144" s="15" t="s">
        <v>84</v>
      </c>
      <c r="AW144" s="15" t="s">
        <v>5</v>
      </c>
      <c r="AX144" s="15" t="s">
        <v>76</v>
      </c>
      <c r="AY144" s="286" t="s">
        <v>166</v>
      </c>
    </row>
    <row r="145" s="13" customFormat="1">
      <c r="A145" s="13"/>
      <c r="B145" s="245"/>
      <c r="C145" s="246"/>
      <c r="D145" s="247" t="s">
        <v>605</v>
      </c>
      <c r="E145" s="248" t="s">
        <v>20</v>
      </c>
      <c r="F145" s="249" t="s">
        <v>1688</v>
      </c>
      <c r="G145" s="246"/>
      <c r="H145" s="250">
        <v>51.119999999999997</v>
      </c>
      <c r="I145" s="251"/>
      <c r="J145" s="251"/>
      <c r="K145" s="246"/>
      <c r="L145" s="246"/>
      <c r="M145" s="252"/>
      <c r="N145" s="253"/>
      <c r="O145" s="254"/>
      <c r="P145" s="254"/>
      <c r="Q145" s="254"/>
      <c r="R145" s="254"/>
      <c r="S145" s="254"/>
      <c r="T145" s="254"/>
      <c r="U145" s="254"/>
      <c r="V145" s="254"/>
      <c r="W145" s="254"/>
      <c r="X145" s="255"/>
      <c r="Y145" s="13"/>
      <c r="Z145" s="13"/>
      <c r="AA145" s="13"/>
      <c r="AB145" s="13"/>
      <c r="AC145" s="13"/>
      <c r="AD145" s="13"/>
      <c r="AE145" s="13"/>
      <c r="AT145" s="256" t="s">
        <v>605</v>
      </c>
      <c r="AU145" s="256" t="s">
        <v>165</v>
      </c>
      <c r="AV145" s="13" t="s">
        <v>86</v>
      </c>
      <c r="AW145" s="13" t="s">
        <v>5</v>
      </c>
      <c r="AX145" s="13" t="s">
        <v>76</v>
      </c>
      <c r="AY145" s="256" t="s">
        <v>166</v>
      </c>
    </row>
    <row r="146" s="14" customFormat="1">
      <c r="A146" s="14"/>
      <c r="B146" s="257"/>
      <c r="C146" s="258"/>
      <c r="D146" s="247" t="s">
        <v>605</v>
      </c>
      <c r="E146" s="259" t="s">
        <v>20</v>
      </c>
      <c r="F146" s="260" t="s">
        <v>608</v>
      </c>
      <c r="G146" s="258"/>
      <c r="H146" s="261">
        <v>132.31</v>
      </c>
      <c r="I146" s="262"/>
      <c r="J146" s="262"/>
      <c r="K146" s="258"/>
      <c r="L146" s="258"/>
      <c r="M146" s="263"/>
      <c r="N146" s="264"/>
      <c r="O146" s="265"/>
      <c r="P146" s="265"/>
      <c r="Q146" s="265"/>
      <c r="R146" s="265"/>
      <c r="S146" s="265"/>
      <c r="T146" s="265"/>
      <c r="U146" s="265"/>
      <c r="V146" s="265"/>
      <c r="W146" s="265"/>
      <c r="X146" s="266"/>
      <c r="Y146" s="14"/>
      <c r="Z146" s="14"/>
      <c r="AA146" s="14"/>
      <c r="AB146" s="14"/>
      <c r="AC146" s="14"/>
      <c r="AD146" s="14"/>
      <c r="AE146" s="14"/>
      <c r="AT146" s="267" t="s">
        <v>605</v>
      </c>
      <c r="AU146" s="267" t="s">
        <v>165</v>
      </c>
      <c r="AV146" s="14" t="s">
        <v>175</v>
      </c>
      <c r="AW146" s="14" t="s">
        <v>5</v>
      </c>
      <c r="AX146" s="14" t="s">
        <v>84</v>
      </c>
      <c r="AY146" s="267" t="s">
        <v>166</v>
      </c>
    </row>
    <row r="147" s="12" customFormat="1" ht="20.88" customHeight="1">
      <c r="A147" s="12"/>
      <c r="B147" s="203"/>
      <c r="C147" s="204"/>
      <c r="D147" s="205" t="s">
        <v>75</v>
      </c>
      <c r="E147" s="218" t="s">
        <v>233</v>
      </c>
      <c r="F147" s="218" t="s">
        <v>1689</v>
      </c>
      <c r="G147" s="204"/>
      <c r="H147" s="204"/>
      <c r="I147" s="207"/>
      <c r="J147" s="207"/>
      <c r="K147" s="219">
        <f>BK147</f>
        <v>0</v>
      </c>
      <c r="L147" s="204"/>
      <c r="M147" s="209"/>
      <c r="N147" s="210"/>
      <c r="O147" s="211"/>
      <c r="P147" s="211"/>
      <c r="Q147" s="212">
        <f>SUM(Q148:Q175)</f>
        <v>0</v>
      </c>
      <c r="R147" s="212">
        <f>SUM(R148:R175)</f>
        <v>0</v>
      </c>
      <c r="S147" s="211"/>
      <c r="T147" s="213">
        <f>SUM(T148:T175)</f>
        <v>0</v>
      </c>
      <c r="U147" s="211"/>
      <c r="V147" s="213">
        <f>SUM(V148:V175)</f>
        <v>675.33799999999997</v>
      </c>
      <c r="W147" s="211"/>
      <c r="X147" s="214">
        <f>SUM(X148:X175)</f>
        <v>0</v>
      </c>
      <c r="Y147" s="12"/>
      <c r="Z147" s="12"/>
      <c r="AA147" s="12"/>
      <c r="AB147" s="12"/>
      <c r="AC147" s="12"/>
      <c r="AD147" s="12"/>
      <c r="AE147" s="12"/>
      <c r="AR147" s="215" t="s">
        <v>84</v>
      </c>
      <c r="AT147" s="216" t="s">
        <v>75</v>
      </c>
      <c r="AU147" s="216" t="s">
        <v>86</v>
      </c>
      <c r="AY147" s="215" t="s">
        <v>166</v>
      </c>
      <c r="BK147" s="217">
        <f>SUM(BK148:BK175)</f>
        <v>0</v>
      </c>
    </row>
    <row r="148" s="2" customFormat="1" ht="24.15" customHeight="1">
      <c r="A148" s="40"/>
      <c r="B148" s="41"/>
      <c r="C148" s="220" t="s">
        <v>207</v>
      </c>
      <c r="D148" s="220" t="s">
        <v>171</v>
      </c>
      <c r="E148" s="221" t="s">
        <v>1690</v>
      </c>
      <c r="F148" s="222" t="s">
        <v>1691</v>
      </c>
      <c r="G148" s="223" t="s">
        <v>599</v>
      </c>
      <c r="H148" s="224">
        <v>212.12200000000001</v>
      </c>
      <c r="I148" s="225"/>
      <c r="J148" s="225"/>
      <c r="K148" s="226">
        <f>ROUND(P148*H148,2)</f>
        <v>0</v>
      </c>
      <c r="L148" s="227"/>
      <c r="M148" s="46"/>
      <c r="N148" s="228" t="s">
        <v>20</v>
      </c>
      <c r="O148" s="229" t="s">
        <v>45</v>
      </c>
      <c r="P148" s="230">
        <f>I148+J148</f>
        <v>0</v>
      </c>
      <c r="Q148" s="230">
        <f>ROUND(I148*H148,2)</f>
        <v>0</v>
      </c>
      <c r="R148" s="230">
        <f>ROUND(J148*H148,2)</f>
        <v>0</v>
      </c>
      <c r="S148" s="86"/>
      <c r="T148" s="231">
        <f>S148*H148</f>
        <v>0</v>
      </c>
      <c r="U148" s="231">
        <v>0</v>
      </c>
      <c r="V148" s="231">
        <f>U148*H148</f>
        <v>0</v>
      </c>
      <c r="W148" s="231">
        <v>0</v>
      </c>
      <c r="X148" s="232">
        <f>W148*H148</f>
        <v>0</v>
      </c>
      <c r="Y148" s="40"/>
      <c r="Z148" s="40"/>
      <c r="AA148" s="40"/>
      <c r="AB148" s="40"/>
      <c r="AC148" s="40"/>
      <c r="AD148" s="40"/>
      <c r="AE148" s="40"/>
      <c r="AR148" s="233" t="s">
        <v>175</v>
      </c>
      <c r="AT148" s="233" t="s">
        <v>171</v>
      </c>
      <c r="AU148" s="233" t="s">
        <v>165</v>
      </c>
      <c r="AY148" s="19" t="s">
        <v>166</v>
      </c>
      <c r="BE148" s="234">
        <f>IF(O148="základní",K148,0)</f>
        <v>0</v>
      </c>
      <c r="BF148" s="234">
        <f>IF(O148="snížená",K148,0)</f>
        <v>0</v>
      </c>
      <c r="BG148" s="234">
        <f>IF(O148="zákl. přenesená",K148,0)</f>
        <v>0</v>
      </c>
      <c r="BH148" s="234">
        <f>IF(O148="sníž. přenesená",K148,0)</f>
        <v>0</v>
      </c>
      <c r="BI148" s="234">
        <f>IF(O148="nulová",K148,0)</f>
        <v>0</v>
      </c>
      <c r="BJ148" s="19" t="s">
        <v>84</v>
      </c>
      <c r="BK148" s="234">
        <f>ROUND(P148*H148,2)</f>
        <v>0</v>
      </c>
      <c r="BL148" s="19" t="s">
        <v>175</v>
      </c>
      <c r="BM148" s="233" t="s">
        <v>1692</v>
      </c>
    </row>
    <row r="149" s="15" customFormat="1">
      <c r="A149" s="15"/>
      <c r="B149" s="277"/>
      <c r="C149" s="278"/>
      <c r="D149" s="247" t="s">
        <v>605</v>
      </c>
      <c r="E149" s="279" t="s">
        <v>20</v>
      </c>
      <c r="F149" s="280" t="s">
        <v>1659</v>
      </c>
      <c r="G149" s="278"/>
      <c r="H149" s="279" t="s">
        <v>20</v>
      </c>
      <c r="I149" s="281"/>
      <c r="J149" s="281"/>
      <c r="K149" s="278"/>
      <c r="L149" s="278"/>
      <c r="M149" s="282"/>
      <c r="N149" s="283"/>
      <c r="O149" s="284"/>
      <c r="P149" s="284"/>
      <c r="Q149" s="284"/>
      <c r="R149" s="284"/>
      <c r="S149" s="284"/>
      <c r="T149" s="284"/>
      <c r="U149" s="284"/>
      <c r="V149" s="284"/>
      <c r="W149" s="284"/>
      <c r="X149" s="285"/>
      <c r="Y149" s="15"/>
      <c r="Z149" s="15"/>
      <c r="AA149" s="15"/>
      <c r="AB149" s="15"/>
      <c r="AC149" s="15"/>
      <c r="AD149" s="15"/>
      <c r="AE149" s="15"/>
      <c r="AT149" s="286" t="s">
        <v>605</v>
      </c>
      <c r="AU149" s="286" t="s">
        <v>165</v>
      </c>
      <c r="AV149" s="15" t="s">
        <v>84</v>
      </c>
      <c r="AW149" s="15" t="s">
        <v>5</v>
      </c>
      <c r="AX149" s="15" t="s">
        <v>76</v>
      </c>
      <c r="AY149" s="286" t="s">
        <v>166</v>
      </c>
    </row>
    <row r="150" s="13" customFormat="1">
      <c r="A150" s="13"/>
      <c r="B150" s="245"/>
      <c r="C150" s="246"/>
      <c r="D150" s="247" t="s">
        <v>605</v>
      </c>
      <c r="E150" s="248" t="s">
        <v>20</v>
      </c>
      <c r="F150" s="249" t="s">
        <v>1693</v>
      </c>
      <c r="G150" s="246"/>
      <c r="H150" s="250">
        <v>212.12200000000001</v>
      </c>
      <c r="I150" s="251"/>
      <c r="J150" s="251"/>
      <c r="K150" s="246"/>
      <c r="L150" s="246"/>
      <c r="M150" s="252"/>
      <c r="N150" s="253"/>
      <c r="O150" s="254"/>
      <c r="P150" s="254"/>
      <c r="Q150" s="254"/>
      <c r="R150" s="254"/>
      <c r="S150" s="254"/>
      <c r="T150" s="254"/>
      <c r="U150" s="254"/>
      <c r="V150" s="254"/>
      <c r="W150" s="254"/>
      <c r="X150" s="255"/>
      <c r="Y150" s="13"/>
      <c r="Z150" s="13"/>
      <c r="AA150" s="13"/>
      <c r="AB150" s="13"/>
      <c r="AC150" s="13"/>
      <c r="AD150" s="13"/>
      <c r="AE150" s="13"/>
      <c r="AT150" s="256" t="s">
        <v>605</v>
      </c>
      <c r="AU150" s="256" t="s">
        <v>165</v>
      </c>
      <c r="AV150" s="13" t="s">
        <v>86</v>
      </c>
      <c r="AW150" s="13" t="s">
        <v>5</v>
      </c>
      <c r="AX150" s="13" t="s">
        <v>84</v>
      </c>
      <c r="AY150" s="256" t="s">
        <v>166</v>
      </c>
    </row>
    <row r="151" s="2" customFormat="1" ht="33" customHeight="1">
      <c r="A151" s="40"/>
      <c r="B151" s="41"/>
      <c r="C151" s="220" t="s">
        <v>212</v>
      </c>
      <c r="D151" s="220" t="s">
        <v>171</v>
      </c>
      <c r="E151" s="221" t="s">
        <v>1358</v>
      </c>
      <c r="F151" s="222" t="s">
        <v>1694</v>
      </c>
      <c r="G151" s="223" t="s">
        <v>599</v>
      </c>
      <c r="H151" s="224">
        <v>2465.8040000000001</v>
      </c>
      <c r="I151" s="225"/>
      <c r="J151" s="225"/>
      <c r="K151" s="226">
        <f>ROUND(P151*H151,2)</f>
        <v>0</v>
      </c>
      <c r="L151" s="227"/>
      <c r="M151" s="46"/>
      <c r="N151" s="228" t="s">
        <v>20</v>
      </c>
      <c r="O151" s="229" t="s">
        <v>45</v>
      </c>
      <c r="P151" s="230">
        <f>I151+J151</f>
        <v>0</v>
      </c>
      <c r="Q151" s="230">
        <f>ROUND(I151*H151,2)</f>
        <v>0</v>
      </c>
      <c r="R151" s="230">
        <f>ROUND(J151*H151,2)</f>
        <v>0</v>
      </c>
      <c r="S151" s="86"/>
      <c r="T151" s="231">
        <f>S151*H151</f>
        <v>0</v>
      </c>
      <c r="U151" s="231">
        <v>0</v>
      </c>
      <c r="V151" s="231">
        <f>U151*H151</f>
        <v>0</v>
      </c>
      <c r="W151" s="231">
        <v>0</v>
      </c>
      <c r="X151" s="232">
        <f>W151*H151</f>
        <v>0</v>
      </c>
      <c r="Y151" s="40"/>
      <c r="Z151" s="40"/>
      <c r="AA151" s="40"/>
      <c r="AB151" s="40"/>
      <c r="AC151" s="40"/>
      <c r="AD151" s="40"/>
      <c r="AE151" s="40"/>
      <c r="AR151" s="233" t="s">
        <v>175</v>
      </c>
      <c r="AT151" s="233" t="s">
        <v>171</v>
      </c>
      <c r="AU151" s="233" t="s">
        <v>165</v>
      </c>
      <c r="AY151" s="19" t="s">
        <v>166</v>
      </c>
      <c r="BE151" s="234">
        <f>IF(O151="základní",K151,0)</f>
        <v>0</v>
      </c>
      <c r="BF151" s="234">
        <f>IF(O151="snížená",K151,0)</f>
        <v>0</v>
      </c>
      <c r="BG151" s="234">
        <f>IF(O151="zákl. přenesená",K151,0)</f>
        <v>0</v>
      </c>
      <c r="BH151" s="234">
        <f>IF(O151="sníž. přenesená",K151,0)</f>
        <v>0</v>
      </c>
      <c r="BI151" s="234">
        <f>IF(O151="nulová",K151,0)</f>
        <v>0</v>
      </c>
      <c r="BJ151" s="19" t="s">
        <v>84</v>
      </c>
      <c r="BK151" s="234">
        <f>ROUND(P151*H151,2)</f>
        <v>0</v>
      </c>
      <c r="BL151" s="19" t="s">
        <v>175</v>
      </c>
      <c r="BM151" s="233" t="s">
        <v>1695</v>
      </c>
    </row>
    <row r="152" s="15" customFormat="1">
      <c r="A152" s="15"/>
      <c r="B152" s="277"/>
      <c r="C152" s="278"/>
      <c r="D152" s="247" t="s">
        <v>605</v>
      </c>
      <c r="E152" s="279" t="s">
        <v>20</v>
      </c>
      <c r="F152" s="280" t="s">
        <v>1696</v>
      </c>
      <c r="G152" s="278"/>
      <c r="H152" s="279" t="s">
        <v>20</v>
      </c>
      <c r="I152" s="281"/>
      <c r="J152" s="281"/>
      <c r="K152" s="278"/>
      <c r="L152" s="278"/>
      <c r="M152" s="282"/>
      <c r="N152" s="283"/>
      <c r="O152" s="284"/>
      <c r="P152" s="284"/>
      <c r="Q152" s="284"/>
      <c r="R152" s="284"/>
      <c r="S152" s="284"/>
      <c r="T152" s="284"/>
      <c r="U152" s="284"/>
      <c r="V152" s="284"/>
      <c r="W152" s="284"/>
      <c r="X152" s="285"/>
      <c r="Y152" s="15"/>
      <c r="Z152" s="15"/>
      <c r="AA152" s="15"/>
      <c r="AB152" s="15"/>
      <c r="AC152" s="15"/>
      <c r="AD152" s="15"/>
      <c r="AE152" s="15"/>
      <c r="AT152" s="286" t="s">
        <v>605</v>
      </c>
      <c r="AU152" s="286" t="s">
        <v>165</v>
      </c>
      <c r="AV152" s="15" t="s">
        <v>84</v>
      </c>
      <c r="AW152" s="15" t="s">
        <v>5</v>
      </c>
      <c r="AX152" s="15" t="s">
        <v>76</v>
      </c>
      <c r="AY152" s="286" t="s">
        <v>166</v>
      </c>
    </row>
    <row r="153" s="13" customFormat="1">
      <c r="A153" s="13"/>
      <c r="B153" s="245"/>
      <c r="C153" s="246"/>
      <c r="D153" s="247" t="s">
        <v>605</v>
      </c>
      <c r="E153" s="248" t="s">
        <v>20</v>
      </c>
      <c r="F153" s="249" t="s">
        <v>1697</v>
      </c>
      <c r="G153" s="246"/>
      <c r="H153" s="250">
        <v>2465.8040000000001</v>
      </c>
      <c r="I153" s="251"/>
      <c r="J153" s="251"/>
      <c r="K153" s="246"/>
      <c r="L153" s="246"/>
      <c r="M153" s="252"/>
      <c r="N153" s="253"/>
      <c r="O153" s="254"/>
      <c r="P153" s="254"/>
      <c r="Q153" s="254"/>
      <c r="R153" s="254"/>
      <c r="S153" s="254"/>
      <c r="T153" s="254"/>
      <c r="U153" s="254"/>
      <c r="V153" s="254"/>
      <c r="W153" s="254"/>
      <c r="X153" s="255"/>
      <c r="Y153" s="13"/>
      <c r="Z153" s="13"/>
      <c r="AA153" s="13"/>
      <c r="AB153" s="13"/>
      <c r="AC153" s="13"/>
      <c r="AD153" s="13"/>
      <c r="AE153" s="13"/>
      <c r="AT153" s="256" t="s">
        <v>605</v>
      </c>
      <c r="AU153" s="256" t="s">
        <v>165</v>
      </c>
      <c r="AV153" s="13" t="s">
        <v>86</v>
      </c>
      <c r="AW153" s="13" t="s">
        <v>5</v>
      </c>
      <c r="AX153" s="13" t="s">
        <v>76</v>
      </c>
      <c r="AY153" s="256" t="s">
        <v>166</v>
      </c>
    </row>
    <row r="154" s="14" customFormat="1">
      <c r="A154" s="14"/>
      <c r="B154" s="257"/>
      <c r="C154" s="258"/>
      <c r="D154" s="247" t="s">
        <v>605</v>
      </c>
      <c r="E154" s="259" t="s">
        <v>20</v>
      </c>
      <c r="F154" s="260" t="s">
        <v>608</v>
      </c>
      <c r="G154" s="258"/>
      <c r="H154" s="261">
        <v>2465.8040000000001</v>
      </c>
      <c r="I154" s="262"/>
      <c r="J154" s="262"/>
      <c r="K154" s="258"/>
      <c r="L154" s="258"/>
      <c r="M154" s="263"/>
      <c r="N154" s="264"/>
      <c r="O154" s="265"/>
      <c r="P154" s="265"/>
      <c r="Q154" s="265"/>
      <c r="R154" s="265"/>
      <c r="S154" s="265"/>
      <c r="T154" s="265"/>
      <c r="U154" s="265"/>
      <c r="V154" s="265"/>
      <c r="W154" s="265"/>
      <c r="X154" s="266"/>
      <c r="Y154" s="14"/>
      <c r="Z154" s="14"/>
      <c r="AA154" s="14"/>
      <c r="AB154" s="14"/>
      <c r="AC154" s="14"/>
      <c r="AD154" s="14"/>
      <c r="AE154" s="14"/>
      <c r="AT154" s="267" t="s">
        <v>605</v>
      </c>
      <c r="AU154" s="267" t="s">
        <v>165</v>
      </c>
      <c r="AV154" s="14" t="s">
        <v>175</v>
      </c>
      <c r="AW154" s="14" t="s">
        <v>5</v>
      </c>
      <c r="AX154" s="14" t="s">
        <v>84</v>
      </c>
      <c r="AY154" s="267" t="s">
        <v>166</v>
      </c>
    </row>
    <row r="155" s="2" customFormat="1" ht="33" customHeight="1">
      <c r="A155" s="40"/>
      <c r="B155" s="41"/>
      <c r="C155" s="220" t="s">
        <v>218</v>
      </c>
      <c r="D155" s="220" t="s">
        <v>171</v>
      </c>
      <c r="E155" s="221" t="s">
        <v>1698</v>
      </c>
      <c r="F155" s="222" t="s">
        <v>1699</v>
      </c>
      <c r="G155" s="223" t="s">
        <v>599</v>
      </c>
      <c r="H155" s="224">
        <v>269.39999999999998</v>
      </c>
      <c r="I155" s="225"/>
      <c r="J155" s="225"/>
      <c r="K155" s="226">
        <f>ROUND(P155*H155,2)</f>
        <v>0</v>
      </c>
      <c r="L155" s="227"/>
      <c r="M155" s="46"/>
      <c r="N155" s="228" t="s">
        <v>20</v>
      </c>
      <c r="O155" s="229" t="s">
        <v>45</v>
      </c>
      <c r="P155" s="230">
        <f>I155+J155</f>
        <v>0</v>
      </c>
      <c r="Q155" s="230">
        <f>ROUND(I155*H155,2)</f>
        <v>0</v>
      </c>
      <c r="R155" s="230">
        <f>ROUND(J155*H155,2)</f>
        <v>0</v>
      </c>
      <c r="S155" s="86"/>
      <c r="T155" s="231">
        <f>S155*H155</f>
        <v>0</v>
      </c>
      <c r="U155" s="231">
        <v>0</v>
      </c>
      <c r="V155" s="231">
        <f>U155*H155</f>
        <v>0</v>
      </c>
      <c r="W155" s="231">
        <v>0</v>
      </c>
      <c r="X155" s="232">
        <f>W155*H155</f>
        <v>0</v>
      </c>
      <c r="Y155" s="40"/>
      <c r="Z155" s="40"/>
      <c r="AA155" s="40"/>
      <c r="AB155" s="40"/>
      <c r="AC155" s="40"/>
      <c r="AD155" s="40"/>
      <c r="AE155" s="40"/>
      <c r="AR155" s="233" t="s">
        <v>175</v>
      </c>
      <c r="AT155" s="233" t="s">
        <v>171</v>
      </c>
      <c r="AU155" s="233" t="s">
        <v>165</v>
      </c>
      <c r="AY155" s="19" t="s">
        <v>166</v>
      </c>
      <c r="BE155" s="234">
        <f>IF(O155="základní",K155,0)</f>
        <v>0</v>
      </c>
      <c r="BF155" s="234">
        <f>IF(O155="snížená",K155,0)</f>
        <v>0</v>
      </c>
      <c r="BG155" s="234">
        <f>IF(O155="zákl. přenesená",K155,0)</f>
        <v>0</v>
      </c>
      <c r="BH155" s="234">
        <f>IF(O155="sníž. přenesená",K155,0)</f>
        <v>0</v>
      </c>
      <c r="BI155" s="234">
        <f>IF(O155="nulová",K155,0)</f>
        <v>0</v>
      </c>
      <c r="BJ155" s="19" t="s">
        <v>84</v>
      </c>
      <c r="BK155" s="234">
        <f>ROUND(P155*H155,2)</f>
        <v>0</v>
      </c>
      <c r="BL155" s="19" t="s">
        <v>175</v>
      </c>
      <c r="BM155" s="233" t="s">
        <v>1700</v>
      </c>
    </row>
    <row r="156" s="15" customFormat="1">
      <c r="A156" s="15"/>
      <c r="B156" s="277"/>
      <c r="C156" s="278"/>
      <c r="D156" s="247" t="s">
        <v>605</v>
      </c>
      <c r="E156" s="279" t="s">
        <v>20</v>
      </c>
      <c r="F156" s="280" t="s">
        <v>1701</v>
      </c>
      <c r="G156" s="278"/>
      <c r="H156" s="279" t="s">
        <v>20</v>
      </c>
      <c r="I156" s="281"/>
      <c r="J156" s="281"/>
      <c r="K156" s="278"/>
      <c r="L156" s="278"/>
      <c r="M156" s="282"/>
      <c r="N156" s="283"/>
      <c r="O156" s="284"/>
      <c r="P156" s="284"/>
      <c r="Q156" s="284"/>
      <c r="R156" s="284"/>
      <c r="S156" s="284"/>
      <c r="T156" s="284"/>
      <c r="U156" s="284"/>
      <c r="V156" s="284"/>
      <c r="W156" s="284"/>
      <c r="X156" s="285"/>
      <c r="Y156" s="15"/>
      <c r="Z156" s="15"/>
      <c r="AA156" s="15"/>
      <c r="AB156" s="15"/>
      <c r="AC156" s="15"/>
      <c r="AD156" s="15"/>
      <c r="AE156" s="15"/>
      <c r="AT156" s="286" t="s">
        <v>605</v>
      </c>
      <c r="AU156" s="286" t="s">
        <v>165</v>
      </c>
      <c r="AV156" s="15" t="s">
        <v>84</v>
      </c>
      <c r="AW156" s="15" t="s">
        <v>5</v>
      </c>
      <c r="AX156" s="15" t="s">
        <v>76</v>
      </c>
      <c r="AY156" s="286" t="s">
        <v>166</v>
      </c>
    </row>
    <row r="157" s="13" customFormat="1">
      <c r="A157" s="13"/>
      <c r="B157" s="245"/>
      <c r="C157" s="246"/>
      <c r="D157" s="247" t="s">
        <v>605</v>
      </c>
      <c r="E157" s="248" t="s">
        <v>20</v>
      </c>
      <c r="F157" s="249" t="s">
        <v>1702</v>
      </c>
      <c r="G157" s="246"/>
      <c r="H157" s="250">
        <v>269.39999999999998</v>
      </c>
      <c r="I157" s="251"/>
      <c r="J157" s="251"/>
      <c r="K157" s="246"/>
      <c r="L157" s="246"/>
      <c r="M157" s="252"/>
      <c r="N157" s="253"/>
      <c r="O157" s="254"/>
      <c r="P157" s="254"/>
      <c r="Q157" s="254"/>
      <c r="R157" s="254"/>
      <c r="S157" s="254"/>
      <c r="T157" s="254"/>
      <c r="U157" s="254"/>
      <c r="V157" s="254"/>
      <c r="W157" s="254"/>
      <c r="X157" s="255"/>
      <c r="Y157" s="13"/>
      <c r="Z157" s="13"/>
      <c r="AA157" s="13"/>
      <c r="AB157" s="13"/>
      <c r="AC157" s="13"/>
      <c r="AD157" s="13"/>
      <c r="AE157" s="13"/>
      <c r="AT157" s="256" t="s">
        <v>605</v>
      </c>
      <c r="AU157" s="256" t="s">
        <v>165</v>
      </c>
      <c r="AV157" s="13" t="s">
        <v>86</v>
      </c>
      <c r="AW157" s="13" t="s">
        <v>5</v>
      </c>
      <c r="AX157" s="13" t="s">
        <v>84</v>
      </c>
      <c r="AY157" s="256" t="s">
        <v>166</v>
      </c>
    </row>
    <row r="158" s="2" customFormat="1" ht="16.5" customHeight="1">
      <c r="A158" s="40"/>
      <c r="B158" s="41"/>
      <c r="C158" s="220" t="s">
        <v>222</v>
      </c>
      <c r="D158" s="220" t="s">
        <v>171</v>
      </c>
      <c r="E158" s="221" t="s">
        <v>1703</v>
      </c>
      <c r="F158" s="222" t="s">
        <v>1704</v>
      </c>
      <c r="G158" s="223" t="s">
        <v>599</v>
      </c>
      <c r="H158" s="224">
        <v>2465.8040000000001</v>
      </c>
      <c r="I158" s="225"/>
      <c r="J158" s="225"/>
      <c r="K158" s="226">
        <f>ROUND(P158*H158,2)</f>
        <v>0</v>
      </c>
      <c r="L158" s="227"/>
      <c r="M158" s="46"/>
      <c r="N158" s="228" t="s">
        <v>20</v>
      </c>
      <c r="O158" s="229" t="s">
        <v>45</v>
      </c>
      <c r="P158" s="230">
        <f>I158+J158</f>
        <v>0</v>
      </c>
      <c r="Q158" s="230">
        <f>ROUND(I158*H158,2)</f>
        <v>0</v>
      </c>
      <c r="R158" s="230">
        <f>ROUND(J158*H158,2)</f>
        <v>0</v>
      </c>
      <c r="S158" s="86"/>
      <c r="T158" s="231">
        <f>S158*H158</f>
        <v>0</v>
      </c>
      <c r="U158" s="231">
        <v>0</v>
      </c>
      <c r="V158" s="231">
        <f>U158*H158</f>
        <v>0</v>
      </c>
      <c r="W158" s="231">
        <v>0</v>
      </c>
      <c r="X158" s="232">
        <f>W158*H158</f>
        <v>0</v>
      </c>
      <c r="Y158" s="40"/>
      <c r="Z158" s="40"/>
      <c r="AA158" s="40"/>
      <c r="AB158" s="40"/>
      <c r="AC158" s="40"/>
      <c r="AD158" s="40"/>
      <c r="AE158" s="40"/>
      <c r="AR158" s="233" t="s">
        <v>175</v>
      </c>
      <c r="AT158" s="233" t="s">
        <v>171</v>
      </c>
      <c r="AU158" s="233" t="s">
        <v>165</v>
      </c>
      <c r="AY158" s="19" t="s">
        <v>166</v>
      </c>
      <c r="BE158" s="234">
        <f>IF(O158="základní",K158,0)</f>
        <v>0</v>
      </c>
      <c r="BF158" s="234">
        <f>IF(O158="snížená",K158,0)</f>
        <v>0</v>
      </c>
      <c r="BG158" s="234">
        <f>IF(O158="zákl. přenesená",K158,0)</f>
        <v>0</v>
      </c>
      <c r="BH158" s="234">
        <f>IF(O158="sníž. přenesená",K158,0)</f>
        <v>0</v>
      </c>
      <c r="BI158" s="234">
        <f>IF(O158="nulová",K158,0)</f>
        <v>0</v>
      </c>
      <c r="BJ158" s="19" t="s">
        <v>84</v>
      </c>
      <c r="BK158" s="234">
        <f>ROUND(P158*H158,2)</f>
        <v>0</v>
      </c>
      <c r="BL158" s="19" t="s">
        <v>175</v>
      </c>
      <c r="BM158" s="233" t="s">
        <v>1705</v>
      </c>
    </row>
    <row r="159" s="13" customFormat="1">
      <c r="A159" s="13"/>
      <c r="B159" s="245"/>
      <c r="C159" s="246"/>
      <c r="D159" s="247" t="s">
        <v>605</v>
      </c>
      <c r="E159" s="248" t="s">
        <v>20</v>
      </c>
      <c r="F159" s="249" t="s">
        <v>1706</v>
      </c>
      <c r="G159" s="246"/>
      <c r="H159" s="250">
        <v>2465.8040000000001</v>
      </c>
      <c r="I159" s="251"/>
      <c r="J159" s="251"/>
      <c r="K159" s="246"/>
      <c r="L159" s="246"/>
      <c r="M159" s="252"/>
      <c r="N159" s="253"/>
      <c r="O159" s="254"/>
      <c r="P159" s="254"/>
      <c r="Q159" s="254"/>
      <c r="R159" s="254"/>
      <c r="S159" s="254"/>
      <c r="T159" s="254"/>
      <c r="U159" s="254"/>
      <c r="V159" s="254"/>
      <c r="W159" s="254"/>
      <c r="X159" s="255"/>
      <c r="Y159" s="13"/>
      <c r="Z159" s="13"/>
      <c r="AA159" s="13"/>
      <c r="AB159" s="13"/>
      <c r="AC159" s="13"/>
      <c r="AD159" s="13"/>
      <c r="AE159" s="13"/>
      <c r="AT159" s="256" t="s">
        <v>605</v>
      </c>
      <c r="AU159" s="256" t="s">
        <v>165</v>
      </c>
      <c r="AV159" s="13" t="s">
        <v>86</v>
      </c>
      <c r="AW159" s="13" t="s">
        <v>5</v>
      </c>
      <c r="AX159" s="13" t="s">
        <v>84</v>
      </c>
      <c r="AY159" s="256" t="s">
        <v>166</v>
      </c>
    </row>
    <row r="160" s="2" customFormat="1" ht="24.15" customHeight="1">
      <c r="A160" s="40"/>
      <c r="B160" s="41"/>
      <c r="C160" s="220" t="s">
        <v>226</v>
      </c>
      <c r="D160" s="220" t="s">
        <v>171</v>
      </c>
      <c r="E160" s="221" t="s">
        <v>1372</v>
      </c>
      <c r="F160" s="222" t="s">
        <v>1707</v>
      </c>
      <c r="G160" s="223" t="s">
        <v>1374</v>
      </c>
      <c r="H160" s="224">
        <v>4438.4470000000001</v>
      </c>
      <c r="I160" s="225"/>
      <c r="J160" s="225"/>
      <c r="K160" s="226">
        <f>ROUND(P160*H160,2)</f>
        <v>0</v>
      </c>
      <c r="L160" s="227"/>
      <c r="M160" s="46"/>
      <c r="N160" s="228" t="s">
        <v>20</v>
      </c>
      <c r="O160" s="229" t="s">
        <v>45</v>
      </c>
      <c r="P160" s="230">
        <f>I160+J160</f>
        <v>0</v>
      </c>
      <c r="Q160" s="230">
        <f>ROUND(I160*H160,2)</f>
        <v>0</v>
      </c>
      <c r="R160" s="230">
        <f>ROUND(J160*H160,2)</f>
        <v>0</v>
      </c>
      <c r="S160" s="86"/>
      <c r="T160" s="231">
        <f>S160*H160</f>
        <v>0</v>
      </c>
      <c r="U160" s="231">
        <v>0</v>
      </c>
      <c r="V160" s="231">
        <f>U160*H160</f>
        <v>0</v>
      </c>
      <c r="W160" s="231">
        <v>0</v>
      </c>
      <c r="X160" s="232">
        <f>W160*H160</f>
        <v>0</v>
      </c>
      <c r="Y160" s="40"/>
      <c r="Z160" s="40"/>
      <c r="AA160" s="40"/>
      <c r="AB160" s="40"/>
      <c r="AC160" s="40"/>
      <c r="AD160" s="40"/>
      <c r="AE160" s="40"/>
      <c r="AR160" s="233" t="s">
        <v>175</v>
      </c>
      <c r="AT160" s="233" t="s">
        <v>171</v>
      </c>
      <c r="AU160" s="233" t="s">
        <v>165</v>
      </c>
      <c r="AY160" s="19" t="s">
        <v>166</v>
      </c>
      <c r="BE160" s="234">
        <f>IF(O160="základní",K160,0)</f>
        <v>0</v>
      </c>
      <c r="BF160" s="234">
        <f>IF(O160="snížená",K160,0)</f>
        <v>0</v>
      </c>
      <c r="BG160" s="234">
        <f>IF(O160="zákl. přenesená",K160,0)</f>
        <v>0</v>
      </c>
      <c r="BH160" s="234">
        <f>IF(O160="sníž. přenesená",K160,0)</f>
        <v>0</v>
      </c>
      <c r="BI160" s="234">
        <f>IF(O160="nulová",K160,0)</f>
        <v>0</v>
      </c>
      <c r="BJ160" s="19" t="s">
        <v>84</v>
      </c>
      <c r="BK160" s="234">
        <f>ROUND(P160*H160,2)</f>
        <v>0</v>
      </c>
      <c r="BL160" s="19" t="s">
        <v>175</v>
      </c>
      <c r="BM160" s="233" t="s">
        <v>1708</v>
      </c>
    </row>
    <row r="161" s="13" customFormat="1">
      <c r="A161" s="13"/>
      <c r="B161" s="245"/>
      <c r="C161" s="246"/>
      <c r="D161" s="247" t="s">
        <v>605</v>
      </c>
      <c r="E161" s="248" t="s">
        <v>20</v>
      </c>
      <c r="F161" s="249" t="s">
        <v>1709</v>
      </c>
      <c r="G161" s="246"/>
      <c r="H161" s="250">
        <v>4438.4470000000001</v>
      </c>
      <c r="I161" s="251"/>
      <c r="J161" s="251"/>
      <c r="K161" s="246"/>
      <c r="L161" s="246"/>
      <c r="M161" s="252"/>
      <c r="N161" s="253"/>
      <c r="O161" s="254"/>
      <c r="P161" s="254"/>
      <c r="Q161" s="254"/>
      <c r="R161" s="254"/>
      <c r="S161" s="254"/>
      <c r="T161" s="254"/>
      <c r="U161" s="254"/>
      <c r="V161" s="254"/>
      <c r="W161" s="254"/>
      <c r="X161" s="255"/>
      <c r="Y161" s="13"/>
      <c r="Z161" s="13"/>
      <c r="AA161" s="13"/>
      <c r="AB161" s="13"/>
      <c r="AC161" s="13"/>
      <c r="AD161" s="13"/>
      <c r="AE161" s="13"/>
      <c r="AT161" s="256" t="s">
        <v>605</v>
      </c>
      <c r="AU161" s="256" t="s">
        <v>165</v>
      </c>
      <c r="AV161" s="13" t="s">
        <v>86</v>
      </c>
      <c r="AW161" s="13" t="s">
        <v>5</v>
      </c>
      <c r="AX161" s="13" t="s">
        <v>84</v>
      </c>
      <c r="AY161" s="256" t="s">
        <v>166</v>
      </c>
    </row>
    <row r="162" s="2" customFormat="1" ht="24.15" customHeight="1">
      <c r="A162" s="40"/>
      <c r="B162" s="41"/>
      <c r="C162" s="220" t="s">
        <v>9</v>
      </c>
      <c r="D162" s="220" t="s">
        <v>171</v>
      </c>
      <c r="E162" s="221" t="s">
        <v>1710</v>
      </c>
      <c r="F162" s="222" t="s">
        <v>1711</v>
      </c>
      <c r="G162" s="223" t="s">
        <v>599</v>
      </c>
      <c r="H162" s="224">
        <v>105.788</v>
      </c>
      <c r="I162" s="225"/>
      <c r="J162" s="225"/>
      <c r="K162" s="226">
        <f>ROUND(P162*H162,2)</f>
        <v>0</v>
      </c>
      <c r="L162" s="227"/>
      <c r="M162" s="46"/>
      <c r="N162" s="228" t="s">
        <v>20</v>
      </c>
      <c r="O162" s="229" t="s">
        <v>45</v>
      </c>
      <c r="P162" s="230">
        <f>I162+J162</f>
        <v>0</v>
      </c>
      <c r="Q162" s="230">
        <f>ROUND(I162*H162,2)</f>
        <v>0</v>
      </c>
      <c r="R162" s="230">
        <f>ROUND(J162*H162,2)</f>
        <v>0</v>
      </c>
      <c r="S162" s="86"/>
      <c r="T162" s="231">
        <f>S162*H162</f>
        <v>0</v>
      </c>
      <c r="U162" s="231">
        <v>0</v>
      </c>
      <c r="V162" s="231">
        <f>U162*H162</f>
        <v>0</v>
      </c>
      <c r="W162" s="231">
        <v>0</v>
      </c>
      <c r="X162" s="232">
        <f>W162*H162</f>
        <v>0</v>
      </c>
      <c r="Y162" s="40"/>
      <c r="Z162" s="40"/>
      <c r="AA162" s="40"/>
      <c r="AB162" s="40"/>
      <c r="AC162" s="40"/>
      <c r="AD162" s="40"/>
      <c r="AE162" s="40"/>
      <c r="AR162" s="233" t="s">
        <v>175</v>
      </c>
      <c r="AT162" s="233" t="s">
        <v>171</v>
      </c>
      <c r="AU162" s="233" t="s">
        <v>165</v>
      </c>
      <c r="AY162" s="19" t="s">
        <v>166</v>
      </c>
      <c r="BE162" s="234">
        <f>IF(O162="základní",K162,0)</f>
        <v>0</v>
      </c>
      <c r="BF162" s="234">
        <f>IF(O162="snížená",K162,0)</f>
        <v>0</v>
      </c>
      <c r="BG162" s="234">
        <f>IF(O162="zákl. přenesená",K162,0)</f>
        <v>0</v>
      </c>
      <c r="BH162" s="234">
        <f>IF(O162="sníž. přenesená",K162,0)</f>
        <v>0</v>
      </c>
      <c r="BI162" s="234">
        <f>IF(O162="nulová",K162,0)</f>
        <v>0</v>
      </c>
      <c r="BJ162" s="19" t="s">
        <v>84</v>
      </c>
      <c r="BK162" s="234">
        <f>ROUND(P162*H162,2)</f>
        <v>0</v>
      </c>
      <c r="BL162" s="19" t="s">
        <v>175</v>
      </c>
      <c r="BM162" s="233" t="s">
        <v>1712</v>
      </c>
    </row>
    <row r="163" s="15" customFormat="1">
      <c r="A163" s="15"/>
      <c r="B163" s="277"/>
      <c r="C163" s="278"/>
      <c r="D163" s="247" t="s">
        <v>605</v>
      </c>
      <c r="E163" s="279" t="s">
        <v>20</v>
      </c>
      <c r="F163" s="280" t="s">
        <v>1672</v>
      </c>
      <c r="G163" s="278"/>
      <c r="H163" s="279" t="s">
        <v>20</v>
      </c>
      <c r="I163" s="281"/>
      <c r="J163" s="281"/>
      <c r="K163" s="278"/>
      <c r="L163" s="278"/>
      <c r="M163" s="282"/>
      <c r="N163" s="283"/>
      <c r="O163" s="284"/>
      <c r="P163" s="284"/>
      <c r="Q163" s="284"/>
      <c r="R163" s="284"/>
      <c r="S163" s="284"/>
      <c r="T163" s="284"/>
      <c r="U163" s="284"/>
      <c r="V163" s="284"/>
      <c r="W163" s="284"/>
      <c r="X163" s="285"/>
      <c r="Y163" s="15"/>
      <c r="Z163" s="15"/>
      <c r="AA163" s="15"/>
      <c r="AB163" s="15"/>
      <c r="AC163" s="15"/>
      <c r="AD163" s="15"/>
      <c r="AE163" s="15"/>
      <c r="AT163" s="286" t="s">
        <v>605</v>
      </c>
      <c r="AU163" s="286" t="s">
        <v>165</v>
      </c>
      <c r="AV163" s="15" t="s">
        <v>84</v>
      </c>
      <c r="AW163" s="15" t="s">
        <v>5</v>
      </c>
      <c r="AX163" s="15" t="s">
        <v>76</v>
      </c>
      <c r="AY163" s="286" t="s">
        <v>166</v>
      </c>
    </row>
    <row r="164" s="13" customFormat="1">
      <c r="A164" s="13"/>
      <c r="B164" s="245"/>
      <c r="C164" s="246"/>
      <c r="D164" s="247" t="s">
        <v>605</v>
      </c>
      <c r="E164" s="248" t="s">
        <v>20</v>
      </c>
      <c r="F164" s="249" t="s">
        <v>1713</v>
      </c>
      <c r="G164" s="246"/>
      <c r="H164" s="250">
        <v>80</v>
      </c>
      <c r="I164" s="251"/>
      <c r="J164" s="251"/>
      <c r="K164" s="246"/>
      <c r="L164" s="246"/>
      <c r="M164" s="252"/>
      <c r="N164" s="253"/>
      <c r="O164" s="254"/>
      <c r="P164" s="254"/>
      <c r="Q164" s="254"/>
      <c r="R164" s="254"/>
      <c r="S164" s="254"/>
      <c r="T164" s="254"/>
      <c r="U164" s="254"/>
      <c r="V164" s="254"/>
      <c r="W164" s="254"/>
      <c r="X164" s="255"/>
      <c r="Y164" s="13"/>
      <c r="Z164" s="13"/>
      <c r="AA164" s="13"/>
      <c r="AB164" s="13"/>
      <c r="AC164" s="13"/>
      <c r="AD164" s="13"/>
      <c r="AE164" s="13"/>
      <c r="AT164" s="256" t="s">
        <v>605</v>
      </c>
      <c r="AU164" s="256" t="s">
        <v>165</v>
      </c>
      <c r="AV164" s="13" t="s">
        <v>86</v>
      </c>
      <c r="AW164" s="13" t="s">
        <v>5</v>
      </c>
      <c r="AX164" s="13" t="s">
        <v>76</v>
      </c>
      <c r="AY164" s="256" t="s">
        <v>166</v>
      </c>
    </row>
    <row r="165" s="13" customFormat="1">
      <c r="A165" s="13"/>
      <c r="B165" s="245"/>
      <c r="C165" s="246"/>
      <c r="D165" s="247" t="s">
        <v>605</v>
      </c>
      <c r="E165" s="248" t="s">
        <v>20</v>
      </c>
      <c r="F165" s="249" t="s">
        <v>1714</v>
      </c>
      <c r="G165" s="246"/>
      <c r="H165" s="250">
        <v>-19.625</v>
      </c>
      <c r="I165" s="251"/>
      <c r="J165" s="251"/>
      <c r="K165" s="246"/>
      <c r="L165" s="246"/>
      <c r="M165" s="252"/>
      <c r="N165" s="253"/>
      <c r="O165" s="254"/>
      <c r="P165" s="254"/>
      <c r="Q165" s="254"/>
      <c r="R165" s="254"/>
      <c r="S165" s="254"/>
      <c r="T165" s="254"/>
      <c r="U165" s="254"/>
      <c r="V165" s="254"/>
      <c r="W165" s="254"/>
      <c r="X165" s="255"/>
      <c r="Y165" s="13"/>
      <c r="Z165" s="13"/>
      <c r="AA165" s="13"/>
      <c r="AB165" s="13"/>
      <c r="AC165" s="13"/>
      <c r="AD165" s="13"/>
      <c r="AE165" s="13"/>
      <c r="AT165" s="256" t="s">
        <v>605</v>
      </c>
      <c r="AU165" s="256" t="s">
        <v>165</v>
      </c>
      <c r="AV165" s="13" t="s">
        <v>86</v>
      </c>
      <c r="AW165" s="13" t="s">
        <v>5</v>
      </c>
      <c r="AX165" s="13" t="s">
        <v>76</v>
      </c>
      <c r="AY165" s="256" t="s">
        <v>166</v>
      </c>
    </row>
    <row r="166" s="15" customFormat="1">
      <c r="A166" s="15"/>
      <c r="B166" s="277"/>
      <c r="C166" s="278"/>
      <c r="D166" s="247" t="s">
        <v>605</v>
      </c>
      <c r="E166" s="279" t="s">
        <v>20</v>
      </c>
      <c r="F166" s="280" t="s">
        <v>1715</v>
      </c>
      <c r="G166" s="278"/>
      <c r="H166" s="279" t="s">
        <v>20</v>
      </c>
      <c r="I166" s="281"/>
      <c r="J166" s="281"/>
      <c r="K166" s="278"/>
      <c r="L166" s="278"/>
      <c r="M166" s="282"/>
      <c r="N166" s="283"/>
      <c r="O166" s="284"/>
      <c r="P166" s="284"/>
      <c r="Q166" s="284"/>
      <c r="R166" s="284"/>
      <c r="S166" s="284"/>
      <c r="T166" s="284"/>
      <c r="U166" s="284"/>
      <c r="V166" s="284"/>
      <c r="W166" s="284"/>
      <c r="X166" s="285"/>
      <c r="Y166" s="15"/>
      <c r="Z166" s="15"/>
      <c r="AA166" s="15"/>
      <c r="AB166" s="15"/>
      <c r="AC166" s="15"/>
      <c r="AD166" s="15"/>
      <c r="AE166" s="15"/>
      <c r="AT166" s="286" t="s">
        <v>605</v>
      </c>
      <c r="AU166" s="286" t="s">
        <v>165</v>
      </c>
      <c r="AV166" s="15" t="s">
        <v>84</v>
      </c>
      <c r="AW166" s="15" t="s">
        <v>5</v>
      </c>
      <c r="AX166" s="15" t="s">
        <v>76</v>
      </c>
      <c r="AY166" s="286" t="s">
        <v>166</v>
      </c>
    </row>
    <row r="167" s="13" customFormat="1">
      <c r="A167" s="13"/>
      <c r="B167" s="245"/>
      <c r="C167" s="246"/>
      <c r="D167" s="247" t="s">
        <v>605</v>
      </c>
      <c r="E167" s="248" t="s">
        <v>20</v>
      </c>
      <c r="F167" s="249" t="s">
        <v>1688</v>
      </c>
      <c r="G167" s="246"/>
      <c r="H167" s="250">
        <v>51.119999999999997</v>
      </c>
      <c r="I167" s="251"/>
      <c r="J167" s="251"/>
      <c r="K167" s="246"/>
      <c r="L167" s="246"/>
      <c r="M167" s="252"/>
      <c r="N167" s="253"/>
      <c r="O167" s="254"/>
      <c r="P167" s="254"/>
      <c r="Q167" s="254"/>
      <c r="R167" s="254"/>
      <c r="S167" s="254"/>
      <c r="T167" s="254"/>
      <c r="U167" s="254"/>
      <c r="V167" s="254"/>
      <c r="W167" s="254"/>
      <c r="X167" s="255"/>
      <c r="Y167" s="13"/>
      <c r="Z167" s="13"/>
      <c r="AA167" s="13"/>
      <c r="AB167" s="13"/>
      <c r="AC167" s="13"/>
      <c r="AD167" s="13"/>
      <c r="AE167" s="13"/>
      <c r="AT167" s="256" t="s">
        <v>605</v>
      </c>
      <c r="AU167" s="256" t="s">
        <v>165</v>
      </c>
      <c r="AV167" s="13" t="s">
        <v>86</v>
      </c>
      <c r="AW167" s="13" t="s">
        <v>5</v>
      </c>
      <c r="AX167" s="13" t="s">
        <v>76</v>
      </c>
      <c r="AY167" s="256" t="s">
        <v>166</v>
      </c>
    </row>
    <row r="168" s="13" customFormat="1">
      <c r="A168" s="13"/>
      <c r="B168" s="245"/>
      <c r="C168" s="246"/>
      <c r="D168" s="247" t="s">
        <v>605</v>
      </c>
      <c r="E168" s="248" t="s">
        <v>20</v>
      </c>
      <c r="F168" s="249" t="s">
        <v>1716</v>
      </c>
      <c r="G168" s="246"/>
      <c r="H168" s="250">
        <v>-5.7069999999999999</v>
      </c>
      <c r="I168" s="251"/>
      <c r="J168" s="251"/>
      <c r="K168" s="246"/>
      <c r="L168" s="246"/>
      <c r="M168" s="252"/>
      <c r="N168" s="253"/>
      <c r="O168" s="254"/>
      <c r="P168" s="254"/>
      <c r="Q168" s="254"/>
      <c r="R168" s="254"/>
      <c r="S168" s="254"/>
      <c r="T168" s="254"/>
      <c r="U168" s="254"/>
      <c r="V168" s="254"/>
      <c r="W168" s="254"/>
      <c r="X168" s="255"/>
      <c r="Y168" s="13"/>
      <c r="Z168" s="13"/>
      <c r="AA168" s="13"/>
      <c r="AB168" s="13"/>
      <c r="AC168" s="13"/>
      <c r="AD168" s="13"/>
      <c r="AE168" s="13"/>
      <c r="AT168" s="256" t="s">
        <v>605</v>
      </c>
      <c r="AU168" s="256" t="s">
        <v>165</v>
      </c>
      <c r="AV168" s="13" t="s">
        <v>86</v>
      </c>
      <c r="AW168" s="13" t="s">
        <v>5</v>
      </c>
      <c r="AX168" s="13" t="s">
        <v>76</v>
      </c>
      <c r="AY168" s="256" t="s">
        <v>166</v>
      </c>
    </row>
    <row r="169" s="14" customFormat="1">
      <c r="A169" s="14"/>
      <c r="B169" s="257"/>
      <c r="C169" s="258"/>
      <c r="D169" s="247" t="s">
        <v>605</v>
      </c>
      <c r="E169" s="259" t="s">
        <v>20</v>
      </c>
      <c r="F169" s="260" t="s">
        <v>608</v>
      </c>
      <c r="G169" s="258"/>
      <c r="H169" s="261">
        <v>105.788</v>
      </c>
      <c r="I169" s="262"/>
      <c r="J169" s="262"/>
      <c r="K169" s="258"/>
      <c r="L169" s="258"/>
      <c r="M169" s="263"/>
      <c r="N169" s="264"/>
      <c r="O169" s="265"/>
      <c r="P169" s="265"/>
      <c r="Q169" s="265"/>
      <c r="R169" s="265"/>
      <c r="S169" s="265"/>
      <c r="T169" s="265"/>
      <c r="U169" s="265"/>
      <c r="V169" s="265"/>
      <c r="W169" s="265"/>
      <c r="X169" s="266"/>
      <c r="Y169" s="14"/>
      <c r="Z169" s="14"/>
      <c r="AA169" s="14"/>
      <c r="AB169" s="14"/>
      <c r="AC169" s="14"/>
      <c r="AD169" s="14"/>
      <c r="AE169" s="14"/>
      <c r="AT169" s="267" t="s">
        <v>605</v>
      </c>
      <c r="AU169" s="267" t="s">
        <v>165</v>
      </c>
      <c r="AV169" s="14" t="s">
        <v>175</v>
      </c>
      <c r="AW169" s="14" t="s">
        <v>5</v>
      </c>
      <c r="AX169" s="14" t="s">
        <v>84</v>
      </c>
      <c r="AY169" s="267" t="s">
        <v>166</v>
      </c>
    </row>
    <row r="170" s="2" customFormat="1" ht="16.5" customHeight="1">
      <c r="A170" s="40"/>
      <c r="B170" s="41"/>
      <c r="C170" s="235" t="s">
        <v>233</v>
      </c>
      <c r="D170" s="235" t="s">
        <v>163</v>
      </c>
      <c r="E170" s="236" t="s">
        <v>1717</v>
      </c>
      <c r="F170" s="237" t="s">
        <v>1718</v>
      </c>
      <c r="G170" s="238" t="s">
        <v>1374</v>
      </c>
      <c r="H170" s="239">
        <v>675.33799999999997</v>
      </c>
      <c r="I170" s="240"/>
      <c r="J170" s="241"/>
      <c r="K170" s="242">
        <f>ROUND(P170*H170,2)</f>
        <v>0</v>
      </c>
      <c r="L170" s="241"/>
      <c r="M170" s="243"/>
      <c r="N170" s="244" t="s">
        <v>20</v>
      </c>
      <c r="O170" s="229" t="s">
        <v>45</v>
      </c>
      <c r="P170" s="230">
        <f>I170+J170</f>
        <v>0</v>
      </c>
      <c r="Q170" s="230">
        <f>ROUND(I170*H170,2)</f>
        <v>0</v>
      </c>
      <c r="R170" s="230">
        <f>ROUND(J170*H170,2)</f>
        <v>0</v>
      </c>
      <c r="S170" s="86"/>
      <c r="T170" s="231">
        <f>S170*H170</f>
        <v>0</v>
      </c>
      <c r="U170" s="231">
        <v>1</v>
      </c>
      <c r="V170" s="231">
        <f>U170*H170</f>
        <v>675.33799999999997</v>
      </c>
      <c r="W170" s="231">
        <v>0</v>
      </c>
      <c r="X170" s="232">
        <f>W170*H170</f>
        <v>0</v>
      </c>
      <c r="Y170" s="40"/>
      <c r="Z170" s="40"/>
      <c r="AA170" s="40"/>
      <c r="AB170" s="40"/>
      <c r="AC170" s="40"/>
      <c r="AD170" s="40"/>
      <c r="AE170" s="40"/>
      <c r="AR170" s="233" t="s">
        <v>194</v>
      </c>
      <c r="AT170" s="233" t="s">
        <v>163</v>
      </c>
      <c r="AU170" s="233" t="s">
        <v>165</v>
      </c>
      <c r="AY170" s="19" t="s">
        <v>166</v>
      </c>
      <c r="BE170" s="234">
        <f>IF(O170="základní",K170,0)</f>
        <v>0</v>
      </c>
      <c r="BF170" s="234">
        <f>IF(O170="snížená",K170,0)</f>
        <v>0</v>
      </c>
      <c r="BG170" s="234">
        <f>IF(O170="zákl. přenesená",K170,0)</f>
        <v>0</v>
      </c>
      <c r="BH170" s="234">
        <f>IF(O170="sníž. přenesená",K170,0)</f>
        <v>0</v>
      </c>
      <c r="BI170" s="234">
        <f>IF(O170="nulová",K170,0)</f>
        <v>0</v>
      </c>
      <c r="BJ170" s="19" t="s">
        <v>84</v>
      </c>
      <c r="BK170" s="234">
        <f>ROUND(P170*H170,2)</f>
        <v>0</v>
      </c>
      <c r="BL170" s="19" t="s">
        <v>175</v>
      </c>
      <c r="BM170" s="233" t="s">
        <v>1719</v>
      </c>
    </row>
    <row r="171" s="15" customFormat="1">
      <c r="A171" s="15"/>
      <c r="B171" s="277"/>
      <c r="C171" s="278"/>
      <c r="D171" s="247" t="s">
        <v>605</v>
      </c>
      <c r="E171" s="279" t="s">
        <v>20</v>
      </c>
      <c r="F171" s="280" t="s">
        <v>1720</v>
      </c>
      <c r="G171" s="278"/>
      <c r="H171" s="279" t="s">
        <v>20</v>
      </c>
      <c r="I171" s="281"/>
      <c r="J171" s="281"/>
      <c r="K171" s="278"/>
      <c r="L171" s="278"/>
      <c r="M171" s="282"/>
      <c r="N171" s="283"/>
      <c r="O171" s="284"/>
      <c r="P171" s="284"/>
      <c r="Q171" s="284"/>
      <c r="R171" s="284"/>
      <c r="S171" s="284"/>
      <c r="T171" s="284"/>
      <c r="U171" s="284"/>
      <c r="V171" s="284"/>
      <c r="W171" s="284"/>
      <c r="X171" s="285"/>
      <c r="Y171" s="15"/>
      <c r="Z171" s="15"/>
      <c r="AA171" s="15"/>
      <c r="AB171" s="15"/>
      <c r="AC171" s="15"/>
      <c r="AD171" s="15"/>
      <c r="AE171" s="15"/>
      <c r="AT171" s="286" t="s">
        <v>605</v>
      </c>
      <c r="AU171" s="286" t="s">
        <v>165</v>
      </c>
      <c r="AV171" s="15" t="s">
        <v>84</v>
      </c>
      <c r="AW171" s="15" t="s">
        <v>5</v>
      </c>
      <c r="AX171" s="15" t="s">
        <v>76</v>
      </c>
      <c r="AY171" s="286" t="s">
        <v>166</v>
      </c>
    </row>
    <row r="172" s="13" customFormat="1">
      <c r="A172" s="13"/>
      <c r="B172" s="245"/>
      <c r="C172" s="246"/>
      <c r="D172" s="247" t="s">
        <v>605</v>
      </c>
      <c r="E172" s="248" t="s">
        <v>20</v>
      </c>
      <c r="F172" s="249" t="s">
        <v>1721</v>
      </c>
      <c r="G172" s="246"/>
      <c r="H172" s="250">
        <v>484.92000000000002</v>
      </c>
      <c r="I172" s="251"/>
      <c r="J172" s="251"/>
      <c r="K172" s="246"/>
      <c r="L172" s="246"/>
      <c r="M172" s="252"/>
      <c r="N172" s="253"/>
      <c r="O172" s="254"/>
      <c r="P172" s="254"/>
      <c r="Q172" s="254"/>
      <c r="R172" s="254"/>
      <c r="S172" s="254"/>
      <c r="T172" s="254"/>
      <c r="U172" s="254"/>
      <c r="V172" s="254"/>
      <c r="W172" s="254"/>
      <c r="X172" s="255"/>
      <c r="Y172" s="13"/>
      <c r="Z172" s="13"/>
      <c r="AA172" s="13"/>
      <c r="AB172" s="13"/>
      <c r="AC172" s="13"/>
      <c r="AD172" s="13"/>
      <c r="AE172" s="13"/>
      <c r="AT172" s="256" t="s">
        <v>605</v>
      </c>
      <c r="AU172" s="256" t="s">
        <v>165</v>
      </c>
      <c r="AV172" s="13" t="s">
        <v>86</v>
      </c>
      <c r="AW172" s="13" t="s">
        <v>5</v>
      </c>
      <c r="AX172" s="13" t="s">
        <v>76</v>
      </c>
      <c r="AY172" s="256" t="s">
        <v>166</v>
      </c>
    </row>
    <row r="173" s="15" customFormat="1">
      <c r="A173" s="15"/>
      <c r="B173" s="277"/>
      <c r="C173" s="278"/>
      <c r="D173" s="247" t="s">
        <v>605</v>
      </c>
      <c r="E173" s="279" t="s">
        <v>20</v>
      </c>
      <c r="F173" s="280" t="s">
        <v>1722</v>
      </c>
      <c r="G173" s="278"/>
      <c r="H173" s="279" t="s">
        <v>20</v>
      </c>
      <c r="I173" s="281"/>
      <c r="J173" s="281"/>
      <c r="K173" s="278"/>
      <c r="L173" s="278"/>
      <c r="M173" s="282"/>
      <c r="N173" s="283"/>
      <c r="O173" s="284"/>
      <c r="P173" s="284"/>
      <c r="Q173" s="284"/>
      <c r="R173" s="284"/>
      <c r="S173" s="284"/>
      <c r="T173" s="284"/>
      <c r="U173" s="284"/>
      <c r="V173" s="284"/>
      <c r="W173" s="284"/>
      <c r="X173" s="285"/>
      <c r="Y173" s="15"/>
      <c r="Z173" s="15"/>
      <c r="AA173" s="15"/>
      <c r="AB173" s="15"/>
      <c r="AC173" s="15"/>
      <c r="AD173" s="15"/>
      <c r="AE173" s="15"/>
      <c r="AT173" s="286" t="s">
        <v>605</v>
      </c>
      <c r="AU173" s="286" t="s">
        <v>165</v>
      </c>
      <c r="AV173" s="15" t="s">
        <v>84</v>
      </c>
      <c r="AW173" s="15" t="s">
        <v>5</v>
      </c>
      <c r="AX173" s="15" t="s">
        <v>76</v>
      </c>
      <c r="AY173" s="286" t="s">
        <v>166</v>
      </c>
    </row>
    <row r="174" s="13" customFormat="1">
      <c r="A174" s="13"/>
      <c r="B174" s="245"/>
      <c r="C174" s="246"/>
      <c r="D174" s="247" t="s">
        <v>605</v>
      </c>
      <c r="E174" s="248" t="s">
        <v>20</v>
      </c>
      <c r="F174" s="249" t="s">
        <v>1723</v>
      </c>
      <c r="G174" s="246"/>
      <c r="H174" s="250">
        <v>190.41800000000001</v>
      </c>
      <c r="I174" s="251"/>
      <c r="J174" s="251"/>
      <c r="K174" s="246"/>
      <c r="L174" s="246"/>
      <c r="M174" s="252"/>
      <c r="N174" s="253"/>
      <c r="O174" s="254"/>
      <c r="P174" s="254"/>
      <c r="Q174" s="254"/>
      <c r="R174" s="254"/>
      <c r="S174" s="254"/>
      <c r="T174" s="254"/>
      <c r="U174" s="254"/>
      <c r="V174" s="254"/>
      <c r="W174" s="254"/>
      <c r="X174" s="255"/>
      <c r="Y174" s="13"/>
      <c r="Z174" s="13"/>
      <c r="AA174" s="13"/>
      <c r="AB174" s="13"/>
      <c r="AC174" s="13"/>
      <c r="AD174" s="13"/>
      <c r="AE174" s="13"/>
      <c r="AT174" s="256" t="s">
        <v>605</v>
      </c>
      <c r="AU174" s="256" t="s">
        <v>165</v>
      </c>
      <c r="AV174" s="13" t="s">
        <v>86</v>
      </c>
      <c r="AW174" s="13" t="s">
        <v>5</v>
      </c>
      <c r="AX174" s="13" t="s">
        <v>76</v>
      </c>
      <c r="AY174" s="256" t="s">
        <v>166</v>
      </c>
    </row>
    <row r="175" s="14" customFormat="1">
      <c r="A175" s="14"/>
      <c r="B175" s="257"/>
      <c r="C175" s="258"/>
      <c r="D175" s="247" t="s">
        <v>605</v>
      </c>
      <c r="E175" s="259" t="s">
        <v>20</v>
      </c>
      <c r="F175" s="260" t="s">
        <v>608</v>
      </c>
      <c r="G175" s="258"/>
      <c r="H175" s="261">
        <v>675.33799999999997</v>
      </c>
      <c r="I175" s="262"/>
      <c r="J175" s="262"/>
      <c r="K175" s="258"/>
      <c r="L175" s="258"/>
      <c r="M175" s="263"/>
      <c r="N175" s="264"/>
      <c r="O175" s="265"/>
      <c r="P175" s="265"/>
      <c r="Q175" s="265"/>
      <c r="R175" s="265"/>
      <c r="S175" s="265"/>
      <c r="T175" s="265"/>
      <c r="U175" s="265"/>
      <c r="V175" s="265"/>
      <c r="W175" s="265"/>
      <c r="X175" s="266"/>
      <c r="Y175" s="14"/>
      <c r="Z175" s="14"/>
      <c r="AA175" s="14"/>
      <c r="AB175" s="14"/>
      <c r="AC175" s="14"/>
      <c r="AD175" s="14"/>
      <c r="AE175" s="14"/>
      <c r="AT175" s="267" t="s">
        <v>605</v>
      </c>
      <c r="AU175" s="267" t="s">
        <v>165</v>
      </c>
      <c r="AV175" s="14" t="s">
        <v>175</v>
      </c>
      <c r="AW175" s="14" t="s">
        <v>5</v>
      </c>
      <c r="AX175" s="14" t="s">
        <v>84</v>
      </c>
      <c r="AY175" s="267" t="s">
        <v>166</v>
      </c>
    </row>
    <row r="176" s="12" customFormat="1" ht="20.88" customHeight="1">
      <c r="A176" s="12"/>
      <c r="B176" s="203"/>
      <c r="C176" s="204"/>
      <c r="D176" s="205" t="s">
        <v>75</v>
      </c>
      <c r="E176" s="218" t="s">
        <v>241</v>
      </c>
      <c r="F176" s="218" t="s">
        <v>1724</v>
      </c>
      <c r="G176" s="204"/>
      <c r="H176" s="204"/>
      <c r="I176" s="207"/>
      <c r="J176" s="207"/>
      <c r="K176" s="219">
        <f>BK176</f>
        <v>0</v>
      </c>
      <c r="L176" s="204"/>
      <c r="M176" s="209"/>
      <c r="N176" s="210"/>
      <c r="O176" s="211"/>
      <c r="P176" s="211"/>
      <c r="Q176" s="212">
        <f>SUM(Q177:Q197)</f>
        <v>0</v>
      </c>
      <c r="R176" s="212">
        <f>SUM(R177:R197)</f>
        <v>0</v>
      </c>
      <c r="S176" s="211"/>
      <c r="T176" s="213">
        <f>SUM(T177:T197)</f>
        <v>0</v>
      </c>
      <c r="U176" s="211"/>
      <c r="V176" s="213">
        <f>SUM(V177:V197)</f>
        <v>0.042424000000000003</v>
      </c>
      <c r="W176" s="211"/>
      <c r="X176" s="214">
        <f>SUM(X177:X197)</f>
        <v>0</v>
      </c>
      <c r="Y176" s="12"/>
      <c r="Z176" s="12"/>
      <c r="AA176" s="12"/>
      <c r="AB176" s="12"/>
      <c r="AC176" s="12"/>
      <c r="AD176" s="12"/>
      <c r="AE176" s="12"/>
      <c r="AR176" s="215" t="s">
        <v>84</v>
      </c>
      <c r="AT176" s="216" t="s">
        <v>75</v>
      </c>
      <c r="AU176" s="216" t="s">
        <v>86</v>
      </c>
      <c r="AY176" s="215" t="s">
        <v>166</v>
      </c>
      <c r="BK176" s="217">
        <f>SUM(BK177:BK197)</f>
        <v>0</v>
      </c>
    </row>
    <row r="177" s="2" customFormat="1" ht="24.15" customHeight="1">
      <c r="A177" s="40"/>
      <c r="B177" s="41"/>
      <c r="C177" s="220" t="s">
        <v>237</v>
      </c>
      <c r="D177" s="220" t="s">
        <v>171</v>
      </c>
      <c r="E177" s="221" t="s">
        <v>1725</v>
      </c>
      <c r="F177" s="222" t="s">
        <v>1726</v>
      </c>
      <c r="G177" s="223" t="s">
        <v>998</v>
      </c>
      <c r="H177" s="224">
        <v>1414.1400000000001</v>
      </c>
      <c r="I177" s="225"/>
      <c r="J177" s="225"/>
      <c r="K177" s="226">
        <f>ROUND(P177*H177,2)</f>
        <v>0</v>
      </c>
      <c r="L177" s="227"/>
      <c r="M177" s="46"/>
      <c r="N177" s="228" t="s">
        <v>20</v>
      </c>
      <c r="O177" s="229" t="s">
        <v>45</v>
      </c>
      <c r="P177" s="230">
        <f>I177+J177</f>
        <v>0</v>
      </c>
      <c r="Q177" s="230">
        <f>ROUND(I177*H177,2)</f>
        <v>0</v>
      </c>
      <c r="R177" s="230">
        <f>ROUND(J177*H177,2)</f>
        <v>0</v>
      </c>
      <c r="S177" s="86"/>
      <c r="T177" s="231">
        <f>S177*H177</f>
        <v>0</v>
      </c>
      <c r="U177" s="231">
        <v>0</v>
      </c>
      <c r="V177" s="231">
        <f>U177*H177</f>
        <v>0</v>
      </c>
      <c r="W177" s="231">
        <v>0</v>
      </c>
      <c r="X177" s="232">
        <f>W177*H177</f>
        <v>0</v>
      </c>
      <c r="Y177" s="40"/>
      <c r="Z177" s="40"/>
      <c r="AA177" s="40"/>
      <c r="AB177" s="40"/>
      <c r="AC177" s="40"/>
      <c r="AD177" s="40"/>
      <c r="AE177" s="40"/>
      <c r="AR177" s="233" t="s">
        <v>175</v>
      </c>
      <c r="AT177" s="233" t="s">
        <v>171</v>
      </c>
      <c r="AU177" s="233" t="s">
        <v>165</v>
      </c>
      <c r="AY177" s="19" t="s">
        <v>166</v>
      </c>
      <c r="BE177" s="234">
        <f>IF(O177="základní",K177,0)</f>
        <v>0</v>
      </c>
      <c r="BF177" s="234">
        <f>IF(O177="snížená",K177,0)</f>
        <v>0</v>
      </c>
      <c r="BG177" s="234">
        <f>IF(O177="zákl. přenesená",K177,0)</f>
        <v>0</v>
      </c>
      <c r="BH177" s="234">
        <f>IF(O177="sníž. přenesená",K177,0)</f>
        <v>0</v>
      </c>
      <c r="BI177" s="234">
        <f>IF(O177="nulová",K177,0)</f>
        <v>0</v>
      </c>
      <c r="BJ177" s="19" t="s">
        <v>84</v>
      </c>
      <c r="BK177" s="234">
        <f>ROUND(P177*H177,2)</f>
        <v>0</v>
      </c>
      <c r="BL177" s="19" t="s">
        <v>175</v>
      </c>
      <c r="BM177" s="233" t="s">
        <v>1727</v>
      </c>
    </row>
    <row r="178" s="15" customFormat="1">
      <c r="A178" s="15"/>
      <c r="B178" s="277"/>
      <c r="C178" s="278"/>
      <c r="D178" s="247" t="s">
        <v>605</v>
      </c>
      <c r="E178" s="279" t="s">
        <v>20</v>
      </c>
      <c r="F178" s="280" t="s">
        <v>1660</v>
      </c>
      <c r="G178" s="278"/>
      <c r="H178" s="279" t="s">
        <v>20</v>
      </c>
      <c r="I178" s="281"/>
      <c r="J178" s="281"/>
      <c r="K178" s="278"/>
      <c r="L178" s="278"/>
      <c r="M178" s="282"/>
      <c r="N178" s="283"/>
      <c r="O178" s="284"/>
      <c r="P178" s="284"/>
      <c r="Q178" s="284"/>
      <c r="R178" s="284"/>
      <c r="S178" s="284"/>
      <c r="T178" s="284"/>
      <c r="U178" s="284"/>
      <c r="V178" s="284"/>
      <c r="W178" s="284"/>
      <c r="X178" s="285"/>
      <c r="Y178" s="15"/>
      <c r="Z178" s="15"/>
      <c r="AA178" s="15"/>
      <c r="AB178" s="15"/>
      <c r="AC178" s="15"/>
      <c r="AD178" s="15"/>
      <c r="AE178" s="15"/>
      <c r="AT178" s="286" t="s">
        <v>605</v>
      </c>
      <c r="AU178" s="286" t="s">
        <v>165</v>
      </c>
      <c r="AV178" s="15" t="s">
        <v>84</v>
      </c>
      <c r="AW178" s="15" t="s">
        <v>5</v>
      </c>
      <c r="AX178" s="15" t="s">
        <v>76</v>
      </c>
      <c r="AY178" s="286" t="s">
        <v>166</v>
      </c>
    </row>
    <row r="179" s="13" customFormat="1">
      <c r="A179" s="13"/>
      <c r="B179" s="245"/>
      <c r="C179" s="246"/>
      <c r="D179" s="247" t="s">
        <v>605</v>
      </c>
      <c r="E179" s="248" t="s">
        <v>20</v>
      </c>
      <c r="F179" s="249" t="s">
        <v>1728</v>
      </c>
      <c r="G179" s="246"/>
      <c r="H179" s="250">
        <v>870.11000000000001</v>
      </c>
      <c r="I179" s="251"/>
      <c r="J179" s="251"/>
      <c r="K179" s="246"/>
      <c r="L179" s="246"/>
      <c r="M179" s="252"/>
      <c r="N179" s="253"/>
      <c r="O179" s="254"/>
      <c r="P179" s="254"/>
      <c r="Q179" s="254"/>
      <c r="R179" s="254"/>
      <c r="S179" s="254"/>
      <c r="T179" s="254"/>
      <c r="U179" s="254"/>
      <c r="V179" s="254"/>
      <c r="W179" s="254"/>
      <c r="X179" s="255"/>
      <c r="Y179" s="13"/>
      <c r="Z179" s="13"/>
      <c r="AA179" s="13"/>
      <c r="AB179" s="13"/>
      <c r="AC179" s="13"/>
      <c r="AD179" s="13"/>
      <c r="AE179" s="13"/>
      <c r="AT179" s="256" t="s">
        <v>605</v>
      </c>
      <c r="AU179" s="256" t="s">
        <v>165</v>
      </c>
      <c r="AV179" s="13" t="s">
        <v>86</v>
      </c>
      <c r="AW179" s="13" t="s">
        <v>5</v>
      </c>
      <c r="AX179" s="13" t="s">
        <v>76</v>
      </c>
      <c r="AY179" s="256" t="s">
        <v>166</v>
      </c>
    </row>
    <row r="180" s="13" customFormat="1">
      <c r="A180" s="13"/>
      <c r="B180" s="245"/>
      <c r="C180" s="246"/>
      <c r="D180" s="247" t="s">
        <v>605</v>
      </c>
      <c r="E180" s="248" t="s">
        <v>20</v>
      </c>
      <c r="F180" s="249" t="s">
        <v>1729</v>
      </c>
      <c r="G180" s="246"/>
      <c r="H180" s="250">
        <v>544.02999999999997</v>
      </c>
      <c r="I180" s="251"/>
      <c r="J180" s="251"/>
      <c r="K180" s="246"/>
      <c r="L180" s="246"/>
      <c r="M180" s="252"/>
      <c r="N180" s="253"/>
      <c r="O180" s="254"/>
      <c r="P180" s="254"/>
      <c r="Q180" s="254"/>
      <c r="R180" s="254"/>
      <c r="S180" s="254"/>
      <c r="T180" s="254"/>
      <c r="U180" s="254"/>
      <c r="V180" s="254"/>
      <c r="W180" s="254"/>
      <c r="X180" s="255"/>
      <c r="Y180" s="13"/>
      <c r="Z180" s="13"/>
      <c r="AA180" s="13"/>
      <c r="AB180" s="13"/>
      <c r="AC180" s="13"/>
      <c r="AD180" s="13"/>
      <c r="AE180" s="13"/>
      <c r="AT180" s="256" t="s">
        <v>605</v>
      </c>
      <c r="AU180" s="256" t="s">
        <v>165</v>
      </c>
      <c r="AV180" s="13" t="s">
        <v>86</v>
      </c>
      <c r="AW180" s="13" t="s">
        <v>5</v>
      </c>
      <c r="AX180" s="13" t="s">
        <v>76</v>
      </c>
      <c r="AY180" s="256" t="s">
        <v>166</v>
      </c>
    </row>
    <row r="181" s="14" customFormat="1">
      <c r="A181" s="14"/>
      <c r="B181" s="257"/>
      <c r="C181" s="258"/>
      <c r="D181" s="247" t="s">
        <v>605</v>
      </c>
      <c r="E181" s="259" t="s">
        <v>20</v>
      </c>
      <c r="F181" s="260" t="s">
        <v>608</v>
      </c>
      <c r="G181" s="258"/>
      <c r="H181" s="261">
        <v>1414.1400000000001</v>
      </c>
      <c r="I181" s="262"/>
      <c r="J181" s="262"/>
      <c r="K181" s="258"/>
      <c r="L181" s="258"/>
      <c r="M181" s="263"/>
      <c r="N181" s="264"/>
      <c r="O181" s="265"/>
      <c r="P181" s="265"/>
      <c r="Q181" s="265"/>
      <c r="R181" s="265"/>
      <c r="S181" s="265"/>
      <c r="T181" s="265"/>
      <c r="U181" s="265"/>
      <c r="V181" s="265"/>
      <c r="W181" s="265"/>
      <c r="X181" s="266"/>
      <c r="Y181" s="14"/>
      <c r="Z181" s="14"/>
      <c r="AA181" s="14"/>
      <c r="AB181" s="14"/>
      <c r="AC181" s="14"/>
      <c r="AD181" s="14"/>
      <c r="AE181" s="14"/>
      <c r="AT181" s="267" t="s">
        <v>605</v>
      </c>
      <c r="AU181" s="267" t="s">
        <v>165</v>
      </c>
      <c r="AV181" s="14" t="s">
        <v>175</v>
      </c>
      <c r="AW181" s="14" t="s">
        <v>5</v>
      </c>
      <c r="AX181" s="14" t="s">
        <v>84</v>
      </c>
      <c r="AY181" s="267" t="s">
        <v>166</v>
      </c>
    </row>
    <row r="182" s="2" customFormat="1" ht="24.15" customHeight="1">
      <c r="A182" s="40"/>
      <c r="B182" s="41"/>
      <c r="C182" s="220" t="s">
        <v>241</v>
      </c>
      <c r="D182" s="220" t="s">
        <v>171</v>
      </c>
      <c r="E182" s="221" t="s">
        <v>1730</v>
      </c>
      <c r="F182" s="222" t="s">
        <v>1731</v>
      </c>
      <c r="G182" s="223" t="s">
        <v>998</v>
      </c>
      <c r="H182" s="224">
        <v>1414.1400000000001</v>
      </c>
      <c r="I182" s="225"/>
      <c r="J182" s="225"/>
      <c r="K182" s="226">
        <f>ROUND(P182*H182,2)</f>
        <v>0</v>
      </c>
      <c r="L182" s="227"/>
      <c r="M182" s="46"/>
      <c r="N182" s="228" t="s">
        <v>20</v>
      </c>
      <c r="O182" s="229" t="s">
        <v>45</v>
      </c>
      <c r="P182" s="230">
        <f>I182+J182</f>
        <v>0</v>
      </c>
      <c r="Q182" s="230">
        <f>ROUND(I182*H182,2)</f>
        <v>0</v>
      </c>
      <c r="R182" s="230">
        <f>ROUND(J182*H182,2)</f>
        <v>0</v>
      </c>
      <c r="S182" s="86"/>
      <c r="T182" s="231">
        <f>S182*H182</f>
        <v>0</v>
      </c>
      <c r="U182" s="231">
        <v>0</v>
      </c>
      <c r="V182" s="231">
        <f>U182*H182</f>
        <v>0</v>
      </c>
      <c r="W182" s="231">
        <v>0</v>
      </c>
      <c r="X182" s="232">
        <f>W182*H182</f>
        <v>0</v>
      </c>
      <c r="Y182" s="40"/>
      <c r="Z182" s="40"/>
      <c r="AA182" s="40"/>
      <c r="AB182" s="40"/>
      <c r="AC182" s="40"/>
      <c r="AD182" s="40"/>
      <c r="AE182" s="40"/>
      <c r="AR182" s="233" t="s">
        <v>175</v>
      </c>
      <c r="AT182" s="233" t="s">
        <v>171</v>
      </c>
      <c r="AU182" s="233" t="s">
        <v>165</v>
      </c>
      <c r="AY182" s="19" t="s">
        <v>166</v>
      </c>
      <c r="BE182" s="234">
        <f>IF(O182="základní",K182,0)</f>
        <v>0</v>
      </c>
      <c r="BF182" s="234">
        <f>IF(O182="snížená",K182,0)</f>
        <v>0</v>
      </c>
      <c r="BG182" s="234">
        <f>IF(O182="zákl. přenesená",K182,0)</f>
        <v>0</v>
      </c>
      <c r="BH182" s="234">
        <f>IF(O182="sníž. přenesená",K182,0)</f>
        <v>0</v>
      </c>
      <c r="BI182" s="234">
        <f>IF(O182="nulová",K182,0)</f>
        <v>0</v>
      </c>
      <c r="BJ182" s="19" t="s">
        <v>84</v>
      </c>
      <c r="BK182" s="234">
        <f>ROUND(P182*H182,2)</f>
        <v>0</v>
      </c>
      <c r="BL182" s="19" t="s">
        <v>175</v>
      </c>
      <c r="BM182" s="233" t="s">
        <v>1732</v>
      </c>
    </row>
    <row r="183" s="13" customFormat="1">
      <c r="A183" s="13"/>
      <c r="B183" s="245"/>
      <c r="C183" s="246"/>
      <c r="D183" s="247" t="s">
        <v>605</v>
      </c>
      <c r="E183" s="248" t="s">
        <v>20</v>
      </c>
      <c r="F183" s="249" t="s">
        <v>1733</v>
      </c>
      <c r="G183" s="246"/>
      <c r="H183" s="250">
        <v>1414.1400000000001</v>
      </c>
      <c r="I183" s="251"/>
      <c r="J183" s="251"/>
      <c r="K183" s="246"/>
      <c r="L183" s="246"/>
      <c r="M183" s="252"/>
      <c r="N183" s="253"/>
      <c r="O183" s="254"/>
      <c r="P183" s="254"/>
      <c r="Q183" s="254"/>
      <c r="R183" s="254"/>
      <c r="S183" s="254"/>
      <c r="T183" s="254"/>
      <c r="U183" s="254"/>
      <c r="V183" s="254"/>
      <c r="W183" s="254"/>
      <c r="X183" s="255"/>
      <c r="Y183" s="13"/>
      <c r="Z183" s="13"/>
      <c r="AA183" s="13"/>
      <c r="AB183" s="13"/>
      <c r="AC183" s="13"/>
      <c r="AD183" s="13"/>
      <c r="AE183" s="13"/>
      <c r="AT183" s="256" t="s">
        <v>605</v>
      </c>
      <c r="AU183" s="256" t="s">
        <v>165</v>
      </c>
      <c r="AV183" s="13" t="s">
        <v>86</v>
      </c>
      <c r="AW183" s="13" t="s">
        <v>5</v>
      </c>
      <c r="AX183" s="13" t="s">
        <v>84</v>
      </c>
      <c r="AY183" s="256" t="s">
        <v>166</v>
      </c>
    </row>
    <row r="184" s="2" customFormat="1" ht="16.5" customHeight="1">
      <c r="A184" s="40"/>
      <c r="B184" s="41"/>
      <c r="C184" s="235" t="s">
        <v>245</v>
      </c>
      <c r="D184" s="235" t="s">
        <v>163</v>
      </c>
      <c r="E184" s="236" t="s">
        <v>1734</v>
      </c>
      <c r="F184" s="237" t="s">
        <v>1735</v>
      </c>
      <c r="G184" s="238" t="s">
        <v>846</v>
      </c>
      <c r="H184" s="239">
        <v>42.423999999999999</v>
      </c>
      <c r="I184" s="240"/>
      <c r="J184" s="241"/>
      <c r="K184" s="242">
        <f>ROUND(P184*H184,2)</f>
        <v>0</v>
      </c>
      <c r="L184" s="241"/>
      <c r="M184" s="243"/>
      <c r="N184" s="244" t="s">
        <v>20</v>
      </c>
      <c r="O184" s="229" t="s">
        <v>45</v>
      </c>
      <c r="P184" s="230">
        <f>I184+J184</f>
        <v>0</v>
      </c>
      <c r="Q184" s="230">
        <f>ROUND(I184*H184,2)</f>
        <v>0</v>
      </c>
      <c r="R184" s="230">
        <f>ROUND(J184*H184,2)</f>
        <v>0</v>
      </c>
      <c r="S184" s="86"/>
      <c r="T184" s="231">
        <f>S184*H184</f>
        <v>0</v>
      </c>
      <c r="U184" s="231">
        <v>0.001</v>
      </c>
      <c r="V184" s="231">
        <f>U184*H184</f>
        <v>0.042424000000000003</v>
      </c>
      <c r="W184" s="231">
        <v>0</v>
      </c>
      <c r="X184" s="232">
        <f>W184*H184</f>
        <v>0</v>
      </c>
      <c r="Y184" s="40"/>
      <c r="Z184" s="40"/>
      <c r="AA184" s="40"/>
      <c r="AB184" s="40"/>
      <c r="AC184" s="40"/>
      <c r="AD184" s="40"/>
      <c r="AE184" s="40"/>
      <c r="AR184" s="233" t="s">
        <v>194</v>
      </c>
      <c r="AT184" s="233" t="s">
        <v>163</v>
      </c>
      <c r="AU184" s="233" t="s">
        <v>165</v>
      </c>
      <c r="AY184" s="19" t="s">
        <v>166</v>
      </c>
      <c r="BE184" s="234">
        <f>IF(O184="základní",K184,0)</f>
        <v>0</v>
      </c>
      <c r="BF184" s="234">
        <f>IF(O184="snížená",K184,0)</f>
        <v>0</v>
      </c>
      <c r="BG184" s="234">
        <f>IF(O184="zákl. přenesená",K184,0)</f>
        <v>0</v>
      </c>
      <c r="BH184" s="234">
        <f>IF(O184="sníž. přenesená",K184,0)</f>
        <v>0</v>
      </c>
      <c r="BI184" s="234">
        <f>IF(O184="nulová",K184,0)</f>
        <v>0</v>
      </c>
      <c r="BJ184" s="19" t="s">
        <v>84</v>
      </c>
      <c r="BK184" s="234">
        <f>ROUND(P184*H184,2)</f>
        <v>0</v>
      </c>
      <c r="BL184" s="19" t="s">
        <v>175</v>
      </c>
      <c r="BM184" s="233" t="s">
        <v>1736</v>
      </c>
    </row>
    <row r="185" s="13" customFormat="1">
      <c r="A185" s="13"/>
      <c r="B185" s="245"/>
      <c r="C185" s="246"/>
      <c r="D185" s="247" t="s">
        <v>605</v>
      </c>
      <c r="E185" s="248" t="s">
        <v>20</v>
      </c>
      <c r="F185" s="249" t="s">
        <v>1737</v>
      </c>
      <c r="G185" s="246"/>
      <c r="H185" s="250">
        <v>42.423999999999999</v>
      </c>
      <c r="I185" s="251"/>
      <c r="J185" s="251"/>
      <c r="K185" s="246"/>
      <c r="L185" s="246"/>
      <c r="M185" s="252"/>
      <c r="N185" s="253"/>
      <c r="O185" s="254"/>
      <c r="P185" s="254"/>
      <c r="Q185" s="254"/>
      <c r="R185" s="254"/>
      <c r="S185" s="254"/>
      <c r="T185" s="254"/>
      <c r="U185" s="254"/>
      <c r="V185" s="254"/>
      <c r="W185" s="254"/>
      <c r="X185" s="255"/>
      <c r="Y185" s="13"/>
      <c r="Z185" s="13"/>
      <c r="AA185" s="13"/>
      <c r="AB185" s="13"/>
      <c r="AC185" s="13"/>
      <c r="AD185" s="13"/>
      <c r="AE185" s="13"/>
      <c r="AT185" s="256" t="s">
        <v>605</v>
      </c>
      <c r="AU185" s="256" t="s">
        <v>165</v>
      </c>
      <c r="AV185" s="13" t="s">
        <v>86</v>
      </c>
      <c r="AW185" s="13" t="s">
        <v>5</v>
      </c>
      <c r="AX185" s="13" t="s">
        <v>84</v>
      </c>
      <c r="AY185" s="256" t="s">
        <v>166</v>
      </c>
    </row>
    <row r="186" s="2" customFormat="1" ht="24.15" customHeight="1">
      <c r="A186" s="40"/>
      <c r="B186" s="41"/>
      <c r="C186" s="220" t="s">
        <v>251</v>
      </c>
      <c r="D186" s="220" t="s">
        <v>171</v>
      </c>
      <c r="E186" s="221" t="s">
        <v>1738</v>
      </c>
      <c r="F186" s="222" t="s">
        <v>1739</v>
      </c>
      <c r="G186" s="223" t="s">
        <v>998</v>
      </c>
      <c r="H186" s="224">
        <v>1414.1400000000001</v>
      </c>
      <c r="I186" s="225"/>
      <c r="J186" s="225"/>
      <c r="K186" s="226">
        <f>ROUND(P186*H186,2)</f>
        <v>0</v>
      </c>
      <c r="L186" s="227"/>
      <c r="M186" s="46"/>
      <c r="N186" s="228" t="s">
        <v>20</v>
      </c>
      <c r="O186" s="229" t="s">
        <v>45</v>
      </c>
      <c r="P186" s="230">
        <f>I186+J186</f>
        <v>0</v>
      </c>
      <c r="Q186" s="230">
        <f>ROUND(I186*H186,2)</f>
        <v>0</v>
      </c>
      <c r="R186" s="230">
        <f>ROUND(J186*H186,2)</f>
        <v>0</v>
      </c>
      <c r="S186" s="86"/>
      <c r="T186" s="231">
        <f>S186*H186</f>
        <v>0</v>
      </c>
      <c r="U186" s="231">
        <v>0</v>
      </c>
      <c r="V186" s="231">
        <f>U186*H186</f>
        <v>0</v>
      </c>
      <c r="W186" s="231">
        <v>0</v>
      </c>
      <c r="X186" s="232">
        <f>W186*H186</f>
        <v>0</v>
      </c>
      <c r="Y186" s="40"/>
      <c r="Z186" s="40"/>
      <c r="AA186" s="40"/>
      <c r="AB186" s="40"/>
      <c r="AC186" s="40"/>
      <c r="AD186" s="40"/>
      <c r="AE186" s="40"/>
      <c r="AR186" s="233" t="s">
        <v>175</v>
      </c>
      <c r="AT186" s="233" t="s">
        <v>171</v>
      </c>
      <c r="AU186" s="233" t="s">
        <v>165</v>
      </c>
      <c r="AY186" s="19" t="s">
        <v>166</v>
      </c>
      <c r="BE186" s="234">
        <f>IF(O186="základní",K186,0)</f>
        <v>0</v>
      </c>
      <c r="BF186" s="234">
        <f>IF(O186="snížená",K186,0)</f>
        <v>0</v>
      </c>
      <c r="BG186" s="234">
        <f>IF(O186="zákl. přenesená",K186,0)</f>
        <v>0</v>
      </c>
      <c r="BH186" s="234">
        <f>IF(O186="sníž. přenesená",K186,0)</f>
        <v>0</v>
      </c>
      <c r="BI186" s="234">
        <f>IF(O186="nulová",K186,0)</f>
        <v>0</v>
      </c>
      <c r="BJ186" s="19" t="s">
        <v>84</v>
      </c>
      <c r="BK186" s="234">
        <f>ROUND(P186*H186,2)</f>
        <v>0</v>
      </c>
      <c r="BL186" s="19" t="s">
        <v>175</v>
      </c>
      <c r="BM186" s="233" t="s">
        <v>1740</v>
      </c>
    </row>
    <row r="187" s="15" customFormat="1">
      <c r="A187" s="15"/>
      <c r="B187" s="277"/>
      <c r="C187" s="278"/>
      <c r="D187" s="247" t="s">
        <v>605</v>
      </c>
      <c r="E187" s="279" t="s">
        <v>20</v>
      </c>
      <c r="F187" s="280" t="s">
        <v>1741</v>
      </c>
      <c r="G187" s="278"/>
      <c r="H187" s="279" t="s">
        <v>20</v>
      </c>
      <c r="I187" s="281"/>
      <c r="J187" s="281"/>
      <c r="K187" s="278"/>
      <c r="L187" s="278"/>
      <c r="M187" s="282"/>
      <c r="N187" s="283"/>
      <c r="O187" s="284"/>
      <c r="P187" s="284"/>
      <c r="Q187" s="284"/>
      <c r="R187" s="284"/>
      <c r="S187" s="284"/>
      <c r="T187" s="284"/>
      <c r="U187" s="284"/>
      <c r="V187" s="284"/>
      <c r="W187" s="284"/>
      <c r="X187" s="285"/>
      <c r="Y187" s="15"/>
      <c r="Z187" s="15"/>
      <c r="AA187" s="15"/>
      <c r="AB187" s="15"/>
      <c r="AC187" s="15"/>
      <c r="AD187" s="15"/>
      <c r="AE187" s="15"/>
      <c r="AT187" s="286" t="s">
        <v>605</v>
      </c>
      <c r="AU187" s="286" t="s">
        <v>165</v>
      </c>
      <c r="AV187" s="15" t="s">
        <v>84</v>
      </c>
      <c r="AW187" s="15" t="s">
        <v>5</v>
      </c>
      <c r="AX187" s="15" t="s">
        <v>76</v>
      </c>
      <c r="AY187" s="286" t="s">
        <v>166</v>
      </c>
    </row>
    <row r="188" s="13" customFormat="1">
      <c r="A188" s="13"/>
      <c r="B188" s="245"/>
      <c r="C188" s="246"/>
      <c r="D188" s="247" t="s">
        <v>605</v>
      </c>
      <c r="E188" s="248" t="s">
        <v>20</v>
      </c>
      <c r="F188" s="249" t="s">
        <v>1733</v>
      </c>
      <c r="G188" s="246"/>
      <c r="H188" s="250">
        <v>1414.1400000000001</v>
      </c>
      <c r="I188" s="251"/>
      <c r="J188" s="251"/>
      <c r="K188" s="246"/>
      <c r="L188" s="246"/>
      <c r="M188" s="252"/>
      <c r="N188" s="253"/>
      <c r="O188" s="254"/>
      <c r="P188" s="254"/>
      <c r="Q188" s="254"/>
      <c r="R188" s="254"/>
      <c r="S188" s="254"/>
      <c r="T188" s="254"/>
      <c r="U188" s="254"/>
      <c r="V188" s="254"/>
      <c r="W188" s="254"/>
      <c r="X188" s="255"/>
      <c r="Y188" s="13"/>
      <c r="Z188" s="13"/>
      <c r="AA188" s="13"/>
      <c r="AB188" s="13"/>
      <c r="AC188" s="13"/>
      <c r="AD188" s="13"/>
      <c r="AE188" s="13"/>
      <c r="AT188" s="256" t="s">
        <v>605</v>
      </c>
      <c r="AU188" s="256" t="s">
        <v>165</v>
      </c>
      <c r="AV188" s="13" t="s">
        <v>86</v>
      </c>
      <c r="AW188" s="13" t="s">
        <v>5</v>
      </c>
      <c r="AX188" s="13" t="s">
        <v>84</v>
      </c>
      <c r="AY188" s="256" t="s">
        <v>166</v>
      </c>
    </row>
    <row r="189" s="2" customFormat="1" ht="24.15" customHeight="1">
      <c r="A189" s="40"/>
      <c r="B189" s="41"/>
      <c r="C189" s="220" t="s">
        <v>8</v>
      </c>
      <c r="D189" s="220" t="s">
        <v>171</v>
      </c>
      <c r="E189" s="221" t="s">
        <v>1742</v>
      </c>
      <c r="F189" s="222" t="s">
        <v>1743</v>
      </c>
      <c r="G189" s="223" t="s">
        <v>998</v>
      </c>
      <c r="H189" s="224">
        <v>2961.6599999999999</v>
      </c>
      <c r="I189" s="225"/>
      <c r="J189" s="225"/>
      <c r="K189" s="226">
        <f>ROUND(P189*H189,2)</f>
        <v>0</v>
      </c>
      <c r="L189" s="227"/>
      <c r="M189" s="46"/>
      <c r="N189" s="228" t="s">
        <v>20</v>
      </c>
      <c r="O189" s="229" t="s">
        <v>45</v>
      </c>
      <c r="P189" s="230">
        <f>I189+J189</f>
        <v>0</v>
      </c>
      <c r="Q189" s="230">
        <f>ROUND(I189*H189,2)</f>
        <v>0</v>
      </c>
      <c r="R189" s="230">
        <f>ROUND(J189*H189,2)</f>
        <v>0</v>
      </c>
      <c r="S189" s="86"/>
      <c r="T189" s="231">
        <f>S189*H189</f>
        <v>0</v>
      </c>
      <c r="U189" s="231">
        <v>0</v>
      </c>
      <c r="V189" s="231">
        <f>U189*H189</f>
        <v>0</v>
      </c>
      <c r="W189" s="231">
        <v>0</v>
      </c>
      <c r="X189" s="232">
        <f>W189*H189</f>
        <v>0</v>
      </c>
      <c r="Y189" s="40"/>
      <c r="Z189" s="40"/>
      <c r="AA189" s="40"/>
      <c r="AB189" s="40"/>
      <c r="AC189" s="40"/>
      <c r="AD189" s="40"/>
      <c r="AE189" s="40"/>
      <c r="AR189" s="233" t="s">
        <v>175</v>
      </c>
      <c r="AT189" s="233" t="s">
        <v>171</v>
      </c>
      <c r="AU189" s="233" t="s">
        <v>165</v>
      </c>
      <c r="AY189" s="19" t="s">
        <v>166</v>
      </c>
      <c r="BE189" s="234">
        <f>IF(O189="základní",K189,0)</f>
        <v>0</v>
      </c>
      <c r="BF189" s="234">
        <f>IF(O189="snížená",K189,0)</f>
        <v>0</v>
      </c>
      <c r="BG189" s="234">
        <f>IF(O189="zákl. přenesená",K189,0)</f>
        <v>0</v>
      </c>
      <c r="BH189" s="234">
        <f>IF(O189="sníž. přenesená",K189,0)</f>
        <v>0</v>
      </c>
      <c r="BI189" s="234">
        <f>IF(O189="nulová",K189,0)</f>
        <v>0</v>
      </c>
      <c r="BJ189" s="19" t="s">
        <v>84</v>
      </c>
      <c r="BK189" s="234">
        <f>ROUND(P189*H189,2)</f>
        <v>0</v>
      </c>
      <c r="BL189" s="19" t="s">
        <v>175</v>
      </c>
      <c r="BM189" s="233" t="s">
        <v>1744</v>
      </c>
    </row>
    <row r="190" s="15" customFormat="1">
      <c r="A190" s="15"/>
      <c r="B190" s="277"/>
      <c r="C190" s="278"/>
      <c r="D190" s="247" t="s">
        <v>605</v>
      </c>
      <c r="E190" s="279" t="s">
        <v>20</v>
      </c>
      <c r="F190" s="280" t="s">
        <v>1745</v>
      </c>
      <c r="G190" s="278"/>
      <c r="H190" s="279" t="s">
        <v>20</v>
      </c>
      <c r="I190" s="281"/>
      <c r="J190" s="281"/>
      <c r="K190" s="278"/>
      <c r="L190" s="278"/>
      <c r="M190" s="282"/>
      <c r="N190" s="283"/>
      <c r="O190" s="284"/>
      <c r="P190" s="284"/>
      <c r="Q190" s="284"/>
      <c r="R190" s="284"/>
      <c r="S190" s="284"/>
      <c r="T190" s="284"/>
      <c r="U190" s="284"/>
      <c r="V190" s="284"/>
      <c r="W190" s="284"/>
      <c r="X190" s="285"/>
      <c r="Y190" s="15"/>
      <c r="Z190" s="15"/>
      <c r="AA190" s="15"/>
      <c r="AB190" s="15"/>
      <c r="AC190" s="15"/>
      <c r="AD190" s="15"/>
      <c r="AE190" s="15"/>
      <c r="AT190" s="286" t="s">
        <v>605</v>
      </c>
      <c r="AU190" s="286" t="s">
        <v>165</v>
      </c>
      <c r="AV190" s="15" t="s">
        <v>84</v>
      </c>
      <c r="AW190" s="15" t="s">
        <v>5</v>
      </c>
      <c r="AX190" s="15" t="s">
        <v>76</v>
      </c>
      <c r="AY190" s="286" t="s">
        <v>166</v>
      </c>
    </row>
    <row r="191" s="13" customFormat="1">
      <c r="A191" s="13"/>
      <c r="B191" s="245"/>
      <c r="C191" s="246"/>
      <c r="D191" s="247" t="s">
        <v>605</v>
      </c>
      <c r="E191" s="248" t="s">
        <v>20</v>
      </c>
      <c r="F191" s="249" t="s">
        <v>1746</v>
      </c>
      <c r="G191" s="246"/>
      <c r="H191" s="250">
        <v>2961.6599999999999</v>
      </c>
      <c r="I191" s="251"/>
      <c r="J191" s="251"/>
      <c r="K191" s="246"/>
      <c r="L191" s="246"/>
      <c r="M191" s="252"/>
      <c r="N191" s="253"/>
      <c r="O191" s="254"/>
      <c r="P191" s="254"/>
      <c r="Q191" s="254"/>
      <c r="R191" s="254"/>
      <c r="S191" s="254"/>
      <c r="T191" s="254"/>
      <c r="U191" s="254"/>
      <c r="V191" s="254"/>
      <c r="W191" s="254"/>
      <c r="X191" s="255"/>
      <c r="Y191" s="13"/>
      <c r="Z191" s="13"/>
      <c r="AA191" s="13"/>
      <c r="AB191" s="13"/>
      <c r="AC191" s="13"/>
      <c r="AD191" s="13"/>
      <c r="AE191" s="13"/>
      <c r="AT191" s="256" t="s">
        <v>605</v>
      </c>
      <c r="AU191" s="256" t="s">
        <v>165</v>
      </c>
      <c r="AV191" s="13" t="s">
        <v>86</v>
      </c>
      <c r="AW191" s="13" t="s">
        <v>5</v>
      </c>
      <c r="AX191" s="13" t="s">
        <v>84</v>
      </c>
      <c r="AY191" s="256" t="s">
        <v>166</v>
      </c>
    </row>
    <row r="192" s="2" customFormat="1" ht="24.15" customHeight="1">
      <c r="A192" s="40"/>
      <c r="B192" s="41"/>
      <c r="C192" s="220" t="s">
        <v>259</v>
      </c>
      <c r="D192" s="220" t="s">
        <v>171</v>
      </c>
      <c r="E192" s="221" t="s">
        <v>1747</v>
      </c>
      <c r="F192" s="222" t="s">
        <v>1748</v>
      </c>
      <c r="G192" s="223" t="s">
        <v>998</v>
      </c>
      <c r="H192" s="224">
        <v>1414.1400000000001</v>
      </c>
      <c r="I192" s="225"/>
      <c r="J192" s="225"/>
      <c r="K192" s="226">
        <f>ROUND(P192*H192,2)</f>
        <v>0</v>
      </c>
      <c r="L192" s="227"/>
      <c r="M192" s="46"/>
      <c r="N192" s="228" t="s">
        <v>20</v>
      </c>
      <c r="O192" s="229" t="s">
        <v>45</v>
      </c>
      <c r="P192" s="230">
        <f>I192+J192</f>
        <v>0</v>
      </c>
      <c r="Q192" s="230">
        <f>ROUND(I192*H192,2)</f>
        <v>0</v>
      </c>
      <c r="R192" s="230">
        <f>ROUND(J192*H192,2)</f>
        <v>0</v>
      </c>
      <c r="S192" s="86"/>
      <c r="T192" s="231">
        <f>S192*H192</f>
        <v>0</v>
      </c>
      <c r="U192" s="231">
        <v>0</v>
      </c>
      <c r="V192" s="231">
        <f>U192*H192</f>
        <v>0</v>
      </c>
      <c r="W192" s="231">
        <v>0</v>
      </c>
      <c r="X192" s="232">
        <f>W192*H192</f>
        <v>0</v>
      </c>
      <c r="Y192" s="40"/>
      <c r="Z192" s="40"/>
      <c r="AA192" s="40"/>
      <c r="AB192" s="40"/>
      <c r="AC192" s="40"/>
      <c r="AD192" s="40"/>
      <c r="AE192" s="40"/>
      <c r="AR192" s="233" t="s">
        <v>175</v>
      </c>
      <c r="AT192" s="233" t="s">
        <v>171</v>
      </c>
      <c r="AU192" s="233" t="s">
        <v>165</v>
      </c>
      <c r="AY192" s="19" t="s">
        <v>166</v>
      </c>
      <c r="BE192" s="234">
        <f>IF(O192="základní",K192,0)</f>
        <v>0</v>
      </c>
      <c r="BF192" s="234">
        <f>IF(O192="snížená",K192,0)</f>
        <v>0</v>
      </c>
      <c r="BG192" s="234">
        <f>IF(O192="zákl. přenesená",K192,0)</f>
        <v>0</v>
      </c>
      <c r="BH192" s="234">
        <f>IF(O192="sníž. přenesená",K192,0)</f>
        <v>0</v>
      </c>
      <c r="BI192" s="234">
        <f>IF(O192="nulová",K192,0)</f>
        <v>0</v>
      </c>
      <c r="BJ192" s="19" t="s">
        <v>84</v>
      </c>
      <c r="BK192" s="234">
        <f>ROUND(P192*H192,2)</f>
        <v>0</v>
      </c>
      <c r="BL192" s="19" t="s">
        <v>175</v>
      </c>
      <c r="BM192" s="233" t="s">
        <v>1749</v>
      </c>
    </row>
    <row r="193" s="13" customFormat="1">
      <c r="A193" s="13"/>
      <c r="B193" s="245"/>
      <c r="C193" s="246"/>
      <c r="D193" s="247" t="s">
        <v>605</v>
      </c>
      <c r="E193" s="248" t="s">
        <v>20</v>
      </c>
      <c r="F193" s="249" t="s">
        <v>1733</v>
      </c>
      <c r="G193" s="246"/>
      <c r="H193" s="250">
        <v>1414.1400000000001</v>
      </c>
      <c r="I193" s="251"/>
      <c r="J193" s="251"/>
      <c r="K193" s="246"/>
      <c r="L193" s="246"/>
      <c r="M193" s="252"/>
      <c r="N193" s="253"/>
      <c r="O193" s="254"/>
      <c r="P193" s="254"/>
      <c r="Q193" s="254"/>
      <c r="R193" s="254"/>
      <c r="S193" s="254"/>
      <c r="T193" s="254"/>
      <c r="U193" s="254"/>
      <c r="V193" s="254"/>
      <c r="W193" s="254"/>
      <c r="X193" s="255"/>
      <c r="Y193" s="13"/>
      <c r="Z193" s="13"/>
      <c r="AA193" s="13"/>
      <c r="AB193" s="13"/>
      <c r="AC193" s="13"/>
      <c r="AD193" s="13"/>
      <c r="AE193" s="13"/>
      <c r="AT193" s="256" t="s">
        <v>605</v>
      </c>
      <c r="AU193" s="256" t="s">
        <v>165</v>
      </c>
      <c r="AV193" s="13" t="s">
        <v>86</v>
      </c>
      <c r="AW193" s="13" t="s">
        <v>5</v>
      </c>
      <c r="AX193" s="13" t="s">
        <v>84</v>
      </c>
      <c r="AY193" s="256" t="s">
        <v>166</v>
      </c>
    </row>
    <row r="194" s="2" customFormat="1" ht="24.15" customHeight="1">
      <c r="A194" s="40"/>
      <c r="B194" s="41"/>
      <c r="C194" s="220" t="s">
        <v>263</v>
      </c>
      <c r="D194" s="220" t="s">
        <v>171</v>
      </c>
      <c r="E194" s="221" t="s">
        <v>1750</v>
      </c>
      <c r="F194" s="222" t="s">
        <v>1751</v>
      </c>
      <c r="G194" s="223" t="s">
        <v>998</v>
      </c>
      <c r="H194" s="224">
        <v>1414.1400000000001</v>
      </c>
      <c r="I194" s="225"/>
      <c r="J194" s="225"/>
      <c r="K194" s="226">
        <f>ROUND(P194*H194,2)</f>
        <v>0</v>
      </c>
      <c r="L194" s="227"/>
      <c r="M194" s="46"/>
      <c r="N194" s="228" t="s">
        <v>20</v>
      </c>
      <c r="O194" s="229" t="s">
        <v>45</v>
      </c>
      <c r="P194" s="230">
        <f>I194+J194</f>
        <v>0</v>
      </c>
      <c r="Q194" s="230">
        <f>ROUND(I194*H194,2)</f>
        <v>0</v>
      </c>
      <c r="R194" s="230">
        <f>ROUND(J194*H194,2)</f>
        <v>0</v>
      </c>
      <c r="S194" s="86"/>
      <c r="T194" s="231">
        <f>S194*H194</f>
        <v>0</v>
      </c>
      <c r="U194" s="231">
        <v>0</v>
      </c>
      <c r="V194" s="231">
        <f>U194*H194</f>
        <v>0</v>
      </c>
      <c r="W194" s="231">
        <v>0</v>
      </c>
      <c r="X194" s="232">
        <f>W194*H194</f>
        <v>0</v>
      </c>
      <c r="Y194" s="40"/>
      <c r="Z194" s="40"/>
      <c r="AA194" s="40"/>
      <c r="AB194" s="40"/>
      <c r="AC194" s="40"/>
      <c r="AD194" s="40"/>
      <c r="AE194" s="40"/>
      <c r="AR194" s="233" t="s">
        <v>175</v>
      </c>
      <c r="AT194" s="233" t="s">
        <v>171</v>
      </c>
      <c r="AU194" s="233" t="s">
        <v>165</v>
      </c>
      <c r="AY194" s="19" t="s">
        <v>166</v>
      </c>
      <c r="BE194" s="234">
        <f>IF(O194="základní",K194,0)</f>
        <v>0</v>
      </c>
      <c r="BF194" s="234">
        <f>IF(O194="snížená",K194,0)</f>
        <v>0</v>
      </c>
      <c r="BG194" s="234">
        <f>IF(O194="zákl. přenesená",K194,0)</f>
        <v>0</v>
      </c>
      <c r="BH194" s="234">
        <f>IF(O194="sníž. přenesená",K194,0)</f>
        <v>0</v>
      </c>
      <c r="BI194" s="234">
        <f>IF(O194="nulová",K194,0)</f>
        <v>0</v>
      </c>
      <c r="BJ194" s="19" t="s">
        <v>84</v>
      </c>
      <c r="BK194" s="234">
        <f>ROUND(P194*H194,2)</f>
        <v>0</v>
      </c>
      <c r="BL194" s="19" t="s">
        <v>175</v>
      </c>
      <c r="BM194" s="233" t="s">
        <v>1752</v>
      </c>
    </row>
    <row r="195" s="13" customFormat="1">
      <c r="A195" s="13"/>
      <c r="B195" s="245"/>
      <c r="C195" s="246"/>
      <c r="D195" s="247" t="s">
        <v>605</v>
      </c>
      <c r="E195" s="248" t="s">
        <v>20</v>
      </c>
      <c r="F195" s="249" t="s">
        <v>1733</v>
      </c>
      <c r="G195" s="246"/>
      <c r="H195" s="250">
        <v>1414.1400000000001</v>
      </c>
      <c r="I195" s="251"/>
      <c r="J195" s="251"/>
      <c r="K195" s="246"/>
      <c r="L195" s="246"/>
      <c r="M195" s="252"/>
      <c r="N195" s="253"/>
      <c r="O195" s="254"/>
      <c r="P195" s="254"/>
      <c r="Q195" s="254"/>
      <c r="R195" s="254"/>
      <c r="S195" s="254"/>
      <c r="T195" s="254"/>
      <c r="U195" s="254"/>
      <c r="V195" s="254"/>
      <c r="W195" s="254"/>
      <c r="X195" s="255"/>
      <c r="Y195" s="13"/>
      <c r="Z195" s="13"/>
      <c r="AA195" s="13"/>
      <c r="AB195" s="13"/>
      <c r="AC195" s="13"/>
      <c r="AD195" s="13"/>
      <c r="AE195" s="13"/>
      <c r="AT195" s="256" t="s">
        <v>605</v>
      </c>
      <c r="AU195" s="256" t="s">
        <v>165</v>
      </c>
      <c r="AV195" s="13" t="s">
        <v>86</v>
      </c>
      <c r="AW195" s="13" t="s">
        <v>5</v>
      </c>
      <c r="AX195" s="13" t="s">
        <v>84</v>
      </c>
      <c r="AY195" s="256" t="s">
        <v>166</v>
      </c>
    </row>
    <row r="196" s="2" customFormat="1" ht="21.75" customHeight="1">
      <c r="A196" s="40"/>
      <c r="B196" s="41"/>
      <c r="C196" s="220" t="s">
        <v>267</v>
      </c>
      <c r="D196" s="220" t="s">
        <v>171</v>
      </c>
      <c r="E196" s="221" t="s">
        <v>1753</v>
      </c>
      <c r="F196" s="222" t="s">
        <v>1754</v>
      </c>
      <c r="G196" s="223" t="s">
        <v>998</v>
      </c>
      <c r="H196" s="224">
        <v>1414.1400000000001</v>
      </c>
      <c r="I196" s="225"/>
      <c r="J196" s="225"/>
      <c r="K196" s="226">
        <f>ROUND(P196*H196,2)</f>
        <v>0</v>
      </c>
      <c r="L196" s="227"/>
      <c r="M196" s="46"/>
      <c r="N196" s="228" t="s">
        <v>20</v>
      </c>
      <c r="O196" s="229" t="s">
        <v>45</v>
      </c>
      <c r="P196" s="230">
        <f>I196+J196</f>
        <v>0</v>
      </c>
      <c r="Q196" s="230">
        <f>ROUND(I196*H196,2)</f>
        <v>0</v>
      </c>
      <c r="R196" s="230">
        <f>ROUND(J196*H196,2)</f>
        <v>0</v>
      </c>
      <c r="S196" s="86"/>
      <c r="T196" s="231">
        <f>S196*H196</f>
        <v>0</v>
      </c>
      <c r="U196" s="231">
        <v>0</v>
      </c>
      <c r="V196" s="231">
        <f>U196*H196</f>
        <v>0</v>
      </c>
      <c r="W196" s="231">
        <v>0</v>
      </c>
      <c r="X196" s="232">
        <f>W196*H196</f>
        <v>0</v>
      </c>
      <c r="Y196" s="40"/>
      <c r="Z196" s="40"/>
      <c r="AA196" s="40"/>
      <c r="AB196" s="40"/>
      <c r="AC196" s="40"/>
      <c r="AD196" s="40"/>
      <c r="AE196" s="40"/>
      <c r="AR196" s="233" t="s">
        <v>175</v>
      </c>
      <c r="AT196" s="233" t="s">
        <v>171</v>
      </c>
      <c r="AU196" s="233" t="s">
        <v>165</v>
      </c>
      <c r="AY196" s="19" t="s">
        <v>166</v>
      </c>
      <c r="BE196" s="234">
        <f>IF(O196="základní",K196,0)</f>
        <v>0</v>
      </c>
      <c r="BF196" s="234">
        <f>IF(O196="snížená",K196,0)</f>
        <v>0</v>
      </c>
      <c r="BG196" s="234">
        <f>IF(O196="zákl. přenesená",K196,0)</f>
        <v>0</v>
      </c>
      <c r="BH196" s="234">
        <f>IF(O196="sníž. přenesená",K196,0)</f>
        <v>0</v>
      </c>
      <c r="BI196" s="234">
        <f>IF(O196="nulová",K196,0)</f>
        <v>0</v>
      </c>
      <c r="BJ196" s="19" t="s">
        <v>84</v>
      </c>
      <c r="BK196" s="234">
        <f>ROUND(P196*H196,2)</f>
        <v>0</v>
      </c>
      <c r="BL196" s="19" t="s">
        <v>175</v>
      </c>
      <c r="BM196" s="233" t="s">
        <v>1755</v>
      </c>
    </row>
    <row r="197" s="13" customFormat="1">
      <c r="A197" s="13"/>
      <c r="B197" s="245"/>
      <c r="C197" s="246"/>
      <c r="D197" s="247" t="s">
        <v>605</v>
      </c>
      <c r="E197" s="248" t="s">
        <v>20</v>
      </c>
      <c r="F197" s="249" t="s">
        <v>1733</v>
      </c>
      <c r="G197" s="246"/>
      <c r="H197" s="250">
        <v>1414.1400000000001</v>
      </c>
      <c r="I197" s="251"/>
      <c r="J197" s="251"/>
      <c r="K197" s="246"/>
      <c r="L197" s="246"/>
      <c r="M197" s="252"/>
      <c r="N197" s="253"/>
      <c r="O197" s="254"/>
      <c r="P197" s="254"/>
      <c r="Q197" s="254"/>
      <c r="R197" s="254"/>
      <c r="S197" s="254"/>
      <c r="T197" s="254"/>
      <c r="U197" s="254"/>
      <c r="V197" s="254"/>
      <c r="W197" s="254"/>
      <c r="X197" s="255"/>
      <c r="Y197" s="13"/>
      <c r="Z197" s="13"/>
      <c r="AA197" s="13"/>
      <c r="AB197" s="13"/>
      <c r="AC197" s="13"/>
      <c r="AD197" s="13"/>
      <c r="AE197" s="13"/>
      <c r="AT197" s="256" t="s">
        <v>605</v>
      </c>
      <c r="AU197" s="256" t="s">
        <v>165</v>
      </c>
      <c r="AV197" s="13" t="s">
        <v>86</v>
      </c>
      <c r="AW197" s="13" t="s">
        <v>5</v>
      </c>
      <c r="AX197" s="13" t="s">
        <v>84</v>
      </c>
      <c r="AY197" s="256" t="s">
        <v>166</v>
      </c>
    </row>
    <row r="198" s="12" customFormat="1" ht="22.8" customHeight="1">
      <c r="A198" s="12"/>
      <c r="B198" s="203"/>
      <c r="C198" s="204"/>
      <c r="D198" s="205" t="s">
        <v>75</v>
      </c>
      <c r="E198" s="218" t="s">
        <v>86</v>
      </c>
      <c r="F198" s="218" t="s">
        <v>1405</v>
      </c>
      <c r="G198" s="204"/>
      <c r="H198" s="204"/>
      <c r="I198" s="207"/>
      <c r="J198" s="207"/>
      <c r="K198" s="219">
        <f>BK198</f>
        <v>0</v>
      </c>
      <c r="L198" s="204"/>
      <c r="M198" s="209"/>
      <c r="N198" s="210"/>
      <c r="O198" s="211"/>
      <c r="P198" s="211"/>
      <c r="Q198" s="212">
        <f>Q199+SUM(Q200:Q220)+Q230</f>
        <v>0</v>
      </c>
      <c r="R198" s="212">
        <f>R199+SUM(R200:R220)+R230</f>
        <v>0</v>
      </c>
      <c r="S198" s="211"/>
      <c r="T198" s="213">
        <f>T199+SUM(T200:T220)+T230</f>
        <v>0</v>
      </c>
      <c r="U198" s="211"/>
      <c r="V198" s="213">
        <f>V199+SUM(V200:V220)+V230</f>
        <v>240.85068429999998</v>
      </c>
      <c r="W198" s="211"/>
      <c r="X198" s="214">
        <f>X199+SUM(X200:X220)+X230</f>
        <v>0</v>
      </c>
      <c r="Y198" s="12"/>
      <c r="Z198" s="12"/>
      <c r="AA198" s="12"/>
      <c r="AB198" s="12"/>
      <c r="AC198" s="12"/>
      <c r="AD198" s="12"/>
      <c r="AE198" s="12"/>
      <c r="AR198" s="215" t="s">
        <v>84</v>
      </c>
      <c r="AT198" s="216" t="s">
        <v>75</v>
      </c>
      <c r="AU198" s="216" t="s">
        <v>84</v>
      </c>
      <c r="AY198" s="215" t="s">
        <v>166</v>
      </c>
      <c r="BK198" s="217">
        <f>BK199+SUM(BK200:BK220)+BK230</f>
        <v>0</v>
      </c>
    </row>
    <row r="199" s="2" customFormat="1" ht="37.8" customHeight="1">
      <c r="A199" s="40"/>
      <c r="B199" s="41"/>
      <c r="C199" s="220" t="s">
        <v>271</v>
      </c>
      <c r="D199" s="220" t="s">
        <v>171</v>
      </c>
      <c r="E199" s="221" t="s">
        <v>1406</v>
      </c>
      <c r="F199" s="222" t="s">
        <v>1407</v>
      </c>
      <c r="G199" s="223" t="s">
        <v>599</v>
      </c>
      <c r="H199" s="224">
        <v>0.23400000000000001</v>
      </c>
      <c r="I199" s="225"/>
      <c r="J199" s="225"/>
      <c r="K199" s="226">
        <f>ROUND(P199*H199,2)</f>
        <v>0</v>
      </c>
      <c r="L199" s="227"/>
      <c r="M199" s="46"/>
      <c r="N199" s="228" t="s">
        <v>20</v>
      </c>
      <c r="O199" s="229" t="s">
        <v>45</v>
      </c>
      <c r="P199" s="230">
        <f>I199+J199</f>
        <v>0</v>
      </c>
      <c r="Q199" s="230">
        <f>ROUND(I199*H199,2)</f>
        <v>0</v>
      </c>
      <c r="R199" s="230">
        <f>ROUND(J199*H199,2)</f>
        <v>0</v>
      </c>
      <c r="S199" s="86"/>
      <c r="T199" s="231">
        <f>S199*H199</f>
        <v>0</v>
      </c>
      <c r="U199" s="231">
        <v>2.1600000000000001</v>
      </c>
      <c r="V199" s="231">
        <f>U199*H199</f>
        <v>0.50544000000000011</v>
      </c>
      <c r="W199" s="231">
        <v>0</v>
      </c>
      <c r="X199" s="232">
        <f>W199*H199</f>
        <v>0</v>
      </c>
      <c r="Y199" s="40"/>
      <c r="Z199" s="40"/>
      <c r="AA199" s="40"/>
      <c r="AB199" s="40"/>
      <c r="AC199" s="40"/>
      <c r="AD199" s="40"/>
      <c r="AE199" s="40"/>
      <c r="AR199" s="233" t="s">
        <v>175</v>
      </c>
      <c r="AT199" s="233" t="s">
        <v>171</v>
      </c>
      <c r="AU199" s="233" t="s">
        <v>86</v>
      </c>
      <c r="AY199" s="19" t="s">
        <v>166</v>
      </c>
      <c r="BE199" s="234">
        <f>IF(O199="základní",K199,0)</f>
        <v>0</v>
      </c>
      <c r="BF199" s="234">
        <f>IF(O199="snížená",K199,0)</f>
        <v>0</v>
      </c>
      <c r="BG199" s="234">
        <f>IF(O199="zákl. přenesená",K199,0)</f>
        <v>0</v>
      </c>
      <c r="BH199" s="234">
        <f>IF(O199="sníž. přenesená",K199,0)</f>
        <v>0</v>
      </c>
      <c r="BI199" s="234">
        <f>IF(O199="nulová",K199,0)</f>
        <v>0</v>
      </c>
      <c r="BJ199" s="19" t="s">
        <v>84</v>
      </c>
      <c r="BK199" s="234">
        <f>ROUND(P199*H199,2)</f>
        <v>0</v>
      </c>
      <c r="BL199" s="19" t="s">
        <v>175</v>
      </c>
      <c r="BM199" s="233" t="s">
        <v>1756</v>
      </c>
    </row>
    <row r="200" s="13" customFormat="1">
      <c r="A200" s="13"/>
      <c r="B200" s="245"/>
      <c r="C200" s="246"/>
      <c r="D200" s="247" t="s">
        <v>605</v>
      </c>
      <c r="E200" s="248" t="s">
        <v>20</v>
      </c>
      <c r="F200" s="249" t="s">
        <v>1757</v>
      </c>
      <c r="G200" s="246"/>
      <c r="H200" s="250">
        <v>0.23400000000000001</v>
      </c>
      <c r="I200" s="251"/>
      <c r="J200" s="251"/>
      <c r="K200" s="246"/>
      <c r="L200" s="246"/>
      <c r="M200" s="252"/>
      <c r="N200" s="253"/>
      <c r="O200" s="254"/>
      <c r="P200" s="254"/>
      <c r="Q200" s="254"/>
      <c r="R200" s="254"/>
      <c r="S200" s="254"/>
      <c r="T200" s="254"/>
      <c r="U200" s="254"/>
      <c r="V200" s="254"/>
      <c r="W200" s="254"/>
      <c r="X200" s="255"/>
      <c r="Y200" s="13"/>
      <c r="Z200" s="13"/>
      <c r="AA200" s="13"/>
      <c r="AB200" s="13"/>
      <c r="AC200" s="13"/>
      <c r="AD200" s="13"/>
      <c r="AE200" s="13"/>
      <c r="AT200" s="256" t="s">
        <v>605</v>
      </c>
      <c r="AU200" s="256" t="s">
        <v>86</v>
      </c>
      <c r="AV200" s="13" t="s">
        <v>86</v>
      </c>
      <c r="AW200" s="13" t="s">
        <v>5</v>
      </c>
      <c r="AX200" s="13" t="s">
        <v>84</v>
      </c>
      <c r="AY200" s="256" t="s">
        <v>166</v>
      </c>
    </row>
    <row r="201" s="2" customFormat="1" ht="37.8" customHeight="1">
      <c r="A201" s="40"/>
      <c r="B201" s="41"/>
      <c r="C201" s="220" t="s">
        <v>275</v>
      </c>
      <c r="D201" s="220" t="s">
        <v>171</v>
      </c>
      <c r="E201" s="221" t="s">
        <v>1758</v>
      </c>
      <c r="F201" s="222" t="s">
        <v>1759</v>
      </c>
      <c r="G201" s="223" t="s">
        <v>599</v>
      </c>
      <c r="H201" s="224">
        <v>9.0999999999999996</v>
      </c>
      <c r="I201" s="225"/>
      <c r="J201" s="225"/>
      <c r="K201" s="226">
        <f>ROUND(P201*H201,2)</f>
        <v>0</v>
      </c>
      <c r="L201" s="227"/>
      <c r="M201" s="46"/>
      <c r="N201" s="228" t="s">
        <v>20</v>
      </c>
      <c r="O201" s="229" t="s">
        <v>45</v>
      </c>
      <c r="P201" s="230">
        <f>I201+J201</f>
        <v>0</v>
      </c>
      <c r="Q201" s="230">
        <f>ROUND(I201*H201,2)</f>
        <v>0</v>
      </c>
      <c r="R201" s="230">
        <f>ROUND(J201*H201,2)</f>
        <v>0</v>
      </c>
      <c r="S201" s="86"/>
      <c r="T201" s="231">
        <f>S201*H201</f>
        <v>0</v>
      </c>
      <c r="U201" s="231">
        <v>2.1600000000000001</v>
      </c>
      <c r="V201" s="231">
        <f>U201*H201</f>
        <v>19.655999999999999</v>
      </c>
      <c r="W201" s="231">
        <v>0</v>
      </c>
      <c r="X201" s="232">
        <f>W201*H201</f>
        <v>0</v>
      </c>
      <c r="Y201" s="40"/>
      <c r="Z201" s="40"/>
      <c r="AA201" s="40"/>
      <c r="AB201" s="40"/>
      <c r="AC201" s="40"/>
      <c r="AD201" s="40"/>
      <c r="AE201" s="40"/>
      <c r="AR201" s="233" t="s">
        <v>175</v>
      </c>
      <c r="AT201" s="233" t="s">
        <v>171</v>
      </c>
      <c r="AU201" s="233" t="s">
        <v>86</v>
      </c>
      <c r="AY201" s="19" t="s">
        <v>166</v>
      </c>
      <c r="BE201" s="234">
        <f>IF(O201="základní",K201,0)</f>
        <v>0</v>
      </c>
      <c r="BF201" s="234">
        <f>IF(O201="snížená",K201,0)</f>
        <v>0</v>
      </c>
      <c r="BG201" s="234">
        <f>IF(O201="zákl. přenesená",K201,0)</f>
        <v>0</v>
      </c>
      <c r="BH201" s="234">
        <f>IF(O201="sníž. přenesená",K201,0)</f>
        <v>0</v>
      </c>
      <c r="BI201" s="234">
        <f>IF(O201="nulová",K201,0)</f>
        <v>0</v>
      </c>
      <c r="BJ201" s="19" t="s">
        <v>84</v>
      </c>
      <c r="BK201" s="234">
        <f>ROUND(P201*H201,2)</f>
        <v>0</v>
      </c>
      <c r="BL201" s="19" t="s">
        <v>175</v>
      </c>
      <c r="BM201" s="233" t="s">
        <v>1760</v>
      </c>
    </row>
    <row r="202" s="15" customFormat="1">
      <c r="A202" s="15"/>
      <c r="B202" s="277"/>
      <c r="C202" s="278"/>
      <c r="D202" s="247" t="s">
        <v>605</v>
      </c>
      <c r="E202" s="279" t="s">
        <v>20</v>
      </c>
      <c r="F202" s="280" t="s">
        <v>1761</v>
      </c>
      <c r="G202" s="278"/>
      <c r="H202" s="279" t="s">
        <v>20</v>
      </c>
      <c r="I202" s="281"/>
      <c r="J202" s="281"/>
      <c r="K202" s="278"/>
      <c r="L202" s="278"/>
      <c r="M202" s="282"/>
      <c r="N202" s="283"/>
      <c r="O202" s="284"/>
      <c r="P202" s="284"/>
      <c r="Q202" s="284"/>
      <c r="R202" s="284"/>
      <c r="S202" s="284"/>
      <c r="T202" s="284"/>
      <c r="U202" s="284"/>
      <c r="V202" s="284"/>
      <c r="W202" s="284"/>
      <c r="X202" s="285"/>
      <c r="Y202" s="15"/>
      <c r="Z202" s="15"/>
      <c r="AA202" s="15"/>
      <c r="AB202" s="15"/>
      <c r="AC202" s="15"/>
      <c r="AD202" s="15"/>
      <c r="AE202" s="15"/>
      <c r="AT202" s="286" t="s">
        <v>605</v>
      </c>
      <c r="AU202" s="286" t="s">
        <v>86</v>
      </c>
      <c r="AV202" s="15" t="s">
        <v>84</v>
      </c>
      <c r="AW202" s="15" t="s">
        <v>5</v>
      </c>
      <c r="AX202" s="15" t="s">
        <v>76</v>
      </c>
      <c r="AY202" s="286" t="s">
        <v>166</v>
      </c>
    </row>
    <row r="203" s="13" customFormat="1">
      <c r="A203" s="13"/>
      <c r="B203" s="245"/>
      <c r="C203" s="246"/>
      <c r="D203" s="247" t="s">
        <v>605</v>
      </c>
      <c r="E203" s="248" t="s">
        <v>20</v>
      </c>
      <c r="F203" s="249" t="s">
        <v>1762</v>
      </c>
      <c r="G203" s="246"/>
      <c r="H203" s="250">
        <v>4.5499999999999998</v>
      </c>
      <c r="I203" s="251"/>
      <c r="J203" s="251"/>
      <c r="K203" s="246"/>
      <c r="L203" s="246"/>
      <c r="M203" s="252"/>
      <c r="N203" s="253"/>
      <c r="O203" s="254"/>
      <c r="P203" s="254"/>
      <c r="Q203" s="254"/>
      <c r="R203" s="254"/>
      <c r="S203" s="254"/>
      <c r="T203" s="254"/>
      <c r="U203" s="254"/>
      <c r="V203" s="254"/>
      <c r="W203" s="254"/>
      <c r="X203" s="255"/>
      <c r="Y203" s="13"/>
      <c r="Z203" s="13"/>
      <c r="AA203" s="13"/>
      <c r="AB203" s="13"/>
      <c r="AC203" s="13"/>
      <c r="AD203" s="13"/>
      <c r="AE203" s="13"/>
      <c r="AT203" s="256" t="s">
        <v>605</v>
      </c>
      <c r="AU203" s="256" t="s">
        <v>86</v>
      </c>
      <c r="AV203" s="13" t="s">
        <v>86</v>
      </c>
      <c r="AW203" s="13" t="s">
        <v>5</v>
      </c>
      <c r="AX203" s="13" t="s">
        <v>76</v>
      </c>
      <c r="AY203" s="256" t="s">
        <v>166</v>
      </c>
    </row>
    <row r="204" s="13" customFormat="1">
      <c r="A204" s="13"/>
      <c r="B204" s="245"/>
      <c r="C204" s="246"/>
      <c r="D204" s="247" t="s">
        <v>605</v>
      </c>
      <c r="E204" s="248" t="s">
        <v>20</v>
      </c>
      <c r="F204" s="249" t="s">
        <v>1763</v>
      </c>
      <c r="G204" s="246"/>
      <c r="H204" s="250">
        <v>4.5499999999999998</v>
      </c>
      <c r="I204" s="251"/>
      <c r="J204" s="251"/>
      <c r="K204" s="246"/>
      <c r="L204" s="246"/>
      <c r="M204" s="252"/>
      <c r="N204" s="253"/>
      <c r="O204" s="254"/>
      <c r="P204" s="254"/>
      <c r="Q204" s="254"/>
      <c r="R204" s="254"/>
      <c r="S204" s="254"/>
      <c r="T204" s="254"/>
      <c r="U204" s="254"/>
      <c r="V204" s="254"/>
      <c r="W204" s="254"/>
      <c r="X204" s="255"/>
      <c r="Y204" s="13"/>
      <c r="Z204" s="13"/>
      <c r="AA204" s="13"/>
      <c r="AB204" s="13"/>
      <c r="AC204" s="13"/>
      <c r="AD204" s="13"/>
      <c r="AE204" s="13"/>
      <c r="AT204" s="256" t="s">
        <v>605</v>
      </c>
      <c r="AU204" s="256" t="s">
        <v>86</v>
      </c>
      <c r="AV204" s="13" t="s">
        <v>86</v>
      </c>
      <c r="AW204" s="13" t="s">
        <v>5</v>
      </c>
      <c r="AX204" s="13" t="s">
        <v>76</v>
      </c>
      <c r="AY204" s="256" t="s">
        <v>166</v>
      </c>
    </row>
    <row r="205" s="14" customFormat="1">
      <c r="A205" s="14"/>
      <c r="B205" s="257"/>
      <c r="C205" s="258"/>
      <c r="D205" s="247" t="s">
        <v>605</v>
      </c>
      <c r="E205" s="259" t="s">
        <v>20</v>
      </c>
      <c r="F205" s="260" t="s">
        <v>608</v>
      </c>
      <c r="G205" s="258"/>
      <c r="H205" s="261">
        <v>9.0999999999999996</v>
      </c>
      <c r="I205" s="262"/>
      <c r="J205" s="262"/>
      <c r="K205" s="258"/>
      <c r="L205" s="258"/>
      <c r="M205" s="263"/>
      <c r="N205" s="264"/>
      <c r="O205" s="265"/>
      <c r="P205" s="265"/>
      <c r="Q205" s="265"/>
      <c r="R205" s="265"/>
      <c r="S205" s="265"/>
      <c r="T205" s="265"/>
      <c r="U205" s="265"/>
      <c r="V205" s="265"/>
      <c r="W205" s="265"/>
      <c r="X205" s="266"/>
      <c r="Y205" s="14"/>
      <c r="Z205" s="14"/>
      <c r="AA205" s="14"/>
      <c r="AB205" s="14"/>
      <c r="AC205" s="14"/>
      <c r="AD205" s="14"/>
      <c r="AE205" s="14"/>
      <c r="AT205" s="267" t="s">
        <v>605</v>
      </c>
      <c r="AU205" s="267" t="s">
        <v>86</v>
      </c>
      <c r="AV205" s="14" t="s">
        <v>175</v>
      </c>
      <c r="AW205" s="14" t="s">
        <v>5</v>
      </c>
      <c r="AX205" s="14" t="s">
        <v>84</v>
      </c>
      <c r="AY205" s="267" t="s">
        <v>166</v>
      </c>
    </row>
    <row r="206" s="2" customFormat="1" ht="33" customHeight="1">
      <c r="A206" s="40"/>
      <c r="B206" s="41"/>
      <c r="C206" s="220" t="s">
        <v>279</v>
      </c>
      <c r="D206" s="220" t="s">
        <v>171</v>
      </c>
      <c r="E206" s="221" t="s">
        <v>1450</v>
      </c>
      <c r="F206" s="222" t="s">
        <v>1451</v>
      </c>
      <c r="G206" s="223" t="s">
        <v>599</v>
      </c>
      <c r="H206" s="224">
        <v>57.329999999999998</v>
      </c>
      <c r="I206" s="225"/>
      <c r="J206" s="225"/>
      <c r="K206" s="226">
        <f>ROUND(P206*H206,2)</f>
        <v>0</v>
      </c>
      <c r="L206" s="227"/>
      <c r="M206" s="46"/>
      <c r="N206" s="228" t="s">
        <v>20</v>
      </c>
      <c r="O206" s="229" t="s">
        <v>45</v>
      </c>
      <c r="P206" s="230">
        <f>I206+J206</f>
        <v>0</v>
      </c>
      <c r="Q206" s="230">
        <f>ROUND(I206*H206,2)</f>
        <v>0</v>
      </c>
      <c r="R206" s="230">
        <f>ROUND(J206*H206,2)</f>
        <v>0</v>
      </c>
      <c r="S206" s="86"/>
      <c r="T206" s="231">
        <f>S206*H206</f>
        <v>0</v>
      </c>
      <c r="U206" s="231">
        <v>2.45329</v>
      </c>
      <c r="V206" s="231">
        <f>U206*H206</f>
        <v>140.6471157</v>
      </c>
      <c r="W206" s="231">
        <v>0</v>
      </c>
      <c r="X206" s="232">
        <f>W206*H206</f>
        <v>0</v>
      </c>
      <c r="Y206" s="40"/>
      <c r="Z206" s="40"/>
      <c r="AA206" s="40"/>
      <c r="AB206" s="40"/>
      <c r="AC206" s="40"/>
      <c r="AD206" s="40"/>
      <c r="AE206" s="40"/>
      <c r="AR206" s="233" t="s">
        <v>175</v>
      </c>
      <c r="AT206" s="233" t="s">
        <v>171</v>
      </c>
      <c r="AU206" s="233" t="s">
        <v>86</v>
      </c>
      <c r="AY206" s="19" t="s">
        <v>166</v>
      </c>
      <c r="BE206" s="234">
        <f>IF(O206="základní",K206,0)</f>
        <v>0</v>
      </c>
      <c r="BF206" s="234">
        <f>IF(O206="snížená",K206,0)</f>
        <v>0</v>
      </c>
      <c r="BG206" s="234">
        <f>IF(O206="zákl. přenesená",K206,0)</f>
        <v>0</v>
      </c>
      <c r="BH206" s="234">
        <f>IF(O206="sníž. přenesená",K206,0)</f>
        <v>0</v>
      </c>
      <c r="BI206" s="234">
        <f>IF(O206="nulová",K206,0)</f>
        <v>0</v>
      </c>
      <c r="BJ206" s="19" t="s">
        <v>84</v>
      </c>
      <c r="BK206" s="234">
        <f>ROUND(P206*H206,2)</f>
        <v>0</v>
      </c>
      <c r="BL206" s="19" t="s">
        <v>175</v>
      </c>
      <c r="BM206" s="233" t="s">
        <v>1764</v>
      </c>
    </row>
    <row r="207" s="13" customFormat="1">
      <c r="A207" s="13"/>
      <c r="B207" s="245"/>
      <c r="C207" s="246"/>
      <c r="D207" s="247" t="s">
        <v>605</v>
      </c>
      <c r="E207" s="248" t="s">
        <v>20</v>
      </c>
      <c r="F207" s="249" t="s">
        <v>1765</v>
      </c>
      <c r="G207" s="246"/>
      <c r="H207" s="250">
        <v>28.664999999999999</v>
      </c>
      <c r="I207" s="251"/>
      <c r="J207" s="251"/>
      <c r="K207" s="246"/>
      <c r="L207" s="246"/>
      <c r="M207" s="252"/>
      <c r="N207" s="253"/>
      <c r="O207" s="254"/>
      <c r="P207" s="254"/>
      <c r="Q207" s="254"/>
      <c r="R207" s="254"/>
      <c r="S207" s="254"/>
      <c r="T207" s="254"/>
      <c r="U207" s="254"/>
      <c r="V207" s="254"/>
      <c r="W207" s="254"/>
      <c r="X207" s="255"/>
      <c r="Y207" s="13"/>
      <c r="Z207" s="13"/>
      <c r="AA207" s="13"/>
      <c r="AB207" s="13"/>
      <c r="AC207" s="13"/>
      <c r="AD207" s="13"/>
      <c r="AE207" s="13"/>
      <c r="AT207" s="256" t="s">
        <v>605</v>
      </c>
      <c r="AU207" s="256" t="s">
        <v>86</v>
      </c>
      <c r="AV207" s="13" t="s">
        <v>86</v>
      </c>
      <c r="AW207" s="13" t="s">
        <v>5</v>
      </c>
      <c r="AX207" s="13" t="s">
        <v>76</v>
      </c>
      <c r="AY207" s="256" t="s">
        <v>166</v>
      </c>
    </row>
    <row r="208" s="13" customFormat="1">
      <c r="A208" s="13"/>
      <c r="B208" s="245"/>
      <c r="C208" s="246"/>
      <c r="D208" s="247" t="s">
        <v>605</v>
      </c>
      <c r="E208" s="248" t="s">
        <v>20</v>
      </c>
      <c r="F208" s="249" t="s">
        <v>1766</v>
      </c>
      <c r="G208" s="246"/>
      <c r="H208" s="250">
        <v>28.664999999999999</v>
      </c>
      <c r="I208" s="251"/>
      <c r="J208" s="251"/>
      <c r="K208" s="246"/>
      <c r="L208" s="246"/>
      <c r="M208" s="252"/>
      <c r="N208" s="253"/>
      <c r="O208" s="254"/>
      <c r="P208" s="254"/>
      <c r="Q208" s="254"/>
      <c r="R208" s="254"/>
      <c r="S208" s="254"/>
      <c r="T208" s="254"/>
      <c r="U208" s="254"/>
      <c r="V208" s="254"/>
      <c r="W208" s="254"/>
      <c r="X208" s="255"/>
      <c r="Y208" s="13"/>
      <c r="Z208" s="13"/>
      <c r="AA208" s="13"/>
      <c r="AB208" s="13"/>
      <c r="AC208" s="13"/>
      <c r="AD208" s="13"/>
      <c r="AE208" s="13"/>
      <c r="AT208" s="256" t="s">
        <v>605</v>
      </c>
      <c r="AU208" s="256" t="s">
        <v>86</v>
      </c>
      <c r="AV208" s="13" t="s">
        <v>86</v>
      </c>
      <c r="AW208" s="13" t="s">
        <v>5</v>
      </c>
      <c r="AX208" s="13" t="s">
        <v>76</v>
      </c>
      <c r="AY208" s="256" t="s">
        <v>166</v>
      </c>
    </row>
    <row r="209" s="14" customFormat="1">
      <c r="A209" s="14"/>
      <c r="B209" s="257"/>
      <c r="C209" s="258"/>
      <c r="D209" s="247" t="s">
        <v>605</v>
      </c>
      <c r="E209" s="259" t="s">
        <v>20</v>
      </c>
      <c r="F209" s="260" t="s">
        <v>608</v>
      </c>
      <c r="G209" s="258"/>
      <c r="H209" s="261">
        <v>57.329999999999998</v>
      </c>
      <c r="I209" s="262"/>
      <c r="J209" s="262"/>
      <c r="K209" s="258"/>
      <c r="L209" s="258"/>
      <c r="M209" s="263"/>
      <c r="N209" s="264"/>
      <c r="O209" s="265"/>
      <c r="P209" s="265"/>
      <c r="Q209" s="265"/>
      <c r="R209" s="265"/>
      <c r="S209" s="265"/>
      <c r="T209" s="265"/>
      <c r="U209" s="265"/>
      <c r="V209" s="265"/>
      <c r="W209" s="265"/>
      <c r="X209" s="266"/>
      <c r="Y209" s="14"/>
      <c r="Z209" s="14"/>
      <c r="AA209" s="14"/>
      <c r="AB209" s="14"/>
      <c r="AC209" s="14"/>
      <c r="AD209" s="14"/>
      <c r="AE209" s="14"/>
      <c r="AT209" s="267" t="s">
        <v>605</v>
      </c>
      <c r="AU209" s="267" t="s">
        <v>86</v>
      </c>
      <c r="AV209" s="14" t="s">
        <v>175</v>
      </c>
      <c r="AW209" s="14" t="s">
        <v>5</v>
      </c>
      <c r="AX209" s="14" t="s">
        <v>84</v>
      </c>
      <c r="AY209" s="267" t="s">
        <v>166</v>
      </c>
    </row>
    <row r="210" s="2" customFormat="1" ht="16.5" customHeight="1">
      <c r="A210" s="40"/>
      <c r="B210" s="41"/>
      <c r="C210" s="220" t="s">
        <v>283</v>
      </c>
      <c r="D210" s="220" t="s">
        <v>171</v>
      </c>
      <c r="E210" s="221" t="s">
        <v>1465</v>
      </c>
      <c r="F210" s="222" t="s">
        <v>1466</v>
      </c>
      <c r="G210" s="223" t="s">
        <v>998</v>
      </c>
      <c r="H210" s="224">
        <v>273</v>
      </c>
      <c r="I210" s="225"/>
      <c r="J210" s="225"/>
      <c r="K210" s="226">
        <f>ROUND(P210*H210,2)</f>
        <v>0</v>
      </c>
      <c r="L210" s="227"/>
      <c r="M210" s="46"/>
      <c r="N210" s="228" t="s">
        <v>20</v>
      </c>
      <c r="O210" s="229" t="s">
        <v>45</v>
      </c>
      <c r="P210" s="230">
        <f>I210+J210</f>
        <v>0</v>
      </c>
      <c r="Q210" s="230">
        <f>ROUND(I210*H210,2)</f>
        <v>0</v>
      </c>
      <c r="R210" s="230">
        <f>ROUND(J210*H210,2)</f>
        <v>0</v>
      </c>
      <c r="S210" s="86"/>
      <c r="T210" s="231">
        <f>S210*H210</f>
        <v>0</v>
      </c>
      <c r="U210" s="231">
        <v>0.0026900000000000001</v>
      </c>
      <c r="V210" s="231">
        <f>U210*H210</f>
        <v>0.73437000000000008</v>
      </c>
      <c r="W210" s="231">
        <v>0</v>
      </c>
      <c r="X210" s="232">
        <f>W210*H210</f>
        <v>0</v>
      </c>
      <c r="Y210" s="40"/>
      <c r="Z210" s="40"/>
      <c r="AA210" s="40"/>
      <c r="AB210" s="40"/>
      <c r="AC210" s="40"/>
      <c r="AD210" s="40"/>
      <c r="AE210" s="40"/>
      <c r="AR210" s="233" t="s">
        <v>175</v>
      </c>
      <c r="AT210" s="233" t="s">
        <v>171</v>
      </c>
      <c r="AU210" s="233" t="s">
        <v>86</v>
      </c>
      <c r="AY210" s="19" t="s">
        <v>166</v>
      </c>
      <c r="BE210" s="234">
        <f>IF(O210="základní",K210,0)</f>
        <v>0</v>
      </c>
      <c r="BF210" s="234">
        <f>IF(O210="snížená",K210,0)</f>
        <v>0</v>
      </c>
      <c r="BG210" s="234">
        <f>IF(O210="zákl. přenesená",K210,0)</f>
        <v>0</v>
      </c>
      <c r="BH210" s="234">
        <f>IF(O210="sníž. přenesená",K210,0)</f>
        <v>0</v>
      </c>
      <c r="BI210" s="234">
        <f>IF(O210="nulová",K210,0)</f>
        <v>0</v>
      </c>
      <c r="BJ210" s="19" t="s">
        <v>84</v>
      </c>
      <c r="BK210" s="234">
        <f>ROUND(P210*H210,2)</f>
        <v>0</v>
      </c>
      <c r="BL210" s="19" t="s">
        <v>175</v>
      </c>
      <c r="BM210" s="233" t="s">
        <v>1767</v>
      </c>
    </row>
    <row r="211" s="13" customFormat="1">
      <c r="A211" s="13"/>
      <c r="B211" s="245"/>
      <c r="C211" s="246"/>
      <c r="D211" s="247" t="s">
        <v>605</v>
      </c>
      <c r="E211" s="248" t="s">
        <v>20</v>
      </c>
      <c r="F211" s="249" t="s">
        <v>1768</v>
      </c>
      <c r="G211" s="246"/>
      <c r="H211" s="250">
        <v>136.5</v>
      </c>
      <c r="I211" s="251"/>
      <c r="J211" s="251"/>
      <c r="K211" s="246"/>
      <c r="L211" s="246"/>
      <c r="M211" s="252"/>
      <c r="N211" s="253"/>
      <c r="O211" s="254"/>
      <c r="P211" s="254"/>
      <c r="Q211" s="254"/>
      <c r="R211" s="254"/>
      <c r="S211" s="254"/>
      <c r="T211" s="254"/>
      <c r="U211" s="254"/>
      <c r="V211" s="254"/>
      <c r="W211" s="254"/>
      <c r="X211" s="255"/>
      <c r="Y211" s="13"/>
      <c r="Z211" s="13"/>
      <c r="AA211" s="13"/>
      <c r="AB211" s="13"/>
      <c r="AC211" s="13"/>
      <c r="AD211" s="13"/>
      <c r="AE211" s="13"/>
      <c r="AT211" s="256" t="s">
        <v>605</v>
      </c>
      <c r="AU211" s="256" t="s">
        <v>86</v>
      </c>
      <c r="AV211" s="13" t="s">
        <v>86</v>
      </c>
      <c r="AW211" s="13" t="s">
        <v>5</v>
      </c>
      <c r="AX211" s="13" t="s">
        <v>76</v>
      </c>
      <c r="AY211" s="256" t="s">
        <v>166</v>
      </c>
    </row>
    <row r="212" s="13" customFormat="1">
      <c r="A212" s="13"/>
      <c r="B212" s="245"/>
      <c r="C212" s="246"/>
      <c r="D212" s="247" t="s">
        <v>605</v>
      </c>
      <c r="E212" s="248" t="s">
        <v>20</v>
      </c>
      <c r="F212" s="249" t="s">
        <v>1769</v>
      </c>
      <c r="G212" s="246"/>
      <c r="H212" s="250">
        <v>136.5</v>
      </c>
      <c r="I212" s="251"/>
      <c r="J212" s="251"/>
      <c r="K212" s="246"/>
      <c r="L212" s="246"/>
      <c r="M212" s="252"/>
      <c r="N212" s="253"/>
      <c r="O212" s="254"/>
      <c r="P212" s="254"/>
      <c r="Q212" s="254"/>
      <c r="R212" s="254"/>
      <c r="S212" s="254"/>
      <c r="T212" s="254"/>
      <c r="U212" s="254"/>
      <c r="V212" s="254"/>
      <c r="W212" s="254"/>
      <c r="X212" s="255"/>
      <c r="Y212" s="13"/>
      <c r="Z212" s="13"/>
      <c r="AA212" s="13"/>
      <c r="AB212" s="13"/>
      <c r="AC212" s="13"/>
      <c r="AD212" s="13"/>
      <c r="AE212" s="13"/>
      <c r="AT212" s="256" t="s">
        <v>605</v>
      </c>
      <c r="AU212" s="256" t="s">
        <v>86</v>
      </c>
      <c r="AV212" s="13" t="s">
        <v>86</v>
      </c>
      <c r="AW212" s="13" t="s">
        <v>5</v>
      </c>
      <c r="AX212" s="13" t="s">
        <v>76</v>
      </c>
      <c r="AY212" s="256" t="s">
        <v>166</v>
      </c>
    </row>
    <row r="213" s="14" customFormat="1">
      <c r="A213" s="14"/>
      <c r="B213" s="257"/>
      <c r="C213" s="258"/>
      <c r="D213" s="247" t="s">
        <v>605</v>
      </c>
      <c r="E213" s="259" t="s">
        <v>20</v>
      </c>
      <c r="F213" s="260" t="s">
        <v>608</v>
      </c>
      <c r="G213" s="258"/>
      <c r="H213" s="261">
        <v>273</v>
      </c>
      <c r="I213" s="262"/>
      <c r="J213" s="262"/>
      <c r="K213" s="258"/>
      <c r="L213" s="258"/>
      <c r="M213" s="263"/>
      <c r="N213" s="264"/>
      <c r="O213" s="265"/>
      <c r="P213" s="265"/>
      <c r="Q213" s="265"/>
      <c r="R213" s="265"/>
      <c r="S213" s="265"/>
      <c r="T213" s="265"/>
      <c r="U213" s="265"/>
      <c r="V213" s="265"/>
      <c r="W213" s="265"/>
      <c r="X213" s="266"/>
      <c r="Y213" s="14"/>
      <c r="Z213" s="14"/>
      <c r="AA213" s="14"/>
      <c r="AB213" s="14"/>
      <c r="AC213" s="14"/>
      <c r="AD213" s="14"/>
      <c r="AE213" s="14"/>
      <c r="AT213" s="267" t="s">
        <v>605</v>
      </c>
      <c r="AU213" s="267" t="s">
        <v>86</v>
      </c>
      <c r="AV213" s="14" t="s">
        <v>175</v>
      </c>
      <c r="AW213" s="14" t="s">
        <v>5</v>
      </c>
      <c r="AX213" s="14" t="s">
        <v>84</v>
      </c>
      <c r="AY213" s="267" t="s">
        <v>166</v>
      </c>
    </row>
    <row r="214" s="2" customFormat="1" ht="16.5" customHeight="1">
      <c r="A214" s="40"/>
      <c r="B214" s="41"/>
      <c r="C214" s="220" t="s">
        <v>287</v>
      </c>
      <c r="D214" s="220" t="s">
        <v>171</v>
      </c>
      <c r="E214" s="221" t="s">
        <v>1474</v>
      </c>
      <c r="F214" s="222" t="s">
        <v>1475</v>
      </c>
      <c r="G214" s="223" t="s">
        <v>998</v>
      </c>
      <c r="H214" s="224">
        <v>273</v>
      </c>
      <c r="I214" s="225"/>
      <c r="J214" s="225"/>
      <c r="K214" s="226">
        <f>ROUND(P214*H214,2)</f>
        <v>0</v>
      </c>
      <c r="L214" s="227"/>
      <c r="M214" s="46"/>
      <c r="N214" s="228" t="s">
        <v>20</v>
      </c>
      <c r="O214" s="229" t="s">
        <v>45</v>
      </c>
      <c r="P214" s="230">
        <f>I214+J214</f>
        <v>0</v>
      </c>
      <c r="Q214" s="230">
        <f>ROUND(I214*H214,2)</f>
        <v>0</v>
      </c>
      <c r="R214" s="230">
        <f>ROUND(J214*H214,2)</f>
        <v>0</v>
      </c>
      <c r="S214" s="86"/>
      <c r="T214" s="231">
        <f>S214*H214</f>
        <v>0</v>
      </c>
      <c r="U214" s="231">
        <v>0</v>
      </c>
      <c r="V214" s="231">
        <f>U214*H214</f>
        <v>0</v>
      </c>
      <c r="W214" s="231">
        <v>0</v>
      </c>
      <c r="X214" s="232">
        <f>W214*H214</f>
        <v>0</v>
      </c>
      <c r="Y214" s="40"/>
      <c r="Z214" s="40"/>
      <c r="AA214" s="40"/>
      <c r="AB214" s="40"/>
      <c r="AC214" s="40"/>
      <c r="AD214" s="40"/>
      <c r="AE214" s="40"/>
      <c r="AR214" s="233" t="s">
        <v>175</v>
      </c>
      <c r="AT214" s="233" t="s">
        <v>171</v>
      </c>
      <c r="AU214" s="233" t="s">
        <v>86</v>
      </c>
      <c r="AY214" s="19" t="s">
        <v>166</v>
      </c>
      <c r="BE214" s="234">
        <f>IF(O214="základní",K214,0)</f>
        <v>0</v>
      </c>
      <c r="BF214" s="234">
        <f>IF(O214="snížená",K214,0)</f>
        <v>0</v>
      </c>
      <c r="BG214" s="234">
        <f>IF(O214="zákl. přenesená",K214,0)</f>
        <v>0</v>
      </c>
      <c r="BH214" s="234">
        <f>IF(O214="sníž. přenesená",K214,0)</f>
        <v>0</v>
      </c>
      <c r="BI214" s="234">
        <f>IF(O214="nulová",K214,0)</f>
        <v>0</v>
      </c>
      <c r="BJ214" s="19" t="s">
        <v>84</v>
      </c>
      <c r="BK214" s="234">
        <f>ROUND(P214*H214,2)</f>
        <v>0</v>
      </c>
      <c r="BL214" s="19" t="s">
        <v>175</v>
      </c>
      <c r="BM214" s="233" t="s">
        <v>1770</v>
      </c>
    </row>
    <row r="215" s="2" customFormat="1" ht="24.15" customHeight="1">
      <c r="A215" s="40"/>
      <c r="B215" s="41"/>
      <c r="C215" s="220" t="s">
        <v>291</v>
      </c>
      <c r="D215" s="220" t="s">
        <v>171</v>
      </c>
      <c r="E215" s="221" t="s">
        <v>1771</v>
      </c>
      <c r="F215" s="222" t="s">
        <v>1772</v>
      </c>
      <c r="G215" s="223" t="s">
        <v>1374</v>
      </c>
      <c r="H215" s="224">
        <v>1.69</v>
      </c>
      <c r="I215" s="225"/>
      <c r="J215" s="225"/>
      <c r="K215" s="226">
        <f>ROUND(P215*H215,2)</f>
        <v>0</v>
      </c>
      <c r="L215" s="227"/>
      <c r="M215" s="46"/>
      <c r="N215" s="228" t="s">
        <v>20</v>
      </c>
      <c r="O215" s="229" t="s">
        <v>45</v>
      </c>
      <c r="P215" s="230">
        <f>I215+J215</f>
        <v>0</v>
      </c>
      <c r="Q215" s="230">
        <f>ROUND(I215*H215,2)</f>
        <v>0</v>
      </c>
      <c r="R215" s="230">
        <f>ROUND(J215*H215,2)</f>
        <v>0</v>
      </c>
      <c r="S215" s="86"/>
      <c r="T215" s="231">
        <f>S215*H215</f>
        <v>0</v>
      </c>
      <c r="U215" s="231">
        <v>1.0606199999999999</v>
      </c>
      <c r="V215" s="231">
        <f>U215*H215</f>
        <v>1.7924477999999997</v>
      </c>
      <c r="W215" s="231">
        <v>0</v>
      </c>
      <c r="X215" s="232">
        <f>W215*H215</f>
        <v>0</v>
      </c>
      <c r="Y215" s="40"/>
      <c r="Z215" s="40"/>
      <c r="AA215" s="40"/>
      <c r="AB215" s="40"/>
      <c r="AC215" s="40"/>
      <c r="AD215" s="40"/>
      <c r="AE215" s="40"/>
      <c r="AR215" s="233" t="s">
        <v>175</v>
      </c>
      <c r="AT215" s="233" t="s">
        <v>171</v>
      </c>
      <c r="AU215" s="233" t="s">
        <v>86</v>
      </c>
      <c r="AY215" s="19" t="s">
        <v>166</v>
      </c>
      <c r="BE215" s="234">
        <f>IF(O215="základní",K215,0)</f>
        <v>0</v>
      </c>
      <c r="BF215" s="234">
        <f>IF(O215="snížená",K215,0)</f>
        <v>0</v>
      </c>
      <c r="BG215" s="234">
        <f>IF(O215="zákl. přenesená",K215,0)</f>
        <v>0</v>
      </c>
      <c r="BH215" s="234">
        <f>IF(O215="sníž. přenesená",K215,0)</f>
        <v>0</v>
      </c>
      <c r="BI215" s="234">
        <f>IF(O215="nulová",K215,0)</f>
        <v>0</v>
      </c>
      <c r="BJ215" s="19" t="s">
        <v>84</v>
      </c>
      <c r="BK215" s="234">
        <f>ROUND(P215*H215,2)</f>
        <v>0</v>
      </c>
      <c r="BL215" s="19" t="s">
        <v>175</v>
      </c>
      <c r="BM215" s="233" t="s">
        <v>1773</v>
      </c>
    </row>
    <row r="216" s="15" customFormat="1">
      <c r="A216" s="15"/>
      <c r="B216" s="277"/>
      <c r="C216" s="278"/>
      <c r="D216" s="247" t="s">
        <v>605</v>
      </c>
      <c r="E216" s="279" t="s">
        <v>20</v>
      </c>
      <c r="F216" s="280" t="s">
        <v>1774</v>
      </c>
      <c r="G216" s="278"/>
      <c r="H216" s="279" t="s">
        <v>20</v>
      </c>
      <c r="I216" s="281"/>
      <c r="J216" s="281"/>
      <c r="K216" s="278"/>
      <c r="L216" s="278"/>
      <c r="M216" s="282"/>
      <c r="N216" s="283"/>
      <c r="O216" s="284"/>
      <c r="P216" s="284"/>
      <c r="Q216" s="284"/>
      <c r="R216" s="284"/>
      <c r="S216" s="284"/>
      <c r="T216" s="284"/>
      <c r="U216" s="284"/>
      <c r="V216" s="284"/>
      <c r="W216" s="284"/>
      <c r="X216" s="285"/>
      <c r="Y216" s="15"/>
      <c r="Z216" s="15"/>
      <c r="AA216" s="15"/>
      <c r="AB216" s="15"/>
      <c r="AC216" s="15"/>
      <c r="AD216" s="15"/>
      <c r="AE216" s="15"/>
      <c r="AT216" s="286" t="s">
        <v>605</v>
      </c>
      <c r="AU216" s="286" t="s">
        <v>86</v>
      </c>
      <c r="AV216" s="15" t="s">
        <v>84</v>
      </c>
      <c r="AW216" s="15" t="s">
        <v>5</v>
      </c>
      <c r="AX216" s="15" t="s">
        <v>76</v>
      </c>
      <c r="AY216" s="286" t="s">
        <v>166</v>
      </c>
    </row>
    <row r="217" s="13" customFormat="1">
      <c r="A217" s="13"/>
      <c r="B217" s="245"/>
      <c r="C217" s="246"/>
      <c r="D217" s="247" t="s">
        <v>605</v>
      </c>
      <c r="E217" s="248" t="s">
        <v>20</v>
      </c>
      <c r="F217" s="249" t="s">
        <v>1775</v>
      </c>
      <c r="G217" s="246"/>
      <c r="H217" s="250">
        <v>0.84499999999999997</v>
      </c>
      <c r="I217" s="251"/>
      <c r="J217" s="251"/>
      <c r="K217" s="246"/>
      <c r="L217" s="246"/>
      <c r="M217" s="252"/>
      <c r="N217" s="253"/>
      <c r="O217" s="254"/>
      <c r="P217" s="254"/>
      <c r="Q217" s="254"/>
      <c r="R217" s="254"/>
      <c r="S217" s="254"/>
      <c r="T217" s="254"/>
      <c r="U217" s="254"/>
      <c r="V217" s="254"/>
      <c r="W217" s="254"/>
      <c r="X217" s="255"/>
      <c r="Y217" s="13"/>
      <c r="Z217" s="13"/>
      <c r="AA217" s="13"/>
      <c r="AB217" s="13"/>
      <c r="AC217" s="13"/>
      <c r="AD217" s="13"/>
      <c r="AE217" s="13"/>
      <c r="AT217" s="256" t="s">
        <v>605</v>
      </c>
      <c r="AU217" s="256" t="s">
        <v>86</v>
      </c>
      <c r="AV217" s="13" t="s">
        <v>86</v>
      </c>
      <c r="AW217" s="13" t="s">
        <v>5</v>
      </c>
      <c r="AX217" s="13" t="s">
        <v>76</v>
      </c>
      <c r="AY217" s="256" t="s">
        <v>166</v>
      </c>
    </row>
    <row r="218" s="13" customFormat="1">
      <c r="A218" s="13"/>
      <c r="B218" s="245"/>
      <c r="C218" s="246"/>
      <c r="D218" s="247" t="s">
        <v>605</v>
      </c>
      <c r="E218" s="248" t="s">
        <v>20</v>
      </c>
      <c r="F218" s="249" t="s">
        <v>1776</v>
      </c>
      <c r="G218" s="246"/>
      <c r="H218" s="250">
        <v>0.84499999999999997</v>
      </c>
      <c r="I218" s="251"/>
      <c r="J218" s="251"/>
      <c r="K218" s="246"/>
      <c r="L218" s="246"/>
      <c r="M218" s="252"/>
      <c r="N218" s="253"/>
      <c r="O218" s="254"/>
      <c r="P218" s="254"/>
      <c r="Q218" s="254"/>
      <c r="R218" s="254"/>
      <c r="S218" s="254"/>
      <c r="T218" s="254"/>
      <c r="U218" s="254"/>
      <c r="V218" s="254"/>
      <c r="W218" s="254"/>
      <c r="X218" s="255"/>
      <c r="Y218" s="13"/>
      <c r="Z218" s="13"/>
      <c r="AA218" s="13"/>
      <c r="AB218" s="13"/>
      <c r="AC218" s="13"/>
      <c r="AD218" s="13"/>
      <c r="AE218" s="13"/>
      <c r="AT218" s="256" t="s">
        <v>605</v>
      </c>
      <c r="AU218" s="256" t="s">
        <v>86</v>
      </c>
      <c r="AV218" s="13" t="s">
        <v>86</v>
      </c>
      <c r="AW218" s="13" t="s">
        <v>5</v>
      </c>
      <c r="AX218" s="13" t="s">
        <v>76</v>
      </c>
      <c r="AY218" s="256" t="s">
        <v>166</v>
      </c>
    </row>
    <row r="219" s="14" customFormat="1">
      <c r="A219" s="14"/>
      <c r="B219" s="257"/>
      <c r="C219" s="258"/>
      <c r="D219" s="247" t="s">
        <v>605</v>
      </c>
      <c r="E219" s="259" t="s">
        <v>20</v>
      </c>
      <c r="F219" s="260" t="s">
        <v>608</v>
      </c>
      <c r="G219" s="258"/>
      <c r="H219" s="261">
        <v>1.69</v>
      </c>
      <c r="I219" s="262"/>
      <c r="J219" s="262"/>
      <c r="K219" s="258"/>
      <c r="L219" s="258"/>
      <c r="M219" s="263"/>
      <c r="N219" s="264"/>
      <c r="O219" s="265"/>
      <c r="P219" s="265"/>
      <c r="Q219" s="265"/>
      <c r="R219" s="265"/>
      <c r="S219" s="265"/>
      <c r="T219" s="265"/>
      <c r="U219" s="265"/>
      <c r="V219" s="265"/>
      <c r="W219" s="265"/>
      <c r="X219" s="266"/>
      <c r="Y219" s="14"/>
      <c r="Z219" s="14"/>
      <c r="AA219" s="14"/>
      <c r="AB219" s="14"/>
      <c r="AC219" s="14"/>
      <c r="AD219" s="14"/>
      <c r="AE219" s="14"/>
      <c r="AT219" s="267" t="s">
        <v>605</v>
      </c>
      <c r="AU219" s="267" t="s">
        <v>86</v>
      </c>
      <c r="AV219" s="14" t="s">
        <v>175</v>
      </c>
      <c r="AW219" s="14" t="s">
        <v>5</v>
      </c>
      <c r="AX219" s="14" t="s">
        <v>84</v>
      </c>
      <c r="AY219" s="267" t="s">
        <v>166</v>
      </c>
    </row>
    <row r="220" s="12" customFormat="1" ht="20.88" customHeight="1">
      <c r="A220" s="12"/>
      <c r="B220" s="203"/>
      <c r="C220" s="204"/>
      <c r="D220" s="205" t="s">
        <v>75</v>
      </c>
      <c r="E220" s="218" t="s">
        <v>8</v>
      </c>
      <c r="F220" s="218" t="s">
        <v>1777</v>
      </c>
      <c r="G220" s="204"/>
      <c r="H220" s="204"/>
      <c r="I220" s="207"/>
      <c r="J220" s="207"/>
      <c r="K220" s="219">
        <f>BK220</f>
        <v>0</v>
      </c>
      <c r="L220" s="204"/>
      <c r="M220" s="209"/>
      <c r="N220" s="210"/>
      <c r="O220" s="211"/>
      <c r="P220" s="211"/>
      <c r="Q220" s="212">
        <f>SUM(Q221:Q229)</f>
        <v>0</v>
      </c>
      <c r="R220" s="212">
        <f>SUM(R221:R229)</f>
        <v>0</v>
      </c>
      <c r="S220" s="211"/>
      <c r="T220" s="213">
        <f>SUM(T221:T229)</f>
        <v>0</v>
      </c>
      <c r="U220" s="211"/>
      <c r="V220" s="213">
        <f>SUM(V221:V229)</f>
        <v>73.255811999999992</v>
      </c>
      <c r="W220" s="211"/>
      <c r="X220" s="214">
        <f>SUM(X221:X229)</f>
        <v>0</v>
      </c>
      <c r="Y220" s="12"/>
      <c r="Z220" s="12"/>
      <c r="AA220" s="12"/>
      <c r="AB220" s="12"/>
      <c r="AC220" s="12"/>
      <c r="AD220" s="12"/>
      <c r="AE220" s="12"/>
      <c r="AR220" s="215" t="s">
        <v>84</v>
      </c>
      <c r="AT220" s="216" t="s">
        <v>75</v>
      </c>
      <c r="AU220" s="216" t="s">
        <v>86</v>
      </c>
      <c r="AY220" s="215" t="s">
        <v>166</v>
      </c>
      <c r="BK220" s="217">
        <f>SUM(BK221:BK229)</f>
        <v>0</v>
      </c>
    </row>
    <row r="221" s="2" customFormat="1" ht="24.15" customHeight="1">
      <c r="A221" s="40"/>
      <c r="B221" s="41"/>
      <c r="C221" s="220" t="s">
        <v>295</v>
      </c>
      <c r="D221" s="220" t="s">
        <v>171</v>
      </c>
      <c r="E221" s="221" t="s">
        <v>1778</v>
      </c>
      <c r="F221" s="222" t="s">
        <v>1779</v>
      </c>
      <c r="G221" s="223" t="s">
        <v>599</v>
      </c>
      <c r="H221" s="224">
        <v>44.729999999999997</v>
      </c>
      <c r="I221" s="225"/>
      <c r="J221" s="225"/>
      <c r="K221" s="226">
        <f>ROUND(P221*H221,2)</f>
        <v>0</v>
      </c>
      <c r="L221" s="227"/>
      <c r="M221" s="46"/>
      <c r="N221" s="228" t="s">
        <v>20</v>
      </c>
      <c r="O221" s="229" t="s">
        <v>45</v>
      </c>
      <c r="P221" s="230">
        <f>I221+J221</f>
        <v>0</v>
      </c>
      <c r="Q221" s="230">
        <f>ROUND(I221*H221,2)</f>
        <v>0</v>
      </c>
      <c r="R221" s="230">
        <f>ROUND(J221*H221,2)</f>
        <v>0</v>
      </c>
      <c r="S221" s="86"/>
      <c r="T221" s="231">
        <f>S221*H221</f>
        <v>0</v>
      </c>
      <c r="U221" s="231">
        <v>1.6299999999999999</v>
      </c>
      <c r="V221" s="231">
        <f>U221*H221</f>
        <v>72.909899999999993</v>
      </c>
      <c r="W221" s="231">
        <v>0</v>
      </c>
      <c r="X221" s="232">
        <f>W221*H221</f>
        <v>0</v>
      </c>
      <c r="Y221" s="40"/>
      <c r="Z221" s="40"/>
      <c r="AA221" s="40"/>
      <c r="AB221" s="40"/>
      <c r="AC221" s="40"/>
      <c r="AD221" s="40"/>
      <c r="AE221" s="40"/>
      <c r="AR221" s="233" t="s">
        <v>175</v>
      </c>
      <c r="AT221" s="233" t="s">
        <v>171</v>
      </c>
      <c r="AU221" s="233" t="s">
        <v>165</v>
      </c>
      <c r="AY221" s="19" t="s">
        <v>166</v>
      </c>
      <c r="BE221" s="234">
        <f>IF(O221="základní",K221,0)</f>
        <v>0</v>
      </c>
      <c r="BF221" s="234">
        <f>IF(O221="snížená",K221,0)</f>
        <v>0</v>
      </c>
      <c r="BG221" s="234">
        <f>IF(O221="zákl. přenesená",K221,0)</f>
        <v>0</v>
      </c>
      <c r="BH221" s="234">
        <f>IF(O221="sníž. přenesená",K221,0)</f>
        <v>0</v>
      </c>
      <c r="BI221" s="234">
        <f>IF(O221="nulová",K221,0)</f>
        <v>0</v>
      </c>
      <c r="BJ221" s="19" t="s">
        <v>84</v>
      </c>
      <c r="BK221" s="234">
        <f>ROUND(P221*H221,2)</f>
        <v>0</v>
      </c>
      <c r="BL221" s="19" t="s">
        <v>175</v>
      </c>
      <c r="BM221" s="233" t="s">
        <v>1780</v>
      </c>
    </row>
    <row r="222" s="15" customFormat="1">
      <c r="A222" s="15"/>
      <c r="B222" s="277"/>
      <c r="C222" s="278"/>
      <c r="D222" s="247" t="s">
        <v>605</v>
      </c>
      <c r="E222" s="279" t="s">
        <v>20</v>
      </c>
      <c r="F222" s="280" t="s">
        <v>1781</v>
      </c>
      <c r="G222" s="278"/>
      <c r="H222" s="279" t="s">
        <v>20</v>
      </c>
      <c r="I222" s="281"/>
      <c r="J222" s="281"/>
      <c r="K222" s="278"/>
      <c r="L222" s="278"/>
      <c r="M222" s="282"/>
      <c r="N222" s="283"/>
      <c r="O222" s="284"/>
      <c r="P222" s="284"/>
      <c r="Q222" s="284"/>
      <c r="R222" s="284"/>
      <c r="S222" s="284"/>
      <c r="T222" s="284"/>
      <c r="U222" s="284"/>
      <c r="V222" s="284"/>
      <c r="W222" s="284"/>
      <c r="X222" s="285"/>
      <c r="Y222" s="15"/>
      <c r="Z222" s="15"/>
      <c r="AA222" s="15"/>
      <c r="AB222" s="15"/>
      <c r="AC222" s="15"/>
      <c r="AD222" s="15"/>
      <c r="AE222" s="15"/>
      <c r="AT222" s="286" t="s">
        <v>605</v>
      </c>
      <c r="AU222" s="286" t="s">
        <v>165</v>
      </c>
      <c r="AV222" s="15" t="s">
        <v>84</v>
      </c>
      <c r="AW222" s="15" t="s">
        <v>5</v>
      </c>
      <c r="AX222" s="15" t="s">
        <v>76</v>
      </c>
      <c r="AY222" s="286" t="s">
        <v>166</v>
      </c>
    </row>
    <row r="223" s="13" customFormat="1">
      <c r="A223" s="13"/>
      <c r="B223" s="245"/>
      <c r="C223" s="246"/>
      <c r="D223" s="247" t="s">
        <v>605</v>
      </c>
      <c r="E223" s="248" t="s">
        <v>20</v>
      </c>
      <c r="F223" s="249" t="s">
        <v>1782</v>
      </c>
      <c r="G223" s="246"/>
      <c r="H223" s="250">
        <v>44.729999999999997</v>
      </c>
      <c r="I223" s="251"/>
      <c r="J223" s="251"/>
      <c r="K223" s="246"/>
      <c r="L223" s="246"/>
      <c r="M223" s="252"/>
      <c r="N223" s="253"/>
      <c r="O223" s="254"/>
      <c r="P223" s="254"/>
      <c r="Q223" s="254"/>
      <c r="R223" s="254"/>
      <c r="S223" s="254"/>
      <c r="T223" s="254"/>
      <c r="U223" s="254"/>
      <c r="V223" s="254"/>
      <c r="W223" s="254"/>
      <c r="X223" s="255"/>
      <c r="Y223" s="13"/>
      <c r="Z223" s="13"/>
      <c r="AA223" s="13"/>
      <c r="AB223" s="13"/>
      <c r="AC223" s="13"/>
      <c r="AD223" s="13"/>
      <c r="AE223" s="13"/>
      <c r="AT223" s="256" t="s">
        <v>605</v>
      </c>
      <c r="AU223" s="256" t="s">
        <v>165</v>
      </c>
      <c r="AV223" s="13" t="s">
        <v>86</v>
      </c>
      <c r="AW223" s="13" t="s">
        <v>5</v>
      </c>
      <c r="AX223" s="13" t="s">
        <v>76</v>
      </c>
      <c r="AY223" s="256" t="s">
        <v>166</v>
      </c>
    </row>
    <row r="224" s="14" customFormat="1">
      <c r="A224" s="14"/>
      <c r="B224" s="257"/>
      <c r="C224" s="258"/>
      <c r="D224" s="247" t="s">
        <v>605</v>
      </c>
      <c r="E224" s="259" t="s">
        <v>20</v>
      </c>
      <c r="F224" s="260" t="s">
        <v>608</v>
      </c>
      <c r="G224" s="258"/>
      <c r="H224" s="261">
        <v>44.729999999999997</v>
      </c>
      <c r="I224" s="262"/>
      <c r="J224" s="262"/>
      <c r="K224" s="258"/>
      <c r="L224" s="258"/>
      <c r="M224" s="263"/>
      <c r="N224" s="264"/>
      <c r="O224" s="265"/>
      <c r="P224" s="265"/>
      <c r="Q224" s="265"/>
      <c r="R224" s="265"/>
      <c r="S224" s="265"/>
      <c r="T224" s="265"/>
      <c r="U224" s="265"/>
      <c r="V224" s="265"/>
      <c r="W224" s="265"/>
      <c r="X224" s="266"/>
      <c r="Y224" s="14"/>
      <c r="Z224" s="14"/>
      <c r="AA224" s="14"/>
      <c r="AB224" s="14"/>
      <c r="AC224" s="14"/>
      <c r="AD224" s="14"/>
      <c r="AE224" s="14"/>
      <c r="AT224" s="267" t="s">
        <v>605</v>
      </c>
      <c r="AU224" s="267" t="s">
        <v>165</v>
      </c>
      <c r="AV224" s="14" t="s">
        <v>175</v>
      </c>
      <c r="AW224" s="14" t="s">
        <v>5</v>
      </c>
      <c r="AX224" s="14" t="s">
        <v>84</v>
      </c>
      <c r="AY224" s="267" t="s">
        <v>166</v>
      </c>
    </row>
    <row r="225" s="2" customFormat="1" ht="16.5" customHeight="1">
      <c r="A225" s="40"/>
      <c r="B225" s="41"/>
      <c r="C225" s="220" t="s">
        <v>299</v>
      </c>
      <c r="D225" s="220" t="s">
        <v>171</v>
      </c>
      <c r="E225" s="221" t="s">
        <v>1783</v>
      </c>
      <c r="F225" s="222" t="s">
        <v>1784</v>
      </c>
      <c r="G225" s="223" t="s">
        <v>599</v>
      </c>
      <c r="H225" s="224">
        <v>12.779999999999999</v>
      </c>
      <c r="I225" s="225"/>
      <c r="J225" s="225"/>
      <c r="K225" s="226">
        <f>ROUND(P225*H225,2)</f>
        <v>0</v>
      </c>
      <c r="L225" s="227"/>
      <c r="M225" s="46"/>
      <c r="N225" s="228" t="s">
        <v>20</v>
      </c>
      <c r="O225" s="229" t="s">
        <v>45</v>
      </c>
      <c r="P225" s="230">
        <f>I225+J225</f>
        <v>0</v>
      </c>
      <c r="Q225" s="230">
        <f>ROUND(I225*H225,2)</f>
        <v>0</v>
      </c>
      <c r="R225" s="230">
        <f>ROUND(J225*H225,2)</f>
        <v>0</v>
      </c>
      <c r="S225" s="86"/>
      <c r="T225" s="231">
        <f>S225*H225</f>
        <v>0</v>
      </c>
      <c r="U225" s="231">
        <v>0</v>
      </c>
      <c r="V225" s="231">
        <f>U225*H225</f>
        <v>0</v>
      </c>
      <c r="W225" s="231">
        <v>0</v>
      </c>
      <c r="X225" s="232">
        <f>W225*H225</f>
        <v>0</v>
      </c>
      <c r="Y225" s="40"/>
      <c r="Z225" s="40"/>
      <c r="AA225" s="40"/>
      <c r="AB225" s="40"/>
      <c r="AC225" s="40"/>
      <c r="AD225" s="40"/>
      <c r="AE225" s="40"/>
      <c r="AR225" s="233" t="s">
        <v>175</v>
      </c>
      <c r="AT225" s="233" t="s">
        <v>171</v>
      </c>
      <c r="AU225" s="233" t="s">
        <v>165</v>
      </c>
      <c r="AY225" s="19" t="s">
        <v>166</v>
      </c>
      <c r="BE225" s="234">
        <f>IF(O225="základní",K225,0)</f>
        <v>0</v>
      </c>
      <c r="BF225" s="234">
        <f>IF(O225="snížená",K225,0)</f>
        <v>0</v>
      </c>
      <c r="BG225" s="234">
        <f>IF(O225="zákl. přenesená",K225,0)</f>
        <v>0</v>
      </c>
      <c r="BH225" s="234">
        <f>IF(O225="sníž. přenesená",K225,0)</f>
        <v>0</v>
      </c>
      <c r="BI225" s="234">
        <f>IF(O225="nulová",K225,0)</f>
        <v>0</v>
      </c>
      <c r="BJ225" s="19" t="s">
        <v>84</v>
      </c>
      <c r="BK225" s="234">
        <f>ROUND(P225*H225,2)</f>
        <v>0</v>
      </c>
      <c r="BL225" s="19" t="s">
        <v>175</v>
      </c>
      <c r="BM225" s="233" t="s">
        <v>1785</v>
      </c>
    </row>
    <row r="226" s="13" customFormat="1">
      <c r="A226" s="13"/>
      <c r="B226" s="245"/>
      <c r="C226" s="246"/>
      <c r="D226" s="247" t="s">
        <v>605</v>
      </c>
      <c r="E226" s="248" t="s">
        <v>20</v>
      </c>
      <c r="F226" s="249" t="s">
        <v>1786</v>
      </c>
      <c r="G226" s="246"/>
      <c r="H226" s="250">
        <v>12.779999999999999</v>
      </c>
      <c r="I226" s="251"/>
      <c r="J226" s="251"/>
      <c r="K226" s="246"/>
      <c r="L226" s="246"/>
      <c r="M226" s="252"/>
      <c r="N226" s="253"/>
      <c r="O226" s="254"/>
      <c r="P226" s="254"/>
      <c r="Q226" s="254"/>
      <c r="R226" s="254"/>
      <c r="S226" s="254"/>
      <c r="T226" s="254"/>
      <c r="U226" s="254"/>
      <c r="V226" s="254"/>
      <c r="W226" s="254"/>
      <c r="X226" s="255"/>
      <c r="Y226" s="13"/>
      <c r="Z226" s="13"/>
      <c r="AA226" s="13"/>
      <c r="AB226" s="13"/>
      <c r="AC226" s="13"/>
      <c r="AD226" s="13"/>
      <c r="AE226" s="13"/>
      <c r="AT226" s="256" t="s">
        <v>605</v>
      </c>
      <c r="AU226" s="256" t="s">
        <v>165</v>
      </c>
      <c r="AV226" s="13" t="s">
        <v>86</v>
      </c>
      <c r="AW226" s="13" t="s">
        <v>5</v>
      </c>
      <c r="AX226" s="13" t="s">
        <v>76</v>
      </c>
      <c r="AY226" s="256" t="s">
        <v>166</v>
      </c>
    </row>
    <row r="227" s="14" customFormat="1">
      <c r="A227" s="14"/>
      <c r="B227" s="257"/>
      <c r="C227" s="258"/>
      <c r="D227" s="247" t="s">
        <v>605</v>
      </c>
      <c r="E227" s="259" t="s">
        <v>20</v>
      </c>
      <c r="F227" s="260" t="s">
        <v>608</v>
      </c>
      <c r="G227" s="258"/>
      <c r="H227" s="261">
        <v>12.779999999999999</v>
      </c>
      <c r="I227" s="262"/>
      <c r="J227" s="262"/>
      <c r="K227" s="258"/>
      <c r="L227" s="258"/>
      <c r="M227" s="263"/>
      <c r="N227" s="264"/>
      <c r="O227" s="265"/>
      <c r="P227" s="265"/>
      <c r="Q227" s="265"/>
      <c r="R227" s="265"/>
      <c r="S227" s="265"/>
      <c r="T227" s="265"/>
      <c r="U227" s="265"/>
      <c r="V227" s="265"/>
      <c r="W227" s="265"/>
      <c r="X227" s="266"/>
      <c r="Y227" s="14"/>
      <c r="Z227" s="14"/>
      <c r="AA227" s="14"/>
      <c r="AB227" s="14"/>
      <c r="AC227" s="14"/>
      <c r="AD227" s="14"/>
      <c r="AE227" s="14"/>
      <c r="AT227" s="267" t="s">
        <v>605</v>
      </c>
      <c r="AU227" s="267" t="s">
        <v>165</v>
      </c>
      <c r="AV227" s="14" t="s">
        <v>175</v>
      </c>
      <c r="AW227" s="14" t="s">
        <v>5</v>
      </c>
      <c r="AX227" s="14" t="s">
        <v>84</v>
      </c>
      <c r="AY227" s="267" t="s">
        <v>166</v>
      </c>
    </row>
    <row r="228" s="2" customFormat="1" ht="24.15" customHeight="1">
      <c r="A228" s="40"/>
      <c r="B228" s="41"/>
      <c r="C228" s="220" t="s">
        <v>303</v>
      </c>
      <c r="D228" s="220" t="s">
        <v>171</v>
      </c>
      <c r="E228" s="221" t="s">
        <v>1787</v>
      </c>
      <c r="F228" s="222" t="s">
        <v>1788</v>
      </c>
      <c r="G228" s="223" t="s">
        <v>174</v>
      </c>
      <c r="H228" s="224">
        <v>298.19999999999999</v>
      </c>
      <c r="I228" s="225"/>
      <c r="J228" s="225"/>
      <c r="K228" s="226">
        <f>ROUND(P228*H228,2)</f>
        <v>0</v>
      </c>
      <c r="L228" s="227"/>
      <c r="M228" s="46"/>
      <c r="N228" s="228" t="s">
        <v>20</v>
      </c>
      <c r="O228" s="229" t="s">
        <v>45</v>
      </c>
      <c r="P228" s="230">
        <f>I228+J228</f>
        <v>0</v>
      </c>
      <c r="Q228" s="230">
        <f>ROUND(I228*H228,2)</f>
        <v>0</v>
      </c>
      <c r="R228" s="230">
        <f>ROUND(J228*H228,2)</f>
        <v>0</v>
      </c>
      <c r="S228" s="86"/>
      <c r="T228" s="231">
        <f>S228*H228</f>
        <v>0</v>
      </c>
      <c r="U228" s="231">
        <v>0.00116</v>
      </c>
      <c r="V228" s="231">
        <f>U228*H228</f>
        <v>0.345912</v>
      </c>
      <c r="W228" s="231">
        <v>0</v>
      </c>
      <c r="X228" s="232">
        <f>W228*H228</f>
        <v>0</v>
      </c>
      <c r="Y228" s="40"/>
      <c r="Z228" s="40"/>
      <c r="AA228" s="40"/>
      <c r="AB228" s="40"/>
      <c r="AC228" s="40"/>
      <c r="AD228" s="40"/>
      <c r="AE228" s="40"/>
      <c r="AR228" s="233" t="s">
        <v>175</v>
      </c>
      <c r="AT228" s="233" t="s">
        <v>171</v>
      </c>
      <c r="AU228" s="233" t="s">
        <v>165</v>
      </c>
      <c r="AY228" s="19" t="s">
        <v>166</v>
      </c>
      <c r="BE228" s="234">
        <f>IF(O228="základní",K228,0)</f>
        <v>0</v>
      </c>
      <c r="BF228" s="234">
        <f>IF(O228="snížená",K228,0)</f>
        <v>0</v>
      </c>
      <c r="BG228" s="234">
        <f>IF(O228="zákl. přenesená",K228,0)</f>
        <v>0</v>
      </c>
      <c r="BH228" s="234">
        <f>IF(O228="sníž. přenesená",K228,0)</f>
        <v>0</v>
      </c>
      <c r="BI228" s="234">
        <f>IF(O228="nulová",K228,0)</f>
        <v>0</v>
      </c>
      <c r="BJ228" s="19" t="s">
        <v>84</v>
      </c>
      <c r="BK228" s="234">
        <f>ROUND(P228*H228,2)</f>
        <v>0</v>
      </c>
      <c r="BL228" s="19" t="s">
        <v>175</v>
      </c>
      <c r="BM228" s="233" t="s">
        <v>1789</v>
      </c>
    </row>
    <row r="229" s="13" customFormat="1">
      <c r="A229" s="13"/>
      <c r="B229" s="245"/>
      <c r="C229" s="246"/>
      <c r="D229" s="247" t="s">
        <v>605</v>
      </c>
      <c r="E229" s="248" t="s">
        <v>20</v>
      </c>
      <c r="F229" s="249" t="s">
        <v>1790</v>
      </c>
      <c r="G229" s="246"/>
      <c r="H229" s="250">
        <v>298.19999999999999</v>
      </c>
      <c r="I229" s="251"/>
      <c r="J229" s="251"/>
      <c r="K229" s="246"/>
      <c r="L229" s="246"/>
      <c r="M229" s="252"/>
      <c r="N229" s="253"/>
      <c r="O229" s="254"/>
      <c r="P229" s="254"/>
      <c r="Q229" s="254"/>
      <c r="R229" s="254"/>
      <c r="S229" s="254"/>
      <c r="T229" s="254"/>
      <c r="U229" s="254"/>
      <c r="V229" s="254"/>
      <c r="W229" s="254"/>
      <c r="X229" s="255"/>
      <c r="Y229" s="13"/>
      <c r="Z229" s="13"/>
      <c r="AA229" s="13"/>
      <c r="AB229" s="13"/>
      <c r="AC229" s="13"/>
      <c r="AD229" s="13"/>
      <c r="AE229" s="13"/>
      <c r="AT229" s="256" t="s">
        <v>605</v>
      </c>
      <c r="AU229" s="256" t="s">
        <v>165</v>
      </c>
      <c r="AV229" s="13" t="s">
        <v>86</v>
      </c>
      <c r="AW229" s="13" t="s">
        <v>5</v>
      </c>
      <c r="AX229" s="13" t="s">
        <v>84</v>
      </c>
      <c r="AY229" s="256" t="s">
        <v>166</v>
      </c>
    </row>
    <row r="230" s="12" customFormat="1" ht="20.88" customHeight="1">
      <c r="A230" s="12"/>
      <c r="B230" s="203"/>
      <c r="C230" s="204"/>
      <c r="D230" s="205" t="s">
        <v>75</v>
      </c>
      <c r="E230" s="218" t="s">
        <v>279</v>
      </c>
      <c r="F230" s="218" t="s">
        <v>1791</v>
      </c>
      <c r="G230" s="204"/>
      <c r="H230" s="204"/>
      <c r="I230" s="207"/>
      <c r="J230" s="207"/>
      <c r="K230" s="219">
        <f>BK230</f>
        <v>0</v>
      </c>
      <c r="L230" s="204"/>
      <c r="M230" s="209"/>
      <c r="N230" s="210"/>
      <c r="O230" s="211"/>
      <c r="P230" s="211"/>
      <c r="Q230" s="212">
        <f>SUM(Q231:Q240)</f>
        <v>0</v>
      </c>
      <c r="R230" s="212">
        <f>SUM(R231:R240)</f>
        <v>0</v>
      </c>
      <c r="S230" s="211"/>
      <c r="T230" s="213">
        <f>SUM(T231:T240)</f>
        <v>0</v>
      </c>
      <c r="U230" s="211"/>
      <c r="V230" s="213">
        <f>SUM(V231:V240)</f>
        <v>4.2594987999999994</v>
      </c>
      <c r="W230" s="211"/>
      <c r="X230" s="214">
        <f>SUM(X231:X240)</f>
        <v>0</v>
      </c>
      <c r="Y230" s="12"/>
      <c r="Z230" s="12"/>
      <c r="AA230" s="12"/>
      <c r="AB230" s="12"/>
      <c r="AC230" s="12"/>
      <c r="AD230" s="12"/>
      <c r="AE230" s="12"/>
      <c r="AR230" s="215" t="s">
        <v>84</v>
      </c>
      <c r="AT230" s="216" t="s">
        <v>75</v>
      </c>
      <c r="AU230" s="216" t="s">
        <v>86</v>
      </c>
      <c r="AY230" s="215" t="s">
        <v>166</v>
      </c>
      <c r="BK230" s="217">
        <f>SUM(BK231:BK240)</f>
        <v>0</v>
      </c>
    </row>
    <row r="231" s="2" customFormat="1" ht="16.5" customHeight="1">
      <c r="A231" s="40"/>
      <c r="B231" s="41"/>
      <c r="C231" s="220" t="s">
        <v>309</v>
      </c>
      <c r="D231" s="220" t="s">
        <v>171</v>
      </c>
      <c r="E231" s="221" t="s">
        <v>1792</v>
      </c>
      <c r="F231" s="222" t="s">
        <v>1793</v>
      </c>
      <c r="G231" s="223" t="s">
        <v>599</v>
      </c>
      <c r="H231" s="224">
        <v>1.72</v>
      </c>
      <c r="I231" s="225"/>
      <c r="J231" s="225"/>
      <c r="K231" s="226">
        <f>ROUND(P231*H231,2)</f>
        <v>0</v>
      </c>
      <c r="L231" s="227"/>
      <c r="M231" s="46"/>
      <c r="N231" s="228" t="s">
        <v>20</v>
      </c>
      <c r="O231" s="229" t="s">
        <v>45</v>
      </c>
      <c r="P231" s="230">
        <f>I231+J231</f>
        <v>0</v>
      </c>
      <c r="Q231" s="230">
        <f>ROUND(I231*H231,2)</f>
        <v>0</v>
      </c>
      <c r="R231" s="230">
        <f>ROUND(J231*H231,2)</f>
        <v>0</v>
      </c>
      <c r="S231" s="86"/>
      <c r="T231" s="231">
        <f>S231*H231</f>
        <v>0</v>
      </c>
      <c r="U231" s="231">
        <v>2.45329</v>
      </c>
      <c r="V231" s="231">
        <f>U231*H231</f>
        <v>4.2196587999999995</v>
      </c>
      <c r="W231" s="231">
        <v>0</v>
      </c>
      <c r="X231" s="232">
        <f>W231*H231</f>
        <v>0</v>
      </c>
      <c r="Y231" s="40"/>
      <c r="Z231" s="40"/>
      <c r="AA231" s="40"/>
      <c r="AB231" s="40"/>
      <c r="AC231" s="40"/>
      <c r="AD231" s="40"/>
      <c r="AE231" s="40"/>
      <c r="AR231" s="233" t="s">
        <v>175</v>
      </c>
      <c r="AT231" s="233" t="s">
        <v>171</v>
      </c>
      <c r="AU231" s="233" t="s">
        <v>165</v>
      </c>
      <c r="AY231" s="19" t="s">
        <v>166</v>
      </c>
      <c r="BE231" s="234">
        <f>IF(O231="základní",K231,0)</f>
        <v>0</v>
      </c>
      <c r="BF231" s="234">
        <f>IF(O231="snížená",K231,0)</f>
        <v>0</v>
      </c>
      <c r="BG231" s="234">
        <f>IF(O231="zákl. přenesená",K231,0)</f>
        <v>0</v>
      </c>
      <c r="BH231" s="234">
        <f>IF(O231="sníž. přenesená",K231,0)</f>
        <v>0</v>
      </c>
      <c r="BI231" s="234">
        <f>IF(O231="nulová",K231,0)</f>
        <v>0</v>
      </c>
      <c r="BJ231" s="19" t="s">
        <v>84</v>
      </c>
      <c r="BK231" s="234">
        <f>ROUND(P231*H231,2)</f>
        <v>0</v>
      </c>
      <c r="BL231" s="19" t="s">
        <v>175</v>
      </c>
      <c r="BM231" s="233" t="s">
        <v>1794</v>
      </c>
    </row>
    <row r="232" s="15" customFormat="1">
      <c r="A232" s="15"/>
      <c r="B232" s="277"/>
      <c r="C232" s="278"/>
      <c r="D232" s="247" t="s">
        <v>605</v>
      </c>
      <c r="E232" s="279" t="s">
        <v>20</v>
      </c>
      <c r="F232" s="280" t="s">
        <v>1795</v>
      </c>
      <c r="G232" s="278"/>
      <c r="H232" s="279" t="s">
        <v>20</v>
      </c>
      <c r="I232" s="281"/>
      <c r="J232" s="281"/>
      <c r="K232" s="278"/>
      <c r="L232" s="278"/>
      <c r="M232" s="282"/>
      <c r="N232" s="283"/>
      <c r="O232" s="284"/>
      <c r="P232" s="284"/>
      <c r="Q232" s="284"/>
      <c r="R232" s="284"/>
      <c r="S232" s="284"/>
      <c r="T232" s="284"/>
      <c r="U232" s="284"/>
      <c r="V232" s="284"/>
      <c r="W232" s="284"/>
      <c r="X232" s="285"/>
      <c r="Y232" s="15"/>
      <c r="Z232" s="15"/>
      <c r="AA232" s="15"/>
      <c r="AB232" s="15"/>
      <c r="AC232" s="15"/>
      <c r="AD232" s="15"/>
      <c r="AE232" s="15"/>
      <c r="AT232" s="286" t="s">
        <v>605</v>
      </c>
      <c r="AU232" s="286" t="s">
        <v>165</v>
      </c>
      <c r="AV232" s="15" t="s">
        <v>84</v>
      </c>
      <c r="AW232" s="15" t="s">
        <v>5</v>
      </c>
      <c r="AX232" s="15" t="s">
        <v>76</v>
      </c>
      <c r="AY232" s="286" t="s">
        <v>166</v>
      </c>
    </row>
    <row r="233" s="13" customFormat="1">
      <c r="A233" s="13"/>
      <c r="B233" s="245"/>
      <c r="C233" s="246"/>
      <c r="D233" s="247" t="s">
        <v>605</v>
      </c>
      <c r="E233" s="248" t="s">
        <v>20</v>
      </c>
      <c r="F233" s="249" t="s">
        <v>1796</v>
      </c>
      <c r="G233" s="246"/>
      <c r="H233" s="250">
        <v>1.72</v>
      </c>
      <c r="I233" s="251"/>
      <c r="J233" s="251"/>
      <c r="K233" s="246"/>
      <c r="L233" s="246"/>
      <c r="M233" s="252"/>
      <c r="N233" s="253"/>
      <c r="O233" s="254"/>
      <c r="P233" s="254"/>
      <c r="Q233" s="254"/>
      <c r="R233" s="254"/>
      <c r="S233" s="254"/>
      <c r="T233" s="254"/>
      <c r="U233" s="254"/>
      <c r="V233" s="254"/>
      <c r="W233" s="254"/>
      <c r="X233" s="255"/>
      <c r="Y233" s="13"/>
      <c r="Z233" s="13"/>
      <c r="AA233" s="13"/>
      <c r="AB233" s="13"/>
      <c r="AC233" s="13"/>
      <c r="AD233" s="13"/>
      <c r="AE233" s="13"/>
      <c r="AT233" s="256" t="s">
        <v>605</v>
      </c>
      <c r="AU233" s="256" t="s">
        <v>165</v>
      </c>
      <c r="AV233" s="13" t="s">
        <v>86</v>
      </c>
      <c r="AW233" s="13" t="s">
        <v>5</v>
      </c>
      <c r="AX233" s="13" t="s">
        <v>76</v>
      </c>
      <c r="AY233" s="256" t="s">
        <v>166</v>
      </c>
    </row>
    <row r="234" s="14" customFormat="1">
      <c r="A234" s="14"/>
      <c r="B234" s="257"/>
      <c r="C234" s="258"/>
      <c r="D234" s="247" t="s">
        <v>605</v>
      </c>
      <c r="E234" s="259" t="s">
        <v>20</v>
      </c>
      <c r="F234" s="260" t="s">
        <v>608</v>
      </c>
      <c r="G234" s="258"/>
      <c r="H234" s="261">
        <v>1.72</v>
      </c>
      <c r="I234" s="262"/>
      <c r="J234" s="262"/>
      <c r="K234" s="258"/>
      <c r="L234" s="258"/>
      <c r="M234" s="263"/>
      <c r="N234" s="264"/>
      <c r="O234" s="265"/>
      <c r="P234" s="265"/>
      <c r="Q234" s="265"/>
      <c r="R234" s="265"/>
      <c r="S234" s="265"/>
      <c r="T234" s="265"/>
      <c r="U234" s="265"/>
      <c r="V234" s="265"/>
      <c r="W234" s="265"/>
      <c r="X234" s="266"/>
      <c r="Y234" s="14"/>
      <c r="Z234" s="14"/>
      <c r="AA234" s="14"/>
      <c r="AB234" s="14"/>
      <c r="AC234" s="14"/>
      <c r="AD234" s="14"/>
      <c r="AE234" s="14"/>
      <c r="AT234" s="267" t="s">
        <v>605</v>
      </c>
      <c r="AU234" s="267" t="s">
        <v>165</v>
      </c>
      <c r="AV234" s="14" t="s">
        <v>175</v>
      </c>
      <c r="AW234" s="14" t="s">
        <v>5</v>
      </c>
      <c r="AX234" s="14" t="s">
        <v>84</v>
      </c>
      <c r="AY234" s="267" t="s">
        <v>166</v>
      </c>
    </row>
    <row r="235" s="2" customFormat="1" ht="24.15" customHeight="1">
      <c r="A235" s="40"/>
      <c r="B235" s="41"/>
      <c r="C235" s="220" t="s">
        <v>315</v>
      </c>
      <c r="D235" s="220" t="s">
        <v>171</v>
      </c>
      <c r="E235" s="221" t="s">
        <v>1797</v>
      </c>
      <c r="F235" s="222" t="s">
        <v>1798</v>
      </c>
      <c r="G235" s="223" t="s">
        <v>730</v>
      </c>
      <c r="H235" s="224">
        <v>8</v>
      </c>
      <c r="I235" s="225"/>
      <c r="J235" s="225"/>
      <c r="K235" s="226">
        <f>ROUND(P235*H235,2)</f>
        <v>0</v>
      </c>
      <c r="L235" s="227"/>
      <c r="M235" s="46"/>
      <c r="N235" s="228" t="s">
        <v>20</v>
      </c>
      <c r="O235" s="229" t="s">
        <v>45</v>
      </c>
      <c r="P235" s="230">
        <f>I235+J235</f>
        <v>0</v>
      </c>
      <c r="Q235" s="230">
        <f>ROUND(I235*H235,2)</f>
        <v>0</v>
      </c>
      <c r="R235" s="230">
        <f>ROUND(J235*H235,2)</f>
        <v>0</v>
      </c>
      <c r="S235" s="86"/>
      <c r="T235" s="231">
        <f>S235*H235</f>
        <v>0</v>
      </c>
      <c r="U235" s="231">
        <v>0.0049800000000000001</v>
      </c>
      <c r="V235" s="231">
        <f>U235*H235</f>
        <v>0.03984</v>
      </c>
      <c r="W235" s="231">
        <v>0</v>
      </c>
      <c r="X235" s="232">
        <f>W235*H235</f>
        <v>0</v>
      </c>
      <c r="Y235" s="40"/>
      <c r="Z235" s="40"/>
      <c r="AA235" s="40"/>
      <c r="AB235" s="40"/>
      <c r="AC235" s="40"/>
      <c r="AD235" s="40"/>
      <c r="AE235" s="40"/>
      <c r="AR235" s="233" t="s">
        <v>175</v>
      </c>
      <c r="AT235" s="233" t="s">
        <v>171</v>
      </c>
      <c r="AU235" s="233" t="s">
        <v>165</v>
      </c>
      <c r="AY235" s="19" t="s">
        <v>166</v>
      </c>
      <c r="BE235" s="234">
        <f>IF(O235="základní",K235,0)</f>
        <v>0</v>
      </c>
      <c r="BF235" s="234">
        <f>IF(O235="snížená",K235,0)</f>
        <v>0</v>
      </c>
      <c r="BG235" s="234">
        <f>IF(O235="zákl. přenesená",K235,0)</f>
        <v>0</v>
      </c>
      <c r="BH235" s="234">
        <f>IF(O235="sníž. přenesená",K235,0)</f>
        <v>0</v>
      </c>
      <c r="BI235" s="234">
        <f>IF(O235="nulová",K235,0)</f>
        <v>0</v>
      </c>
      <c r="BJ235" s="19" t="s">
        <v>84</v>
      </c>
      <c r="BK235" s="234">
        <f>ROUND(P235*H235,2)</f>
        <v>0</v>
      </c>
      <c r="BL235" s="19" t="s">
        <v>175</v>
      </c>
      <c r="BM235" s="233" t="s">
        <v>1799</v>
      </c>
    </row>
    <row r="236" s="15" customFormat="1">
      <c r="A236" s="15"/>
      <c r="B236" s="277"/>
      <c r="C236" s="278"/>
      <c r="D236" s="247" t="s">
        <v>605</v>
      </c>
      <c r="E236" s="279" t="s">
        <v>20</v>
      </c>
      <c r="F236" s="280" t="s">
        <v>1800</v>
      </c>
      <c r="G236" s="278"/>
      <c r="H236" s="279" t="s">
        <v>20</v>
      </c>
      <c r="I236" s="281"/>
      <c r="J236" s="281"/>
      <c r="K236" s="278"/>
      <c r="L236" s="278"/>
      <c r="M236" s="282"/>
      <c r="N236" s="283"/>
      <c r="O236" s="284"/>
      <c r="P236" s="284"/>
      <c r="Q236" s="284"/>
      <c r="R236" s="284"/>
      <c r="S236" s="284"/>
      <c r="T236" s="284"/>
      <c r="U236" s="284"/>
      <c r="V236" s="284"/>
      <c r="W236" s="284"/>
      <c r="X236" s="285"/>
      <c r="Y236" s="15"/>
      <c r="Z236" s="15"/>
      <c r="AA236" s="15"/>
      <c r="AB236" s="15"/>
      <c r="AC236" s="15"/>
      <c r="AD236" s="15"/>
      <c r="AE236" s="15"/>
      <c r="AT236" s="286" t="s">
        <v>605</v>
      </c>
      <c r="AU236" s="286" t="s">
        <v>165</v>
      </c>
      <c r="AV236" s="15" t="s">
        <v>84</v>
      </c>
      <c r="AW236" s="15" t="s">
        <v>5</v>
      </c>
      <c r="AX236" s="15" t="s">
        <v>76</v>
      </c>
      <c r="AY236" s="286" t="s">
        <v>166</v>
      </c>
    </row>
    <row r="237" s="13" customFormat="1">
      <c r="A237" s="13"/>
      <c r="B237" s="245"/>
      <c r="C237" s="246"/>
      <c r="D237" s="247" t="s">
        <v>605</v>
      </c>
      <c r="E237" s="248" t="s">
        <v>20</v>
      </c>
      <c r="F237" s="249" t="s">
        <v>194</v>
      </c>
      <c r="G237" s="246"/>
      <c r="H237" s="250">
        <v>8</v>
      </c>
      <c r="I237" s="251"/>
      <c r="J237" s="251"/>
      <c r="K237" s="246"/>
      <c r="L237" s="246"/>
      <c r="M237" s="252"/>
      <c r="N237" s="253"/>
      <c r="O237" s="254"/>
      <c r="P237" s="254"/>
      <c r="Q237" s="254"/>
      <c r="R237" s="254"/>
      <c r="S237" s="254"/>
      <c r="T237" s="254"/>
      <c r="U237" s="254"/>
      <c r="V237" s="254"/>
      <c r="W237" s="254"/>
      <c r="X237" s="255"/>
      <c r="Y237" s="13"/>
      <c r="Z237" s="13"/>
      <c r="AA237" s="13"/>
      <c r="AB237" s="13"/>
      <c r="AC237" s="13"/>
      <c r="AD237" s="13"/>
      <c r="AE237" s="13"/>
      <c r="AT237" s="256" t="s">
        <v>605</v>
      </c>
      <c r="AU237" s="256" t="s">
        <v>165</v>
      </c>
      <c r="AV237" s="13" t="s">
        <v>86</v>
      </c>
      <c r="AW237" s="13" t="s">
        <v>5</v>
      </c>
      <c r="AX237" s="13" t="s">
        <v>76</v>
      </c>
      <c r="AY237" s="256" t="s">
        <v>166</v>
      </c>
    </row>
    <row r="238" s="14" customFormat="1">
      <c r="A238" s="14"/>
      <c r="B238" s="257"/>
      <c r="C238" s="258"/>
      <c r="D238" s="247" t="s">
        <v>605</v>
      </c>
      <c r="E238" s="259" t="s">
        <v>20</v>
      </c>
      <c r="F238" s="260" t="s">
        <v>608</v>
      </c>
      <c r="G238" s="258"/>
      <c r="H238" s="261">
        <v>8</v>
      </c>
      <c r="I238" s="262"/>
      <c r="J238" s="262"/>
      <c r="K238" s="258"/>
      <c r="L238" s="258"/>
      <c r="M238" s="263"/>
      <c r="N238" s="264"/>
      <c r="O238" s="265"/>
      <c r="P238" s="265"/>
      <c r="Q238" s="265"/>
      <c r="R238" s="265"/>
      <c r="S238" s="265"/>
      <c r="T238" s="265"/>
      <c r="U238" s="265"/>
      <c r="V238" s="265"/>
      <c r="W238" s="265"/>
      <c r="X238" s="266"/>
      <c r="Y238" s="14"/>
      <c r="Z238" s="14"/>
      <c r="AA238" s="14"/>
      <c r="AB238" s="14"/>
      <c r="AC238" s="14"/>
      <c r="AD238" s="14"/>
      <c r="AE238" s="14"/>
      <c r="AT238" s="267" t="s">
        <v>605</v>
      </c>
      <c r="AU238" s="267" t="s">
        <v>165</v>
      </c>
      <c r="AV238" s="14" t="s">
        <v>175</v>
      </c>
      <c r="AW238" s="14" t="s">
        <v>5</v>
      </c>
      <c r="AX238" s="14" t="s">
        <v>84</v>
      </c>
      <c r="AY238" s="267" t="s">
        <v>166</v>
      </c>
    </row>
    <row r="239" s="2" customFormat="1" ht="21.75" customHeight="1">
      <c r="A239" s="40"/>
      <c r="B239" s="41"/>
      <c r="C239" s="220" t="s">
        <v>319</v>
      </c>
      <c r="D239" s="220" t="s">
        <v>171</v>
      </c>
      <c r="E239" s="221" t="s">
        <v>1801</v>
      </c>
      <c r="F239" s="222" t="s">
        <v>1802</v>
      </c>
      <c r="G239" s="223" t="s">
        <v>998</v>
      </c>
      <c r="H239" s="224">
        <v>1.6000000000000001</v>
      </c>
      <c r="I239" s="225"/>
      <c r="J239" s="225"/>
      <c r="K239" s="226">
        <f>ROUND(P239*H239,2)</f>
        <v>0</v>
      </c>
      <c r="L239" s="227"/>
      <c r="M239" s="46"/>
      <c r="N239" s="228" t="s">
        <v>20</v>
      </c>
      <c r="O239" s="229" t="s">
        <v>45</v>
      </c>
      <c r="P239" s="230">
        <f>I239+J239</f>
        <v>0</v>
      </c>
      <c r="Q239" s="230">
        <f>ROUND(I239*H239,2)</f>
        <v>0</v>
      </c>
      <c r="R239" s="230">
        <f>ROUND(J239*H239,2)</f>
        <v>0</v>
      </c>
      <c r="S239" s="86"/>
      <c r="T239" s="231">
        <f>S239*H239</f>
        <v>0</v>
      </c>
      <c r="U239" s="231">
        <v>0</v>
      </c>
      <c r="V239" s="231">
        <f>U239*H239</f>
        <v>0</v>
      </c>
      <c r="W239" s="231">
        <v>0</v>
      </c>
      <c r="X239" s="232">
        <f>W239*H239</f>
        <v>0</v>
      </c>
      <c r="Y239" s="40"/>
      <c r="Z239" s="40"/>
      <c r="AA239" s="40"/>
      <c r="AB239" s="40"/>
      <c r="AC239" s="40"/>
      <c r="AD239" s="40"/>
      <c r="AE239" s="40"/>
      <c r="AR239" s="233" t="s">
        <v>175</v>
      </c>
      <c r="AT239" s="233" t="s">
        <v>171</v>
      </c>
      <c r="AU239" s="233" t="s">
        <v>165</v>
      </c>
      <c r="AY239" s="19" t="s">
        <v>166</v>
      </c>
      <c r="BE239" s="234">
        <f>IF(O239="základní",K239,0)</f>
        <v>0</v>
      </c>
      <c r="BF239" s="234">
        <f>IF(O239="snížená",K239,0)</f>
        <v>0</v>
      </c>
      <c r="BG239" s="234">
        <f>IF(O239="zákl. přenesená",K239,0)</f>
        <v>0</v>
      </c>
      <c r="BH239" s="234">
        <f>IF(O239="sníž. přenesená",K239,0)</f>
        <v>0</v>
      </c>
      <c r="BI239" s="234">
        <f>IF(O239="nulová",K239,0)</f>
        <v>0</v>
      </c>
      <c r="BJ239" s="19" t="s">
        <v>84</v>
      </c>
      <c r="BK239" s="234">
        <f>ROUND(P239*H239,2)</f>
        <v>0</v>
      </c>
      <c r="BL239" s="19" t="s">
        <v>175</v>
      </c>
      <c r="BM239" s="233" t="s">
        <v>1803</v>
      </c>
    </row>
    <row r="240" s="13" customFormat="1">
      <c r="A240" s="13"/>
      <c r="B240" s="245"/>
      <c r="C240" s="246"/>
      <c r="D240" s="247" t="s">
        <v>605</v>
      </c>
      <c r="E240" s="248" t="s">
        <v>20</v>
      </c>
      <c r="F240" s="249" t="s">
        <v>1804</v>
      </c>
      <c r="G240" s="246"/>
      <c r="H240" s="250">
        <v>1.6000000000000001</v>
      </c>
      <c r="I240" s="251"/>
      <c r="J240" s="251"/>
      <c r="K240" s="246"/>
      <c r="L240" s="246"/>
      <c r="M240" s="252"/>
      <c r="N240" s="253"/>
      <c r="O240" s="254"/>
      <c r="P240" s="254"/>
      <c r="Q240" s="254"/>
      <c r="R240" s="254"/>
      <c r="S240" s="254"/>
      <c r="T240" s="254"/>
      <c r="U240" s="254"/>
      <c r="V240" s="254"/>
      <c r="W240" s="254"/>
      <c r="X240" s="255"/>
      <c r="Y240" s="13"/>
      <c r="Z240" s="13"/>
      <c r="AA240" s="13"/>
      <c r="AB240" s="13"/>
      <c r="AC240" s="13"/>
      <c r="AD240" s="13"/>
      <c r="AE240" s="13"/>
      <c r="AT240" s="256" t="s">
        <v>605</v>
      </c>
      <c r="AU240" s="256" t="s">
        <v>165</v>
      </c>
      <c r="AV240" s="13" t="s">
        <v>86</v>
      </c>
      <c r="AW240" s="13" t="s">
        <v>5</v>
      </c>
      <c r="AX240" s="13" t="s">
        <v>84</v>
      </c>
      <c r="AY240" s="256" t="s">
        <v>166</v>
      </c>
    </row>
    <row r="241" s="12" customFormat="1" ht="22.8" customHeight="1">
      <c r="A241" s="12"/>
      <c r="B241" s="203"/>
      <c r="C241" s="204"/>
      <c r="D241" s="205" t="s">
        <v>75</v>
      </c>
      <c r="E241" s="218" t="s">
        <v>165</v>
      </c>
      <c r="F241" s="218" t="s">
        <v>1805</v>
      </c>
      <c r="G241" s="204"/>
      <c r="H241" s="204"/>
      <c r="I241" s="207"/>
      <c r="J241" s="207"/>
      <c r="K241" s="219">
        <f>BK241</f>
        <v>0</v>
      </c>
      <c r="L241" s="204"/>
      <c r="M241" s="209"/>
      <c r="N241" s="210"/>
      <c r="O241" s="211"/>
      <c r="P241" s="211"/>
      <c r="Q241" s="212">
        <f>SUM(Q242:Q276)</f>
        <v>0</v>
      </c>
      <c r="R241" s="212">
        <f>SUM(R242:R276)</f>
        <v>0</v>
      </c>
      <c r="S241" s="211"/>
      <c r="T241" s="213">
        <f>SUM(T242:T276)</f>
        <v>0</v>
      </c>
      <c r="U241" s="211"/>
      <c r="V241" s="213">
        <f>SUM(V242:V276)</f>
        <v>149.33489993399999</v>
      </c>
      <c r="W241" s="211"/>
      <c r="X241" s="214">
        <f>SUM(X242:X276)</f>
        <v>0</v>
      </c>
      <c r="Y241" s="12"/>
      <c r="Z241" s="12"/>
      <c r="AA241" s="12"/>
      <c r="AB241" s="12"/>
      <c r="AC241" s="12"/>
      <c r="AD241" s="12"/>
      <c r="AE241" s="12"/>
      <c r="AR241" s="215" t="s">
        <v>84</v>
      </c>
      <c r="AT241" s="216" t="s">
        <v>75</v>
      </c>
      <c r="AU241" s="216" t="s">
        <v>84</v>
      </c>
      <c r="AY241" s="215" t="s">
        <v>166</v>
      </c>
      <c r="BK241" s="217">
        <f>SUM(BK242:BK276)</f>
        <v>0</v>
      </c>
    </row>
    <row r="242" s="2" customFormat="1" ht="37.8" customHeight="1">
      <c r="A242" s="40"/>
      <c r="B242" s="41"/>
      <c r="C242" s="220" t="s">
        <v>323</v>
      </c>
      <c r="D242" s="220" t="s">
        <v>171</v>
      </c>
      <c r="E242" s="221" t="s">
        <v>1806</v>
      </c>
      <c r="F242" s="222" t="s">
        <v>1807</v>
      </c>
      <c r="G242" s="223" t="s">
        <v>998</v>
      </c>
      <c r="H242" s="224">
        <v>230.75</v>
      </c>
      <c r="I242" s="225"/>
      <c r="J242" s="225"/>
      <c r="K242" s="226">
        <f>ROUND(P242*H242,2)</f>
        <v>0</v>
      </c>
      <c r="L242" s="227"/>
      <c r="M242" s="46"/>
      <c r="N242" s="228" t="s">
        <v>20</v>
      </c>
      <c r="O242" s="229" t="s">
        <v>45</v>
      </c>
      <c r="P242" s="230">
        <f>I242+J242</f>
        <v>0</v>
      </c>
      <c r="Q242" s="230">
        <f>ROUND(I242*H242,2)</f>
        <v>0</v>
      </c>
      <c r="R242" s="230">
        <f>ROUND(J242*H242,2)</f>
        <v>0</v>
      </c>
      <c r="S242" s="86"/>
      <c r="T242" s="231">
        <f>S242*H242</f>
        <v>0</v>
      </c>
      <c r="U242" s="231">
        <v>0.54605000000000004</v>
      </c>
      <c r="V242" s="231">
        <f>U242*H242</f>
        <v>126.00103750000001</v>
      </c>
      <c r="W242" s="231">
        <v>0</v>
      </c>
      <c r="X242" s="232">
        <f>W242*H242</f>
        <v>0</v>
      </c>
      <c r="Y242" s="40"/>
      <c r="Z242" s="40"/>
      <c r="AA242" s="40"/>
      <c r="AB242" s="40"/>
      <c r="AC242" s="40"/>
      <c r="AD242" s="40"/>
      <c r="AE242" s="40"/>
      <c r="AR242" s="233" t="s">
        <v>175</v>
      </c>
      <c r="AT242" s="233" t="s">
        <v>171</v>
      </c>
      <c r="AU242" s="233" t="s">
        <v>86</v>
      </c>
      <c r="AY242" s="19" t="s">
        <v>166</v>
      </c>
      <c r="BE242" s="234">
        <f>IF(O242="základní",K242,0)</f>
        <v>0</v>
      </c>
      <c r="BF242" s="234">
        <f>IF(O242="snížená",K242,0)</f>
        <v>0</v>
      </c>
      <c r="BG242" s="234">
        <f>IF(O242="zákl. přenesená",K242,0)</f>
        <v>0</v>
      </c>
      <c r="BH242" s="234">
        <f>IF(O242="sníž. přenesená",K242,0)</f>
        <v>0</v>
      </c>
      <c r="BI242" s="234">
        <f>IF(O242="nulová",K242,0)</f>
        <v>0</v>
      </c>
      <c r="BJ242" s="19" t="s">
        <v>84</v>
      </c>
      <c r="BK242" s="234">
        <f>ROUND(P242*H242,2)</f>
        <v>0</v>
      </c>
      <c r="BL242" s="19" t="s">
        <v>175</v>
      </c>
      <c r="BM242" s="233" t="s">
        <v>1808</v>
      </c>
    </row>
    <row r="243" s="13" customFormat="1">
      <c r="A243" s="13"/>
      <c r="B243" s="245"/>
      <c r="C243" s="246"/>
      <c r="D243" s="247" t="s">
        <v>605</v>
      </c>
      <c r="E243" s="248" t="s">
        <v>20</v>
      </c>
      <c r="F243" s="249" t="s">
        <v>1809</v>
      </c>
      <c r="G243" s="246"/>
      <c r="H243" s="250">
        <v>214.5</v>
      </c>
      <c r="I243" s="251"/>
      <c r="J243" s="251"/>
      <c r="K243" s="246"/>
      <c r="L243" s="246"/>
      <c r="M243" s="252"/>
      <c r="N243" s="253"/>
      <c r="O243" s="254"/>
      <c r="P243" s="254"/>
      <c r="Q243" s="254"/>
      <c r="R243" s="254"/>
      <c r="S243" s="254"/>
      <c r="T243" s="254"/>
      <c r="U243" s="254"/>
      <c r="V243" s="254"/>
      <c r="W243" s="254"/>
      <c r="X243" s="255"/>
      <c r="Y243" s="13"/>
      <c r="Z243" s="13"/>
      <c r="AA243" s="13"/>
      <c r="AB243" s="13"/>
      <c r="AC243" s="13"/>
      <c r="AD243" s="13"/>
      <c r="AE243" s="13"/>
      <c r="AT243" s="256" t="s">
        <v>605</v>
      </c>
      <c r="AU243" s="256" t="s">
        <v>86</v>
      </c>
      <c r="AV243" s="13" t="s">
        <v>86</v>
      </c>
      <c r="AW243" s="13" t="s">
        <v>5</v>
      </c>
      <c r="AX243" s="13" t="s">
        <v>76</v>
      </c>
      <c r="AY243" s="256" t="s">
        <v>166</v>
      </c>
    </row>
    <row r="244" s="13" customFormat="1">
      <c r="A244" s="13"/>
      <c r="B244" s="245"/>
      <c r="C244" s="246"/>
      <c r="D244" s="247" t="s">
        <v>605</v>
      </c>
      <c r="E244" s="248" t="s">
        <v>20</v>
      </c>
      <c r="F244" s="249" t="s">
        <v>1810</v>
      </c>
      <c r="G244" s="246"/>
      <c r="H244" s="250">
        <v>16.25</v>
      </c>
      <c r="I244" s="251"/>
      <c r="J244" s="251"/>
      <c r="K244" s="246"/>
      <c r="L244" s="246"/>
      <c r="M244" s="252"/>
      <c r="N244" s="253"/>
      <c r="O244" s="254"/>
      <c r="P244" s="254"/>
      <c r="Q244" s="254"/>
      <c r="R244" s="254"/>
      <c r="S244" s="254"/>
      <c r="T244" s="254"/>
      <c r="U244" s="254"/>
      <c r="V244" s="254"/>
      <c r="W244" s="254"/>
      <c r="X244" s="255"/>
      <c r="Y244" s="13"/>
      <c r="Z244" s="13"/>
      <c r="AA244" s="13"/>
      <c r="AB244" s="13"/>
      <c r="AC244" s="13"/>
      <c r="AD244" s="13"/>
      <c r="AE244" s="13"/>
      <c r="AT244" s="256" t="s">
        <v>605</v>
      </c>
      <c r="AU244" s="256" t="s">
        <v>86</v>
      </c>
      <c r="AV244" s="13" t="s">
        <v>86</v>
      </c>
      <c r="AW244" s="13" t="s">
        <v>5</v>
      </c>
      <c r="AX244" s="13" t="s">
        <v>76</v>
      </c>
      <c r="AY244" s="256" t="s">
        <v>166</v>
      </c>
    </row>
    <row r="245" s="14" customFormat="1">
      <c r="A245" s="14"/>
      <c r="B245" s="257"/>
      <c r="C245" s="258"/>
      <c r="D245" s="247" t="s">
        <v>605</v>
      </c>
      <c r="E245" s="259" t="s">
        <v>20</v>
      </c>
      <c r="F245" s="260" t="s">
        <v>608</v>
      </c>
      <c r="G245" s="258"/>
      <c r="H245" s="261">
        <v>230.75</v>
      </c>
      <c r="I245" s="262"/>
      <c r="J245" s="262"/>
      <c r="K245" s="258"/>
      <c r="L245" s="258"/>
      <c r="M245" s="263"/>
      <c r="N245" s="264"/>
      <c r="O245" s="265"/>
      <c r="P245" s="265"/>
      <c r="Q245" s="265"/>
      <c r="R245" s="265"/>
      <c r="S245" s="265"/>
      <c r="T245" s="265"/>
      <c r="U245" s="265"/>
      <c r="V245" s="265"/>
      <c r="W245" s="265"/>
      <c r="X245" s="266"/>
      <c r="Y245" s="14"/>
      <c r="Z245" s="14"/>
      <c r="AA245" s="14"/>
      <c r="AB245" s="14"/>
      <c r="AC245" s="14"/>
      <c r="AD245" s="14"/>
      <c r="AE245" s="14"/>
      <c r="AT245" s="267" t="s">
        <v>605</v>
      </c>
      <c r="AU245" s="267" t="s">
        <v>86</v>
      </c>
      <c r="AV245" s="14" t="s">
        <v>175</v>
      </c>
      <c r="AW245" s="14" t="s">
        <v>5</v>
      </c>
      <c r="AX245" s="14" t="s">
        <v>84</v>
      </c>
      <c r="AY245" s="267" t="s">
        <v>166</v>
      </c>
    </row>
    <row r="246" s="2" customFormat="1" ht="37.8" customHeight="1">
      <c r="A246" s="40"/>
      <c r="B246" s="41"/>
      <c r="C246" s="220" t="s">
        <v>329</v>
      </c>
      <c r="D246" s="220" t="s">
        <v>171</v>
      </c>
      <c r="E246" s="221" t="s">
        <v>1811</v>
      </c>
      <c r="F246" s="222" t="s">
        <v>1812</v>
      </c>
      <c r="G246" s="223" t="s">
        <v>1374</v>
      </c>
      <c r="H246" s="224">
        <v>2.1299999999999999</v>
      </c>
      <c r="I246" s="225"/>
      <c r="J246" s="225"/>
      <c r="K246" s="226">
        <f>ROUND(P246*H246,2)</f>
        <v>0</v>
      </c>
      <c r="L246" s="227"/>
      <c r="M246" s="46"/>
      <c r="N246" s="228" t="s">
        <v>20</v>
      </c>
      <c r="O246" s="229" t="s">
        <v>45</v>
      </c>
      <c r="P246" s="230">
        <f>I246+J246</f>
        <v>0</v>
      </c>
      <c r="Q246" s="230">
        <f>ROUND(I246*H246,2)</f>
        <v>0</v>
      </c>
      <c r="R246" s="230">
        <f>ROUND(J246*H246,2)</f>
        <v>0</v>
      </c>
      <c r="S246" s="86"/>
      <c r="T246" s="231">
        <f>S246*H246</f>
        <v>0</v>
      </c>
      <c r="U246" s="231">
        <v>1.0492218</v>
      </c>
      <c r="V246" s="231">
        <f>U246*H246</f>
        <v>2.2348424339999999</v>
      </c>
      <c r="W246" s="231">
        <v>0</v>
      </c>
      <c r="X246" s="232">
        <f>W246*H246</f>
        <v>0</v>
      </c>
      <c r="Y246" s="40"/>
      <c r="Z246" s="40"/>
      <c r="AA246" s="40"/>
      <c r="AB246" s="40"/>
      <c r="AC246" s="40"/>
      <c r="AD246" s="40"/>
      <c r="AE246" s="40"/>
      <c r="AR246" s="233" t="s">
        <v>175</v>
      </c>
      <c r="AT246" s="233" t="s">
        <v>171</v>
      </c>
      <c r="AU246" s="233" t="s">
        <v>86</v>
      </c>
      <c r="AY246" s="19" t="s">
        <v>166</v>
      </c>
      <c r="BE246" s="234">
        <f>IF(O246="základní",K246,0)</f>
        <v>0</v>
      </c>
      <c r="BF246" s="234">
        <f>IF(O246="snížená",K246,0)</f>
        <v>0</v>
      </c>
      <c r="BG246" s="234">
        <f>IF(O246="zákl. přenesená",K246,0)</f>
        <v>0</v>
      </c>
      <c r="BH246" s="234">
        <f>IF(O246="sníž. přenesená",K246,0)</f>
        <v>0</v>
      </c>
      <c r="BI246" s="234">
        <f>IF(O246="nulová",K246,0)</f>
        <v>0</v>
      </c>
      <c r="BJ246" s="19" t="s">
        <v>84</v>
      </c>
      <c r="BK246" s="234">
        <f>ROUND(P246*H246,2)</f>
        <v>0</v>
      </c>
      <c r="BL246" s="19" t="s">
        <v>175</v>
      </c>
      <c r="BM246" s="233" t="s">
        <v>1813</v>
      </c>
    </row>
    <row r="247" s="13" customFormat="1">
      <c r="A247" s="13"/>
      <c r="B247" s="245"/>
      <c r="C247" s="246"/>
      <c r="D247" s="247" t="s">
        <v>605</v>
      </c>
      <c r="E247" s="248" t="s">
        <v>20</v>
      </c>
      <c r="F247" s="249" t="s">
        <v>1814</v>
      </c>
      <c r="G247" s="246"/>
      <c r="H247" s="250">
        <v>0.28599999999999998</v>
      </c>
      <c r="I247" s="251"/>
      <c r="J247" s="251"/>
      <c r="K247" s="246"/>
      <c r="L247" s="246"/>
      <c r="M247" s="252"/>
      <c r="N247" s="253"/>
      <c r="O247" s="254"/>
      <c r="P247" s="254"/>
      <c r="Q247" s="254"/>
      <c r="R247" s="254"/>
      <c r="S247" s="254"/>
      <c r="T247" s="254"/>
      <c r="U247" s="254"/>
      <c r="V247" s="254"/>
      <c r="W247" s="254"/>
      <c r="X247" s="255"/>
      <c r="Y247" s="13"/>
      <c r="Z247" s="13"/>
      <c r="AA247" s="13"/>
      <c r="AB247" s="13"/>
      <c r="AC247" s="13"/>
      <c r="AD247" s="13"/>
      <c r="AE247" s="13"/>
      <c r="AT247" s="256" t="s">
        <v>605</v>
      </c>
      <c r="AU247" s="256" t="s">
        <v>86</v>
      </c>
      <c r="AV247" s="13" t="s">
        <v>86</v>
      </c>
      <c r="AW247" s="13" t="s">
        <v>4</v>
      </c>
      <c r="AX247" s="13" t="s">
        <v>76</v>
      </c>
      <c r="AY247" s="256" t="s">
        <v>166</v>
      </c>
    </row>
    <row r="248" s="16" customFormat="1">
      <c r="A248" s="16"/>
      <c r="B248" s="287"/>
      <c r="C248" s="288"/>
      <c r="D248" s="247" t="s">
        <v>605</v>
      </c>
      <c r="E248" s="289" t="s">
        <v>20</v>
      </c>
      <c r="F248" s="290" t="s">
        <v>1815</v>
      </c>
      <c r="G248" s="288"/>
      <c r="H248" s="291">
        <v>0.28599999999999998</v>
      </c>
      <c r="I248" s="292"/>
      <c r="J248" s="292"/>
      <c r="K248" s="288"/>
      <c r="L248" s="288"/>
      <c r="M248" s="293"/>
      <c r="N248" s="294"/>
      <c r="O248" s="295"/>
      <c r="P248" s="295"/>
      <c r="Q248" s="295"/>
      <c r="R248" s="295"/>
      <c r="S248" s="295"/>
      <c r="T248" s="295"/>
      <c r="U248" s="295"/>
      <c r="V248" s="295"/>
      <c r="W248" s="295"/>
      <c r="X248" s="296"/>
      <c r="Y248" s="16"/>
      <c r="Z248" s="16"/>
      <c r="AA248" s="16"/>
      <c r="AB248" s="16"/>
      <c r="AC248" s="16"/>
      <c r="AD248" s="16"/>
      <c r="AE248" s="16"/>
      <c r="AT248" s="297" t="s">
        <v>605</v>
      </c>
      <c r="AU248" s="297" t="s">
        <v>86</v>
      </c>
      <c r="AV248" s="16" t="s">
        <v>165</v>
      </c>
      <c r="AW248" s="16" t="s">
        <v>5</v>
      </c>
      <c r="AX248" s="16" t="s">
        <v>76</v>
      </c>
      <c r="AY248" s="297" t="s">
        <v>166</v>
      </c>
    </row>
    <row r="249" s="15" customFormat="1">
      <c r="A249" s="15"/>
      <c r="B249" s="277"/>
      <c r="C249" s="278"/>
      <c r="D249" s="247" t="s">
        <v>605</v>
      </c>
      <c r="E249" s="279" t="s">
        <v>20</v>
      </c>
      <c r="F249" s="280" t="s">
        <v>1816</v>
      </c>
      <c r="G249" s="278"/>
      <c r="H249" s="279" t="s">
        <v>20</v>
      </c>
      <c r="I249" s="281"/>
      <c r="J249" s="281"/>
      <c r="K249" s="278"/>
      <c r="L249" s="278"/>
      <c r="M249" s="282"/>
      <c r="N249" s="283"/>
      <c r="O249" s="284"/>
      <c r="P249" s="284"/>
      <c r="Q249" s="284"/>
      <c r="R249" s="284"/>
      <c r="S249" s="284"/>
      <c r="T249" s="284"/>
      <c r="U249" s="284"/>
      <c r="V249" s="284"/>
      <c r="W249" s="284"/>
      <c r="X249" s="285"/>
      <c r="Y249" s="15"/>
      <c r="Z249" s="15"/>
      <c r="AA249" s="15"/>
      <c r="AB249" s="15"/>
      <c r="AC249" s="15"/>
      <c r="AD249" s="15"/>
      <c r="AE249" s="15"/>
      <c r="AT249" s="286" t="s">
        <v>605</v>
      </c>
      <c r="AU249" s="286" t="s">
        <v>86</v>
      </c>
      <c r="AV249" s="15" t="s">
        <v>84</v>
      </c>
      <c r="AW249" s="15" t="s">
        <v>4</v>
      </c>
      <c r="AX249" s="15" t="s">
        <v>76</v>
      </c>
      <c r="AY249" s="286" t="s">
        <v>166</v>
      </c>
    </row>
    <row r="250" s="13" customFormat="1">
      <c r="A250" s="13"/>
      <c r="B250" s="245"/>
      <c r="C250" s="246"/>
      <c r="D250" s="247" t="s">
        <v>605</v>
      </c>
      <c r="E250" s="248" t="s">
        <v>20</v>
      </c>
      <c r="F250" s="249" t="s">
        <v>1817</v>
      </c>
      <c r="G250" s="246"/>
      <c r="H250" s="250">
        <v>1.048</v>
      </c>
      <c r="I250" s="251"/>
      <c r="J250" s="251"/>
      <c r="K250" s="246"/>
      <c r="L250" s="246"/>
      <c r="M250" s="252"/>
      <c r="N250" s="253"/>
      <c r="O250" s="254"/>
      <c r="P250" s="254"/>
      <c r="Q250" s="254"/>
      <c r="R250" s="254"/>
      <c r="S250" s="254"/>
      <c r="T250" s="254"/>
      <c r="U250" s="254"/>
      <c r="V250" s="254"/>
      <c r="W250" s="254"/>
      <c r="X250" s="255"/>
      <c r="Y250" s="13"/>
      <c r="Z250" s="13"/>
      <c r="AA250" s="13"/>
      <c r="AB250" s="13"/>
      <c r="AC250" s="13"/>
      <c r="AD250" s="13"/>
      <c r="AE250" s="13"/>
      <c r="AT250" s="256" t="s">
        <v>605</v>
      </c>
      <c r="AU250" s="256" t="s">
        <v>86</v>
      </c>
      <c r="AV250" s="13" t="s">
        <v>86</v>
      </c>
      <c r="AW250" s="13" t="s">
        <v>4</v>
      </c>
      <c r="AX250" s="13" t="s">
        <v>76</v>
      </c>
      <c r="AY250" s="256" t="s">
        <v>166</v>
      </c>
    </row>
    <row r="251" s="13" customFormat="1">
      <c r="A251" s="13"/>
      <c r="B251" s="245"/>
      <c r="C251" s="246"/>
      <c r="D251" s="247" t="s">
        <v>605</v>
      </c>
      <c r="E251" s="248" t="s">
        <v>20</v>
      </c>
      <c r="F251" s="249" t="s">
        <v>1818</v>
      </c>
      <c r="G251" s="246"/>
      <c r="H251" s="250">
        <v>0.66500000000000004</v>
      </c>
      <c r="I251" s="251"/>
      <c r="J251" s="251"/>
      <c r="K251" s="246"/>
      <c r="L251" s="246"/>
      <c r="M251" s="252"/>
      <c r="N251" s="253"/>
      <c r="O251" s="254"/>
      <c r="P251" s="254"/>
      <c r="Q251" s="254"/>
      <c r="R251" s="254"/>
      <c r="S251" s="254"/>
      <c r="T251" s="254"/>
      <c r="U251" s="254"/>
      <c r="V251" s="254"/>
      <c r="W251" s="254"/>
      <c r="X251" s="255"/>
      <c r="Y251" s="13"/>
      <c r="Z251" s="13"/>
      <c r="AA251" s="13"/>
      <c r="AB251" s="13"/>
      <c r="AC251" s="13"/>
      <c r="AD251" s="13"/>
      <c r="AE251" s="13"/>
      <c r="AT251" s="256" t="s">
        <v>605</v>
      </c>
      <c r="AU251" s="256" t="s">
        <v>86</v>
      </c>
      <c r="AV251" s="13" t="s">
        <v>86</v>
      </c>
      <c r="AW251" s="13" t="s">
        <v>5</v>
      </c>
      <c r="AX251" s="13" t="s">
        <v>76</v>
      </c>
      <c r="AY251" s="256" t="s">
        <v>166</v>
      </c>
    </row>
    <row r="252" s="16" customFormat="1">
      <c r="A252" s="16"/>
      <c r="B252" s="287"/>
      <c r="C252" s="288"/>
      <c r="D252" s="247" t="s">
        <v>605</v>
      </c>
      <c r="E252" s="289" t="s">
        <v>20</v>
      </c>
      <c r="F252" s="290" t="s">
        <v>1815</v>
      </c>
      <c r="G252" s="288"/>
      <c r="H252" s="291">
        <v>1.7130000000000001</v>
      </c>
      <c r="I252" s="292"/>
      <c r="J252" s="292"/>
      <c r="K252" s="288"/>
      <c r="L252" s="288"/>
      <c r="M252" s="293"/>
      <c r="N252" s="294"/>
      <c r="O252" s="295"/>
      <c r="P252" s="295"/>
      <c r="Q252" s="295"/>
      <c r="R252" s="295"/>
      <c r="S252" s="295"/>
      <c r="T252" s="295"/>
      <c r="U252" s="295"/>
      <c r="V252" s="295"/>
      <c r="W252" s="295"/>
      <c r="X252" s="296"/>
      <c r="Y252" s="16"/>
      <c r="Z252" s="16"/>
      <c r="AA252" s="16"/>
      <c r="AB252" s="16"/>
      <c r="AC252" s="16"/>
      <c r="AD252" s="16"/>
      <c r="AE252" s="16"/>
      <c r="AT252" s="297" t="s">
        <v>605</v>
      </c>
      <c r="AU252" s="297" t="s">
        <v>86</v>
      </c>
      <c r="AV252" s="16" t="s">
        <v>165</v>
      </c>
      <c r="AW252" s="16" t="s">
        <v>5</v>
      </c>
      <c r="AX252" s="16" t="s">
        <v>76</v>
      </c>
      <c r="AY252" s="297" t="s">
        <v>166</v>
      </c>
    </row>
    <row r="253" s="13" customFormat="1">
      <c r="A253" s="13"/>
      <c r="B253" s="245"/>
      <c r="C253" s="246"/>
      <c r="D253" s="247" t="s">
        <v>605</v>
      </c>
      <c r="E253" s="248" t="s">
        <v>20</v>
      </c>
      <c r="F253" s="249" t="s">
        <v>1819</v>
      </c>
      <c r="G253" s="246"/>
      <c r="H253" s="250">
        <v>0.081000000000000003</v>
      </c>
      <c r="I253" s="251"/>
      <c r="J253" s="251"/>
      <c r="K253" s="246"/>
      <c r="L253" s="246"/>
      <c r="M253" s="252"/>
      <c r="N253" s="253"/>
      <c r="O253" s="254"/>
      <c r="P253" s="254"/>
      <c r="Q253" s="254"/>
      <c r="R253" s="254"/>
      <c r="S253" s="254"/>
      <c r="T253" s="254"/>
      <c r="U253" s="254"/>
      <c r="V253" s="254"/>
      <c r="W253" s="254"/>
      <c r="X253" s="255"/>
      <c r="Y253" s="13"/>
      <c r="Z253" s="13"/>
      <c r="AA253" s="13"/>
      <c r="AB253" s="13"/>
      <c r="AC253" s="13"/>
      <c r="AD253" s="13"/>
      <c r="AE253" s="13"/>
      <c r="AT253" s="256" t="s">
        <v>605</v>
      </c>
      <c r="AU253" s="256" t="s">
        <v>86</v>
      </c>
      <c r="AV253" s="13" t="s">
        <v>86</v>
      </c>
      <c r="AW253" s="13" t="s">
        <v>5</v>
      </c>
      <c r="AX253" s="13" t="s">
        <v>76</v>
      </c>
      <c r="AY253" s="256" t="s">
        <v>166</v>
      </c>
    </row>
    <row r="254" s="13" customFormat="1">
      <c r="A254" s="13"/>
      <c r="B254" s="245"/>
      <c r="C254" s="246"/>
      <c r="D254" s="247" t="s">
        <v>605</v>
      </c>
      <c r="E254" s="248" t="s">
        <v>20</v>
      </c>
      <c r="F254" s="249" t="s">
        <v>1820</v>
      </c>
      <c r="G254" s="246"/>
      <c r="H254" s="250">
        <v>0.050000000000000003</v>
      </c>
      <c r="I254" s="251"/>
      <c r="J254" s="251"/>
      <c r="K254" s="246"/>
      <c r="L254" s="246"/>
      <c r="M254" s="252"/>
      <c r="N254" s="253"/>
      <c r="O254" s="254"/>
      <c r="P254" s="254"/>
      <c r="Q254" s="254"/>
      <c r="R254" s="254"/>
      <c r="S254" s="254"/>
      <c r="T254" s="254"/>
      <c r="U254" s="254"/>
      <c r="V254" s="254"/>
      <c r="W254" s="254"/>
      <c r="X254" s="255"/>
      <c r="Y254" s="13"/>
      <c r="Z254" s="13"/>
      <c r="AA254" s="13"/>
      <c r="AB254" s="13"/>
      <c r="AC254" s="13"/>
      <c r="AD254" s="13"/>
      <c r="AE254" s="13"/>
      <c r="AT254" s="256" t="s">
        <v>605</v>
      </c>
      <c r="AU254" s="256" t="s">
        <v>86</v>
      </c>
      <c r="AV254" s="13" t="s">
        <v>86</v>
      </c>
      <c r="AW254" s="13" t="s">
        <v>5</v>
      </c>
      <c r="AX254" s="13" t="s">
        <v>76</v>
      </c>
      <c r="AY254" s="256" t="s">
        <v>166</v>
      </c>
    </row>
    <row r="255" s="16" customFormat="1">
      <c r="A255" s="16"/>
      <c r="B255" s="287"/>
      <c r="C255" s="288"/>
      <c r="D255" s="247" t="s">
        <v>605</v>
      </c>
      <c r="E255" s="289" t="s">
        <v>20</v>
      </c>
      <c r="F255" s="290" t="s">
        <v>1815</v>
      </c>
      <c r="G255" s="288"/>
      <c r="H255" s="291">
        <v>0.13100000000000001</v>
      </c>
      <c r="I255" s="292"/>
      <c r="J255" s="292"/>
      <c r="K255" s="288"/>
      <c r="L255" s="288"/>
      <c r="M255" s="293"/>
      <c r="N255" s="294"/>
      <c r="O255" s="295"/>
      <c r="P255" s="295"/>
      <c r="Q255" s="295"/>
      <c r="R255" s="295"/>
      <c r="S255" s="295"/>
      <c r="T255" s="295"/>
      <c r="U255" s="295"/>
      <c r="V255" s="295"/>
      <c r="W255" s="295"/>
      <c r="X255" s="296"/>
      <c r="Y255" s="16"/>
      <c r="Z255" s="16"/>
      <c r="AA255" s="16"/>
      <c r="AB255" s="16"/>
      <c r="AC255" s="16"/>
      <c r="AD255" s="16"/>
      <c r="AE255" s="16"/>
      <c r="AT255" s="297" t="s">
        <v>605</v>
      </c>
      <c r="AU255" s="297" t="s">
        <v>86</v>
      </c>
      <c r="AV255" s="16" t="s">
        <v>165</v>
      </c>
      <c r="AW255" s="16" t="s">
        <v>5</v>
      </c>
      <c r="AX255" s="16" t="s">
        <v>76</v>
      </c>
      <c r="AY255" s="297" t="s">
        <v>166</v>
      </c>
    </row>
    <row r="256" s="14" customFormat="1">
      <c r="A256" s="14"/>
      <c r="B256" s="257"/>
      <c r="C256" s="258"/>
      <c r="D256" s="247" t="s">
        <v>605</v>
      </c>
      <c r="E256" s="259" t="s">
        <v>20</v>
      </c>
      <c r="F256" s="260" t="s">
        <v>608</v>
      </c>
      <c r="G256" s="258"/>
      <c r="H256" s="261">
        <v>2.1299999999999999</v>
      </c>
      <c r="I256" s="262"/>
      <c r="J256" s="262"/>
      <c r="K256" s="258"/>
      <c r="L256" s="258"/>
      <c r="M256" s="263"/>
      <c r="N256" s="264"/>
      <c r="O256" s="265"/>
      <c r="P256" s="265"/>
      <c r="Q256" s="265"/>
      <c r="R256" s="265"/>
      <c r="S256" s="265"/>
      <c r="T256" s="265"/>
      <c r="U256" s="265"/>
      <c r="V256" s="265"/>
      <c r="W256" s="265"/>
      <c r="X256" s="266"/>
      <c r="Y256" s="14"/>
      <c r="Z256" s="14"/>
      <c r="AA256" s="14"/>
      <c r="AB256" s="14"/>
      <c r="AC256" s="14"/>
      <c r="AD256" s="14"/>
      <c r="AE256" s="14"/>
      <c r="AT256" s="267" t="s">
        <v>605</v>
      </c>
      <c r="AU256" s="267" t="s">
        <v>86</v>
      </c>
      <c r="AV256" s="14" t="s">
        <v>175</v>
      </c>
      <c r="AW256" s="14" t="s">
        <v>5</v>
      </c>
      <c r="AX256" s="14" t="s">
        <v>84</v>
      </c>
      <c r="AY256" s="267" t="s">
        <v>166</v>
      </c>
    </row>
    <row r="257" s="2" customFormat="1" ht="44.25" customHeight="1">
      <c r="A257" s="40"/>
      <c r="B257" s="41"/>
      <c r="C257" s="220" t="s">
        <v>332</v>
      </c>
      <c r="D257" s="220" t="s">
        <v>171</v>
      </c>
      <c r="E257" s="221" t="s">
        <v>1821</v>
      </c>
      <c r="F257" s="222" t="s">
        <v>1822</v>
      </c>
      <c r="G257" s="223" t="s">
        <v>730</v>
      </c>
      <c r="H257" s="224">
        <v>26</v>
      </c>
      <c r="I257" s="225"/>
      <c r="J257" s="225"/>
      <c r="K257" s="226">
        <f>ROUND(P257*H257,2)</f>
        <v>0</v>
      </c>
      <c r="L257" s="227"/>
      <c r="M257" s="46"/>
      <c r="N257" s="228" t="s">
        <v>20</v>
      </c>
      <c r="O257" s="229" t="s">
        <v>45</v>
      </c>
      <c r="P257" s="230">
        <f>I257+J257</f>
        <v>0</v>
      </c>
      <c r="Q257" s="230">
        <f>ROUND(I257*H257,2)</f>
        <v>0</v>
      </c>
      <c r="R257" s="230">
        <f>ROUND(J257*H257,2)</f>
        <v>0</v>
      </c>
      <c r="S257" s="86"/>
      <c r="T257" s="231">
        <f>S257*H257</f>
        <v>0</v>
      </c>
      <c r="U257" s="231">
        <v>0.17488999999999999</v>
      </c>
      <c r="V257" s="231">
        <f>U257*H257</f>
        <v>4.5471399999999997</v>
      </c>
      <c r="W257" s="231">
        <v>0</v>
      </c>
      <c r="X257" s="232">
        <f>W257*H257</f>
        <v>0</v>
      </c>
      <c r="Y257" s="40"/>
      <c r="Z257" s="40"/>
      <c r="AA257" s="40"/>
      <c r="AB257" s="40"/>
      <c r="AC257" s="40"/>
      <c r="AD257" s="40"/>
      <c r="AE257" s="40"/>
      <c r="AR257" s="233" t="s">
        <v>175</v>
      </c>
      <c r="AT257" s="233" t="s">
        <v>171</v>
      </c>
      <c r="AU257" s="233" t="s">
        <v>86</v>
      </c>
      <c r="AY257" s="19" t="s">
        <v>166</v>
      </c>
      <c r="BE257" s="234">
        <f>IF(O257="základní",K257,0)</f>
        <v>0</v>
      </c>
      <c r="BF257" s="234">
        <f>IF(O257="snížená",K257,0)</f>
        <v>0</v>
      </c>
      <c r="BG257" s="234">
        <f>IF(O257="zákl. přenesená",K257,0)</f>
        <v>0</v>
      </c>
      <c r="BH257" s="234">
        <f>IF(O257="sníž. přenesená",K257,0)</f>
        <v>0</v>
      </c>
      <c r="BI257" s="234">
        <f>IF(O257="nulová",K257,0)</f>
        <v>0</v>
      </c>
      <c r="BJ257" s="19" t="s">
        <v>84</v>
      </c>
      <c r="BK257" s="234">
        <f>ROUND(P257*H257,2)</f>
        <v>0</v>
      </c>
      <c r="BL257" s="19" t="s">
        <v>175</v>
      </c>
      <c r="BM257" s="233" t="s">
        <v>1823</v>
      </c>
    </row>
    <row r="258" s="2" customFormat="1" ht="37.8" customHeight="1">
      <c r="A258" s="40"/>
      <c r="B258" s="41"/>
      <c r="C258" s="235" t="s">
        <v>335</v>
      </c>
      <c r="D258" s="235" t="s">
        <v>163</v>
      </c>
      <c r="E258" s="236" t="s">
        <v>1824</v>
      </c>
      <c r="F258" s="237" t="s">
        <v>1825</v>
      </c>
      <c r="G258" s="238" t="s">
        <v>730</v>
      </c>
      <c r="H258" s="239">
        <v>26</v>
      </c>
      <c r="I258" s="240"/>
      <c r="J258" s="241"/>
      <c r="K258" s="242">
        <f>ROUND(P258*H258,2)</f>
        <v>0</v>
      </c>
      <c r="L258" s="241"/>
      <c r="M258" s="243"/>
      <c r="N258" s="244" t="s">
        <v>20</v>
      </c>
      <c r="O258" s="229" t="s">
        <v>45</v>
      </c>
      <c r="P258" s="230">
        <f>I258+J258</f>
        <v>0</v>
      </c>
      <c r="Q258" s="230">
        <f>ROUND(I258*H258,2)</f>
        <v>0</v>
      </c>
      <c r="R258" s="230">
        <f>ROUND(J258*H258,2)</f>
        <v>0</v>
      </c>
      <c r="S258" s="86"/>
      <c r="T258" s="231">
        <f>S258*H258</f>
        <v>0</v>
      </c>
      <c r="U258" s="231">
        <v>0.0077000000000000002</v>
      </c>
      <c r="V258" s="231">
        <f>U258*H258</f>
        <v>0.20020000000000002</v>
      </c>
      <c r="W258" s="231">
        <v>0</v>
      </c>
      <c r="X258" s="232">
        <f>W258*H258</f>
        <v>0</v>
      </c>
      <c r="Y258" s="40"/>
      <c r="Z258" s="40"/>
      <c r="AA258" s="40"/>
      <c r="AB258" s="40"/>
      <c r="AC258" s="40"/>
      <c r="AD258" s="40"/>
      <c r="AE258" s="40"/>
      <c r="AR258" s="233" t="s">
        <v>194</v>
      </c>
      <c r="AT258" s="233" t="s">
        <v>163</v>
      </c>
      <c r="AU258" s="233" t="s">
        <v>86</v>
      </c>
      <c r="AY258" s="19" t="s">
        <v>166</v>
      </c>
      <c r="BE258" s="234">
        <f>IF(O258="základní",K258,0)</f>
        <v>0</v>
      </c>
      <c r="BF258" s="234">
        <f>IF(O258="snížená",K258,0)</f>
        <v>0</v>
      </c>
      <c r="BG258" s="234">
        <f>IF(O258="zákl. přenesená",K258,0)</f>
        <v>0</v>
      </c>
      <c r="BH258" s="234">
        <f>IF(O258="sníž. přenesená",K258,0)</f>
        <v>0</v>
      </c>
      <c r="BI258" s="234">
        <f>IF(O258="nulová",K258,0)</f>
        <v>0</v>
      </c>
      <c r="BJ258" s="19" t="s">
        <v>84</v>
      </c>
      <c r="BK258" s="234">
        <f>ROUND(P258*H258,2)</f>
        <v>0</v>
      </c>
      <c r="BL258" s="19" t="s">
        <v>175</v>
      </c>
      <c r="BM258" s="233" t="s">
        <v>1826</v>
      </c>
    </row>
    <row r="259" s="2" customFormat="1" ht="24.15" customHeight="1">
      <c r="A259" s="40"/>
      <c r="B259" s="41"/>
      <c r="C259" s="220" t="s">
        <v>339</v>
      </c>
      <c r="D259" s="220" t="s">
        <v>171</v>
      </c>
      <c r="E259" s="221" t="s">
        <v>1827</v>
      </c>
      <c r="F259" s="222" t="s">
        <v>1828</v>
      </c>
      <c r="G259" s="223" t="s">
        <v>730</v>
      </c>
      <c r="H259" s="224">
        <v>26</v>
      </c>
      <c r="I259" s="225"/>
      <c r="J259" s="225"/>
      <c r="K259" s="226">
        <f>ROUND(P259*H259,2)</f>
        <v>0</v>
      </c>
      <c r="L259" s="227"/>
      <c r="M259" s="46"/>
      <c r="N259" s="228" t="s">
        <v>20</v>
      </c>
      <c r="O259" s="229" t="s">
        <v>45</v>
      </c>
      <c r="P259" s="230">
        <f>I259+J259</f>
        <v>0</v>
      </c>
      <c r="Q259" s="230">
        <f>ROUND(I259*H259,2)</f>
        <v>0</v>
      </c>
      <c r="R259" s="230">
        <f>ROUND(J259*H259,2)</f>
        <v>0</v>
      </c>
      <c r="S259" s="86"/>
      <c r="T259" s="231">
        <f>S259*H259</f>
        <v>0</v>
      </c>
      <c r="U259" s="231">
        <v>0.00040000000000000002</v>
      </c>
      <c r="V259" s="231">
        <f>U259*H259</f>
        <v>0.010400000000000001</v>
      </c>
      <c r="W259" s="231">
        <v>0</v>
      </c>
      <c r="X259" s="232">
        <f>W259*H259</f>
        <v>0</v>
      </c>
      <c r="Y259" s="40"/>
      <c r="Z259" s="40"/>
      <c r="AA259" s="40"/>
      <c r="AB259" s="40"/>
      <c r="AC259" s="40"/>
      <c r="AD259" s="40"/>
      <c r="AE259" s="40"/>
      <c r="AR259" s="233" t="s">
        <v>175</v>
      </c>
      <c r="AT259" s="233" t="s">
        <v>171</v>
      </c>
      <c r="AU259" s="233" t="s">
        <v>86</v>
      </c>
      <c r="AY259" s="19" t="s">
        <v>166</v>
      </c>
      <c r="BE259" s="234">
        <f>IF(O259="základní",K259,0)</f>
        <v>0</v>
      </c>
      <c r="BF259" s="234">
        <f>IF(O259="snížená",K259,0)</f>
        <v>0</v>
      </c>
      <c r="BG259" s="234">
        <f>IF(O259="zákl. přenesená",K259,0)</f>
        <v>0</v>
      </c>
      <c r="BH259" s="234">
        <f>IF(O259="sníž. přenesená",K259,0)</f>
        <v>0</v>
      </c>
      <c r="BI259" s="234">
        <f>IF(O259="nulová",K259,0)</f>
        <v>0</v>
      </c>
      <c r="BJ259" s="19" t="s">
        <v>84</v>
      </c>
      <c r="BK259" s="234">
        <f>ROUND(P259*H259,2)</f>
        <v>0</v>
      </c>
      <c r="BL259" s="19" t="s">
        <v>175</v>
      </c>
      <c r="BM259" s="233" t="s">
        <v>1829</v>
      </c>
    </row>
    <row r="260" s="2" customFormat="1" ht="16.5" customHeight="1">
      <c r="A260" s="40"/>
      <c r="B260" s="41"/>
      <c r="C260" s="235" t="s">
        <v>342</v>
      </c>
      <c r="D260" s="235" t="s">
        <v>163</v>
      </c>
      <c r="E260" s="236" t="s">
        <v>1830</v>
      </c>
      <c r="F260" s="237" t="s">
        <v>1831</v>
      </c>
      <c r="G260" s="238" t="s">
        <v>730</v>
      </c>
      <c r="H260" s="239">
        <v>26</v>
      </c>
      <c r="I260" s="240"/>
      <c r="J260" s="241"/>
      <c r="K260" s="242">
        <f>ROUND(P260*H260,2)</f>
        <v>0</v>
      </c>
      <c r="L260" s="241"/>
      <c r="M260" s="243"/>
      <c r="N260" s="244" t="s">
        <v>20</v>
      </c>
      <c r="O260" s="229" t="s">
        <v>45</v>
      </c>
      <c r="P260" s="230">
        <f>I260+J260</f>
        <v>0</v>
      </c>
      <c r="Q260" s="230">
        <f>ROUND(I260*H260,2)</f>
        <v>0</v>
      </c>
      <c r="R260" s="230">
        <f>ROUND(J260*H260,2)</f>
        <v>0</v>
      </c>
      <c r="S260" s="86"/>
      <c r="T260" s="231">
        <f>S260*H260</f>
        <v>0</v>
      </c>
      <c r="U260" s="231">
        <v>0.096000000000000002</v>
      </c>
      <c r="V260" s="231">
        <f>U260*H260</f>
        <v>2.496</v>
      </c>
      <c r="W260" s="231">
        <v>0</v>
      </c>
      <c r="X260" s="232">
        <f>W260*H260</f>
        <v>0</v>
      </c>
      <c r="Y260" s="40"/>
      <c r="Z260" s="40"/>
      <c r="AA260" s="40"/>
      <c r="AB260" s="40"/>
      <c r="AC260" s="40"/>
      <c r="AD260" s="40"/>
      <c r="AE260" s="40"/>
      <c r="AR260" s="233" t="s">
        <v>194</v>
      </c>
      <c r="AT260" s="233" t="s">
        <v>163</v>
      </c>
      <c r="AU260" s="233" t="s">
        <v>86</v>
      </c>
      <c r="AY260" s="19" t="s">
        <v>166</v>
      </c>
      <c r="BE260" s="234">
        <f>IF(O260="základní",K260,0)</f>
        <v>0</v>
      </c>
      <c r="BF260" s="234">
        <f>IF(O260="snížená",K260,0)</f>
        <v>0</v>
      </c>
      <c r="BG260" s="234">
        <f>IF(O260="zákl. přenesená",K260,0)</f>
        <v>0</v>
      </c>
      <c r="BH260" s="234">
        <f>IF(O260="sníž. přenesená",K260,0)</f>
        <v>0</v>
      </c>
      <c r="BI260" s="234">
        <f>IF(O260="nulová",K260,0)</f>
        <v>0</v>
      </c>
      <c r="BJ260" s="19" t="s">
        <v>84</v>
      </c>
      <c r="BK260" s="234">
        <f>ROUND(P260*H260,2)</f>
        <v>0</v>
      </c>
      <c r="BL260" s="19" t="s">
        <v>175</v>
      </c>
      <c r="BM260" s="233" t="s">
        <v>1832</v>
      </c>
    </row>
    <row r="261" s="2" customFormat="1" ht="49.05" customHeight="1">
      <c r="A261" s="40"/>
      <c r="B261" s="41"/>
      <c r="C261" s="220" t="s">
        <v>346</v>
      </c>
      <c r="D261" s="220" t="s">
        <v>171</v>
      </c>
      <c r="E261" s="221" t="s">
        <v>1833</v>
      </c>
      <c r="F261" s="222" t="s">
        <v>1834</v>
      </c>
      <c r="G261" s="223" t="s">
        <v>174</v>
      </c>
      <c r="H261" s="224">
        <v>130</v>
      </c>
      <c r="I261" s="225"/>
      <c r="J261" s="225"/>
      <c r="K261" s="226">
        <f>ROUND(P261*H261,2)</f>
        <v>0</v>
      </c>
      <c r="L261" s="227"/>
      <c r="M261" s="46"/>
      <c r="N261" s="228" t="s">
        <v>20</v>
      </c>
      <c r="O261" s="229" t="s">
        <v>45</v>
      </c>
      <c r="P261" s="230">
        <f>I261+J261</f>
        <v>0</v>
      </c>
      <c r="Q261" s="230">
        <f>ROUND(I261*H261,2)</f>
        <v>0</v>
      </c>
      <c r="R261" s="230">
        <f>ROUND(J261*H261,2)</f>
        <v>0</v>
      </c>
      <c r="S261" s="86"/>
      <c r="T261" s="231">
        <f>S261*H261</f>
        <v>0</v>
      </c>
      <c r="U261" s="231">
        <v>0.046339999999999999</v>
      </c>
      <c r="V261" s="231">
        <f>U261*H261</f>
        <v>6.0241999999999996</v>
      </c>
      <c r="W261" s="231">
        <v>0</v>
      </c>
      <c r="X261" s="232">
        <f>W261*H261</f>
        <v>0</v>
      </c>
      <c r="Y261" s="40"/>
      <c r="Z261" s="40"/>
      <c r="AA261" s="40"/>
      <c r="AB261" s="40"/>
      <c r="AC261" s="40"/>
      <c r="AD261" s="40"/>
      <c r="AE261" s="40"/>
      <c r="AR261" s="233" t="s">
        <v>175</v>
      </c>
      <c r="AT261" s="233" t="s">
        <v>171</v>
      </c>
      <c r="AU261" s="233" t="s">
        <v>86</v>
      </c>
      <c r="AY261" s="19" t="s">
        <v>166</v>
      </c>
      <c r="BE261" s="234">
        <f>IF(O261="základní",K261,0)</f>
        <v>0</v>
      </c>
      <c r="BF261" s="234">
        <f>IF(O261="snížená",K261,0)</f>
        <v>0</v>
      </c>
      <c r="BG261" s="234">
        <f>IF(O261="zákl. přenesená",K261,0)</f>
        <v>0</v>
      </c>
      <c r="BH261" s="234">
        <f>IF(O261="sníž. přenesená",K261,0)</f>
        <v>0</v>
      </c>
      <c r="BI261" s="234">
        <f>IF(O261="nulová",K261,0)</f>
        <v>0</v>
      </c>
      <c r="BJ261" s="19" t="s">
        <v>84</v>
      </c>
      <c r="BK261" s="234">
        <f>ROUND(P261*H261,2)</f>
        <v>0</v>
      </c>
      <c r="BL261" s="19" t="s">
        <v>175</v>
      </c>
      <c r="BM261" s="233" t="s">
        <v>1835</v>
      </c>
    </row>
    <row r="262" s="13" customFormat="1">
      <c r="A262" s="13"/>
      <c r="B262" s="245"/>
      <c r="C262" s="246"/>
      <c r="D262" s="247" t="s">
        <v>605</v>
      </c>
      <c r="E262" s="248" t="s">
        <v>20</v>
      </c>
      <c r="F262" s="249" t="s">
        <v>1836</v>
      </c>
      <c r="G262" s="246"/>
      <c r="H262" s="250">
        <v>65</v>
      </c>
      <c r="I262" s="251"/>
      <c r="J262" s="251"/>
      <c r="K262" s="246"/>
      <c r="L262" s="246"/>
      <c r="M262" s="252"/>
      <c r="N262" s="253"/>
      <c r="O262" s="254"/>
      <c r="P262" s="254"/>
      <c r="Q262" s="254"/>
      <c r="R262" s="254"/>
      <c r="S262" s="254"/>
      <c r="T262" s="254"/>
      <c r="U262" s="254"/>
      <c r="V262" s="254"/>
      <c r="W262" s="254"/>
      <c r="X262" s="255"/>
      <c r="Y262" s="13"/>
      <c r="Z262" s="13"/>
      <c r="AA262" s="13"/>
      <c r="AB262" s="13"/>
      <c r="AC262" s="13"/>
      <c r="AD262" s="13"/>
      <c r="AE262" s="13"/>
      <c r="AT262" s="256" t="s">
        <v>605</v>
      </c>
      <c r="AU262" s="256" t="s">
        <v>86</v>
      </c>
      <c r="AV262" s="13" t="s">
        <v>86</v>
      </c>
      <c r="AW262" s="13" t="s">
        <v>5</v>
      </c>
      <c r="AX262" s="13" t="s">
        <v>76</v>
      </c>
      <c r="AY262" s="256" t="s">
        <v>166</v>
      </c>
    </row>
    <row r="263" s="13" customFormat="1">
      <c r="A263" s="13"/>
      <c r="B263" s="245"/>
      <c r="C263" s="246"/>
      <c r="D263" s="247" t="s">
        <v>605</v>
      </c>
      <c r="E263" s="248" t="s">
        <v>20</v>
      </c>
      <c r="F263" s="249" t="s">
        <v>1837</v>
      </c>
      <c r="G263" s="246"/>
      <c r="H263" s="250">
        <v>65</v>
      </c>
      <c r="I263" s="251"/>
      <c r="J263" s="251"/>
      <c r="K263" s="246"/>
      <c r="L263" s="246"/>
      <c r="M263" s="252"/>
      <c r="N263" s="253"/>
      <c r="O263" s="254"/>
      <c r="P263" s="254"/>
      <c r="Q263" s="254"/>
      <c r="R263" s="254"/>
      <c r="S263" s="254"/>
      <c r="T263" s="254"/>
      <c r="U263" s="254"/>
      <c r="V263" s="254"/>
      <c r="W263" s="254"/>
      <c r="X263" s="255"/>
      <c r="Y263" s="13"/>
      <c r="Z263" s="13"/>
      <c r="AA263" s="13"/>
      <c r="AB263" s="13"/>
      <c r="AC263" s="13"/>
      <c r="AD263" s="13"/>
      <c r="AE263" s="13"/>
      <c r="AT263" s="256" t="s">
        <v>605</v>
      </c>
      <c r="AU263" s="256" t="s">
        <v>86</v>
      </c>
      <c r="AV263" s="13" t="s">
        <v>86</v>
      </c>
      <c r="AW263" s="13" t="s">
        <v>5</v>
      </c>
      <c r="AX263" s="13" t="s">
        <v>76</v>
      </c>
      <c r="AY263" s="256" t="s">
        <v>166</v>
      </c>
    </row>
    <row r="264" s="14" customFormat="1">
      <c r="A264" s="14"/>
      <c r="B264" s="257"/>
      <c r="C264" s="258"/>
      <c r="D264" s="247" t="s">
        <v>605</v>
      </c>
      <c r="E264" s="259" t="s">
        <v>20</v>
      </c>
      <c r="F264" s="260" t="s">
        <v>608</v>
      </c>
      <c r="G264" s="258"/>
      <c r="H264" s="261">
        <v>130</v>
      </c>
      <c r="I264" s="262"/>
      <c r="J264" s="262"/>
      <c r="K264" s="258"/>
      <c r="L264" s="258"/>
      <c r="M264" s="263"/>
      <c r="N264" s="264"/>
      <c r="O264" s="265"/>
      <c r="P264" s="265"/>
      <c r="Q264" s="265"/>
      <c r="R264" s="265"/>
      <c r="S264" s="265"/>
      <c r="T264" s="265"/>
      <c r="U264" s="265"/>
      <c r="V264" s="265"/>
      <c r="W264" s="265"/>
      <c r="X264" s="266"/>
      <c r="Y264" s="14"/>
      <c r="Z264" s="14"/>
      <c r="AA264" s="14"/>
      <c r="AB264" s="14"/>
      <c r="AC264" s="14"/>
      <c r="AD264" s="14"/>
      <c r="AE264" s="14"/>
      <c r="AT264" s="267" t="s">
        <v>605</v>
      </c>
      <c r="AU264" s="267" t="s">
        <v>86</v>
      </c>
      <c r="AV264" s="14" t="s">
        <v>175</v>
      </c>
      <c r="AW264" s="14" t="s">
        <v>5</v>
      </c>
      <c r="AX264" s="14" t="s">
        <v>84</v>
      </c>
      <c r="AY264" s="267" t="s">
        <v>166</v>
      </c>
    </row>
    <row r="265" s="2" customFormat="1" ht="24.15" customHeight="1">
      <c r="A265" s="40"/>
      <c r="B265" s="41"/>
      <c r="C265" s="220" t="s">
        <v>350</v>
      </c>
      <c r="D265" s="220" t="s">
        <v>171</v>
      </c>
      <c r="E265" s="221" t="s">
        <v>1838</v>
      </c>
      <c r="F265" s="222" t="s">
        <v>1839</v>
      </c>
      <c r="G265" s="223" t="s">
        <v>174</v>
      </c>
      <c r="H265" s="224">
        <v>68</v>
      </c>
      <c r="I265" s="225"/>
      <c r="J265" s="225"/>
      <c r="K265" s="226">
        <f>ROUND(P265*H265,2)</f>
        <v>0</v>
      </c>
      <c r="L265" s="227"/>
      <c r="M265" s="46"/>
      <c r="N265" s="228" t="s">
        <v>20</v>
      </c>
      <c r="O265" s="229" t="s">
        <v>45</v>
      </c>
      <c r="P265" s="230">
        <f>I265+J265</f>
        <v>0</v>
      </c>
      <c r="Q265" s="230">
        <f>ROUND(I265*H265,2)</f>
        <v>0</v>
      </c>
      <c r="R265" s="230">
        <f>ROUND(J265*H265,2)</f>
        <v>0</v>
      </c>
      <c r="S265" s="86"/>
      <c r="T265" s="231">
        <f>S265*H265</f>
        <v>0</v>
      </c>
      <c r="U265" s="231">
        <v>0</v>
      </c>
      <c r="V265" s="231">
        <f>U265*H265</f>
        <v>0</v>
      </c>
      <c r="W265" s="231">
        <v>0</v>
      </c>
      <c r="X265" s="232">
        <f>W265*H265</f>
        <v>0</v>
      </c>
      <c r="Y265" s="40"/>
      <c r="Z265" s="40"/>
      <c r="AA265" s="40"/>
      <c r="AB265" s="40"/>
      <c r="AC265" s="40"/>
      <c r="AD265" s="40"/>
      <c r="AE265" s="40"/>
      <c r="AR265" s="233" t="s">
        <v>175</v>
      </c>
      <c r="AT265" s="233" t="s">
        <v>171</v>
      </c>
      <c r="AU265" s="233" t="s">
        <v>86</v>
      </c>
      <c r="AY265" s="19" t="s">
        <v>166</v>
      </c>
      <c r="BE265" s="234">
        <f>IF(O265="základní",K265,0)</f>
        <v>0</v>
      </c>
      <c r="BF265" s="234">
        <f>IF(O265="snížená",K265,0)</f>
        <v>0</v>
      </c>
      <c r="BG265" s="234">
        <f>IF(O265="zákl. přenesená",K265,0)</f>
        <v>0</v>
      </c>
      <c r="BH265" s="234">
        <f>IF(O265="sníž. přenesená",K265,0)</f>
        <v>0</v>
      </c>
      <c r="BI265" s="234">
        <f>IF(O265="nulová",K265,0)</f>
        <v>0</v>
      </c>
      <c r="BJ265" s="19" t="s">
        <v>84</v>
      </c>
      <c r="BK265" s="234">
        <f>ROUND(P265*H265,2)</f>
        <v>0</v>
      </c>
      <c r="BL265" s="19" t="s">
        <v>175</v>
      </c>
      <c r="BM265" s="233" t="s">
        <v>1840</v>
      </c>
    </row>
    <row r="266" s="2" customFormat="1" ht="37.8" customHeight="1">
      <c r="A266" s="40"/>
      <c r="B266" s="41"/>
      <c r="C266" s="235" t="s">
        <v>354</v>
      </c>
      <c r="D266" s="235" t="s">
        <v>163</v>
      </c>
      <c r="E266" s="236" t="s">
        <v>1841</v>
      </c>
      <c r="F266" s="237" t="s">
        <v>1842</v>
      </c>
      <c r="G266" s="238" t="s">
        <v>174</v>
      </c>
      <c r="H266" s="239">
        <v>74.799999999999997</v>
      </c>
      <c r="I266" s="240"/>
      <c r="J266" s="241"/>
      <c r="K266" s="242">
        <f>ROUND(P266*H266,2)</f>
        <v>0</v>
      </c>
      <c r="L266" s="241"/>
      <c r="M266" s="243"/>
      <c r="N266" s="244" t="s">
        <v>20</v>
      </c>
      <c r="O266" s="229" t="s">
        <v>45</v>
      </c>
      <c r="P266" s="230">
        <f>I266+J266</f>
        <v>0</v>
      </c>
      <c r="Q266" s="230">
        <f>ROUND(I266*H266,2)</f>
        <v>0</v>
      </c>
      <c r="R266" s="230">
        <f>ROUND(J266*H266,2)</f>
        <v>0</v>
      </c>
      <c r="S266" s="86"/>
      <c r="T266" s="231">
        <f>S266*H266</f>
        <v>0</v>
      </c>
      <c r="U266" s="231">
        <v>0.10299999999999999</v>
      </c>
      <c r="V266" s="231">
        <f>U266*H266</f>
        <v>7.7043999999999997</v>
      </c>
      <c r="W266" s="231">
        <v>0</v>
      </c>
      <c r="X266" s="232">
        <f>W266*H266</f>
        <v>0</v>
      </c>
      <c r="Y266" s="40"/>
      <c r="Z266" s="40"/>
      <c r="AA266" s="40"/>
      <c r="AB266" s="40"/>
      <c r="AC266" s="40"/>
      <c r="AD266" s="40"/>
      <c r="AE266" s="40"/>
      <c r="AR266" s="233" t="s">
        <v>194</v>
      </c>
      <c r="AT266" s="233" t="s">
        <v>163</v>
      </c>
      <c r="AU266" s="233" t="s">
        <v>86</v>
      </c>
      <c r="AY266" s="19" t="s">
        <v>166</v>
      </c>
      <c r="BE266" s="234">
        <f>IF(O266="základní",K266,0)</f>
        <v>0</v>
      </c>
      <c r="BF266" s="234">
        <f>IF(O266="snížená",K266,0)</f>
        <v>0</v>
      </c>
      <c r="BG266" s="234">
        <f>IF(O266="zákl. přenesená",K266,0)</f>
        <v>0</v>
      </c>
      <c r="BH266" s="234">
        <f>IF(O266="sníž. přenesená",K266,0)</f>
        <v>0</v>
      </c>
      <c r="BI266" s="234">
        <f>IF(O266="nulová",K266,0)</f>
        <v>0</v>
      </c>
      <c r="BJ266" s="19" t="s">
        <v>84</v>
      </c>
      <c r="BK266" s="234">
        <f>ROUND(P266*H266,2)</f>
        <v>0</v>
      </c>
      <c r="BL266" s="19" t="s">
        <v>175</v>
      </c>
      <c r="BM266" s="233" t="s">
        <v>1843</v>
      </c>
    </row>
    <row r="267" s="13" customFormat="1">
      <c r="A267" s="13"/>
      <c r="B267" s="245"/>
      <c r="C267" s="246"/>
      <c r="D267" s="247" t="s">
        <v>605</v>
      </c>
      <c r="E267" s="246"/>
      <c r="F267" s="249" t="s">
        <v>1844</v>
      </c>
      <c r="G267" s="246"/>
      <c r="H267" s="250">
        <v>74.799999999999997</v>
      </c>
      <c r="I267" s="251"/>
      <c r="J267" s="251"/>
      <c r="K267" s="246"/>
      <c r="L267" s="246"/>
      <c r="M267" s="252"/>
      <c r="N267" s="253"/>
      <c r="O267" s="254"/>
      <c r="P267" s="254"/>
      <c r="Q267" s="254"/>
      <c r="R267" s="254"/>
      <c r="S267" s="254"/>
      <c r="T267" s="254"/>
      <c r="U267" s="254"/>
      <c r="V267" s="254"/>
      <c r="W267" s="254"/>
      <c r="X267" s="255"/>
      <c r="Y267" s="13"/>
      <c r="Z267" s="13"/>
      <c r="AA267" s="13"/>
      <c r="AB267" s="13"/>
      <c r="AC267" s="13"/>
      <c r="AD267" s="13"/>
      <c r="AE267" s="13"/>
      <c r="AT267" s="256" t="s">
        <v>605</v>
      </c>
      <c r="AU267" s="256" t="s">
        <v>86</v>
      </c>
      <c r="AV267" s="13" t="s">
        <v>86</v>
      </c>
      <c r="AW267" s="13" t="s">
        <v>4</v>
      </c>
      <c r="AX267" s="13" t="s">
        <v>84</v>
      </c>
      <c r="AY267" s="256" t="s">
        <v>166</v>
      </c>
    </row>
    <row r="268" s="2" customFormat="1" ht="24.15" customHeight="1">
      <c r="A268" s="40"/>
      <c r="B268" s="41"/>
      <c r="C268" s="220" t="s">
        <v>358</v>
      </c>
      <c r="D268" s="220" t="s">
        <v>171</v>
      </c>
      <c r="E268" s="221" t="s">
        <v>1845</v>
      </c>
      <c r="F268" s="222" t="s">
        <v>1846</v>
      </c>
      <c r="G268" s="223" t="s">
        <v>174</v>
      </c>
      <c r="H268" s="224">
        <v>408</v>
      </c>
      <c r="I268" s="225"/>
      <c r="J268" s="225"/>
      <c r="K268" s="226">
        <f>ROUND(P268*H268,2)</f>
        <v>0</v>
      </c>
      <c r="L268" s="227"/>
      <c r="M268" s="46"/>
      <c r="N268" s="228" t="s">
        <v>20</v>
      </c>
      <c r="O268" s="229" t="s">
        <v>45</v>
      </c>
      <c r="P268" s="230">
        <f>I268+J268</f>
        <v>0</v>
      </c>
      <c r="Q268" s="230">
        <f>ROUND(I268*H268,2)</f>
        <v>0</v>
      </c>
      <c r="R268" s="230">
        <f>ROUND(J268*H268,2)</f>
        <v>0</v>
      </c>
      <c r="S268" s="86"/>
      <c r="T268" s="231">
        <f>S268*H268</f>
        <v>0</v>
      </c>
      <c r="U268" s="231">
        <v>0</v>
      </c>
      <c r="V268" s="231">
        <f>U268*H268</f>
        <v>0</v>
      </c>
      <c r="W268" s="231">
        <v>0</v>
      </c>
      <c r="X268" s="232">
        <f>W268*H268</f>
        <v>0</v>
      </c>
      <c r="Y268" s="40"/>
      <c r="Z268" s="40"/>
      <c r="AA268" s="40"/>
      <c r="AB268" s="40"/>
      <c r="AC268" s="40"/>
      <c r="AD268" s="40"/>
      <c r="AE268" s="40"/>
      <c r="AR268" s="233" t="s">
        <v>175</v>
      </c>
      <c r="AT268" s="233" t="s">
        <v>171</v>
      </c>
      <c r="AU268" s="233" t="s">
        <v>86</v>
      </c>
      <c r="AY268" s="19" t="s">
        <v>166</v>
      </c>
      <c r="BE268" s="234">
        <f>IF(O268="základní",K268,0)</f>
        <v>0</v>
      </c>
      <c r="BF268" s="234">
        <f>IF(O268="snížená",K268,0)</f>
        <v>0</v>
      </c>
      <c r="BG268" s="234">
        <f>IF(O268="zákl. přenesená",K268,0)</f>
        <v>0</v>
      </c>
      <c r="BH268" s="234">
        <f>IF(O268="sníž. přenesená",K268,0)</f>
        <v>0</v>
      </c>
      <c r="BI268" s="234">
        <f>IF(O268="nulová",K268,0)</f>
        <v>0</v>
      </c>
      <c r="BJ268" s="19" t="s">
        <v>84</v>
      </c>
      <c r="BK268" s="234">
        <f>ROUND(P268*H268,2)</f>
        <v>0</v>
      </c>
      <c r="BL268" s="19" t="s">
        <v>175</v>
      </c>
      <c r="BM268" s="233" t="s">
        <v>1847</v>
      </c>
    </row>
    <row r="269" s="13" customFormat="1">
      <c r="A269" s="13"/>
      <c r="B269" s="245"/>
      <c r="C269" s="246"/>
      <c r="D269" s="247" t="s">
        <v>605</v>
      </c>
      <c r="E269" s="248" t="s">
        <v>20</v>
      </c>
      <c r="F269" s="249" t="s">
        <v>1848</v>
      </c>
      <c r="G269" s="246"/>
      <c r="H269" s="250">
        <v>408</v>
      </c>
      <c r="I269" s="251"/>
      <c r="J269" s="251"/>
      <c r="K269" s="246"/>
      <c r="L269" s="246"/>
      <c r="M269" s="252"/>
      <c r="N269" s="253"/>
      <c r="O269" s="254"/>
      <c r="P269" s="254"/>
      <c r="Q269" s="254"/>
      <c r="R269" s="254"/>
      <c r="S269" s="254"/>
      <c r="T269" s="254"/>
      <c r="U269" s="254"/>
      <c r="V269" s="254"/>
      <c r="W269" s="254"/>
      <c r="X269" s="255"/>
      <c r="Y269" s="13"/>
      <c r="Z269" s="13"/>
      <c r="AA269" s="13"/>
      <c r="AB269" s="13"/>
      <c r="AC269" s="13"/>
      <c r="AD269" s="13"/>
      <c r="AE269" s="13"/>
      <c r="AT269" s="256" t="s">
        <v>605</v>
      </c>
      <c r="AU269" s="256" t="s">
        <v>86</v>
      </c>
      <c r="AV269" s="13" t="s">
        <v>86</v>
      </c>
      <c r="AW269" s="13" t="s">
        <v>5</v>
      </c>
      <c r="AX269" s="13" t="s">
        <v>84</v>
      </c>
      <c r="AY269" s="256" t="s">
        <v>166</v>
      </c>
    </row>
    <row r="270" s="2" customFormat="1" ht="16.5" customHeight="1">
      <c r="A270" s="40"/>
      <c r="B270" s="41"/>
      <c r="C270" s="235" t="s">
        <v>362</v>
      </c>
      <c r="D270" s="235" t="s">
        <v>163</v>
      </c>
      <c r="E270" s="236" t="s">
        <v>1849</v>
      </c>
      <c r="F270" s="237" t="s">
        <v>1850</v>
      </c>
      <c r="G270" s="238" t="s">
        <v>174</v>
      </c>
      <c r="H270" s="239">
        <v>448.80000000000001</v>
      </c>
      <c r="I270" s="240"/>
      <c r="J270" s="241"/>
      <c r="K270" s="242">
        <f>ROUND(P270*H270,2)</f>
        <v>0</v>
      </c>
      <c r="L270" s="241"/>
      <c r="M270" s="243"/>
      <c r="N270" s="244" t="s">
        <v>20</v>
      </c>
      <c r="O270" s="229" t="s">
        <v>45</v>
      </c>
      <c r="P270" s="230">
        <f>I270+J270</f>
        <v>0</v>
      </c>
      <c r="Q270" s="230">
        <f>ROUND(I270*H270,2)</f>
        <v>0</v>
      </c>
      <c r="R270" s="230">
        <f>ROUND(J270*H270,2)</f>
        <v>0</v>
      </c>
      <c r="S270" s="86"/>
      <c r="T270" s="231">
        <f>S270*H270</f>
        <v>0</v>
      </c>
      <c r="U270" s="231">
        <v>0.00010000000000000001</v>
      </c>
      <c r="V270" s="231">
        <f>U270*H270</f>
        <v>0.044880000000000003</v>
      </c>
      <c r="W270" s="231">
        <v>0</v>
      </c>
      <c r="X270" s="232">
        <f>W270*H270</f>
        <v>0</v>
      </c>
      <c r="Y270" s="40"/>
      <c r="Z270" s="40"/>
      <c r="AA270" s="40"/>
      <c r="AB270" s="40"/>
      <c r="AC270" s="40"/>
      <c r="AD270" s="40"/>
      <c r="AE270" s="40"/>
      <c r="AR270" s="233" t="s">
        <v>194</v>
      </c>
      <c r="AT270" s="233" t="s">
        <v>163</v>
      </c>
      <c r="AU270" s="233" t="s">
        <v>86</v>
      </c>
      <c r="AY270" s="19" t="s">
        <v>166</v>
      </c>
      <c r="BE270" s="234">
        <f>IF(O270="základní",K270,0)</f>
        <v>0</v>
      </c>
      <c r="BF270" s="234">
        <f>IF(O270="snížená",K270,0)</f>
        <v>0</v>
      </c>
      <c r="BG270" s="234">
        <f>IF(O270="zákl. přenesená",K270,0)</f>
        <v>0</v>
      </c>
      <c r="BH270" s="234">
        <f>IF(O270="sníž. přenesená",K270,0)</f>
        <v>0</v>
      </c>
      <c r="BI270" s="234">
        <f>IF(O270="nulová",K270,0)</f>
        <v>0</v>
      </c>
      <c r="BJ270" s="19" t="s">
        <v>84</v>
      </c>
      <c r="BK270" s="234">
        <f>ROUND(P270*H270,2)</f>
        <v>0</v>
      </c>
      <c r="BL270" s="19" t="s">
        <v>175</v>
      </c>
      <c r="BM270" s="233" t="s">
        <v>1851</v>
      </c>
    </row>
    <row r="271" s="13" customFormat="1">
      <c r="A271" s="13"/>
      <c r="B271" s="245"/>
      <c r="C271" s="246"/>
      <c r="D271" s="247" t="s">
        <v>605</v>
      </c>
      <c r="E271" s="246"/>
      <c r="F271" s="249" t="s">
        <v>1852</v>
      </c>
      <c r="G271" s="246"/>
      <c r="H271" s="250">
        <v>448.80000000000001</v>
      </c>
      <c r="I271" s="251"/>
      <c r="J271" s="251"/>
      <c r="K271" s="246"/>
      <c r="L271" s="246"/>
      <c r="M271" s="252"/>
      <c r="N271" s="253"/>
      <c r="O271" s="254"/>
      <c r="P271" s="254"/>
      <c r="Q271" s="254"/>
      <c r="R271" s="254"/>
      <c r="S271" s="254"/>
      <c r="T271" s="254"/>
      <c r="U271" s="254"/>
      <c r="V271" s="254"/>
      <c r="W271" s="254"/>
      <c r="X271" s="255"/>
      <c r="Y271" s="13"/>
      <c r="Z271" s="13"/>
      <c r="AA271" s="13"/>
      <c r="AB271" s="13"/>
      <c r="AC271" s="13"/>
      <c r="AD271" s="13"/>
      <c r="AE271" s="13"/>
      <c r="AT271" s="256" t="s">
        <v>605</v>
      </c>
      <c r="AU271" s="256" t="s">
        <v>86</v>
      </c>
      <c r="AV271" s="13" t="s">
        <v>86</v>
      </c>
      <c r="AW271" s="13" t="s">
        <v>4</v>
      </c>
      <c r="AX271" s="13" t="s">
        <v>84</v>
      </c>
      <c r="AY271" s="256" t="s">
        <v>166</v>
      </c>
    </row>
    <row r="272" s="2" customFormat="1" ht="24.15" customHeight="1">
      <c r="A272" s="40"/>
      <c r="B272" s="41"/>
      <c r="C272" s="220" t="s">
        <v>366</v>
      </c>
      <c r="D272" s="220" t="s">
        <v>171</v>
      </c>
      <c r="E272" s="221" t="s">
        <v>1853</v>
      </c>
      <c r="F272" s="222" t="s">
        <v>1854</v>
      </c>
      <c r="G272" s="223" t="s">
        <v>174</v>
      </c>
      <c r="H272" s="224">
        <v>68</v>
      </c>
      <c r="I272" s="225"/>
      <c r="J272" s="225"/>
      <c r="K272" s="226">
        <f>ROUND(P272*H272,2)</f>
        <v>0</v>
      </c>
      <c r="L272" s="227"/>
      <c r="M272" s="46"/>
      <c r="N272" s="228" t="s">
        <v>20</v>
      </c>
      <c r="O272" s="229" t="s">
        <v>45</v>
      </c>
      <c r="P272" s="230">
        <f>I272+J272</f>
        <v>0</v>
      </c>
      <c r="Q272" s="230">
        <f>ROUND(I272*H272,2)</f>
        <v>0</v>
      </c>
      <c r="R272" s="230">
        <f>ROUND(J272*H272,2)</f>
        <v>0</v>
      </c>
      <c r="S272" s="86"/>
      <c r="T272" s="231">
        <f>S272*H272</f>
        <v>0</v>
      </c>
      <c r="U272" s="231">
        <v>0</v>
      </c>
      <c r="V272" s="231">
        <f>U272*H272</f>
        <v>0</v>
      </c>
      <c r="W272" s="231">
        <v>0</v>
      </c>
      <c r="X272" s="232">
        <f>W272*H272</f>
        <v>0</v>
      </c>
      <c r="Y272" s="40"/>
      <c r="Z272" s="40"/>
      <c r="AA272" s="40"/>
      <c r="AB272" s="40"/>
      <c r="AC272" s="40"/>
      <c r="AD272" s="40"/>
      <c r="AE272" s="40"/>
      <c r="AR272" s="233" t="s">
        <v>175</v>
      </c>
      <c r="AT272" s="233" t="s">
        <v>171</v>
      </c>
      <c r="AU272" s="233" t="s">
        <v>86</v>
      </c>
      <c r="AY272" s="19" t="s">
        <v>166</v>
      </c>
      <c r="BE272" s="234">
        <f>IF(O272="základní",K272,0)</f>
        <v>0</v>
      </c>
      <c r="BF272" s="234">
        <f>IF(O272="snížená",K272,0)</f>
        <v>0</v>
      </c>
      <c r="BG272" s="234">
        <f>IF(O272="zákl. přenesená",K272,0)</f>
        <v>0</v>
      </c>
      <c r="BH272" s="234">
        <f>IF(O272="sníž. přenesená",K272,0)</f>
        <v>0</v>
      </c>
      <c r="BI272" s="234">
        <f>IF(O272="nulová",K272,0)</f>
        <v>0</v>
      </c>
      <c r="BJ272" s="19" t="s">
        <v>84</v>
      </c>
      <c r="BK272" s="234">
        <f>ROUND(P272*H272,2)</f>
        <v>0</v>
      </c>
      <c r="BL272" s="19" t="s">
        <v>175</v>
      </c>
      <c r="BM272" s="233" t="s">
        <v>1855</v>
      </c>
    </row>
    <row r="273" s="2" customFormat="1" ht="16.5" customHeight="1">
      <c r="A273" s="40"/>
      <c r="B273" s="41"/>
      <c r="C273" s="235" t="s">
        <v>370</v>
      </c>
      <c r="D273" s="235" t="s">
        <v>163</v>
      </c>
      <c r="E273" s="236" t="s">
        <v>1856</v>
      </c>
      <c r="F273" s="237" t="s">
        <v>1857</v>
      </c>
      <c r="G273" s="238" t="s">
        <v>174</v>
      </c>
      <c r="H273" s="239">
        <v>68</v>
      </c>
      <c r="I273" s="240"/>
      <c r="J273" s="241"/>
      <c r="K273" s="242">
        <f>ROUND(P273*H273,2)</f>
        <v>0</v>
      </c>
      <c r="L273" s="241"/>
      <c r="M273" s="243"/>
      <c r="N273" s="244" t="s">
        <v>20</v>
      </c>
      <c r="O273" s="229" t="s">
        <v>45</v>
      </c>
      <c r="P273" s="230">
        <f>I273+J273</f>
        <v>0</v>
      </c>
      <c r="Q273" s="230">
        <f>ROUND(I273*H273,2)</f>
        <v>0</v>
      </c>
      <c r="R273" s="230">
        <f>ROUND(J273*H273,2)</f>
        <v>0</v>
      </c>
      <c r="S273" s="86"/>
      <c r="T273" s="231">
        <f>S273*H273</f>
        <v>0</v>
      </c>
      <c r="U273" s="231">
        <v>0.00010000000000000001</v>
      </c>
      <c r="V273" s="231">
        <f>U273*H273</f>
        <v>0.0068000000000000005</v>
      </c>
      <c r="W273" s="231">
        <v>0</v>
      </c>
      <c r="X273" s="232">
        <f>W273*H273</f>
        <v>0</v>
      </c>
      <c r="Y273" s="40"/>
      <c r="Z273" s="40"/>
      <c r="AA273" s="40"/>
      <c r="AB273" s="40"/>
      <c r="AC273" s="40"/>
      <c r="AD273" s="40"/>
      <c r="AE273" s="40"/>
      <c r="AR273" s="233" t="s">
        <v>194</v>
      </c>
      <c r="AT273" s="233" t="s">
        <v>163</v>
      </c>
      <c r="AU273" s="233" t="s">
        <v>86</v>
      </c>
      <c r="AY273" s="19" t="s">
        <v>166</v>
      </c>
      <c r="BE273" s="234">
        <f>IF(O273="základní",K273,0)</f>
        <v>0</v>
      </c>
      <c r="BF273" s="234">
        <f>IF(O273="snížená",K273,0)</f>
        <v>0</v>
      </c>
      <c r="BG273" s="234">
        <f>IF(O273="zákl. přenesená",K273,0)</f>
        <v>0</v>
      </c>
      <c r="BH273" s="234">
        <f>IF(O273="sníž. přenesená",K273,0)</f>
        <v>0</v>
      </c>
      <c r="BI273" s="234">
        <f>IF(O273="nulová",K273,0)</f>
        <v>0</v>
      </c>
      <c r="BJ273" s="19" t="s">
        <v>84</v>
      </c>
      <c r="BK273" s="234">
        <f>ROUND(P273*H273,2)</f>
        <v>0</v>
      </c>
      <c r="BL273" s="19" t="s">
        <v>175</v>
      </c>
      <c r="BM273" s="233" t="s">
        <v>1858</v>
      </c>
    </row>
    <row r="274" s="2" customFormat="1" ht="16.5" customHeight="1">
      <c r="A274" s="40"/>
      <c r="B274" s="41"/>
      <c r="C274" s="220" t="s">
        <v>374</v>
      </c>
      <c r="D274" s="220" t="s">
        <v>171</v>
      </c>
      <c r="E274" s="221" t="s">
        <v>1859</v>
      </c>
      <c r="F274" s="222" t="s">
        <v>1860</v>
      </c>
      <c r="G274" s="223" t="s">
        <v>730</v>
      </c>
      <c r="H274" s="224">
        <v>26</v>
      </c>
      <c r="I274" s="225"/>
      <c r="J274" s="225"/>
      <c r="K274" s="226">
        <f>ROUND(P274*H274,2)</f>
        <v>0</v>
      </c>
      <c r="L274" s="227"/>
      <c r="M274" s="46"/>
      <c r="N274" s="228" t="s">
        <v>20</v>
      </c>
      <c r="O274" s="229" t="s">
        <v>45</v>
      </c>
      <c r="P274" s="230">
        <f>I274+J274</f>
        <v>0</v>
      </c>
      <c r="Q274" s="230">
        <f>ROUND(I274*H274,2)</f>
        <v>0</v>
      </c>
      <c r="R274" s="230">
        <f>ROUND(J274*H274,2)</f>
        <v>0</v>
      </c>
      <c r="S274" s="86"/>
      <c r="T274" s="231">
        <f>S274*H274</f>
        <v>0</v>
      </c>
      <c r="U274" s="231">
        <v>0</v>
      </c>
      <c r="V274" s="231">
        <f>U274*H274</f>
        <v>0</v>
      </c>
      <c r="W274" s="231">
        <v>0</v>
      </c>
      <c r="X274" s="232">
        <f>W274*H274</f>
        <v>0</v>
      </c>
      <c r="Y274" s="40"/>
      <c r="Z274" s="40"/>
      <c r="AA274" s="40"/>
      <c r="AB274" s="40"/>
      <c r="AC274" s="40"/>
      <c r="AD274" s="40"/>
      <c r="AE274" s="40"/>
      <c r="AR274" s="233" t="s">
        <v>175</v>
      </c>
      <c r="AT274" s="233" t="s">
        <v>171</v>
      </c>
      <c r="AU274" s="233" t="s">
        <v>86</v>
      </c>
      <c r="AY274" s="19" t="s">
        <v>166</v>
      </c>
      <c r="BE274" s="234">
        <f>IF(O274="základní",K274,0)</f>
        <v>0</v>
      </c>
      <c r="BF274" s="234">
        <f>IF(O274="snížená",K274,0)</f>
        <v>0</v>
      </c>
      <c r="BG274" s="234">
        <f>IF(O274="zákl. přenesená",K274,0)</f>
        <v>0</v>
      </c>
      <c r="BH274" s="234">
        <f>IF(O274="sníž. přenesená",K274,0)</f>
        <v>0</v>
      </c>
      <c r="BI274" s="234">
        <f>IF(O274="nulová",K274,0)</f>
        <v>0</v>
      </c>
      <c r="BJ274" s="19" t="s">
        <v>84</v>
      </c>
      <c r="BK274" s="234">
        <f>ROUND(P274*H274,2)</f>
        <v>0</v>
      </c>
      <c r="BL274" s="19" t="s">
        <v>175</v>
      </c>
      <c r="BM274" s="233" t="s">
        <v>1861</v>
      </c>
    </row>
    <row r="275" s="2" customFormat="1" ht="37.8" customHeight="1">
      <c r="A275" s="40"/>
      <c r="B275" s="41"/>
      <c r="C275" s="235" t="s">
        <v>377</v>
      </c>
      <c r="D275" s="235" t="s">
        <v>163</v>
      </c>
      <c r="E275" s="236" t="s">
        <v>1862</v>
      </c>
      <c r="F275" s="237" t="s">
        <v>1863</v>
      </c>
      <c r="G275" s="238" t="s">
        <v>730</v>
      </c>
      <c r="H275" s="239">
        <v>26</v>
      </c>
      <c r="I275" s="240"/>
      <c r="J275" s="241"/>
      <c r="K275" s="242">
        <f>ROUND(P275*H275,2)</f>
        <v>0</v>
      </c>
      <c r="L275" s="241"/>
      <c r="M275" s="243"/>
      <c r="N275" s="244" t="s">
        <v>20</v>
      </c>
      <c r="O275" s="229" t="s">
        <v>45</v>
      </c>
      <c r="P275" s="230">
        <f>I275+J275</f>
        <v>0</v>
      </c>
      <c r="Q275" s="230">
        <f>ROUND(I275*H275,2)</f>
        <v>0</v>
      </c>
      <c r="R275" s="230">
        <f>ROUND(J275*H275,2)</f>
        <v>0</v>
      </c>
      <c r="S275" s="86"/>
      <c r="T275" s="231">
        <f>S275*H275</f>
        <v>0</v>
      </c>
      <c r="U275" s="231">
        <v>0.0025000000000000001</v>
      </c>
      <c r="V275" s="231">
        <f>U275*H275</f>
        <v>0.065000000000000002</v>
      </c>
      <c r="W275" s="231">
        <v>0</v>
      </c>
      <c r="X275" s="232">
        <f>W275*H275</f>
        <v>0</v>
      </c>
      <c r="Y275" s="40"/>
      <c r="Z275" s="40"/>
      <c r="AA275" s="40"/>
      <c r="AB275" s="40"/>
      <c r="AC275" s="40"/>
      <c r="AD275" s="40"/>
      <c r="AE275" s="40"/>
      <c r="AR275" s="233" t="s">
        <v>194</v>
      </c>
      <c r="AT275" s="233" t="s">
        <v>163</v>
      </c>
      <c r="AU275" s="233" t="s">
        <v>86</v>
      </c>
      <c r="AY275" s="19" t="s">
        <v>166</v>
      </c>
      <c r="BE275" s="234">
        <f>IF(O275="základní",K275,0)</f>
        <v>0</v>
      </c>
      <c r="BF275" s="234">
        <f>IF(O275="snížená",K275,0)</f>
        <v>0</v>
      </c>
      <c r="BG275" s="234">
        <f>IF(O275="zákl. přenesená",K275,0)</f>
        <v>0</v>
      </c>
      <c r="BH275" s="234">
        <f>IF(O275="sníž. přenesená",K275,0)</f>
        <v>0</v>
      </c>
      <c r="BI275" s="234">
        <f>IF(O275="nulová",K275,0)</f>
        <v>0</v>
      </c>
      <c r="BJ275" s="19" t="s">
        <v>84</v>
      </c>
      <c r="BK275" s="234">
        <f>ROUND(P275*H275,2)</f>
        <v>0</v>
      </c>
      <c r="BL275" s="19" t="s">
        <v>175</v>
      </c>
      <c r="BM275" s="233" t="s">
        <v>1864</v>
      </c>
    </row>
    <row r="276" s="2" customFormat="1" ht="16.5" customHeight="1">
      <c r="A276" s="40"/>
      <c r="B276" s="41"/>
      <c r="C276" s="220" t="s">
        <v>380</v>
      </c>
      <c r="D276" s="220" t="s">
        <v>171</v>
      </c>
      <c r="E276" s="221" t="s">
        <v>1865</v>
      </c>
      <c r="F276" s="222" t="s">
        <v>1866</v>
      </c>
      <c r="G276" s="223" t="s">
        <v>179</v>
      </c>
      <c r="H276" s="224">
        <v>2</v>
      </c>
      <c r="I276" s="225"/>
      <c r="J276" s="225"/>
      <c r="K276" s="226">
        <f>ROUND(P276*H276,2)</f>
        <v>0</v>
      </c>
      <c r="L276" s="227"/>
      <c r="M276" s="46"/>
      <c r="N276" s="228" t="s">
        <v>20</v>
      </c>
      <c r="O276" s="229" t="s">
        <v>45</v>
      </c>
      <c r="P276" s="230">
        <f>I276+J276</f>
        <v>0</v>
      </c>
      <c r="Q276" s="230">
        <f>ROUND(I276*H276,2)</f>
        <v>0</v>
      </c>
      <c r="R276" s="230">
        <f>ROUND(J276*H276,2)</f>
        <v>0</v>
      </c>
      <c r="S276" s="86"/>
      <c r="T276" s="231">
        <f>S276*H276</f>
        <v>0</v>
      </c>
      <c r="U276" s="231">
        <v>0</v>
      </c>
      <c r="V276" s="231">
        <f>U276*H276</f>
        <v>0</v>
      </c>
      <c r="W276" s="231">
        <v>0</v>
      </c>
      <c r="X276" s="232">
        <f>W276*H276</f>
        <v>0</v>
      </c>
      <c r="Y276" s="40"/>
      <c r="Z276" s="40"/>
      <c r="AA276" s="40"/>
      <c r="AB276" s="40"/>
      <c r="AC276" s="40"/>
      <c r="AD276" s="40"/>
      <c r="AE276" s="40"/>
      <c r="AR276" s="233" t="s">
        <v>175</v>
      </c>
      <c r="AT276" s="233" t="s">
        <v>171</v>
      </c>
      <c r="AU276" s="233" t="s">
        <v>86</v>
      </c>
      <c r="AY276" s="19" t="s">
        <v>166</v>
      </c>
      <c r="BE276" s="234">
        <f>IF(O276="základní",K276,0)</f>
        <v>0</v>
      </c>
      <c r="BF276" s="234">
        <f>IF(O276="snížená",K276,0)</f>
        <v>0</v>
      </c>
      <c r="BG276" s="234">
        <f>IF(O276="zákl. přenesená",K276,0)</f>
        <v>0</v>
      </c>
      <c r="BH276" s="234">
        <f>IF(O276="sníž. přenesená",K276,0)</f>
        <v>0</v>
      </c>
      <c r="BI276" s="234">
        <f>IF(O276="nulová",K276,0)</f>
        <v>0</v>
      </c>
      <c r="BJ276" s="19" t="s">
        <v>84</v>
      </c>
      <c r="BK276" s="234">
        <f>ROUND(P276*H276,2)</f>
        <v>0</v>
      </c>
      <c r="BL276" s="19" t="s">
        <v>175</v>
      </c>
      <c r="BM276" s="233" t="s">
        <v>1867</v>
      </c>
    </row>
    <row r="277" s="12" customFormat="1" ht="22.8" customHeight="1">
      <c r="A277" s="12"/>
      <c r="B277" s="203"/>
      <c r="C277" s="204"/>
      <c r="D277" s="205" t="s">
        <v>75</v>
      </c>
      <c r="E277" s="218" t="s">
        <v>187</v>
      </c>
      <c r="F277" s="218" t="s">
        <v>1868</v>
      </c>
      <c r="G277" s="204"/>
      <c r="H277" s="204"/>
      <c r="I277" s="207"/>
      <c r="J277" s="207"/>
      <c r="K277" s="219">
        <f>BK277</f>
        <v>0</v>
      </c>
      <c r="L277" s="204"/>
      <c r="M277" s="209"/>
      <c r="N277" s="210"/>
      <c r="O277" s="211"/>
      <c r="P277" s="211"/>
      <c r="Q277" s="212">
        <f>Q278+SUM(Q279:Q288)+Q307+Q316</f>
        <v>0</v>
      </c>
      <c r="R277" s="212">
        <f>R278+SUM(R279:R288)+R307+R316</f>
        <v>0</v>
      </c>
      <c r="S277" s="211"/>
      <c r="T277" s="213">
        <f>T278+SUM(T279:T288)+T307+T316</f>
        <v>0</v>
      </c>
      <c r="U277" s="211"/>
      <c r="V277" s="213">
        <f>V278+SUM(V279:V288)+V307+V316</f>
        <v>4745.7349616000001</v>
      </c>
      <c r="W277" s="211"/>
      <c r="X277" s="214">
        <f>X278+SUM(X279:X288)+X307+X316</f>
        <v>0</v>
      </c>
      <c r="Y277" s="12"/>
      <c r="Z277" s="12"/>
      <c r="AA277" s="12"/>
      <c r="AB277" s="12"/>
      <c r="AC277" s="12"/>
      <c r="AD277" s="12"/>
      <c r="AE277" s="12"/>
      <c r="AR277" s="215" t="s">
        <v>84</v>
      </c>
      <c r="AT277" s="216" t="s">
        <v>75</v>
      </c>
      <c r="AU277" s="216" t="s">
        <v>84</v>
      </c>
      <c r="AY277" s="215" t="s">
        <v>166</v>
      </c>
      <c r="BK277" s="217">
        <f>BK278+SUM(BK279:BK288)+BK307+BK316</f>
        <v>0</v>
      </c>
    </row>
    <row r="278" s="2" customFormat="1" ht="24.15" customHeight="1">
      <c r="A278" s="40"/>
      <c r="B278" s="41"/>
      <c r="C278" s="220" t="s">
        <v>383</v>
      </c>
      <c r="D278" s="220" t="s">
        <v>171</v>
      </c>
      <c r="E278" s="221" t="s">
        <v>1869</v>
      </c>
      <c r="F278" s="222" t="s">
        <v>1870</v>
      </c>
      <c r="G278" s="223" t="s">
        <v>998</v>
      </c>
      <c r="H278" s="224">
        <v>110</v>
      </c>
      <c r="I278" s="225"/>
      <c r="J278" s="225"/>
      <c r="K278" s="226">
        <f>ROUND(P278*H278,2)</f>
        <v>0</v>
      </c>
      <c r="L278" s="227"/>
      <c r="M278" s="46"/>
      <c r="N278" s="228" t="s">
        <v>20</v>
      </c>
      <c r="O278" s="229" t="s">
        <v>45</v>
      </c>
      <c r="P278" s="230">
        <f>I278+J278</f>
        <v>0</v>
      </c>
      <c r="Q278" s="230">
        <f>ROUND(I278*H278,2)</f>
        <v>0</v>
      </c>
      <c r="R278" s="230">
        <f>ROUND(J278*H278,2)</f>
        <v>0</v>
      </c>
      <c r="S278" s="86"/>
      <c r="T278" s="231">
        <f>S278*H278</f>
        <v>0</v>
      </c>
      <c r="U278" s="231">
        <v>0</v>
      </c>
      <c r="V278" s="231">
        <f>U278*H278</f>
        <v>0</v>
      </c>
      <c r="W278" s="231">
        <v>0</v>
      </c>
      <c r="X278" s="232">
        <f>W278*H278</f>
        <v>0</v>
      </c>
      <c r="Y278" s="40"/>
      <c r="Z278" s="40"/>
      <c r="AA278" s="40"/>
      <c r="AB278" s="40"/>
      <c r="AC278" s="40"/>
      <c r="AD278" s="40"/>
      <c r="AE278" s="40"/>
      <c r="AR278" s="233" t="s">
        <v>175</v>
      </c>
      <c r="AT278" s="233" t="s">
        <v>171</v>
      </c>
      <c r="AU278" s="233" t="s">
        <v>86</v>
      </c>
      <c r="AY278" s="19" t="s">
        <v>166</v>
      </c>
      <c r="BE278" s="234">
        <f>IF(O278="základní",K278,0)</f>
        <v>0</v>
      </c>
      <c r="BF278" s="234">
        <f>IF(O278="snížená",K278,0)</f>
        <v>0</v>
      </c>
      <c r="BG278" s="234">
        <f>IF(O278="zákl. přenesená",K278,0)</f>
        <v>0</v>
      </c>
      <c r="BH278" s="234">
        <f>IF(O278="sníž. přenesená",K278,0)</f>
        <v>0</v>
      </c>
      <c r="BI278" s="234">
        <f>IF(O278="nulová",K278,0)</f>
        <v>0</v>
      </c>
      <c r="BJ278" s="19" t="s">
        <v>84</v>
      </c>
      <c r="BK278" s="234">
        <f>ROUND(P278*H278,2)</f>
        <v>0</v>
      </c>
      <c r="BL278" s="19" t="s">
        <v>175</v>
      </c>
      <c r="BM278" s="233" t="s">
        <v>1871</v>
      </c>
    </row>
    <row r="279" s="13" customFormat="1">
      <c r="A279" s="13"/>
      <c r="B279" s="245"/>
      <c r="C279" s="246"/>
      <c r="D279" s="247" t="s">
        <v>605</v>
      </c>
      <c r="E279" s="248" t="s">
        <v>20</v>
      </c>
      <c r="F279" s="249" t="s">
        <v>1647</v>
      </c>
      <c r="G279" s="246"/>
      <c r="H279" s="250">
        <v>110</v>
      </c>
      <c r="I279" s="251"/>
      <c r="J279" s="251"/>
      <c r="K279" s="246"/>
      <c r="L279" s="246"/>
      <c r="M279" s="252"/>
      <c r="N279" s="253"/>
      <c r="O279" s="254"/>
      <c r="P279" s="254"/>
      <c r="Q279" s="254"/>
      <c r="R279" s="254"/>
      <c r="S279" s="254"/>
      <c r="T279" s="254"/>
      <c r="U279" s="254"/>
      <c r="V279" s="254"/>
      <c r="W279" s="254"/>
      <c r="X279" s="255"/>
      <c r="Y279" s="13"/>
      <c r="Z279" s="13"/>
      <c r="AA279" s="13"/>
      <c r="AB279" s="13"/>
      <c r="AC279" s="13"/>
      <c r="AD279" s="13"/>
      <c r="AE279" s="13"/>
      <c r="AT279" s="256" t="s">
        <v>605</v>
      </c>
      <c r="AU279" s="256" t="s">
        <v>86</v>
      </c>
      <c r="AV279" s="13" t="s">
        <v>86</v>
      </c>
      <c r="AW279" s="13" t="s">
        <v>5</v>
      </c>
      <c r="AX279" s="13" t="s">
        <v>84</v>
      </c>
      <c r="AY279" s="256" t="s">
        <v>166</v>
      </c>
    </row>
    <row r="280" s="2" customFormat="1" ht="49.05" customHeight="1">
      <c r="A280" s="40"/>
      <c r="B280" s="41"/>
      <c r="C280" s="220" t="s">
        <v>386</v>
      </c>
      <c r="D280" s="220" t="s">
        <v>171</v>
      </c>
      <c r="E280" s="221" t="s">
        <v>1872</v>
      </c>
      <c r="F280" s="222" t="s">
        <v>1873</v>
      </c>
      <c r="G280" s="223" t="s">
        <v>998</v>
      </c>
      <c r="H280" s="224">
        <v>110</v>
      </c>
      <c r="I280" s="225"/>
      <c r="J280" s="225"/>
      <c r="K280" s="226">
        <f>ROUND(P280*H280,2)</f>
        <v>0</v>
      </c>
      <c r="L280" s="227"/>
      <c r="M280" s="46"/>
      <c r="N280" s="228" t="s">
        <v>20</v>
      </c>
      <c r="O280" s="229" t="s">
        <v>45</v>
      </c>
      <c r="P280" s="230">
        <f>I280+J280</f>
        <v>0</v>
      </c>
      <c r="Q280" s="230">
        <f>ROUND(I280*H280,2)</f>
        <v>0</v>
      </c>
      <c r="R280" s="230">
        <f>ROUND(J280*H280,2)</f>
        <v>0</v>
      </c>
      <c r="S280" s="86"/>
      <c r="T280" s="231">
        <f>S280*H280</f>
        <v>0</v>
      </c>
      <c r="U280" s="231">
        <v>0</v>
      </c>
      <c r="V280" s="231">
        <f>U280*H280</f>
        <v>0</v>
      </c>
      <c r="W280" s="231">
        <v>0</v>
      </c>
      <c r="X280" s="232">
        <f>W280*H280</f>
        <v>0</v>
      </c>
      <c r="Y280" s="40"/>
      <c r="Z280" s="40"/>
      <c r="AA280" s="40"/>
      <c r="AB280" s="40"/>
      <c r="AC280" s="40"/>
      <c r="AD280" s="40"/>
      <c r="AE280" s="40"/>
      <c r="AR280" s="233" t="s">
        <v>175</v>
      </c>
      <c r="AT280" s="233" t="s">
        <v>171</v>
      </c>
      <c r="AU280" s="233" t="s">
        <v>86</v>
      </c>
      <c r="AY280" s="19" t="s">
        <v>166</v>
      </c>
      <c r="BE280" s="234">
        <f>IF(O280="základní",K280,0)</f>
        <v>0</v>
      </c>
      <c r="BF280" s="234">
        <f>IF(O280="snížená",K280,0)</f>
        <v>0</v>
      </c>
      <c r="BG280" s="234">
        <f>IF(O280="zákl. přenesená",K280,0)</f>
        <v>0</v>
      </c>
      <c r="BH280" s="234">
        <f>IF(O280="sníž. přenesená",K280,0)</f>
        <v>0</v>
      </c>
      <c r="BI280" s="234">
        <f>IF(O280="nulová",K280,0)</f>
        <v>0</v>
      </c>
      <c r="BJ280" s="19" t="s">
        <v>84</v>
      </c>
      <c r="BK280" s="234">
        <f>ROUND(P280*H280,2)</f>
        <v>0</v>
      </c>
      <c r="BL280" s="19" t="s">
        <v>175</v>
      </c>
      <c r="BM280" s="233" t="s">
        <v>1874</v>
      </c>
    </row>
    <row r="281" s="13" customFormat="1">
      <c r="A281" s="13"/>
      <c r="B281" s="245"/>
      <c r="C281" s="246"/>
      <c r="D281" s="247" t="s">
        <v>605</v>
      </c>
      <c r="E281" s="248" t="s">
        <v>20</v>
      </c>
      <c r="F281" s="249" t="s">
        <v>1647</v>
      </c>
      <c r="G281" s="246"/>
      <c r="H281" s="250">
        <v>110</v>
      </c>
      <c r="I281" s="251"/>
      <c r="J281" s="251"/>
      <c r="K281" s="246"/>
      <c r="L281" s="246"/>
      <c r="M281" s="252"/>
      <c r="N281" s="253"/>
      <c r="O281" s="254"/>
      <c r="P281" s="254"/>
      <c r="Q281" s="254"/>
      <c r="R281" s="254"/>
      <c r="S281" s="254"/>
      <c r="T281" s="254"/>
      <c r="U281" s="254"/>
      <c r="V281" s="254"/>
      <c r="W281" s="254"/>
      <c r="X281" s="255"/>
      <c r="Y281" s="13"/>
      <c r="Z281" s="13"/>
      <c r="AA281" s="13"/>
      <c r="AB281" s="13"/>
      <c r="AC281" s="13"/>
      <c r="AD281" s="13"/>
      <c r="AE281" s="13"/>
      <c r="AT281" s="256" t="s">
        <v>605</v>
      </c>
      <c r="AU281" s="256" t="s">
        <v>86</v>
      </c>
      <c r="AV281" s="13" t="s">
        <v>86</v>
      </c>
      <c r="AW281" s="13" t="s">
        <v>5</v>
      </c>
      <c r="AX281" s="13" t="s">
        <v>84</v>
      </c>
      <c r="AY281" s="256" t="s">
        <v>166</v>
      </c>
    </row>
    <row r="282" s="2" customFormat="1" ht="24.15" customHeight="1">
      <c r="A282" s="40"/>
      <c r="B282" s="41"/>
      <c r="C282" s="220" t="s">
        <v>389</v>
      </c>
      <c r="D282" s="220" t="s">
        <v>171</v>
      </c>
      <c r="E282" s="221" t="s">
        <v>1875</v>
      </c>
      <c r="F282" s="222" t="s">
        <v>1876</v>
      </c>
      <c r="G282" s="223" t="s">
        <v>998</v>
      </c>
      <c r="H282" s="224">
        <v>110</v>
      </c>
      <c r="I282" s="225"/>
      <c r="J282" s="225"/>
      <c r="K282" s="226">
        <f>ROUND(P282*H282,2)</f>
        <v>0</v>
      </c>
      <c r="L282" s="227"/>
      <c r="M282" s="46"/>
      <c r="N282" s="228" t="s">
        <v>20</v>
      </c>
      <c r="O282" s="229" t="s">
        <v>45</v>
      </c>
      <c r="P282" s="230">
        <f>I282+J282</f>
        <v>0</v>
      </c>
      <c r="Q282" s="230">
        <f>ROUND(I282*H282,2)</f>
        <v>0</v>
      </c>
      <c r="R282" s="230">
        <f>ROUND(J282*H282,2)</f>
        <v>0</v>
      </c>
      <c r="S282" s="86"/>
      <c r="T282" s="231">
        <f>S282*H282</f>
        <v>0</v>
      </c>
      <c r="U282" s="231">
        <v>0</v>
      </c>
      <c r="V282" s="231">
        <f>U282*H282</f>
        <v>0</v>
      </c>
      <c r="W282" s="231">
        <v>0</v>
      </c>
      <c r="X282" s="232">
        <f>W282*H282</f>
        <v>0</v>
      </c>
      <c r="Y282" s="40"/>
      <c r="Z282" s="40"/>
      <c r="AA282" s="40"/>
      <c r="AB282" s="40"/>
      <c r="AC282" s="40"/>
      <c r="AD282" s="40"/>
      <c r="AE282" s="40"/>
      <c r="AR282" s="233" t="s">
        <v>175</v>
      </c>
      <c r="AT282" s="233" t="s">
        <v>171</v>
      </c>
      <c r="AU282" s="233" t="s">
        <v>86</v>
      </c>
      <c r="AY282" s="19" t="s">
        <v>166</v>
      </c>
      <c r="BE282" s="234">
        <f>IF(O282="základní",K282,0)</f>
        <v>0</v>
      </c>
      <c r="BF282" s="234">
        <f>IF(O282="snížená",K282,0)</f>
        <v>0</v>
      </c>
      <c r="BG282" s="234">
        <f>IF(O282="zákl. přenesená",K282,0)</f>
        <v>0</v>
      </c>
      <c r="BH282" s="234">
        <f>IF(O282="sníž. přenesená",K282,0)</f>
        <v>0</v>
      </c>
      <c r="BI282" s="234">
        <f>IF(O282="nulová",K282,0)</f>
        <v>0</v>
      </c>
      <c r="BJ282" s="19" t="s">
        <v>84</v>
      </c>
      <c r="BK282" s="234">
        <f>ROUND(P282*H282,2)</f>
        <v>0</v>
      </c>
      <c r="BL282" s="19" t="s">
        <v>175</v>
      </c>
      <c r="BM282" s="233" t="s">
        <v>1877</v>
      </c>
    </row>
    <row r="283" s="13" customFormat="1">
      <c r="A283" s="13"/>
      <c r="B283" s="245"/>
      <c r="C283" s="246"/>
      <c r="D283" s="247" t="s">
        <v>605</v>
      </c>
      <c r="E283" s="248" t="s">
        <v>20</v>
      </c>
      <c r="F283" s="249" t="s">
        <v>1647</v>
      </c>
      <c r="G283" s="246"/>
      <c r="H283" s="250">
        <v>110</v>
      </c>
      <c r="I283" s="251"/>
      <c r="J283" s="251"/>
      <c r="K283" s="246"/>
      <c r="L283" s="246"/>
      <c r="M283" s="252"/>
      <c r="N283" s="253"/>
      <c r="O283" s="254"/>
      <c r="P283" s="254"/>
      <c r="Q283" s="254"/>
      <c r="R283" s="254"/>
      <c r="S283" s="254"/>
      <c r="T283" s="254"/>
      <c r="U283" s="254"/>
      <c r="V283" s="254"/>
      <c r="W283" s="254"/>
      <c r="X283" s="255"/>
      <c r="Y283" s="13"/>
      <c r="Z283" s="13"/>
      <c r="AA283" s="13"/>
      <c r="AB283" s="13"/>
      <c r="AC283" s="13"/>
      <c r="AD283" s="13"/>
      <c r="AE283" s="13"/>
      <c r="AT283" s="256" t="s">
        <v>605</v>
      </c>
      <c r="AU283" s="256" t="s">
        <v>86</v>
      </c>
      <c r="AV283" s="13" t="s">
        <v>86</v>
      </c>
      <c r="AW283" s="13" t="s">
        <v>5</v>
      </c>
      <c r="AX283" s="13" t="s">
        <v>84</v>
      </c>
      <c r="AY283" s="256" t="s">
        <v>166</v>
      </c>
    </row>
    <row r="284" s="2" customFormat="1" ht="24.15" customHeight="1">
      <c r="A284" s="40"/>
      <c r="B284" s="41"/>
      <c r="C284" s="220" t="s">
        <v>392</v>
      </c>
      <c r="D284" s="220" t="s">
        <v>171</v>
      </c>
      <c r="E284" s="221" t="s">
        <v>1878</v>
      </c>
      <c r="F284" s="222" t="s">
        <v>1879</v>
      </c>
      <c r="G284" s="223" t="s">
        <v>998</v>
      </c>
      <c r="H284" s="224">
        <v>110</v>
      </c>
      <c r="I284" s="225"/>
      <c r="J284" s="225"/>
      <c r="K284" s="226">
        <f>ROUND(P284*H284,2)</f>
        <v>0</v>
      </c>
      <c r="L284" s="227"/>
      <c r="M284" s="46"/>
      <c r="N284" s="228" t="s">
        <v>20</v>
      </c>
      <c r="O284" s="229" t="s">
        <v>45</v>
      </c>
      <c r="P284" s="230">
        <f>I284+J284</f>
        <v>0</v>
      </c>
      <c r="Q284" s="230">
        <f>ROUND(I284*H284,2)</f>
        <v>0</v>
      </c>
      <c r="R284" s="230">
        <f>ROUND(J284*H284,2)</f>
        <v>0</v>
      </c>
      <c r="S284" s="86"/>
      <c r="T284" s="231">
        <f>S284*H284</f>
        <v>0</v>
      </c>
      <c r="U284" s="231">
        <v>0</v>
      </c>
      <c r="V284" s="231">
        <f>U284*H284</f>
        <v>0</v>
      </c>
      <c r="W284" s="231">
        <v>0</v>
      </c>
      <c r="X284" s="232">
        <f>W284*H284</f>
        <v>0</v>
      </c>
      <c r="Y284" s="40"/>
      <c r="Z284" s="40"/>
      <c r="AA284" s="40"/>
      <c r="AB284" s="40"/>
      <c r="AC284" s="40"/>
      <c r="AD284" s="40"/>
      <c r="AE284" s="40"/>
      <c r="AR284" s="233" t="s">
        <v>175</v>
      </c>
      <c r="AT284" s="233" t="s">
        <v>171</v>
      </c>
      <c r="AU284" s="233" t="s">
        <v>86</v>
      </c>
      <c r="AY284" s="19" t="s">
        <v>166</v>
      </c>
      <c r="BE284" s="234">
        <f>IF(O284="základní",K284,0)</f>
        <v>0</v>
      </c>
      <c r="BF284" s="234">
        <f>IF(O284="snížená",K284,0)</f>
        <v>0</v>
      </c>
      <c r="BG284" s="234">
        <f>IF(O284="zákl. přenesená",K284,0)</f>
        <v>0</v>
      </c>
      <c r="BH284" s="234">
        <f>IF(O284="sníž. přenesená",K284,0)</f>
        <v>0</v>
      </c>
      <c r="BI284" s="234">
        <f>IF(O284="nulová",K284,0)</f>
        <v>0</v>
      </c>
      <c r="BJ284" s="19" t="s">
        <v>84</v>
      </c>
      <c r="BK284" s="234">
        <f>ROUND(P284*H284,2)</f>
        <v>0</v>
      </c>
      <c r="BL284" s="19" t="s">
        <v>175</v>
      </c>
      <c r="BM284" s="233" t="s">
        <v>1880</v>
      </c>
    </row>
    <row r="285" s="13" customFormat="1">
      <c r="A285" s="13"/>
      <c r="B285" s="245"/>
      <c r="C285" s="246"/>
      <c r="D285" s="247" t="s">
        <v>605</v>
      </c>
      <c r="E285" s="248" t="s">
        <v>20</v>
      </c>
      <c r="F285" s="249" t="s">
        <v>1647</v>
      </c>
      <c r="G285" s="246"/>
      <c r="H285" s="250">
        <v>110</v>
      </c>
      <c r="I285" s="251"/>
      <c r="J285" s="251"/>
      <c r="K285" s="246"/>
      <c r="L285" s="246"/>
      <c r="M285" s="252"/>
      <c r="N285" s="253"/>
      <c r="O285" s="254"/>
      <c r="P285" s="254"/>
      <c r="Q285" s="254"/>
      <c r="R285" s="254"/>
      <c r="S285" s="254"/>
      <c r="T285" s="254"/>
      <c r="U285" s="254"/>
      <c r="V285" s="254"/>
      <c r="W285" s="254"/>
      <c r="X285" s="255"/>
      <c r="Y285" s="13"/>
      <c r="Z285" s="13"/>
      <c r="AA285" s="13"/>
      <c r="AB285" s="13"/>
      <c r="AC285" s="13"/>
      <c r="AD285" s="13"/>
      <c r="AE285" s="13"/>
      <c r="AT285" s="256" t="s">
        <v>605</v>
      </c>
      <c r="AU285" s="256" t="s">
        <v>86</v>
      </c>
      <c r="AV285" s="13" t="s">
        <v>86</v>
      </c>
      <c r="AW285" s="13" t="s">
        <v>5</v>
      </c>
      <c r="AX285" s="13" t="s">
        <v>84</v>
      </c>
      <c r="AY285" s="256" t="s">
        <v>166</v>
      </c>
    </row>
    <row r="286" s="2" customFormat="1" ht="44.25" customHeight="1">
      <c r="A286" s="40"/>
      <c r="B286" s="41"/>
      <c r="C286" s="220" t="s">
        <v>396</v>
      </c>
      <c r="D286" s="220" t="s">
        <v>171</v>
      </c>
      <c r="E286" s="221" t="s">
        <v>1881</v>
      </c>
      <c r="F286" s="222" t="s">
        <v>1882</v>
      </c>
      <c r="G286" s="223" t="s">
        <v>998</v>
      </c>
      <c r="H286" s="224">
        <v>110</v>
      </c>
      <c r="I286" s="225"/>
      <c r="J286" s="225"/>
      <c r="K286" s="226">
        <f>ROUND(P286*H286,2)</f>
        <v>0</v>
      </c>
      <c r="L286" s="227"/>
      <c r="M286" s="46"/>
      <c r="N286" s="228" t="s">
        <v>20</v>
      </c>
      <c r="O286" s="229" t="s">
        <v>45</v>
      </c>
      <c r="P286" s="230">
        <f>I286+J286</f>
        <v>0</v>
      </c>
      <c r="Q286" s="230">
        <f>ROUND(I286*H286,2)</f>
        <v>0</v>
      </c>
      <c r="R286" s="230">
        <f>ROUND(J286*H286,2)</f>
        <v>0</v>
      </c>
      <c r="S286" s="86"/>
      <c r="T286" s="231">
        <f>S286*H286</f>
        <v>0</v>
      </c>
      <c r="U286" s="231">
        <v>0</v>
      </c>
      <c r="V286" s="231">
        <f>U286*H286</f>
        <v>0</v>
      </c>
      <c r="W286" s="231">
        <v>0</v>
      </c>
      <c r="X286" s="232">
        <f>W286*H286</f>
        <v>0</v>
      </c>
      <c r="Y286" s="40"/>
      <c r="Z286" s="40"/>
      <c r="AA286" s="40"/>
      <c r="AB286" s="40"/>
      <c r="AC286" s="40"/>
      <c r="AD286" s="40"/>
      <c r="AE286" s="40"/>
      <c r="AR286" s="233" t="s">
        <v>175</v>
      </c>
      <c r="AT286" s="233" t="s">
        <v>171</v>
      </c>
      <c r="AU286" s="233" t="s">
        <v>86</v>
      </c>
      <c r="AY286" s="19" t="s">
        <v>166</v>
      </c>
      <c r="BE286" s="234">
        <f>IF(O286="základní",K286,0)</f>
        <v>0</v>
      </c>
      <c r="BF286" s="234">
        <f>IF(O286="snížená",K286,0)</f>
        <v>0</v>
      </c>
      <c r="BG286" s="234">
        <f>IF(O286="zákl. přenesená",K286,0)</f>
        <v>0</v>
      </c>
      <c r="BH286" s="234">
        <f>IF(O286="sníž. přenesená",K286,0)</f>
        <v>0</v>
      </c>
      <c r="BI286" s="234">
        <f>IF(O286="nulová",K286,0)</f>
        <v>0</v>
      </c>
      <c r="BJ286" s="19" t="s">
        <v>84</v>
      </c>
      <c r="BK286" s="234">
        <f>ROUND(P286*H286,2)</f>
        <v>0</v>
      </c>
      <c r="BL286" s="19" t="s">
        <v>175</v>
      </c>
      <c r="BM286" s="233" t="s">
        <v>1883</v>
      </c>
    </row>
    <row r="287" s="13" customFormat="1">
      <c r="A287" s="13"/>
      <c r="B287" s="245"/>
      <c r="C287" s="246"/>
      <c r="D287" s="247" t="s">
        <v>605</v>
      </c>
      <c r="E287" s="248" t="s">
        <v>20</v>
      </c>
      <c r="F287" s="249" t="s">
        <v>1647</v>
      </c>
      <c r="G287" s="246"/>
      <c r="H287" s="250">
        <v>110</v>
      </c>
      <c r="I287" s="251"/>
      <c r="J287" s="251"/>
      <c r="K287" s="246"/>
      <c r="L287" s="246"/>
      <c r="M287" s="252"/>
      <c r="N287" s="253"/>
      <c r="O287" s="254"/>
      <c r="P287" s="254"/>
      <c r="Q287" s="254"/>
      <c r="R287" s="254"/>
      <c r="S287" s="254"/>
      <c r="T287" s="254"/>
      <c r="U287" s="254"/>
      <c r="V287" s="254"/>
      <c r="W287" s="254"/>
      <c r="X287" s="255"/>
      <c r="Y287" s="13"/>
      <c r="Z287" s="13"/>
      <c r="AA287" s="13"/>
      <c r="AB287" s="13"/>
      <c r="AC287" s="13"/>
      <c r="AD287" s="13"/>
      <c r="AE287" s="13"/>
      <c r="AT287" s="256" t="s">
        <v>605</v>
      </c>
      <c r="AU287" s="256" t="s">
        <v>86</v>
      </c>
      <c r="AV287" s="13" t="s">
        <v>86</v>
      </c>
      <c r="AW287" s="13" t="s">
        <v>5</v>
      </c>
      <c r="AX287" s="13" t="s">
        <v>84</v>
      </c>
      <c r="AY287" s="256" t="s">
        <v>166</v>
      </c>
    </row>
    <row r="288" s="12" customFormat="1" ht="20.88" customHeight="1">
      <c r="A288" s="12"/>
      <c r="B288" s="203"/>
      <c r="C288" s="204"/>
      <c r="D288" s="205" t="s">
        <v>75</v>
      </c>
      <c r="E288" s="218" t="s">
        <v>392</v>
      </c>
      <c r="F288" s="218" t="s">
        <v>1884</v>
      </c>
      <c r="G288" s="204"/>
      <c r="H288" s="204"/>
      <c r="I288" s="207"/>
      <c r="J288" s="207"/>
      <c r="K288" s="219">
        <f>BK288</f>
        <v>0</v>
      </c>
      <c r="L288" s="204"/>
      <c r="M288" s="209"/>
      <c r="N288" s="210"/>
      <c r="O288" s="211"/>
      <c r="P288" s="211"/>
      <c r="Q288" s="212">
        <f>SUM(Q289:Q306)</f>
        <v>0</v>
      </c>
      <c r="R288" s="212">
        <f>SUM(R289:R306)</f>
        <v>0</v>
      </c>
      <c r="S288" s="211"/>
      <c r="T288" s="213">
        <f>SUM(T289:T306)</f>
        <v>0</v>
      </c>
      <c r="U288" s="211"/>
      <c r="V288" s="213">
        <f>SUM(V289:V306)</f>
        <v>4571.6090000000004</v>
      </c>
      <c r="W288" s="211"/>
      <c r="X288" s="214">
        <f>SUM(X289:X306)</f>
        <v>0</v>
      </c>
      <c r="Y288" s="12"/>
      <c r="Z288" s="12"/>
      <c r="AA288" s="12"/>
      <c r="AB288" s="12"/>
      <c r="AC288" s="12"/>
      <c r="AD288" s="12"/>
      <c r="AE288" s="12"/>
      <c r="AR288" s="215" t="s">
        <v>84</v>
      </c>
      <c r="AT288" s="216" t="s">
        <v>75</v>
      </c>
      <c r="AU288" s="216" t="s">
        <v>86</v>
      </c>
      <c r="AY288" s="215" t="s">
        <v>166</v>
      </c>
      <c r="BK288" s="217">
        <f>SUM(BK289:BK306)</f>
        <v>0</v>
      </c>
    </row>
    <row r="289" s="2" customFormat="1" ht="16.5" customHeight="1">
      <c r="A289" s="40"/>
      <c r="B289" s="41"/>
      <c r="C289" s="220" t="s">
        <v>400</v>
      </c>
      <c r="D289" s="220" t="s">
        <v>171</v>
      </c>
      <c r="E289" s="221" t="s">
        <v>1885</v>
      </c>
      <c r="F289" s="222" t="s">
        <v>1886</v>
      </c>
      <c r="G289" s="223" t="s">
        <v>998</v>
      </c>
      <c r="H289" s="224">
        <v>2406.1100000000001</v>
      </c>
      <c r="I289" s="225"/>
      <c r="J289" s="225"/>
      <c r="K289" s="226">
        <f>ROUND(P289*H289,2)</f>
        <v>0</v>
      </c>
      <c r="L289" s="227"/>
      <c r="M289" s="46"/>
      <c r="N289" s="228" t="s">
        <v>20</v>
      </c>
      <c r="O289" s="229" t="s">
        <v>45</v>
      </c>
      <c r="P289" s="230">
        <f>I289+J289</f>
        <v>0</v>
      </c>
      <c r="Q289" s="230">
        <f>ROUND(I289*H289,2)</f>
        <v>0</v>
      </c>
      <c r="R289" s="230">
        <f>ROUND(J289*H289,2)</f>
        <v>0</v>
      </c>
      <c r="S289" s="86"/>
      <c r="T289" s="231">
        <f>S289*H289</f>
        <v>0</v>
      </c>
      <c r="U289" s="231">
        <v>1.8999999999999999</v>
      </c>
      <c r="V289" s="231">
        <f>U289*H289</f>
        <v>4571.6090000000004</v>
      </c>
      <c r="W289" s="231">
        <v>0</v>
      </c>
      <c r="X289" s="232">
        <f>W289*H289</f>
        <v>0</v>
      </c>
      <c r="Y289" s="40"/>
      <c r="Z289" s="40"/>
      <c r="AA289" s="40"/>
      <c r="AB289" s="40"/>
      <c r="AC289" s="40"/>
      <c r="AD289" s="40"/>
      <c r="AE289" s="40"/>
      <c r="AR289" s="233" t="s">
        <v>175</v>
      </c>
      <c r="AT289" s="233" t="s">
        <v>171</v>
      </c>
      <c r="AU289" s="233" t="s">
        <v>165</v>
      </c>
      <c r="AY289" s="19" t="s">
        <v>166</v>
      </c>
      <c r="BE289" s="234">
        <f>IF(O289="základní",K289,0)</f>
        <v>0</v>
      </c>
      <c r="BF289" s="234">
        <f>IF(O289="snížená",K289,0)</f>
        <v>0</v>
      </c>
      <c r="BG289" s="234">
        <f>IF(O289="zákl. přenesená",K289,0)</f>
        <v>0</v>
      </c>
      <c r="BH289" s="234">
        <f>IF(O289="sníž. přenesená",K289,0)</f>
        <v>0</v>
      </c>
      <c r="BI289" s="234">
        <f>IF(O289="nulová",K289,0)</f>
        <v>0</v>
      </c>
      <c r="BJ289" s="19" t="s">
        <v>84</v>
      </c>
      <c r="BK289" s="234">
        <f>ROUND(P289*H289,2)</f>
        <v>0</v>
      </c>
      <c r="BL289" s="19" t="s">
        <v>175</v>
      </c>
      <c r="BM289" s="233" t="s">
        <v>1887</v>
      </c>
    </row>
    <row r="290" s="15" customFormat="1">
      <c r="A290" s="15"/>
      <c r="B290" s="277"/>
      <c r="C290" s="278"/>
      <c r="D290" s="247" t="s">
        <v>605</v>
      </c>
      <c r="E290" s="279" t="s">
        <v>20</v>
      </c>
      <c r="F290" s="280" t="s">
        <v>1888</v>
      </c>
      <c r="G290" s="278"/>
      <c r="H290" s="279" t="s">
        <v>20</v>
      </c>
      <c r="I290" s="281"/>
      <c r="J290" s="281"/>
      <c r="K290" s="278"/>
      <c r="L290" s="278"/>
      <c r="M290" s="282"/>
      <c r="N290" s="283"/>
      <c r="O290" s="284"/>
      <c r="P290" s="284"/>
      <c r="Q290" s="284"/>
      <c r="R290" s="284"/>
      <c r="S290" s="284"/>
      <c r="T290" s="284"/>
      <c r="U290" s="284"/>
      <c r="V290" s="284"/>
      <c r="W290" s="284"/>
      <c r="X290" s="285"/>
      <c r="Y290" s="15"/>
      <c r="Z290" s="15"/>
      <c r="AA290" s="15"/>
      <c r="AB290" s="15"/>
      <c r="AC290" s="15"/>
      <c r="AD290" s="15"/>
      <c r="AE290" s="15"/>
      <c r="AT290" s="286" t="s">
        <v>605</v>
      </c>
      <c r="AU290" s="286" t="s">
        <v>165</v>
      </c>
      <c r="AV290" s="15" t="s">
        <v>84</v>
      </c>
      <c r="AW290" s="15" t="s">
        <v>5</v>
      </c>
      <c r="AX290" s="15" t="s">
        <v>76</v>
      </c>
      <c r="AY290" s="286" t="s">
        <v>166</v>
      </c>
    </row>
    <row r="291" s="13" customFormat="1">
      <c r="A291" s="13"/>
      <c r="B291" s="245"/>
      <c r="C291" s="246"/>
      <c r="D291" s="247" t="s">
        <v>605</v>
      </c>
      <c r="E291" s="248" t="s">
        <v>20</v>
      </c>
      <c r="F291" s="249" t="s">
        <v>1889</v>
      </c>
      <c r="G291" s="246"/>
      <c r="H291" s="250">
        <v>2406.1100000000001</v>
      </c>
      <c r="I291" s="251"/>
      <c r="J291" s="251"/>
      <c r="K291" s="246"/>
      <c r="L291" s="246"/>
      <c r="M291" s="252"/>
      <c r="N291" s="253"/>
      <c r="O291" s="254"/>
      <c r="P291" s="254"/>
      <c r="Q291" s="254"/>
      <c r="R291" s="254"/>
      <c r="S291" s="254"/>
      <c r="T291" s="254"/>
      <c r="U291" s="254"/>
      <c r="V291" s="254"/>
      <c r="W291" s="254"/>
      <c r="X291" s="255"/>
      <c r="Y291" s="13"/>
      <c r="Z291" s="13"/>
      <c r="AA291" s="13"/>
      <c r="AB291" s="13"/>
      <c r="AC291" s="13"/>
      <c r="AD291" s="13"/>
      <c r="AE291" s="13"/>
      <c r="AT291" s="256" t="s">
        <v>605</v>
      </c>
      <c r="AU291" s="256" t="s">
        <v>165</v>
      </c>
      <c r="AV291" s="13" t="s">
        <v>86</v>
      </c>
      <c r="AW291" s="13" t="s">
        <v>5</v>
      </c>
      <c r="AX291" s="13" t="s">
        <v>84</v>
      </c>
      <c r="AY291" s="256" t="s">
        <v>166</v>
      </c>
    </row>
    <row r="292" s="2" customFormat="1" ht="16.5" customHeight="1">
      <c r="A292" s="40"/>
      <c r="B292" s="41"/>
      <c r="C292" s="220" t="s">
        <v>404</v>
      </c>
      <c r="D292" s="220" t="s">
        <v>171</v>
      </c>
      <c r="E292" s="221" t="s">
        <v>1890</v>
      </c>
      <c r="F292" s="222" t="s">
        <v>1891</v>
      </c>
      <c r="G292" s="223" t="s">
        <v>998</v>
      </c>
      <c r="H292" s="224">
        <v>973.86000000000001</v>
      </c>
      <c r="I292" s="225"/>
      <c r="J292" s="225"/>
      <c r="K292" s="226">
        <f>ROUND(P292*H292,2)</f>
        <v>0</v>
      </c>
      <c r="L292" s="227"/>
      <c r="M292" s="46"/>
      <c r="N292" s="228" t="s">
        <v>20</v>
      </c>
      <c r="O292" s="229" t="s">
        <v>45</v>
      </c>
      <c r="P292" s="230">
        <f>I292+J292</f>
        <v>0</v>
      </c>
      <c r="Q292" s="230">
        <f>ROUND(I292*H292,2)</f>
        <v>0</v>
      </c>
      <c r="R292" s="230">
        <f>ROUND(J292*H292,2)</f>
        <v>0</v>
      </c>
      <c r="S292" s="86"/>
      <c r="T292" s="231">
        <f>S292*H292</f>
        <v>0</v>
      </c>
      <c r="U292" s="231">
        <v>0</v>
      </c>
      <c r="V292" s="231">
        <f>U292*H292</f>
        <v>0</v>
      </c>
      <c r="W292" s="231">
        <v>0</v>
      </c>
      <c r="X292" s="232">
        <f>W292*H292</f>
        <v>0</v>
      </c>
      <c r="Y292" s="40"/>
      <c r="Z292" s="40"/>
      <c r="AA292" s="40"/>
      <c r="AB292" s="40"/>
      <c r="AC292" s="40"/>
      <c r="AD292" s="40"/>
      <c r="AE292" s="40"/>
      <c r="AR292" s="233" t="s">
        <v>175</v>
      </c>
      <c r="AT292" s="233" t="s">
        <v>171</v>
      </c>
      <c r="AU292" s="233" t="s">
        <v>165</v>
      </c>
      <c r="AY292" s="19" t="s">
        <v>166</v>
      </c>
      <c r="BE292" s="234">
        <f>IF(O292="základní",K292,0)</f>
        <v>0</v>
      </c>
      <c r="BF292" s="234">
        <f>IF(O292="snížená",K292,0)</f>
        <v>0</v>
      </c>
      <c r="BG292" s="234">
        <f>IF(O292="zákl. přenesená",K292,0)</f>
        <v>0</v>
      </c>
      <c r="BH292" s="234">
        <f>IF(O292="sníž. přenesená",K292,0)</f>
        <v>0</v>
      </c>
      <c r="BI292" s="234">
        <f>IF(O292="nulová",K292,0)</f>
        <v>0</v>
      </c>
      <c r="BJ292" s="19" t="s">
        <v>84</v>
      </c>
      <c r="BK292" s="234">
        <f>ROUND(P292*H292,2)</f>
        <v>0</v>
      </c>
      <c r="BL292" s="19" t="s">
        <v>175</v>
      </c>
      <c r="BM292" s="233" t="s">
        <v>1892</v>
      </c>
    </row>
    <row r="293" s="15" customFormat="1">
      <c r="A293" s="15"/>
      <c r="B293" s="277"/>
      <c r="C293" s="278"/>
      <c r="D293" s="247" t="s">
        <v>605</v>
      </c>
      <c r="E293" s="279" t="s">
        <v>20</v>
      </c>
      <c r="F293" s="280" t="s">
        <v>1893</v>
      </c>
      <c r="G293" s="278"/>
      <c r="H293" s="279" t="s">
        <v>20</v>
      </c>
      <c r="I293" s="281"/>
      <c r="J293" s="281"/>
      <c r="K293" s="278"/>
      <c r="L293" s="278"/>
      <c r="M293" s="282"/>
      <c r="N293" s="283"/>
      <c r="O293" s="284"/>
      <c r="P293" s="284"/>
      <c r="Q293" s="284"/>
      <c r="R293" s="284"/>
      <c r="S293" s="284"/>
      <c r="T293" s="284"/>
      <c r="U293" s="284"/>
      <c r="V293" s="284"/>
      <c r="W293" s="284"/>
      <c r="X293" s="285"/>
      <c r="Y293" s="15"/>
      <c r="Z293" s="15"/>
      <c r="AA293" s="15"/>
      <c r="AB293" s="15"/>
      <c r="AC293" s="15"/>
      <c r="AD293" s="15"/>
      <c r="AE293" s="15"/>
      <c r="AT293" s="286" t="s">
        <v>605</v>
      </c>
      <c r="AU293" s="286" t="s">
        <v>165</v>
      </c>
      <c r="AV293" s="15" t="s">
        <v>84</v>
      </c>
      <c r="AW293" s="15" t="s">
        <v>5</v>
      </c>
      <c r="AX293" s="15" t="s">
        <v>76</v>
      </c>
      <c r="AY293" s="286" t="s">
        <v>166</v>
      </c>
    </row>
    <row r="294" s="13" customFormat="1">
      <c r="A294" s="13"/>
      <c r="B294" s="245"/>
      <c r="C294" s="246"/>
      <c r="D294" s="247" t="s">
        <v>605</v>
      </c>
      <c r="E294" s="248" t="s">
        <v>20</v>
      </c>
      <c r="F294" s="249" t="s">
        <v>1894</v>
      </c>
      <c r="G294" s="246"/>
      <c r="H294" s="250">
        <v>973.86000000000001</v>
      </c>
      <c r="I294" s="251"/>
      <c r="J294" s="251"/>
      <c r="K294" s="246"/>
      <c r="L294" s="246"/>
      <c r="M294" s="252"/>
      <c r="N294" s="253"/>
      <c r="O294" s="254"/>
      <c r="P294" s="254"/>
      <c r="Q294" s="254"/>
      <c r="R294" s="254"/>
      <c r="S294" s="254"/>
      <c r="T294" s="254"/>
      <c r="U294" s="254"/>
      <c r="V294" s="254"/>
      <c r="W294" s="254"/>
      <c r="X294" s="255"/>
      <c r="Y294" s="13"/>
      <c r="Z294" s="13"/>
      <c r="AA294" s="13"/>
      <c r="AB294" s="13"/>
      <c r="AC294" s="13"/>
      <c r="AD294" s="13"/>
      <c r="AE294" s="13"/>
      <c r="AT294" s="256" t="s">
        <v>605</v>
      </c>
      <c r="AU294" s="256" t="s">
        <v>165</v>
      </c>
      <c r="AV294" s="13" t="s">
        <v>86</v>
      </c>
      <c r="AW294" s="13" t="s">
        <v>5</v>
      </c>
      <c r="AX294" s="13" t="s">
        <v>84</v>
      </c>
      <c r="AY294" s="256" t="s">
        <v>166</v>
      </c>
    </row>
    <row r="295" s="2" customFormat="1" ht="16.5" customHeight="1">
      <c r="A295" s="40"/>
      <c r="B295" s="41"/>
      <c r="C295" s="220" t="s">
        <v>408</v>
      </c>
      <c r="D295" s="220" t="s">
        <v>171</v>
      </c>
      <c r="E295" s="221" t="s">
        <v>1895</v>
      </c>
      <c r="F295" s="222" t="s">
        <v>1896</v>
      </c>
      <c r="G295" s="223" t="s">
        <v>998</v>
      </c>
      <c r="H295" s="224">
        <v>32.869999999999997</v>
      </c>
      <c r="I295" s="225"/>
      <c r="J295" s="225"/>
      <c r="K295" s="226">
        <f>ROUND(P295*H295,2)</f>
        <v>0</v>
      </c>
      <c r="L295" s="227"/>
      <c r="M295" s="46"/>
      <c r="N295" s="228" t="s">
        <v>20</v>
      </c>
      <c r="O295" s="229" t="s">
        <v>45</v>
      </c>
      <c r="P295" s="230">
        <f>I295+J295</f>
        <v>0</v>
      </c>
      <c r="Q295" s="230">
        <f>ROUND(I295*H295,2)</f>
        <v>0</v>
      </c>
      <c r="R295" s="230">
        <f>ROUND(J295*H295,2)</f>
        <v>0</v>
      </c>
      <c r="S295" s="86"/>
      <c r="T295" s="231">
        <f>S295*H295</f>
        <v>0</v>
      </c>
      <c r="U295" s="231">
        <v>0</v>
      </c>
      <c r="V295" s="231">
        <f>U295*H295</f>
        <v>0</v>
      </c>
      <c r="W295" s="231">
        <v>0</v>
      </c>
      <c r="X295" s="232">
        <f>W295*H295</f>
        <v>0</v>
      </c>
      <c r="Y295" s="40"/>
      <c r="Z295" s="40"/>
      <c r="AA295" s="40"/>
      <c r="AB295" s="40"/>
      <c r="AC295" s="40"/>
      <c r="AD295" s="40"/>
      <c r="AE295" s="40"/>
      <c r="AR295" s="233" t="s">
        <v>175</v>
      </c>
      <c r="AT295" s="233" t="s">
        <v>171</v>
      </c>
      <c r="AU295" s="233" t="s">
        <v>165</v>
      </c>
      <c r="AY295" s="19" t="s">
        <v>166</v>
      </c>
      <c r="BE295" s="234">
        <f>IF(O295="základní",K295,0)</f>
        <v>0</v>
      </c>
      <c r="BF295" s="234">
        <f>IF(O295="snížená",K295,0)</f>
        <v>0</v>
      </c>
      <c r="BG295" s="234">
        <f>IF(O295="zákl. přenesená",K295,0)</f>
        <v>0</v>
      </c>
      <c r="BH295" s="234">
        <f>IF(O295="sníž. přenesená",K295,0)</f>
        <v>0</v>
      </c>
      <c r="BI295" s="234">
        <f>IF(O295="nulová",K295,0)</f>
        <v>0</v>
      </c>
      <c r="BJ295" s="19" t="s">
        <v>84</v>
      </c>
      <c r="BK295" s="234">
        <f>ROUND(P295*H295,2)</f>
        <v>0</v>
      </c>
      <c r="BL295" s="19" t="s">
        <v>175</v>
      </c>
      <c r="BM295" s="233" t="s">
        <v>1897</v>
      </c>
    </row>
    <row r="296" s="15" customFormat="1">
      <c r="A296" s="15"/>
      <c r="B296" s="277"/>
      <c r="C296" s="278"/>
      <c r="D296" s="247" t="s">
        <v>605</v>
      </c>
      <c r="E296" s="279" t="s">
        <v>20</v>
      </c>
      <c r="F296" s="280" t="s">
        <v>1898</v>
      </c>
      <c r="G296" s="278"/>
      <c r="H296" s="279" t="s">
        <v>20</v>
      </c>
      <c r="I296" s="281"/>
      <c r="J296" s="281"/>
      <c r="K296" s="278"/>
      <c r="L296" s="278"/>
      <c r="M296" s="282"/>
      <c r="N296" s="283"/>
      <c r="O296" s="284"/>
      <c r="P296" s="284"/>
      <c r="Q296" s="284"/>
      <c r="R296" s="284"/>
      <c r="S296" s="284"/>
      <c r="T296" s="284"/>
      <c r="U296" s="284"/>
      <c r="V296" s="284"/>
      <c r="W296" s="284"/>
      <c r="X296" s="285"/>
      <c r="Y296" s="15"/>
      <c r="Z296" s="15"/>
      <c r="AA296" s="15"/>
      <c r="AB296" s="15"/>
      <c r="AC296" s="15"/>
      <c r="AD296" s="15"/>
      <c r="AE296" s="15"/>
      <c r="AT296" s="286" t="s">
        <v>605</v>
      </c>
      <c r="AU296" s="286" t="s">
        <v>165</v>
      </c>
      <c r="AV296" s="15" t="s">
        <v>84</v>
      </c>
      <c r="AW296" s="15" t="s">
        <v>5</v>
      </c>
      <c r="AX296" s="15" t="s">
        <v>76</v>
      </c>
      <c r="AY296" s="286" t="s">
        <v>166</v>
      </c>
    </row>
    <row r="297" s="13" customFormat="1">
      <c r="A297" s="13"/>
      <c r="B297" s="245"/>
      <c r="C297" s="246"/>
      <c r="D297" s="247" t="s">
        <v>605</v>
      </c>
      <c r="E297" s="248" t="s">
        <v>20</v>
      </c>
      <c r="F297" s="249" t="s">
        <v>1899</v>
      </c>
      <c r="G297" s="246"/>
      <c r="H297" s="250">
        <v>32.869999999999997</v>
      </c>
      <c r="I297" s="251"/>
      <c r="J297" s="251"/>
      <c r="K297" s="246"/>
      <c r="L297" s="246"/>
      <c r="M297" s="252"/>
      <c r="N297" s="253"/>
      <c r="O297" s="254"/>
      <c r="P297" s="254"/>
      <c r="Q297" s="254"/>
      <c r="R297" s="254"/>
      <c r="S297" s="254"/>
      <c r="T297" s="254"/>
      <c r="U297" s="254"/>
      <c r="V297" s="254"/>
      <c r="W297" s="254"/>
      <c r="X297" s="255"/>
      <c r="Y297" s="13"/>
      <c r="Z297" s="13"/>
      <c r="AA297" s="13"/>
      <c r="AB297" s="13"/>
      <c r="AC297" s="13"/>
      <c r="AD297" s="13"/>
      <c r="AE297" s="13"/>
      <c r="AT297" s="256" t="s">
        <v>605</v>
      </c>
      <c r="AU297" s="256" t="s">
        <v>165</v>
      </c>
      <c r="AV297" s="13" t="s">
        <v>86</v>
      </c>
      <c r="AW297" s="13" t="s">
        <v>5</v>
      </c>
      <c r="AX297" s="13" t="s">
        <v>84</v>
      </c>
      <c r="AY297" s="256" t="s">
        <v>166</v>
      </c>
    </row>
    <row r="298" s="2" customFormat="1" ht="16.5" customHeight="1">
      <c r="A298" s="40"/>
      <c r="B298" s="41"/>
      <c r="C298" s="220" t="s">
        <v>410</v>
      </c>
      <c r="D298" s="220" t="s">
        <v>171</v>
      </c>
      <c r="E298" s="221" t="s">
        <v>1900</v>
      </c>
      <c r="F298" s="222" t="s">
        <v>1901</v>
      </c>
      <c r="G298" s="223" t="s">
        <v>998</v>
      </c>
      <c r="H298" s="224">
        <v>2149.23</v>
      </c>
      <c r="I298" s="225"/>
      <c r="J298" s="225"/>
      <c r="K298" s="226">
        <f>ROUND(P298*H298,2)</f>
        <v>0</v>
      </c>
      <c r="L298" s="227"/>
      <c r="M298" s="46"/>
      <c r="N298" s="228" t="s">
        <v>20</v>
      </c>
      <c r="O298" s="229" t="s">
        <v>45</v>
      </c>
      <c r="P298" s="230">
        <f>I298+J298</f>
        <v>0</v>
      </c>
      <c r="Q298" s="230">
        <f>ROUND(I298*H298,2)</f>
        <v>0</v>
      </c>
      <c r="R298" s="230">
        <f>ROUND(J298*H298,2)</f>
        <v>0</v>
      </c>
      <c r="S298" s="86"/>
      <c r="T298" s="231">
        <f>S298*H298</f>
        <v>0</v>
      </c>
      <c r="U298" s="231">
        <v>0</v>
      </c>
      <c r="V298" s="231">
        <f>U298*H298</f>
        <v>0</v>
      </c>
      <c r="W298" s="231">
        <v>0</v>
      </c>
      <c r="X298" s="232">
        <f>W298*H298</f>
        <v>0</v>
      </c>
      <c r="Y298" s="40"/>
      <c r="Z298" s="40"/>
      <c r="AA298" s="40"/>
      <c r="AB298" s="40"/>
      <c r="AC298" s="40"/>
      <c r="AD298" s="40"/>
      <c r="AE298" s="40"/>
      <c r="AR298" s="233" t="s">
        <v>175</v>
      </c>
      <c r="AT298" s="233" t="s">
        <v>171</v>
      </c>
      <c r="AU298" s="233" t="s">
        <v>165</v>
      </c>
      <c r="AY298" s="19" t="s">
        <v>166</v>
      </c>
      <c r="BE298" s="234">
        <f>IF(O298="základní",K298,0)</f>
        <v>0</v>
      </c>
      <c r="BF298" s="234">
        <f>IF(O298="snížená",K298,0)</f>
        <v>0</v>
      </c>
      <c r="BG298" s="234">
        <f>IF(O298="zákl. přenesená",K298,0)</f>
        <v>0</v>
      </c>
      <c r="BH298" s="234">
        <f>IF(O298="sníž. přenesená",K298,0)</f>
        <v>0</v>
      </c>
      <c r="BI298" s="234">
        <f>IF(O298="nulová",K298,0)</f>
        <v>0</v>
      </c>
      <c r="BJ298" s="19" t="s">
        <v>84</v>
      </c>
      <c r="BK298" s="234">
        <f>ROUND(P298*H298,2)</f>
        <v>0</v>
      </c>
      <c r="BL298" s="19" t="s">
        <v>175</v>
      </c>
      <c r="BM298" s="233" t="s">
        <v>1902</v>
      </c>
    </row>
    <row r="299" s="15" customFormat="1">
      <c r="A299" s="15"/>
      <c r="B299" s="277"/>
      <c r="C299" s="278"/>
      <c r="D299" s="247" t="s">
        <v>605</v>
      </c>
      <c r="E299" s="279" t="s">
        <v>20</v>
      </c>
      <c r="F299" s="280" t="s">
        <v>1903</v>
      </c>
      <c r="G299" s="278"/>
      <c r="H299" s="279" t="s">
        <v>20</v>
      </c>
      <c r="I299" s="281"/>
      <c r="J299" s="281"/>
      <c r="K299" s="278"/>
      <c r="L299" s="278"/>
      <c r="M299" s="282"/>
      <c r="N299" s="283"/>
      <c r="O299" s="284"/>
      <c r="P299" s="284"/>
      <c r="Q299" s="284"/>
      <c r="R299" s="284"/>
      <c r="S299" s="284"/>
      <c r="T299" s="284"/>
      <c r="U299" s="284"/>
      <c r="V299" s="284"/>
      <c r="W299" s="284"/>
      <c r="X299" s="285"/>
      <c r="Y299" s="15"/>
      <c r="Z299" s="15"/>
      <c r="AA299" s="15"/>
      <c r="AB299" s="15"/>
      <c r="AC299" s="15"/>
      <c r="AD299" s="15"/>
      <c r="AE299" s="15"/>
      <c r="AT299" s="286" t="s">
        <v>605</v>
      </c>
      <c r="AU299" s="286" t="s">
        <v>165</v>
      </c>
      <c r="AV299" s="15" t="s">
        <v>84</v>
      </c>
      <c r="AW299" s="15" t="s">
        <v>5</v>
      </c>
      <c r="AX299" s="15" t="s">
        <v>76</v>
      </c>
      <c r="AY299" s="286" t="s">
        <v>166</v>
      </c>
    </row>
    <row r="300" s="13" customFormat="1">
      <c r="A300" s="13"/>
      <c r="B300" s="245"/>
      <c r="C300" s="246"/>
      <c r="D300" s="247" t="s">
        <v>605</v>
      </c>
      <c r="E300" s="248" t="s">
        <v>20</v>
      </c>
      <c r="F300" s="249" t="s">
        <v>1904</v>
      </c>
      <c r="G300" s="246"/>
      <c r="H300" s="250">
        <v>2149.23</v>
      </c>
      <c r="I300" s="251"/>
      <c r="J300" s="251"/>
      <c r="K300" s="246"/>
      <c r="L300" s="246"/>
      <c r="M300" s="252"/>
      <c r="N300" s="253"/>
      <c r="O300" s="254"/>
      <c r="P300" s="254"/>
      <c r="Q300" s="254"/>
      <c r="R300" s="254"/>
      <c r="S300" s="254"/>
      <c r="T300" s="254"/>
      <c r="U300" s="254"/>
      <c r="V300" s="254"/>
      <c r="W300" s="254"/>
      <c r="X300" s="255"/>
      <c r="Y300" s="13"/>
      <c r="Z300" s="13"/>
      <c r="AA300" s="13"/>
      <c r="AB300" s="13"/>
      <c r="AC300" s="13"/>
      <c r="AD300" s="13"/>
      <c r="AE300" s="13"/>
      <c r="AT300" s="256" t="s">
        <v>605</v>
      </c>
      <c r="AU300" s="256" t="s">
        <v>165</v>
      </c>
      <c r="AV300" s="13" t="s">
        <v>86</v>
      </c>
      <c r="AW300" s="13" t="s">
        <v>5</v>
      </c>
      <c r="AX300" s="13" t="s">
        <v>84</v>
      </c>
      <c r="AY300" s="256" t="s">
        <v>166</v>
      </c>
    </row>
    <row r="301" s="2" customFormat="1" ht="16.5" customHeight="1">
      <c r="A301" s="40"/>
      <c r="B301" s="41"/>
      <c r="C301" s="220" t="s">
        <v>412</v>
      </c>
      <c r="D301" s="220" t="s">
        <v>171</v>
      </c>
      <c r="E301" s="221" t="s">
        <v>1905</v>
      </c>
      <c r="F301" s="222" t="s">
        <v>1906</v>
      </c>
      <c r="G301" s="223" t="s">
        <v>998</v>
      </c>
      <c r="H301" s="224">
        <v>2526.4160000000002</v>
      </c>
      <c r="I301" s="225"/>
      <c r="J301" s="225"/>
      <c r="K301" s="226">
        <f>ROUND(P301*H301,2)</f>
        <v>0</v>
      </c>
      <c r="L301" s="227"/>
      <c r="M301" s="46"/>
      <c r="N301" s="228" t="s">
        <v>20</v>
      </c>
      <c r="O301" s="229" t="s">
        <v>45</v>
      </c>
      <c r="P301" s="230">
        <f>I301+J301</f>
        <v>0</v>
      </c>
      <c r="Q301" s="230">
        <f>ROUND(I301*H301,2)</f>
        <v>0</v>
      </c>
      <c r="R301" s="230">
        <f>ROUND(J301*H301,2)</f>
        <v>0</v>
      </c>
      <c r="S301" s="86"/>
      <c r="T301" s="231">
        <f>S301*H301</f>
        <v>0</v>
      </c>
      <c r="U301" s="231">
        <v>0</v>
      </c>
      <c r="V301" s="231">
        <f>U301*H301</f>
        <v>0</v>
      </c>
      <c r="W301" s="231">
        <v>0</v>
      </c>
      <c r="X301" s="232">
        <f>W301*H301</f>
        <v>0</v>
      </c>
      <c r="Y301" s="40"/>
      <c r="Z301" s="40"/>
      <c r="AA301" s="40"/>
      <c r="AB301" s="40"/>
      <c r="AC301" s="40"/>
      <c r="AD301" s="40"/>
      <c r="AE301" s="40"/>
      <c r="AR301" s="233" t="s">
        <v>175</v>
      </c>
      <c r="AT301" s="233" t="s">
        <v>171</v>
      </c>
      <c r="AU301" s="233" t="s">
        <v>165</v>
      </c>
      <c r="AY301" s="19" t="s">
        <v>166</v>
      </c>
      <c r="BE301" s="234">
        <f>IF(O301="základní",K301,0)</f>
        <v>0</v>
      </c>
      <c r="BF301" s="234">
        <f>IF(O301="snížená",K301,0)</f>
        <v>0</v>
      </c>
      <c r="BG301" s="234">
        <f>IF(O301="zákl. přenesená",K301,0)</f>
        <v>0</v>
      </c>
      <c r="BH301" s="234">
        <f>IF(O301="sníž. přenesená",K301,0)</f>
        <v>0</v>
      </c>
      <c r="BI301" s="234">
        <f>IF(O301="nulová",K301,0)</f>
        <v>0</v>
      </c>
      <c r="BJ301" s="19" t="s">
        <v>84</v>
      </c>
      <c r="BK301" s="234">
        <f>ROUND(P301*H301,2)</f>
        <v>0</v>
      </c>
      <c r="BL301" s="19" t="s">
        <v>175</v>
      </c>
      <c r="BM301" s="233" t="s">
        <v>1907</v>
      </c>
    </row>
    <row r="302" s="15" customFormat="1">
      <c r="A302" s="15"/>
      <c r="B302" s="277"/>
      <c r="C302" s="278"/>
      <c r="D302" s="247" t="s">
        <v>605</v>
      </c>
      <c r="E302" s="279" t="s">
        <v>20</v>
      </c>
      <c r="F302" s="280" t="s">
        <v>1908</v>
      </c>
      <c r="G302" s="278"/>
      <c r="H302" s="279" t="s">
        <v>20</v>
      </c>
      <c r="I302" s="281"/>
      <c r="J302" s="281"/>
      <c r="K302" s="278"/>
      <c r="L302" s="278"/>
      <c r="M302" s="282"/>
      <c r="N302" s="283"/>
      <c r="O302" s="284"/>
      <c r="P302" s="284"/>
      <c r="Q302" s="284"/>
      <c r="R302" s="284"/>
      <c r="S302" s="284"/>
      <c r="T302" s="284"/>
      <c r="U302" s="284"/>
      <c r="V302" s="284"/>
      <c r="W302" s="284"/>
      <c r="X302" s="285"/>
      <c r="Y302" s="15"/>
      <c r="Z302" s="15"/>
      <c r="AA302" s="15"/>
      <c r="AB302" s="15"/>
      <c r="AC302" s="15"/>
      <c r="AD302" s="15"/>
      <c r="AE302" s="15"/>
      <c r="AT302" s="286" t="s">
        <v>605</v>
      </c>
      <c r="AU302" s="286" t="s">
        <v>165</v>
      </c>
      <c r="AV302" s="15" t="s">
        <v>84</v>
      </c>
      <c r="AW302" s="15" t="s">
        <v>5</v>
      </c>
      <c r="AX302" s="15" t="s">
        <v>76</v>
      </c>
      <c r="AY302" s="286" t="s">
        <v>166</v>
      </c>
    </row>
    <row r="303" s="13" customFormat="1">
      <c r="A303" s="13"/>
      <c r="B303" s="245"/>
      <c r="C303" s="246"/>
      <c r="D303" s="247" t="s">
        <v>605</v>
      </c>
      <c r="E303" s="248" t="s">
        <v>20</v>
      </c>
      <c r="F303" s="249" t="s">
        <v>1909</v>
      </c>
      <c r="G303" s="246"/>
      <c r="H303" s="250">
        <v>2526.4160000000002</v>
      </c>
      <c r="I303" s="251"/>
      <c r="J303" s="251"/>
      <c r="K303" s="246"/>
      <c r="L303" s="246"/>
      <c r="M303" s="252"/>
      <c r="N303" s="253"/>
      <c r="O303" s="254"/>
      <c r="P303" s="254"/>
      <c r="Q303" s="254"/>
      <c r="R303" s="254"/>
      <c r="S303" s="254"/>
      <c r="T303" s="254"/>
      <c r="U303" s="254"/>
      <c r="V303" s="254"/>
      <c r="W303" s="254"/>
      <c r="X303" s="255"/>
      <c r="Y303" s="13"/>
      <c r="Z303" s="13"/>
      <c r="AA303" s="13"/>
      <c r="AB303" s="13"/>
      <c r="AC303" s="13"/>
      <c r="AD303" s="13"/>
      <c r="AE303" s="13"/>
      <c r="AT303" s="256" t="s">
        <v>605</v>
      </c>
      <c r="AU303" s="256" t="s">
        <v>165</v>
      </c>
      <c r="AV303" s="13" t="s">
        <v>86</v>
      </c>
      <c r="AW303" s="13" t="s">
        <v>5</v>
      </c>
      <c r="AX303" s="13" t="s">
        <v>84</v>
      </c>
      <c r="AY303" s="256" t="s">
        <v>166</v>
      </c>
    </row>
    <row r="304" s="2" customFormat="1" ht="24.15" customHeight="1">
      <c r="A304" s="40"/>
      <c r="B304" s="41"/>
      <c r="C304" s="220" t="s">
        <v>414</v>
      </c>
      <c r="D304" s="220" t="s">
        <v>171</v>
      </c>
      <c r="E304" s="221" t="s">
        <v>1910</v>
      </c>
      <c r="F304" s="222" t="s">
        <v>1911</v>
      </c>
      <c r="G304" s="223" t="s">
        <v>998</v>
      </c>
      <c r="H304" s="224">
        <v>2526.4160000000002</v>
      </c>
      <c r="I304" s="225"/>
      <c r="J304" s="225"/>
      <c r="K304" s="226">
        <f>ROUND(P304*H304,2)</f>
        <v>0</v>
      </c>
      <c r="L304" s="227"/>
      <c r="M304" s="46"/>
      <c r="N304" s="228" t="s">
        <v>20</v>
      </c>
      <c r="O304" s="229" t="s">
        <v>45</v>
      </c>
      <c r="P304" s="230">
        <f>I304+J304</f>
        <v>0</v>
      </c>
      <c r="Q304" s="230">
        <f>ROUND(I304*H304,2)</f>
        <v>0</v>
      </c>
      <c r="R304" s="230">
        <f>ROUND(J304*H304,2)</f>
        <v>0</v>
      </c>
      <c r="S304" s="86"/>
      <c r="T304" s="231">
        <f>S304*H304</f>
        <v>0</v>
      </c>
      <c r="U304" s="231">
        <v>0</v>
      </c>
      <c r="V304" s="231">
        <f>U304*H304</f>
        <v>0</v>
      </c>
      <c r="W304" s="231">
        <v>0</v>
      </c>
      <c r="X304" s="232">
        <f>W304*H304</f>
        <v>0</v>
      </c>
      <c r="Y304" s="40"/>
      <c r="Z304" s="40"/>
      <c r="AA304" s="40"/>
      <c r="AB304" s="40"/>
      <c r="AC304" s="40"/>
      <c r="AD304" s="40"/>
      <c r="AE304" s="40"/>
      <c r="AR304" s="233" t="s">
        <v>175</v>
      </c>
      <c r="AT304" s="233" t="s">
        <v>171</v>
      </c>
      <c r="AU304" s="233" t="s">
        <v>165</v>
      </c>
      <c r="AY304" s="19" t="s">
        <v>166</v>
      </c>
      <c r="BE304" s="234">
        <f>IF(O304="základní",K304,0)</f>
        <v>0</v>
      </c>
      <c r="BF304" s="234">
        <f>IF(O304="snížená",K304,0)</f>
        <v>0</v>
      </c>
      <c r="BG304" s="234">
        <f>IF(O304="zákl. přenesená",K304,0)</f>
        <v>0</v>
      </c>
      <c r="BH304" s="234">
        <f>IF(O304="sníž. přenesená",K304,0)</f>
        <v>0</v>
      </c>
      <c r="BI304" s="234">
        <f>IF(O304="nulová",K304,0)</f>
        <v>0</v>
      </c>
      <c r="BJ304" s="19" t="s">
        <v>84</v>
      </c>
      <c r="BK304" s="234">
        <f>ROUND(P304*H304,2)</f>
        <v>0</v>
      </c>
      <c r="BL304" s="19" t="s">
        <v>175</v>
      </c>
      <c r="BM304" s="233" t="s">
        <v>1912</v>
      </c>
    </row>
    <row r="305" s="15" customFormat="1">
      <c r="A305" s="15"/>
      <c r="B305" s="277"/>
      <c r="C305" s="278"/>
      <c r="D305" s="247" t="s">
        <v>605</v>
      </c>
      <c r="E305" s="279" t="s">
        <v>20</v>
      </c>
      <c r="F305" s="280" t="s">
        <v>1908</v>
      </c>
      <c r="G305" s="278"/>
      <c r="H305" s="279" t="s">
        <v>20</v>
      </c>
      <c r="I305" s="281"/>
      <c r="J305" s="281"/>
      <c r="K305" s="278"/>
      <c r="L305" s="278"/>
      <c r="M305" s="282"/>
      <c r="N305" s="283"/>
      <c r="O305" s="284"/>
      <c r="P305" s="284"/>
      <c r="Q305" s="284"/>
      <c r="R305" s="284"/>
      <c r="S305" s="284"/>
      <c r="T305" s="284"/>
      <c r="U305" s="284"/>
      <c r="V305" s="284"/>
      <c r="W305" s="284"/>
      <c r="X305" s="285"/>
      <c r="Y305" s="15"/>
      <c r="Z305" s="15"/>
      <c r="AA305" s="15"/>
      <c r="AB305" s="15"/>
      <c r="AC305" s="15"/>
      <c r="AD305" s="15"/>
      <c r="AE305" s="15"/>
      <c r="AT305" s="286" t="s">
        <v>605</v>
      </c>
      <c r="AU305" s="286" t="s">
        <v>165</v>
      </c>
      <c r="AV305" s="15" t="s">
        <v>84</v>
      </c>
      <c r="AW305" s="15" t="s">
        <v>5</v>
      </c>
      <c r="AX305" s="15" t="s">
        <v>76</v>
      </c>
      <c r="AY305" s="286" t="s">
        <v>166</v>
      </c>
    </row>
    <row r="306" s="13" customFormat="1">
      <c r="A306" s="13"/>
      <c r="B306" s="245"/>
      <c r="C306" s="246"/>
      <c r="D306" s="247" t="s">
        <v>605</v>
      </c>
      <c r="E306" s="248" t="s">
        <v>20</v>
      </c>
      <c r="F306" s="249" t="s">
        <v>1909</v>
      </c>
      <c r="G306" s="246"/>
      <c r="H306" s="250">
        <v>2526.4160000000002</v>
      </c>
      <c r="I306" s="251"/>
      <c r="J306" s="251"/>
      <c r="K306" s="246"/>
      <c r="L306" s="246"/>
      <c r="M306" s="252"/>
      <c r="N306" s="253"/>
      <c r="O306" s="254"/>
      <c r="P306" s="254"/>
      <c r="Q306" s="254"/>
      <c r="R306" s="254"/>
      <c r="S306" s="254"/>
      <c r="T306" s="254"/>
      <c r="U306" s="254"/>
      <c r="V306" s="254"/>
      <c r="W306" s="254"/>
      <c r="X306" s="255"/>
      <c r="Y306" s="13"/>
      <c r="Z306" s="13"/>
      <c r="AA306" s="13"/>
      <c r="AB306" s="13"/>
      <c r="AC306" s="13"/>
      <c r="AD306" s="13"/>
      <c r="AE306" s="13"/>
      <c r="AT306" s="256" t="s">
        <v>605</v>
      </c>
      <c r="AU306" s="256" t="s">
        <v>165</v>
      </c>
      <c r="AV306" s="13" t="s">
        <v>86</v>
      </c>
      <c r="AW306" s="13" t="s">
        <v>5</v>
      </c>
      <c r="AX306" s="13" t="s">
        <v>84</v>
      </c>
      <c r="AY306" s="256" t="s">
        <v>166</v>
      </c>
    </row>
    <row r="307" s="12" customFormat="1" ht="20.88" customHeight="1">
      <c r="A307" s="12"/>
      <c r="B307" s="203"/>
      <c r="C307" s="204"/>
      <c r="D307" s="205" t="s">
        <v>75</v>
      </c>
      <c r="E307" s="218" t="s">
        <v>400</v>
      </c>
      <c r="F307" s="218" t="s">
        <v>1913</v>
      </c>
      <c r="G307" s="204"/>
      <c r="H307" s="204"/>
      <c r="I307" s="207"/>
      <c r="J307" s="207"/>
      <c r="K307" s="219">
        <f>BK307</f>
        <v>0</v>
      </c>
      <c r="L307" s="204"/>
      <c r="M307" s="209"/>
      <c r="N307" s="210"/>
      <c r="O307" s="211"/>
      <c r="P307" s="211"/>
      <c r="Q307" s="212">
        <f>SUM(Q308:Q315)</f>
        <v>0</v>
      </c>
      <c r="R307" s="212">
        <f>SUM(R308:R315)</f>
        <v>0</v>
      </c>
      <c r="S307" s="211"/>
      <c r="T307" s="213">
        <f>SUM(T308:T315)</f>
        <v>0</v>
      </c>
      <c r="U307" s="211"/>
      <c r="V307" s="213">
        <f>SUM(V308:V315)</f>
        <v>47.181949599999996</v>
      </c>
      <c r="W307" s="211"/>
      <c r="X307" s="214">
        <f>SUM(X308:X315)</f>
        <v>0</v>
      </c>
      <c r="Y307" s="12"/>
      <c r="Z307" s="12"/>
      <c r="AA307" s="12"/>
      <c r="AB307" s="12"/>
      <c r="AC307" s="12"/>
      <c r="AD307" s="12"/>
      <c r="AE307" s="12"/>
      <c r="AR307" s="215" t="s">
        <v>84</v>
      </c>
      <c r="AT307" s="216" t="s">
        <v>75</v>
      </c>
      <c r="AU307" s="216" t="s">
        <v>86</v>
      </c>
      <c r="AY307" s="215" t="s">
        <v>166</v>
      </c>
      <c r="BK307" s="217">
        <f>SUM(BK308:BK315)</f>
        <v>0</v>
      </c>
    </row>
    <row r="308" s="2" customFormat="1" ht="21.75" customHeight="1">
      <c r="A308" s="40"/>
      <c r="B308" s="41"/>
      <c r="C308" s="220" t="s">
        <v>313</v>
      </c>
      <c r="D308" s="220" t="s">
        <v>171</v>
      </c>
      <c r="E308" s="221" t="s">
        <v>1914</v>
      </c>
      <c r="F308" s="222" t="s">
        <v>1915</v>
      </c>
      <c r="G308" s="223" t="s">
        <v>998</v>
      </c>
      <c r="H308" s="224">
        <v>2406.1100000000001</v>
      </c>
      <c r="I308" s="225"/>
      <c r="J308" s="225"/>
      <c r="K308" s="226">
        <f>ROUND(P308*H308,2)</f>
        <v>0</v>
      </c>
      <c r="L308" s="227"/>
      <c r="M308" s="46"/>
      <c r="N308" s="228" t="s">
        <v>20</v>
      </c>
      <c r="O308" s="229" t="s">
        <v>45</v>
      </c>
      <c r="P308" s="230">
        <f>I308+J308</f>
        <v>0</v>
      </c>
      <c r="Q308" s="230">
        <f>ROUND(I308*H308,2)</f>
        <v>0</v>
      </c>
      <c r="R308" s="230">
        <f>ROUND(J308*H308,2)</f>
        <v>0</v>
      </c>
      <c r="S308" s="86"/>
      <c r="T308" s="231">
        <f>S308*H308</f>
        <v>0</v>
      </c>
      <c r="U308" s="231">
        <v>0</v>
      </c>
      <c r="V308" s="231">
        <f>U308*H308</f>
        <v>0</v>
      </c>
      <c r="W308" s="231">
        <v>0</v>
      </c>
      <c r="X308" s="232">
        <f>W308*H308</f>
        <v>0</v>
      </c>
      <c r="Y308" s="40"/>
      <c r="Z308" s="40"/>
      <c r="AA308" s="40"/>
      <c r="AB308" s="40"/>
      <c r="AC308" s="40"/>
      <c r="AD308" s="40"/>
      <c r="AE308" s="40"/>
      <c r="AR308" s="233" t="s">
        <v>175</v>
      </c>
      <c r="AT308" s="233" t="s">
        <v>171</v>
      </c>
      <c r="AU308" s="233" t="s">
        <v>165</v>
      </c>
      <c r="AY308" s="19" t="s">
        <v>166</v>
      </c>
      <c r="BE308" s="234">
        <f>IF(O308="základní",K308,0)</f>
        <v>0</v>
      </c>
      <c r="BF308" s="234">
        <f>IF(O308="snížená",K308,0)</f>
        <v>0</v>
      </c>
      <c r="BG308" s="234">
        <f>IF(O308="zákl. přenesená",K308,0)</f>
        <v>0</v>
      </c>
      <c r="BH308" s="234">
        <f>IF(O308="sníž. přenesená",K308,0)</f>
        <v>0</v>
      </c>
      <c r="BI308" s="234">
        <f>IF(O308="nulová",K308,0)</f>
        <v>0</v>
      </c>
      <c r="BJ308" s="19" t="s">
        <v>84</v>
      </c>
      <c r="BK308" s="234">
        <f>ROUND(P308*H308,2)</f>
        <v>0</v>
      </c>
      <c r="BL308" s="19" t="s">
        <v>175</v>
      </c>
      <c r="BM308" s="233" t="s">
        <v>1916</v>
      </c>
    </row>
    <row r="309" s="13" customFormat="1">
      <c r="A309" s="13"/>
      <c r="B309" s="245"/>
      <c r="C309" s="246"/>
      <c r="D309" s="247" t="s">
        <v>605</v>
      </c>
      <c r="E309" s="248" t="s">
        <v>20</v>
      </c>
      <c r="F309" s="249" t="s">
        <v>1889</v>
      </c>
      <c r="G309" s="246"/>
      <c r="H309" s="250">
        <v>2406.1100000000001</v>
      </c>
      <c r="I309" s="251"/>
      <c r="J309" s="251"/>
      <c r="K309" s="246"/>
      <c r="L309" s="246"/>
      <c r="M309" s="252"/>
      <c r="N309" s="253"/>
      <c r="O309" s="254"/>
      <c r="P309" s="254"/>
      <c r="Q309" s="254"/>
      <c r="R309" s="254"/>
      <c r="S309" s="254"/>
      <c r="T309" s="254"/>
      <c r="U309" s="254"/>
      <c r="V309" s="254"/>
      <c r="W309" s="254"/>
      <c r="X309" s="255"/>
      <c r="Y309" s="13"/>
      <c r="Z309" s="13"/>
      <c r="AA309" s="13"/>
      <c r="AB309" s="13"/>
      <c r="AC309" s="13"/>
      <c r="AD309" s="13"/>
      <c r="AE309" s="13"/>
      <c r="AT309" s="256" t="s">
        <v>605</v>
      </c>
      <c r="AU309" s="256" t="s">
        <v>165</v>
      </c>
      <c r="AV309" s="13" t="s">
        <v>86</v>
      </c>
      <c r="AW309" s="13" t="s">
        <v>5</v>
      </c>
      <c r="AX309" s="13" t="s">
        <v>84</v>
      </c>
      <c r="AY309" s="256" t="s">
        <v>166</v>
      </c>
    </row>
    <row r="310" s="2" customFormat="1" ht="24.15" customHeight="1">
      <c r="A310" s="40"/>
      <c r="B310" s="41"/>
      <c r="C310" s="220" t="s">
        <v>419</v>
      </c>
      <c r="D310" s="220" t="s">
        <v>171</v>
      </c>
      <c r="E310" s="221" t="s">
        <v>1917</v>
      </c>
      <c r="F310" s="222" t="s">
        <v>1918</v>
      </c>
      <c r="G310" s="223" t="s">
        <v>1374</v>
      </c>
      <c r="H310" s="224">
        <v>45.619999999999997</v>
      </c>
      <c r="I310" s="225"/>
      <c r="J310" s="225"/>
      <c r="K310" s="226">
        <f>ROUND(P310*H310,2)</f>
        <v>0</v>
      </c>
      <c r="L310" s="227"/>
      <c r="M310" s="46"/>
      <c r="N310" s="228" t="s">
        <v>20</v>
      </c>
      <c r="O310" s="229" t="s">
        <v>45</v>
      </c>
      <c r="P310" s="230">
        <f>I310+J310</f>
        <v>0</v>
      </c>
      <c r="Q310" s="230">
        <f>ROUND(I310*H310,2)</f>
        <v>0</v>
      </c>
      <c r="R310" s="230">
        <f>ROUND(J310*H310,2)</f>
        <v>0</v>
      </c>
      <c r="S310" s="86"/>
      <c r="T310" s="231">
        <f>S310*H310</f>
        <v>0</v>
      </c>
      <c r="U310" s="231">
        <v>1.01508</v>
      </c>
      <c r="V310" s="231">
        <f>U310*H310</f>
        <v>46.307949599999993</v>
      </c>
      <c r="W310" s="231">
        <v>0</v>
      </c>
      <c r="X310" s="232">
        <f>W310*H310</f>
        <v>0</v>
      </c>
      <c r="Y310" s="40"/>
      <c r="Z310" s="40"/>
      <c r="AA310" s="40"/>
      <c r="AB310" s="40"/>
      <c r="AC310" s="40"/>
      <c r="AD310" s="40"/>
      <c r="AE310" s="40"/>
      <c r="AR310" s="233" t="s">
        <v>175</v>
      </c>
      <c r="AT310" s="233" t="s">
        <v>171</v>
      </c>
      <c r="AU310" s="233" t="s">
        <v>165</v>
      </c>
      <c r="AY310" s="19" t="s">
        <v>166</v>
      </c>
      <c r="BE310" s="234">
        <f>IF(O310="základní",K310,0)</f>
        <v>0</v>
      </c>
      <c r="BF310" s="234">
        <f>IF(O310="snížená",K310,0)</f>
        <v>0</v>
      </c>
      <c r="BG310" s="234">
        <f>IF(O310="zákl. přenesená",K310,0)</f>
        <v>0</v>
      </c>
      <c r="BH310" s="234">
        <f>IF(O310="sníž. přenesená",K310,0)</f>
        <v>0</v>
      </c>
      <c r="BI310" s="234">
        <f>IF(O310="nulová",K310,0)</f>
        <v>0</v>
      </c>
      <c r="BJ310" s="19" t="s">
        <v>84</v>
      </c>
      <c r="BK310" s="234">
        <f>ROUND(P310*H310,2)</f>
        <v>0</v>
      </c>
      <c r="BL310" s="19" t="s">
        <v>175</v>
      </c>
      <c r="BM310" s="233" t="s">
        <v>1919</v>
      </c>
    </row>
    <row r="311" s="15" customFormat="1">
      <c r="A311" s="15"/>
      <c r="B311" s="277"/>
      <c r="C311" s="278"/>
      <c r="D311" s="247" t="s">
        <v>605</v>
      </c>
      <c r="E311" s="279" t="s">
        <v>20</v>
      </c>
      <c r="F311" s="280" t="s">
        <v>1920</v>
      </c>
      <c r="G311" s="278"/>
      <c r="H311" s="279" t="s">
        <v>20</v>
      </c>
      <c r="I311" s="281"/>
      <c r="J311" s="281"/>
      <c r="K311" s="278"/>
      <c r="L311" s="278"/>
      <c r="M311" s="282"/>
      <c r="N311" s="283"/>
      <c r="O311" s="284"/>
      <c r="P311" s="284"/>
      <c r="Q311" s="284"/>
      <c r="R311" s="284"/>
      <c r="S311" s="284"/>
      <c r="T311" s="284"/>
      <c r="U311" s="284"/>
      <c r="V311" s="284"/>
      <c r="W311" s="284"/>
      <c r="X311" s="285"/>
      <c r="Y311" s="15"/>
      <c r="Z311" s="15"/>
      <c r="AA311" s="15"/>
      <c r="AB311" s="15"/>
      <c r="AC311" s="15"/>
      <c r="AD311" s="15"/>
      <c r="AE311" s="15"/>
      <c r="AT311" s="286" t="s">
        <v>605</v>
      </c>
      <c r="AU311" s="286" t="s">
        <v>165</v>
      </c>
      <c r="AV311" s="15" t="s">
        <v>84</v>
      </c>
      <c r="AW311" s="15" t="s">
        <v>5</v>
      </c>
      <c r="AX311" s="15" t="s">
        <v>76</v>
      </c>
      <c r="AY311" s="286" t="s">
        <v>166</v>
      </c>
    </row>
    <row r="312" s="13" customFormat="1">
      <c r="A312" s="13"/>
      <c r="B312" s="245"/>
      <c r="C312" s="246"/>
      <c r="D312" s="247" t="s">
        <v>605</v>
      </c>
      <c r="E312" s="248" t="s">
        <v>20</v>
      </c>
      <c r="F312" s="249" t="s">
        <v>1921</v>
      </c>
      <c r="G312" s="246"/>
      <c r="H312" s="250">
        <v>45.619999999999997</v>
      </c>
      <c r="I312" s="251"/>
      <c r="J312" s="251"/>
      <c r="K312" s="246"/>
      <c r="L312" s="246"/>
      <c r="M312" s="252"/>
      <c r="N312" s="253"/>
      <c r="O312" s="254"/>
      <c r="P312" s="254"/>
      <c r="Q312" s="254"/>
      <c r="R312" s="254"/>
      <c r="S312" s="254"/>
      <c r="T312" s="254"/>
      <c r="U312" s="254"/>
      <c r="V312" s="254"/>
      <c r="W312" s="254"/>
      <c r="X312" s="255"/>
      <c r="Y312" s="13"/>
      <c r="Z312" s="13"/>
      <c r="AA312" s="13"/>
      <c r="AB312" s="13"/>
      <c r="AC312" s="13"/>
      <c r="AD312" s="13"/>
      <c r="AE312" s="13"/>
      <c r="AT312" s="256" t="s">
        <v>605</v>
      </c>
      <c r="AU312" s="256" t="s">
        <v>165</v>
      </c>
      <c r="AV312" s="13" t="s">
        <v>86</v>
      </c>
      <c r="AW312" s="13" t="s">
        <v>5</v>
      </c>
      <c r="AX312" s="13" t="s">
        <v>84</v>
      </c>
      <c r="AY312" s="256" t="s">
        <v>166</v>
      </c>
    </row>
    <row r="313" s="2" customFormat="1" ht="24.15" customHeight="1">
      <c r="A313" s="40"/>
      <c r="B313" s="41"/>
      <c r="C313" s="235" t="s">
        <v>423</v>
      </c>
      <c r="D313" s="235" t="s">
        <v>163</v>
      </c>
      <c r="E313" s="236" t="s">
        <v>1922</v>
      </c>
      <c r="F313" s="237" t="s">
        <v>1923</v>
      </c>
      <c r="G313" s="238" t="s">
        <v>1374</v>
      </c>
      <c r="H313" s="239">
        <v>0.874</v>
      </c>
      <c r="I313" s="240"/>
      <c r="J313" s="241"/>
      <c r="K313" s="242">
        <f>ROUND(P313*H313,2)</f>
        <v>0</v>
      </c>
      <c r="L313" s="241"/>
      <c r="M313" s="243"/>
      <c r="N313" s="244" t="s">
        <v>20</v>
      </c>
      <c r="O313" s="229" t="s">
        <v>45</v>
      </c>
      <c r="P313" s="230">
        <f>I313+J313</f>
        <v>0</v>
      </c>
      <c r="Q313" s="230">
        <f>ROUND(I313*H313,2)</f>
        <v>0</v>
      </c>
      <c r="R313" s="230">
        <f>ROUND(J313*H313,2)</f>
        <v>0</v>
      </c>
      <c r="S313" s="86"/>
      <c r="T313" s="231">
        <f>S313*H313</f>
        <v>0</v>
      </c>
      <c r="U313" s="231">
        <v>1</v>
      </c>
      <c r="V313" s="231">
        <f>U313*H313</f>
        <v>0.874</v>
      </c>
      <c r="W313" s="231">
        <v>0</v>
      </c>
      <c r="X313" s="232">
        <f>W313*H313</f>
        <v>0</v>
      </c>
      <c r="Y313" s="40"/>
      <c r="Z313" s="40"/>
      <c r="AA313" s="40"/>
      <c r="AB313" s="40"/>
      <c r="AC313" s="40"/>
      <c r="AD313" s="40"/>
      <c r="AE313" s="40"/>
      <c r="AR313" s="233" t="s">
        <v>194</v>
      </c>
      <c r="AT313" s="233" t="s">
        <v>163</v>
      </c>
      <c r="AU313" s="233" t="s">
        <v>165</v>
      </c>
      <c r="AY313" s="19" t="s">
        <v>166</v>
      </c>
      <c r="BE313" s="234">
        <f>IF(O313="základní",K313,0)</f>
        <v>0</v>
      </c>
      <c r="BF313" s="234">
        <f>IF(O313="snížená",K313,0)</f>
        <v>0</v>
      </c>
      <c r="BG313" s="234">
        <f>IF(O313="zákl. přenesená",K313,0)</f>
        <v>0</v>
      </c>
      <c r="BH313" s="234">
        <f>IF(O313="sníž. přenesená",K313,0)</f>
        <v>0</v>
      </c>
      <c r="BI313" s="234">
        <f>IF(O313="nulová",K313,0)</f>
        <v>0</v>
      </c>
      <c r="BJ313" s="19" t="s">
        <v>84</v>
      </c>
      <c r="BK313" s="234">
        <f>ROUND(P313*H313,2)</f>
        <v>0</v>
      </c>
      <c r="BL313" s="19" t="s">
        <v>175</v>
      </c>
      <c r="BM313" s="233" t="s">
        <v>1924</v>
      </c>
    </row>
    <row r="314" s="15" customFormat="1">
      <c r="A314" s="15"/>
      <c r="B314" s="277"/>
      <c r="C314" s="278"/>
      <c r="D314" s="247" t="s">
        <v>605</v>
      </c>
      <c r="E314" s="279" t="s">
        <v>20</v>
      </c>
      <c r="F314" s="280" t="s">
        <v>1925</v>
      </c>
      <c r="G314" s="278"/>
      <c r="H314" s="279" t="s">
        <v>20</v>
      </c>
      <c r="I314" s="281"/>
      <c r="J314" s="281"/>
      <c r="K314" s="278"/>
      <c r="L314" s="278"/>
      <c r="M314" s="282"/>
      <c r="N314" s="283"/>
      <c r="O314" s="284"/>
      <c r="P314" s="284"/>
      <c r="Q314" s="284"/>
      <c r="R314" s="284"/>
      <c r="S314" s="284"/>
      <c r="T314" s="284"/>
      <c r="U314" s="284"/>
      <c r="V314" s="284"/>
      <c r="W314" s="284"/>
      <c r="X314" s="285"/>
      <c r="Y314" s="15"/>
      <c r="Z314" s="15"/>
      <c r="AA314" s="15"/>
      <c r="AB314" s="15"/>
      <c r="AC314" s="15"/>
      <c r="AD314" s="15"/>
      <c r="AE314" s="15"/>
      <c r="AT314" s="286" t="s">
        <v>605</v>
      </c>
      <c r="AU314" s="286" t="s">
        <v>165</v>
      </c>
      <c r="AV314" s="15" t="s">
        <v>84</v>
      </c>
      <c r="AW314" s="15" t="s">
        <v>5</v>
      </c>
      <c r="AX314" s="15" t="s">
        <v>76</v>
      </c>
      <c r="AY314" s="286" t="s">
        <v>166</v>
      </c>
    </row>
    <row r="315" s="13" customFormat="1">
      <c r="A315" s="13"/>
      <c r="B315" s="245"/>
      <c r="C315" s="246"/>
      <c r="D315" s="247" t="s">
        <v>605</v>
      </c>
      <c r="E315" s="248" t="s">
        <v>20</v>
      </c>
      <c r="F315" s="249" t="s">
        <v>1926</v>
      </c>
      <c r="G315" s="246"/>
      <c r="H315" s="250">
        <v>0.874</v>
      </c>
      <c r="I315" s="251"/>
      <c r="J315" s="251"/>
      <c r="K315" s="246"/>
      <c r="L315" s="246"/>
      <c r="M315" s="252"/>
      <c r="N315" s="253"/>
      <c r="O315" s="254"/>
      <c r="P315" s="254"/>
      <c r="Q315" s="254"/>
      <c r="R315" s="254"/>
      <c r="S315" s="254"/>
      <c r="T315" s="254"/>
      <c r="U315" s="254"/>
      <c r="V315" s="254"/>
      <c r="W315" s="254"/>
      <c r="X315" s="255"/>
      <c r="Y315" s="13"/>
      <c r="Z315" s="13"/>
      <c r="AA315" s="13"/>
      <c r="AB315" s="13"/>
      <c r="AC315" s="13"/>
      <c r="AD315" s="13"/>
      <c r="AE315" s="13"/>
      <c r="AT315" s="256" t="s">
        <v>605</v>
      </c>
      <c r="AU315" s="256" t="s">
        <v>165</v>
      </c>
      <c r="AV315" s="13" t="s">
        <v>86</v>
      </c>
      <c r="AW315" s="13" t="s">
        <v>5</v>
      </c>
      <c r="AX315" s="13" t="s">
        <v>84</v>
      </c>
      <c r="AY315" s="256" t="s">
        <v>166</v>
      </c>
    </row>
    <row r="316" s="12" customFormat="1" ht="20.88" customHeight="1">
      <c r="A316" s="12"/>
      <c r="B316" s="203"/>
      <c r="C316" s="204"/>
      <c r="D316" s="205" t="s">
        <v>75</v>
      </c>
      <c r="E316" s="218" t="s">
        <v>404</v>
      </c>
      <c r="F316" s="218" t="s">
        <v>1927</v>
      </c>
      <c r="G316" s="204"/>
      <c r="H316" s="204"/>
      <c r="I316" s="207"/>
      <c r="J316" s="207"/>
      <c r="K316" s="219">
        <f>BK316</f>
        <v>0</v>
      </c>
      <c r="L316" s="204"/>
      <c r="M316" s="209"/>
      <c r="N316" s="210"/>
      <c r="O316" s="211"/>
      <c r="P316" s="211"/>
      <c r="Q316" s="212">
        <f>SUM(Q317:Q340)</f>
        <v>0</v>
      </c>
      <c r="R316" s="212">
        <f>SUM(R317:R340)</f>
        <v>0</v>
      </c>
      <c r="S316" s="211"/>
      <c r="T316" s="213">
        <f>SUM(T317:T340)</f>
        <v>0</v>
      </c>
      <c r="U316" s="211"/>
      <c r="V316" s="213">
        <f>SUM(V317:V340)</f>
        <v>126.94401199999999</v>
      </c>
      <c r="W316" s="211"/>
      <c r="X316" s="214">
        <f>SUM(X317:X340)</f>
        <v>0</v>
      </c>
      <c r="Y316" s="12"/>
      <c r="Z316" s="12"/>
      <c r="AA316" s="12"/>
      <c r="AB316" s="12"/>
      <c r="AC316" s="12"/>
      <c r="AD316" s="12"/>
      <c r="AE316" s="12"/>
      <c r="AR316" s="215" t="s">
        <v>84</v>
      </c>
      <c r="AT316" s="216" t="s">
        <v>75</v>
      </c>
      <c r="AU316" s="216" t="s">
        <v>86</v>
      </c>
      <c r="AY316" s="215" t="s">
        <v>166</v>
      </c>
      <c r="BK316" s="217">
        <f>SUM(BK317:BK340)</f>
        <v>0</v>
      </c>
    </row>
    <row r="317" s="2" customFormat="1" ht="33" customHeight="1">
      <c r="A317" s="40"/>
      <c r="B317" s="41"/>
      <c r="C317" s="220" t="s">
        <v>427</v>
      </c>
      <c r="D317" s="220" t="s">
        <v>171</v>
      </c>
      <c r="E317" s="221" t="s">
        <v>1928</v>
      </c>
      <c r="F317" s="222" t="s">
        <v>1929</v>
      </c>
      <c r="G317" s="223" t="s">
        <v>998</v>
      </c>
      <c r="H317" s="224">
        <v>5</v>
      </c>
      <c r="I317" s="225"/>
      <c r="J317" s="225"/>
      <c r="K317" s="226">
        <f>ROUND(P317*H317,2)</f>
        <v>0</v>
      </c>
      <c r="L317" s="227"/>
      <c r="M317" s="46"/>
      <c r="N317" s="228" t="s">
        <v>20</v>
      </c>
      <c r="O317" s="229" t="s">
        <v>45</v>
      </c>
      <c r="P317" s="230">
        <f>I317+J317</f>
        <v>0</v>
      </c>
      <c r="Q317" s="230">
        <f>ROUND(I317*H317,2)</f>
        <v>0</v>
      </c>
      <c r="R317" s="230">
        <f>ROUND(J317*H317,2)</f>
        <v>0</v>
      </c>
      <c r="S317" s="86"/>
      <c r="T317" s="231">
        <f>S317*H317</f>
        <v>0</v>
      </c>
      <c r="U317" s="231">
        <v>0</v>
      </c>
      <c r="V317" s="231">
        <f>U317*H317</f>
        <v>0</v>
      </c>
      <c r="W317" s="231">
        <v>0</v>
      </c>
      <c r="X317" s="232">
        <f>W317*H317</f>
        <v>0</v>
      </c>
      <c r="Y317" s="40"/>
      <c r="Z317" s="40"/>
      <c r="AA317" s="40"/>
      <c r="AB317" s="40"/>
      <c r="AC317" s="40"/>
      <c r="AD317" s="40"/>
      <c r="AE317" s="40"/>
      <c r="AR317" s="233" t="s">
        <v>175</v>
      </c>
      <c r="AT317" s="233" t="s">
        <v>171</v>
      </c>
      <c r="AU317" s="233" t="s">
        <v>165</v>
      </c>
      <c r="AY317" s="19" t="s">
        <v>166</v>
      </c>
      <c r="BE317" s="234">
        <f>IF(O317="základní",K317,0)</f>
        <v>0</v>
      </c>
      <c r="BF317" s="234">
        <f>IF(O317="snížená",K317,0)</f>
        <v>0</v>
      </c>
      <c r="BG317" s="234">
        <f>IF(O317="zákl. přenesená",K317,0)</f>
        <v>0</v>
      </c>
      <c r="BH317" s="234">
        <f>IF(O317="sníž. přenesená",K317,0)</f>
        <v>0</v>
      </c>
      <c r="BI317" s="234">
        <f>IF(O317="nulová",K317,0)</f>
        <v>0</v>
      </c>
      <c r="BJ317" s="19" t="s">
        <v>84</v>
      </c>
      <c r="BK317" s="234">
        <f>ROUND(P317*H317,2)</f>
        <v>0</v>
      </c>
      <c r="BL317" s="19" t="s">
        <v>175</v>
      </c>
      <c r="BM317" s="233" t="s">
        <v>1930</v>
      </c>
    </row>
    <row r="318" s="15" customFormat="1">
      <c r="A318" s="15"/>
      <c r="B318" s="277"/>
      <c r="C318" s="278"/>
      <c r="D318" s="247" t="s">
        <v>605</v>
      </c>
      <c r="E318" s="279" t="s">
        <v>20</v>
      </c>
      <c r="F318" s="280" t="s">
        <v>1931</v>
      </c>
      <c r="G318" s="278"/>
      <c r="H318" s="279" t="s">
        <v>20</v>
      </c>
      <c r="I318" s="281"/>
      <c r="J318" s="281"/>
      <c r="K318" s="278"/>
      <c r="L318" s="278"/>
      <c r="M318" s="282"/>
      <c r="N318" s="283"/>
      <c r="O318" s="284"/>
      <c r="P318" s="284"/>
      <c r="Q318" s="284"/>
      <c r="R318" s="284"/>
      <c r="S318" s="284"/>
      <c r="T318" s="284"/>
      <c r="U318" s="284"/>
      <c r="V318" s="284"/>
      <c r="W318" s="284"/>
      <c r="X318" s="285"/>
      <c r="Y318" s="15"/>
      <c r="Z318" s="15"/>
      <c r="AA318" s="15"/>
      <c r="AB318" s="15"/>
      <c r="AC318" s="15"/>
      <c r="AD318" s="15"/>
      <c r="AE318" s="15"/>
      <c r="AT318" s="286" t="s">
        <v>605</v>
      </c>
      <c r="AU318" s="286" t="s">
        <v>165</v>
      </c>
      <c r="AV318" s="15" t="s">
        <v>84</v>
      </c>
      <c r="AW318" s="15" t="s">
        <v>5</v>
      </c>
      <c r="AX318" s="15" t="s">
        <v>76</v>
      </c>
      <c r="AY318" s="286" t="s">
        <v>166</v>
      </c>
    </row>
    <row r="319" s="13" customFormat="1">
      <c r="A319" s="13"/>
      <c r="B319" s="245"/>
      <c r="C319" s="246"/>
      <c r="D319" s="247" t="s">
        <v>605</v>
      </c>
      <c r="E319" s="248" t="s">
        <v>20</v>
      </c>
      <c r="F319" s="249" t="s">
        <v>1932</v>
      </c>
      <c r="G319" s="246"/>
      <c r="H319" s="250">
        <v>5</v>
      </c>
      <c r="I319" s="251"/>
      <c r="J319" s="251"/>
      <c r="K319" s="246"/>
      <c r="L319" s="246"/>
      <c r="M319" s="252"/>
      <c r="N319" s="253"/>
      <c r="O319" s="254"/>
      <c r="P319" s="254"/>
      <c r="Q319" s="254"/>
      <c r="R319" s="254"/>
      <c r="S319" s="254"/>
      <c r="T319" s="254"/>
      <c r="U319" s="254"/>
      <c r="V319" s="254"/>
      <c r="W319" s="254"/>
      <c r="X319" s="255"/>
      <c r="Y319" s="13"/>
      <c r="Z319" s="13"/>
      <c r="AA319" s="13"/>
      <c r="AB319" s="13"/>
      <c r="AC319" s="13"/>
      <c r="AD319" s="13"/>
      <c r="AE319" s="13"/>
      <c r="AT319" s="256" t="s">
        <v>605</v>
      </c>
      <c r="AU319" s="256" t="s">
        <v>165</v>
      </c>
      <c r="AV319" s="13" t="s">
        <v>86</v>
      </c>
      <c r="AW319" s="13" t="s">
        <v>5</v>
      </c>
      <c r="AX319" s="13" t="s">
        <v>84</v>
      </c>
      <c r="AY319" s="256" t="s">
        <v>166</v>
      </c>
    </row>
    <row r="320" s="2" customFormat="1" ht="24.15" customHeight="1">
      <c r="A320" s="40"/>
      <c r="B320" s="41"/>
      <c r="C320" s="220" t="s">
        <v>429</v>
      </c>
      <c r="D320" s="220" t="s">
        <v>171</v>
      </c>
      <c r="E320" s="221" t="s">
        <v>1933</v>
      </c>
      <c r="F320" s="222" t="s">
        <v>1934</v>
      </c>
      <c r="G320" s="223" t="s">
        <v>998</v>
      </c>
      <c r="H320" s="224">
        <v>32.869999999999997</v>
      </c>
      <c r="I320" s="225"/>
      <c r="J320" s="225"/>
      <c r="K320" s="226">
        <f>ROUND(P320*H320,2)</f>
        <v>0</v>
      </c>
      <c r="L320" s="227"/>
      <c r="M320" s="46"/>
      <c r="N320" s="228" t="s">
        <v>20</v>
      </c>
      <c r="O320" s="229" t="s">
        <v>45</v>
      </c>
      <c r="P320" s="230">
        <f>I320+J320</f>
        <v>0</v>
      </c>
      <c r="Q320" s="230">
        <f>ROUND(I320*H320,2)</f>
        <v>0</v>
      </c>
      <c r="R320" s="230">
        <f>ROUND(J320*H320,2)</f>
        <v>0</v>
      </c>
      <c r="S320" s="86"/>
      <c r="T320" s="231">
        <f>S320*H320</f>
        <v>0</v>
      </c>
      <c r="U320" s="231">
        <v>0.084250000000000005</v>
      </c>
      <c r="V320" s="231">
        <f>U320*H320</f>
        <v>2.7692975</v>
      </c>
      <c r="W320" s="231">
        <v>0</v>
      </c>
      <c r="X320" s="232">
        <f>W320*H320</f>
        <v>0</v>
      </c>
      <c r="Y320" s="40"/>
      <c r="Z320" s="40"/>
      <c r="AA320" s="40"/>
      <c r="AB320" s="40"/>
      <c r="AC320" s="40"/>
      <c r="AD320" s="40"/>
      <c r="AE320" s="40"/>
      <c r="AR320" s="233" t="s">
        <v>175</v>
      </c>
      <c r="AT320" s="233" t="s">
        <v>171</v>
      </c>
      <c r="AU320" s="233" t="s">
        <v>165</v>
      </c>
      <c r="AY320" s="19" t="s">
        <v>166</v>
      </c>
      <c r="BE320" s="234">
        <f>IF(O320="základní",K320,0)</f>
        <v>0</v>
      </c>
      <c r="BF320" s="234">
        <f>IF(O320="snížená",K320,0)</f>
        <v>0</v>
      </c>
      <c r="BG320" s="234">
        <f>IF(O320="zákl. přenesená",K320,0)</f>
        <v>0</v>
      </c>
      <c r="BH320" s="234">
        <f>IF(O320="sníž. přenesená",K320,0)</f>
        <v>0</v>
      </c>
      <c r="BI320" s="234">
        <f>IF(O320="nulová",K320,0)</f>
        <v>0</v>
      </c>
      <c r="BJ320" s="19" t="s">
        <v>84</v>
      </c>
      <c r="BK320" s="234">
        <f>ROUND(P320*H320,2)</f>
        <v>0</v>
      </c>
      <c r="BL320" s="19" t="s">
        <v>175</v>
      </c>
      <c r="BM320" s="233" t="s">
        <v>1935</v>
      </c>
    </row>
    <row r="321" s="15" customFormat="1">
      <c r="A321" s="15"/>
      <c r="B321" s="277"/>
      <c r="C321" s="278"/>
      <c r="D321" s="247" t="s">
        <v>605</v>
      </c>
      <c r="E321" s="279" t="s">
        <v>20</v>
      </c>
      <c r="F321" s="280" t="s">
        <v>1936</v>
      </c>
      <c r="G321" s="278"/>
      <c r="H321" s="279" t="s">
        <v>20</v>
      </c>
      <c r="I321" s="281"/>
      <c r="J321" s="281"/>
      <c r="K321" s="278"/>
      <c r="L321" s="278"/>
      <c r="M321" s="282"/>
      <c r="N321" s="283"/>
      <c r="O321" s="284"/>
      <c r="P321" s="284"/>
      <c r="Q321" s="284"/>
      <c r="R321" s="284"/>
      <c r="S321" s="284"/>
      <c r="T321" s="284"/>
      <c r="U321" s="284"/>
      <c r="V321" s="284"/>
      <c r="W321" s="284"/>
      <c r="X321" s="285"/>
      <c r="Y321" s="15"/>
      <c r="Z321" s="15"/>
      <c r="AA321" s="15"/>
      <c r="AB321" s="15"/>
      <c r="AC321" s="15"/>
      <c r="AD321" s="15"/>
      <c r="AE321" s="15"/>
      <c r="AT321" s="286" t="s">
        <v>605</v>
      </c>
      <c r="AU321" s="286" t="s">
        <v>165</v>
      </c>
      <c r="AV321" s="15" t="s">
        <v>84</v>
      </c>
      <c r="AW321" s="15" t="s">
        <v>5</v>
      </c>
      <c r="AX321" s="15" t="s">
        <v>76</v>
      </c>
      <c r="AY321" s="286" t="s">
        <v>166</v>
      </c>
    </row>
    <row r="322" s="13" customFormat="1">
      <c r="A322" s="13"/>
      <c r="B322" s="245"/>
      <c r="C322" s="246"/>
      <c r="D322" s="247" t="s">
        <v>605</v>
      </c>
      <c r="E322" s="248" t="s">
        <v>20</v>
      </c>
      <c r="F322" s="249" t="s">
        <v>1937</v>
      </c>
      <c r="G322" s="246"/>
      <c r="H322" s="250">
        <v>26.32</v>
      </c>
      <c r="I322" s="251"/>
      <c r="J322" s="251"/>
      <c r="K322" s="246"/>
      <c r="L322" s="246"/>
      <c r="M322" s="252"/>
      <c r="N322" s="253"/>
      <c r="O322" s="254"/>
      <c r="P322" s="254"/>
      <c r="Q322" s="254"/>
      <c r="R322" s="254"/>
      <c r="S322" s="254"/>
      <c r="T322" s="254"/>
      <c r="U322" s="254"/>
      <c r="V322" s="254"/>
      <c r="W322" s="254"/>
      <c r="X322" s="255"/>
      <c r="Y322" s="13"/>
      <c r="Z322" s="13"/>
      <c r="AA322" s="13"/>
      <c r="AB322" s="13"/>
      <c r="AC322" s="13"/>
      <c r="AD322" s="13"/>
      <c r="AE322" s="13"/>
      <c r="AT322" s="256" t="s">
        <v>605</v>
      </c>
      <c r="AU322" s="256" t="s">
        <v>165</v>
      </c>
      <c r="AV322" s="13" t="s">
        <v>86</v>
      </c>
      <c r="AW322" s="13" t="s">
        <v>5</v>
      </c>
      <c r="AX322" s="13" t="s">
        <v>76</v>
      </c>
      <c r="AY322" s="256" t="s">
        <v>166</v>
      </c>
    </row>
    <row r="323" s="15" customFormat="1">
      <c r="A323" s="15"/>
      <c r="B323" s="277"/>
      <c r="C323" s="278"/>
      <c r="D323" s="247" t="s">
        <v>605</v>
      </c>
      <c r="E323" s="279" t="s">
        <v>20</v>
      </c>
      <c r="F323" s="280" t="s">
        <v>1938</v>
      </c>
      <c r="G323" s="278"/>
      <c r="H323" s="279" t="s">
        <v>20</v>
      </c>
      <c r="I323" s="281"/>
      <c r="J323" s="281"/>
      <c r="K323" s="278"/>
      <c r="L323" s="278"/>
      <c r="M323" s="282"/>
      <c r="N323" s="283"/>
      <c r="O323" s="284"/>
      <c r="P323" s="284"/>
      <c r="Q323" s="284"/>
      <c r="R323" s="284"/>
      <c r="S323" s="284"/>
      <c r="T323" s="284"/>
      <c r="U323" s="284"/>
      <c r="V323" s="284"/>
      <c r="W323" s="284"/>
      <c r="X323" s="285"/>
      <c r="Y323" s="15"/>
      <c r="Z323" s="15"/>
      <c r="AA323" s="15"/>
      <c r="AB323" s="15"/>
      <c r="AC323" s="15"/>
      <c r="AD323" s="15"/>
      <c r="AE323" s="15"/>
      <c r="AT323" s="286" t="s">
        <v>605</v>
      </c>
      <c r="AU323" s="286" t="s">
        <v>165</v>
      </c>
      <c r="AV323" s="15" t="s">
        <v>84</v>
      </c>
      <c r="AW323" s="15" t="s">
        <v>5</v>
      </c>
      <c r="AX323" s="15" t="s">
        <v>76</v>
      </c>
      <c r="AY323" s="286" t="s">
        <v>166</v>
      </c>
    </row>
    <row r="324" s="13" customFormat="1">
      <c r="A324" s="13"/>
      <c r="B324" s="245"/>
      <c r="C324" s="246"/>
      <c r="D324" s="247" t="s">
        <v>605</v>
      </c>
      <c r="E324" s="248" t="s">
        <v>20</v>
      </c>
      <c r="F324" s="249" t="s">
        <v>1939</v>
      </c>
      <c r="G324" s="246"/>
      <c r="H324" s="250">
        <v>6.5499999999999998</v>
      </c>
      <c r="I324" s="251"/>
      <c r="J324" s="251"/>
      <c r="K324" s="246"/>
      <c r="L324" s="246"/>
      <c r="M324" s="252"/>
      <c r="N324" s="253"/>
      <c r="O324" s="254"/>
      <c r="P324" s="254"/>
      <c r="Q324" s="254"/>
      <c r="R324" s="254"/>
      <c r="S324" s="254"/>
      <c r="T324" s="254"/>
      <c r="U324" s="254"/>
      <c r="V324" s="254"/>
      <c r="W324" s="254"/>
      <c r="X324" s="255"/>
      <c r="Y324" s="13"/>
      <c r="Z324" s="13"/>
      <c r="AA324" s="13"/>
      <c r="AB324" s="13"/>
      <c r="AC324" s="13"/>
      <c r="AD324" s="13"/>
      <c r="AE324" s="13"/>
      <c r="AT324" s="256" t="s">
        <v>605</v>
      </c>
      <c r="AU324" s="256" t="s">
        <v>165</v>
      </c>
      <c r="AV324" s="13" t="s">
        <v>86</v>
      </c>
      <c r="AW324" s="13" t="s">
        <v>5</v>
      </c>
      <c r="AX324" s="13" t="s">
        <v>76</v>
      </c>
      <c r="AY324" s="256" t="s">
        <v>166</v>
      </c>
    </row>
    <row r="325" s="14" customFormat="1">
      <c r="A325" s="14"/>
      <c r="B325" s="257"/>
      <c r="C325" s="258"/>
      <c r="D325" s="247" t="s">
        <v>605</v>
      </c>
      <c r="E325" s="259" t="s">
        <v>20</v>
      </c>
      <c r="F325" s="260" t="s">
        <v>608</v>
      </c>
      <c r="G325" s="258"/>
      <c r="H325" s="261">
        <v>32.869999999999997</v>
      </c>
      <c r="I325" s="262"/>
      <c r="J325" s="262"/>
      <c r="K325" s="258"/>
      <c r="L325" s="258"/>
      <c r="M325" s="263"/>
      <c r="N325" s="264"/>
      <c r="O325" s="265"/>
      <c r="P325" s="265"/>
      <c r="Q325" s="265"/>
      <c r="R325" s="265"/>
      <c r="S325" s="265"/>
      <c r="T325" s="265"/>
      <c r="U325" s="265"/>
      <c r="V325" s="265"/>
      <c r="W325" s="265"/>
      <c r="X325" s="266"/>
      <c r="Y325" s="14"/>
      <c r="Z325" s="14"/>
      <c r="AA325" s="14"/>
      <c r="AB325" s="14"/>
      <c r="AC325" s="14"/>
      <c r="AD325" s="14"/>
      <c r="AE325" s="14"/>
      <c r="AT325" s="267" t="s">
        <v>605</v>
      </c>
      <c r="AU325" s="267" t="s">
        <v>165</v>
      </c>
      <c r="AV325" s="14" t="s">
        <v>175</v>
      </c>
      <c r="AW325" s="14" t="s">
        <v>5</v>
      </c>
      <c r="AX325" s="14" t="s">
        <v>84</v>
      </c>
      <c r="AY325" s="267" t="s">
        <v>166</v>
      </c>
    </row>
    <row r="326" s="2" customFormat="1" ht="24.15" customHeight="1">
      <c r="A326" s="40"/>
      <c r="B326" s="41"/>
      <c r="C326" s="235" t="s">
        <v>433</v>
      </c>
      <c r="D326" s="235" t="s">
        <v>163</v>
      </c>
      <c r="E326" s="236" t="s">
        <v>1940</v>
      </c>
      <c r="F326" s="237" t="s">
        <v>1941</v>
      </c>
      <c r="G326" s="238" t="s">
        <v>998</v>
      </c>
      <c r="H326" s="239">
        <v>7.0739999999999998</v>
      </c>
      <c r="I326" s="240"/>
      <c r="J326" s="241"/>
      <c r="K326" s="242">
        <f>ROUND(P326*H326,2)</f>
        <v>0</v>
      </c>
      <c r="L326" s="241"/>
      <c r="M326" s="243"/>
      <c r="N326" s="244" t="s">
        <v>20</v>
      </c>
      <c r="O326" s="229" t="s">
        <v>45</v>
      </c>
      <c r="P326" s="230">
        <f>I326+J326</f>
        <v>0</v>
      </c>
      <c r="Q326" s="230">
        <f>ROUND(I326*H326,2)</f>
        <v>0</v>
      </c>
      <c r="R326" s="230">
        <f>ROUND(J326*H326,2)</f>
        <v>0</v>
      </c>
      <c r="S326" s="86"/>
      <c r="T326" s="231">
        <f>S326*H326</f>
        <v>0</v>
      </c>
      <c r="U326" s="231">
        <v>0.13100000000000001</v>
      </c>
      <c r="V326" s="231">
        <f>U326*H326</f>
        <v>0.92669400000000002</v>
      </c>
      <c r="W326" s="231">
        <v>0</v>
      </c>
      <c r="X326" s="232">
        <f>W326*H326</f>
        <v>0</v>
      </c>
      <c r="Y326" s="40"/>
      <c r="Z326" s="40"/>
      <c r="AA326" s="40"/>
      <c r="AB326" s="40"/>
      <c r="AC326" s="40"/>
      <c r="AD326" s="40"/>
      <c r="AE326" s="40"/>
      <c r="AR326" s="233" t="s">
        <v>194</v>
      </c>
      <c r="AT326" s="233" t="s">
        <v>163</v>
      </c>
      <c r="AU326" s="233" t="s">
        <v>165</v>
      </c>
      <c r="AY326" s="19" t="s">
        <v>166</v>
      </c>
      <c r="BE326" s="234">
        <f>IF(O326="základní",K326,0)</f>
        <v>0</v>
      </c>
      <c r="BF326" s="234">
        <f>IF(O326="snížená",K326,0)</f>
        <v>0</v>
      </c>
      <c r="BG326" s="234">
        <f>IF(O326="zákl. přenesená",K326,0)</f>
        <v>0</v>
      </c>
      <c r="BH326" s="234">
        <f>IF(O326="sníž. přenesená",K326,0)</f>
        <v>0</v>
      </c>
      <c r="BI326" s="234">
        <f>IF(O326="nulová",K326,0)</f>
        <v>0</v>
      </c>
      <c r="BJ326" s="19" t="s">
        <v>84</v>
      </c>
      <c r="BK326" s="234">
        <f>ROUND(P326*H326,2)</f>
        <v>0</v>
      </c>
      <c r="BL326" s="19" t="s">
        <v>175</v>
      </c>
      <c r="BM326" s="233" t="s">
        <v>1942</v>
      </c>
    </row>
    <row r="327" s="13" customFormat="1">
      <c r="A327" s="13"/>
      <c r="B327" s="245"/>
      <c r="C327" s="246"/>
      <c r="D327" s="247" t="s">
        <v>605</v>
      </c>
      <c r="E327" s="248" t="s">
        <v>20</v>
      </c>
      <c r="F327" s="249" t="s">
        <v>1943</v>
      </c>
      <c r="G327" s="246"/>
      <c r="H327" s="250">
        <v>7.0739999999999998</v>
      </c>
      <c r="I327" s="251"/>
      <c r="J327" s="251"/>
      <c r="K327" s="246"/>
      <c r="L327" s="246"/>
      <c r="M327" s="252"/>
      <c r="N327" s="253"/>
      <c r="O327" s="254"/>
      <c r="P327" s="254"/>
      <c r="Q327" s="254"/>
      <c r="R327" s="254"/>
      <c r="S327" s="254"/>
      <c r="T327" s="254"/>
      <c r="U327" s="254"/>
      <c r="V327" s="254"/>
      <c r="W327" s="254"/>
      <c r="X327" s="255"/>
      <c r="Y327" s="13"/>
      <c r="Z327" s="13"/>
      <c r="AA327" s="13"/>
      <c r="AB327" s="13"/>
      <c r="AC327" s="13"/>
      <c r="AD327" s="13"/>
      <c r="AE327" s="13"/>
      <c r="AT327" s="256" t="s">
        <v>605</v>
      </c>
      <c r="AU327" s="256" t="s">
        <v>165</v>
      </c>
      <c r="AV327" s="13" t="s">
        <v>86</v>
      </c>
      <c r="AW327" s="13" t="s">
        <v>5</v>
      </c>
      <c r="AX327" s="13" t="s">
        <v>84</v>
      </c>
      <c r="AY327" s="256" t="s">
        <v>166</v>
      </c>
    </row>
    <row r="328" s="2" customFormat="1" ht="16.5" customHeight="1">
      <c r="A328" s="40"/>
      <c r="B328" s="41"/>
      <c r="C328" s="235" t="s">
        <v>437</v>
      </c>
      <c r="D328" s="235" t="s">
        <v>163</v>
      </c>
      <c r="E328" s="236" t="s">
        <v>1944</v>
      </c>
      <c r="F328" s="237" t="s">
        <v>1945</v>
      </c>
      <c r="G328" s="238" t="s">
        <v>998</v>
      </c>
      <c r="H328" s="239">
        <v>27.635999999999999</v>
      </c>
      <c r="I328" s="240"/>
      <c r="J328" s="241"/>
      <c r="K328" s="242">
        <f>ROUND(P328*H328,2)</f>
        <v>0</v>
      </c>
      <c r="L328" s="241"/>
      <c r="M328" s="243"/>
      <c r="N328" s="244" t="s">
        <v>20</v>
      </c>
      <c r="O328" s="229" t="s">
        <v>45</v>
      </c>
      <c r="P328" s="230">
        <f>I328+J328</f>
        <v>0</v>
      </c>
      <c r="Q328" s="230">
        <f>ROUND(I328*H328,2)</f>
        <v>0</v>
      </c>
      <c r="R328" s="230">
        <f>ROUND(J328*H328,2)</f>
        <v>0</v>
      </c>
      <c r="S328" s="86"/>
      <c r="T328" s="231">
        <f>S328*H328</f>
        <v>0</v>
      </c>
      <c r="U328" s="231">
        <v>0.13100000000000001</v>
      </c>
      <c r="V328" s="231">
        <f>U328*H328</f>
        <v>3.6203159999999999</v>
      </c>
      <c r="W328" s="231">
        <v>0</v>
      </c>
      <c r="X328" s="232">
        <f>W328*H328</f>
        <v>0</v>
      </c>
      <c r="Y328" s="40"/>
      <c r="Z328" s="40"/>
      <c r="AA328" s="40"/>
      <c r="AB328" s="40"/>
      <c r="AC328" s="40"/>
      <c r="AD328" s="40"/>
      <c r="AE328" s="40"/>
      <c r="AR328" s="233" t="s">
        <v>194</v>
      </c>
      <c r="AT328" s="233" t="s">
        <v>163</v>
      </c>
      <c r="AU328" s="233" t="s">
        <v>165</v>
      </c>
      <c r="AY328" s="19" t="s">
        <v>166</v>
      </c>
      <c r="BE328" s="234">
        <f>IF(O328="základní",K328,0)</f>
        <v>0</v>
      </c>
      <c r="BF328" s="234">
        <f>IF(O328="snížená",K328,0)</f>
        <v>0</v>
      </c>
      <c r="BG328" s="234">
        <f>IF(O328="zákl. přenesená",K328,0)</f>
        <v>0</v>
      </c>
      <c r="BH328" s="234">
        <f>IF(O328="sníž. přenesená",K328,0)</f>
        <v>0</v>
      </c>
      <c r="BI328" s="234">
        <f>IF(O328="nulová",K328,0)</f>
        <v>0</v>
      </c>
      <c r="BJ328" s="19" t="s">
        <v>84</v>
      </c>
      <c r="BK328" s="234">
        <f>ROUND(P328*H328,2)</f>
        <v>0</v>
      </c>
      <c r="BL328" s="19" t="s">
        <v>175</v>
      </c>
      <c r="BM328" s="233" t="s">
        <v>1946</v>
      </c>
    </row>
    <row r="329" s="13" customFormat="1">
      <c r="A329" s="13"/>
      <c r="B329" s="245"/>
      <c r="C329" s="246"/>
      <c r="D329" s="247" t="s">
        <v>605</v>
      </c>
      <c r="E329" s="248" t="s">
        <v>20</v>
      </c>
      <c r="F329" s="249" t="s">
        <v>1947</v>
      </c>
      <c r="G329" s="246"/>
      <c r="H329" s="250">
        <v>27.635999999999999</v>
      </c>
      <c r="I329" s="251"/>
      <c r="J329" s="251"/>
      <c r="K329" s="246"/>
      <c r="L329" s="246"/>
      <c r="M329" s="252"/>
      <c r="N329" s="253"/>
      <c r="O329" s="254"/>
      <c r="P329" s="254"/>
      <c r="Q329" s="254"/>
      <c r="R329" s="254"/>
      <c r="S329" s="254"/>
      <c r="T329" s="254"/>
      <c r="U329" s="254"/>
      <c r="V329" s="254"/>
      <c r="W329" s="254"/>
      <c r="X329" s="255"/>
      <c r="Y329" s="13"/>
      <c r="Z329" s="13"/>
      <c r="AA329" s="13"/>
      <c r="AB329" s="13"/>
      <c r="AC329" s="13"/>
      <c r="AD329" s="13"/>
      <c r="AE329" s="13"/>
      <c r="AT329" s="256" t="s">
        <v>605</v>
      </c>
      <c r="AU329" s="256" t="s">
        <v>165</v>
      </c>
      <c r="AV329" s="13" t="s">
        <v>86</v>
      </c>
      <c r="AW329" s="13" t="s">
        <v>5</v>
      </c>
      <c r="AX329" s="13" t="s">
        <v>84</v>
      </c>
      <c r="AY329" s="256" t="s">
        <v>166</v>
      </c>
    </row>
    <row r="330" s="2" customFormat="1" ht="24.15" customHeight="1">
      <c r="A330" s="40"/>
      <c r="B330" s="41"/>
      <c r="C330" s="220" t="s">
        <v>441</v>
      </c>
      <c r="D330" s="220" t="s">
        <v>171</v>
      </c>
      <c r="E330" s="221" t="s">
        <v>1948</v>
      </c>
      <c r="F330" s="222" t="s">
        <v>1949</v>
      </c>
      <c r="G330" s="223" t="s">
        <v>998</v>
      </c>
      <c r="H330" s="224">
        <v>490.93000000000001</v>
      </c>
      <c r="I330" s="225"/>
      <c r="J330" s="225"/>
      <c r="K330" s="226">
        <f>ROUND(P330*H330,2)</f>
        <v>0</v>
      </c>
      <c r="L330" s="227"/>
      <c r="M330" s="46"/>
      <c r="N330" s="228" t="s">
        <v>20</v>
      </c>
      <c r="O330" s="229" t="s">
        <v>45</v>
      </c>
      <c r="P330" s="230">
        <f>I330+J330</f>
        <v>0</v>
      </c>
      <c r="Q330" s="230">
        <f>ROUND(I330*H330,2)</f>
        <v>0</v>
      </c>
      <c r="R330" s="230">
        <f>ROUND(J330*H330,2)</f>
        <v>0</v>
      </c>
      <c r="S330" s="86"/>
      <c r="T330" s="231">
        <f>S330*H330</f>
        <v>0</v>
      </c>
      <c r="U330" s="231">
        <v>0.085650000000000004</v>
      </c>
      <c r="V330" s="231">
        <f>U330*H330</f>
        <v>42.048154500000003</v>
      </c>
      <c r="W330" s="231">
        <v>0</v>
      </c>
      <c r="X330" s="232">
        <f>W330*H330</f>
        <v>0</v>
      </c>
      <c r="Y330" s="40"/>
      <c r="Z330" s="40"/>
      <c r="AA330" s="40"/>
      <c r="AB330" s="40"/>
      <c r="AC330" s="40"/>
      <c r="AD330" s="40"/>
      <c r="AE330" s="40"/>
      <c r="AR330" s="233" t="s">
        <v>175</v>
      </c>
      <c r="AT330" s="233" t="s">
        <v>171</v>
      </c>
      <c r="AU330" s="233" t="s">
        <v>165</v>
      </c>
      <c r="AY330" s="19" t="s">
        <v>166</v>
      </c>
      <c r="BE330" s="234">
        <f>IF(O330="základní",K330,0)</f>
        <v>0</v>
      </c>
      <c r="BF330" s="234">
        <f>IF(O330="snížená",K330,0)</f>
        <v>0</v>
      </c>
      <c r="BG330" s="234">
        <f>IF(O330="zákl. přenesená",K330,0)</f>
        <v>0</v>
      </c>
      <c r="BH330" s="234">
        <f>IF(O330="sníž. přenesená",K330,0)</f>
        <v>0</v>
      </c>
      <c r="BI330" s="234">
        <f>IF(O330="nulová",K330,0)</f>
        <v>0</v>
      </c>
      <c r="BJ330" s="19" t="s">
        <v>84</v>
      </c>
      <c r="BK330" s="234">
        <f>ROUND(P330*H330,2)</f>
        <v>0</v>
      </c>
      <c r="BL330" s="19" t="s">
        <v>175</v>
      </c>
      <c r="BM330" s="233" t="s">
        <v>1950</v>
      </c>
    </row>
    <row r="331" s="15" customFormat="1">
      <c r="A331" s="15"/>
      <c r="B331" s="277"/>
      <c r="C331" s="278"/>
      <c r="D331" s="247" t="s">
        <v>605</v>
      </c>
      <c r="E331" s="279" t="s">
        <v>20</v>
      </c>
      <c r="F331" s="280" t="s">
        <v>1951</v>
      </c>
      <c r="G331" s="278"/>
      <c r="H331" s="279" t="s">
        <v>20</v>
      </c>
      <c r="I331" s="281"/>
      <c r="J331" s="281"/>
      <c r="K331" s="278"/>
      <c r="L331" s="278"/>
      <c r="M331" s="282"/>
      <c r="N331" s="283"/>
      <c r="O331" s="284"/>
      <c r="P331" s="284"/>
      <c r="Q331" s="284"/>
      <c r="R331" s="284"/>
      <c r="S331" s="284"/>
      <c r="T331" s="284"/>
      <c r="U331" s="284"/>
      <c r="V331" s="284"/>
      <c r="W331" s="284"/>
      <c r="X331" s="285"/>
      <c r="Y331" s="15"/>
      <c r="Z331" s="15"/>
      <c r="AA331" s="15"/>
      <c r="AB331" s="15"/>
      <c r="AC331" s="15"/>
      <c r="AD331" s="15"/>
      <c r="AE331" s="15"/>
      <c r="AT331" s="286" t="s">
        <v>605</v>
      </c>
      <c r="AU331" s="286" t="s">
        <v>165</v>
      </c>
      <c r="AV331" s="15" t="s">
        <v>84</v>
      </c>
      <c r="AW331" s="15" t="s">
        <v>5</v>
      </c>
      <c r="AX331" s="15" t="s">
        <v>76</v>
      </c>
      <c r="AY331" s="286" t="s">
        <v>166</v>
      </c>
    </row>
    <row r="332" s="13" customFormat="1">
      <c r="A332" s="13"/>
      <c r="B332" s="245"/>
      <c r="C332" s="246"/>
      <c r="D332" s="247" t="s">
        <v>605</v>
      </c>
      <c r="E332" s="248" t="s">
        <v>20</v>
      </c>
      <c r="F332" s="249" t="s">
        <v>1952</v>
      </c>
      <c r="G332" s="246"/>
      <c r="H332" s="250">
        <v>4</v>
      </c>
      <c r="I332" s="251"/>
      <c r="J332" s="251"/>
      <c r="K332" s="246"/>
      <c r="L332" s="246"/>
      <c r="M332" s="252"/>
      <c r="N332" s="253"/>
      <c r="O332" s="254"/>
      <c r="P332" s="254"/>
      <c r="Q332" s="254"/>
      <c r="R332" s="254"/>
      <c r="S332" s="254"/>
      <c r="T332" s="254"/>
      <c r="U332" s="254"/>
      <c r="V332" s="254"/>
      <c r="W332" s="254"/>
      <c r="X332" s="255"/>
      <c r="Y332" s="13"/>
      <c r="Z332" s="13"/>
      <c r="AA332" s="13"/>
      <c r="AB332" s="13"/>
      <c r="AC332" s="13"/>
      <c r="AD332" s="13"/>
      <c r="AE332" s="13"/>
      <c r="AT332" s="256" t="s">
        <v>605</v>
      </c>
      <c r="AU332" s="256" t="s">
        <v>165</v>
      </c>
      <c r="AV332" s="13" t="s">
        <v>86</v>
      </c>
      <c r="AW332" s="13" t="s">
        <v>5</v>
      </c>
      <c r="AX332" s="13" t="s">
        <v>76</v>
      </c>
      <c r="AY332" s="256" t="s">
        <v>166</v>
      </c>
    </row>
    <row r="333" s="15" customFormat="1">
      <c r="A333" s="15"/>
      <c r="B333" s="277"/>
      <c r="C333" s="278"/>
      <c r="D333" s="247" t="s">
        <v>605</v>
      </c>
      <c r="E333" s="279" t="s">
        <v>20</v>
      </c>
      <c r="F333" s="280" t="s">
        <v>1953</v>
      </c>
      <c r="G333" s="278"/>
      <c r="H333" s="279" t="s">
        <v>20</v>
      </c>
      <c r="I333" s="281"/>
      <c r="J333" s="281"/>
      <c r="K333" s="278"/>
      <c r="L333" s="278"/>
      <c r="M333" s="282"/>
      <c r="N333" s="283"/>
      <c r="O333" s="284"/>
      <c r="P333" s="284"/>
      <c r="Q333" s="284"/>
      <c r="R333" s="284"/>
      <c r="S333" s="284"/>
      <c r="T333" s="284"/>
      <c r="U333" s="284"/>
      <c r="V333" s="284"/>
      <c r="W333" s="284"/>
      <c r="X333" s="285"/>
      <c r="Y333" s="15"/>
      <c r="Z333" s="15"/>
      <c r="AA333" s="15"/>
      <c r="AB333" s="15"/>
      <c r="AC333" s="15"/>
      <c r="AD333" s="15"/>
      <c r="AE333" s="15"/>
      <c r="AT333" s="286" t="s">
        <v>605</v>
      </c>
      <c r="AU333" s="286" t="s">
        <v>165</v>
      </c>
      <c r="AV333" s="15" t="s">
        <v>84</v>
      </c>
      <c r="AW333" s="15" t="s">
        <v>5</v>
      </c>
      <c r="AX333" s="15" t="s">
        <v>76</v>
      </c>
      <c r="AY333" s="286" t="s">
        <v>166</v>
      </c>
    </row>
    <row r="334" s="13" customFormat="1">
      <c r="A334" s="13"/>
      <c r="B334" s="245"/>
      <c r="C334" s="246"/>
      <c r="D334" s="247" t="s">
        <v>605</v>
      </c>
      <c r="E334" s="248" t="s">
        <v>20</v>
      </c>
      <c r="F334" s="249" t="s">
        <v>1954</v>
      </c>
      <c r="G334" s="246"/>
      <c r="H334" s="250">
        <v>486.93000000000001</v>
      </c>
      <c r="I334" s="251"/>
      <c r="J334" s="251"/>
      <c r="K334" s="246"/>
      <c r="L334" s="246"/>
      <c r="M334" s="252"/>
      <c r="N334" s="253"/>
      <c r="O334" s="254"/>
      <c r="P334" s="254"/>
      <c r="Q334" s="254"/>
      <c r="R334" s="254"/>
      <c r="S334" s="254"/>
      <c r="T334" s="254"/>
      <c r="U334" s="254"/>
      <c r="V334" s="254"/>
      <c r="W334" s="254"/>
      <c r="X334" s="255"/>
      <c r="Y334" s="13"/>
      <c r="Z334" s="13"/>
      <c r="AA334" s="13"/>
      <c r="AB334" s="13"/>
      <c r="AC334" s="13"/>
      <c r="AD334" s="13"/>
      <c r="AE334" s="13"/>
      <c r="AT334" s="256" t="s">
        <v>605</v>
      </c>
      <c r="AU334" s="256" t="s">
        <v>165</v>
      </c>
      <c r="AV334" s="13" t="s">
        <v>86</v>
      </c>
      <c r="AW334" s="13" t="s">
        <v>5</v>
      </c>
      <c r="AX334" s="13" t="s">
        <v>76</v>
      </c>
      <c r="AY334" s="256" t="s">
        <v>166</v>
      </c>
    </row>
    <row r="335" s="14" customFormat="1">
      <c r="A335" s="14"/>
      <c r="B335" s="257"/>
      <c r="C335" s="258"/>
      <c r="D335" s="247" t="s">
        <v>605</v>
      </c>
      <c r="E335" s="259" t="s">
        <v>20</v>
      </c>
      <c r="F335" s="260" t="s">
        <v>608</v>
      </c>
      <c r="G335" s="258"/>
      <c r="H335" s="261">
        <v>490.93000000000001</v>
      </c>
      <c r="I335" s="262"/>
      <c r="J335" s="262"/>
      <c r="K335" s="258"/>
      <c r="L335" s="258"/>
      <c r="M335" s="263"/>
      <c r="N335" s="264"/>
      <c r="O335" s="265"/>
      <c r="P335" s="265"/>
      <c r="Q335" s="265"/>
      <c r="R335" s="265"/>
      <c r="S335" s="265"/>
      <c r="T335" s="265"/>
      <c r="U335" s="265"/>
      <c r="V335" s="265"/>
      <c r="W335" s="265"/>
      <c r="X335" s="266"/>
      <c r="Y335" s="14"/>
      <c r="Z335" s="14"/>
      <c r="AA335" s="14"/>
      <c r="AB335" s="14"/>
      <c r="AC335" s="14"/>
      <c r="AD335" s="14"/>
      <c r="AE335" s="14"/>
      <c r="AT335" s="267" t="s">
        <v>605</v>
      </c>
      <c r="AU335" s="267" t="s">
        <v>165</v>
      </c>
      <c r="AV335" s="14" t="s">
        <v>175</v>
      </c>
      <c r="AW335" s="14" t="s">
        <v>5</v>
      </c>
      <c r="AX335" s="14" t="s">
        <v>84</v>
      </c>
      <c r="AY335" s="267" t="s">
        <v>166</v>
      </c>
    </row>
    <row r="336" s="2" customFormat="1" ht="16.5" customHeight="1">
      <c r="A336" s="40"/>
      <c r="B336" s="41"/>
      <c r="C336" s="235" t="s">
        <v>445</v>
      </c>
      <c r="D336" s="235" t="s">
        <v>163</v>
      </c>
      <c r="E336" s="236" t="s">
        <v>1955</v>
      </c>
      <c r="F336" s="237" t="s">
        <v>1956</v>
      </c>
      <c r="G336" s="238" t="s">
        <v>998</v>
      </c>
      <c r="H336" s="239">
        <v>4</v>
      </c>
      <c r="I336" s="240"/>
      <c r="J336" s="241"/>
      <c r="K336" s="242">
        <f>ROUND(P336*H336,2)</f>
        <v>0</v>
      </c>
      <c r="L336" s="241"/>
      <c r="M336" s="243"/>
      <c r="N336" s="244" t="s">
        <v>20</v>
      </c>
      <c r="O336" s="229" t="s">
        <v>45</v>
      </c>
      <c r="P336" s="230">
        <f>I336+J336</f>
        <v>0</v>
      </c>
      <c r="Q336" s="230">
        <f>ROUND(I336*H336,2)</f>
        <v>0</v>
      </c>
      <c r="R336" s="230">
        <f>ROUND(J336*H336,2)</f>
        <v>0</v>
      </c>
      <c r="S336" s="86"/>
      <c r="T336" s="231">
        <f>S336*H336</f>
        <v>0</v>
      </c>
      <c r="U336" s="231">
        <v>0.222</v>
      </c>
      <c r="V336" s="231">
        <f>U336*H336</f>
        <v>0.88800000000000001</v>
      </c>
      <c r="W336" s="231">
        <v>0</v>
      </c>
      <c r="X336" s="232">
        <f>W336*H336</f>
        <v>0</v>
      </c>
      <c r="Y336" s="40"/>
      <c r="Z336" s="40"/>
      <c r="AA336" s="40"/>
      <c r="AB336" s="40"/>
      <c r="AC336" s="40"/>
      <c r="AD336" s="40"/>
      <c r="AE336" s="40"/>
      <c r="AR336" s="233" t="s">
        <v>194</v>
      </c>
      <c r="AT336" s="233" t="s">
        <v>163</v>
      </c>
      <c r="AU336" s="233" t="s">
        <v>165</v>
      </c>
      <c r="AY336" s="19" t="s">
        <v>166</v>
      </c>
      <c r="BE336" s="234">
        <f>IF(O336="základní",K336,0)</f>
        <v>0</v>
      </c>
      <c r="BF336" s="234">
        <f>IF(O336="snížená",K336,0)</f>
        <v>0</v>
      </c>
      <c r="BG336" s="234">
        <f>IF(O336="zákl. přenesená",K336,0)</f>
        <v>0</v>
      </c>
      <c r="BH336" s="234">
        <f>IF(O336="sníž. přenesená",K336,0)</f>
        <v>0</v>
      </c>
      <c r="BI336" s="234">
        <f>IF(O336="nulová",K336,0)</f>
        <v>0</v>
      </c>
      <c r="BJ336" s="19" t="s">
        <v>84</v>
      </c>
      <c r="BK336" s="234">
        <f>ROUND(P336*H336,2)</f>
        <v>0</v>
      </c>
      <c r="BL336" s="19" t="s">
        <v>175</v>
      </c>
      <c r="BM336" s="233" t="s">
        <v>1957</v>
      </c>
    </row>
    <row r="337" s="15" customFormat="1">
      <c r="A337" s="15"/>
      <c r="B337" s="277"/>
      <c r="C337" s="278"/>
      <c r="D337" s="247" t="s">
        <v>605</v>
      </c>
      <c r="E337" s="279" t="s">
        <v>20</v>
      </c>
      <c r="F337" s="280" t="s">
        <v>1958</v>
      </c>
      <c r="G337" s="278"/>
      <c r="H337" s="279" t="s">
        <v>20</v>
      </c>
      <c r="I337" s="281"/>
      <c r="J337" s="281"/>
      <c r="K337" s="278"/>
      <c r="L337" s="278"/>
      <c r="M337" s="282"/>
      <c r="N337" s="283"/>
      <c r="O337" s="284"/>
      <c r="P337" s="284"/>
      <c r="Q337" s="284"/>
      <c r="R337" s="284"/>
      <c r="S337" s="284"/>
      <c r="T337" s="284"/>
      <c r="U337" s="284"/>
      <c r="V337" s="284"/>
      <c r="W337" s="284"/>
      <c r="X337" s="285"/>
      <c r="Y337" s="15"/>
      <c r="Z337" s="15"/>
      <c r="AA337" s="15"/>
      <c r="AB337" s="15"/>
      <c r="AC337" s="15"/>
      <c r="AD337" s="15"/>
      <c r="AE337" s="15"/>
      <c r="AT337" s="286" t="s">
        <v>605</v>
      </c>
      <c r="AU337" s="286" t="s">
        <v>165</v>
      </c>
      <c r="AV337" s="15" t="s">
        <v>84</v>
      </c>
      <c r="AW337" s="15" t="s">
        <v>5</v>
      </c>
      <c r="AX337" s="15" t="s">
        <v>76</v>
      </c>
      <c r="AY337" s="286" t="s">
        <v>166</v>
      </c>
    </row>
    <row r="338" s="13" customFormat="1">
      <c r="A338" s="13"/>
      <c r="B338" s="245"/>
      <c r="C338" s="246"/>
      <c r="D338" s="247" t="s">
        <v>605</v>
      </c>
      <c r="E338" s="248" t="s">
        <v>20</v>
      </c>
      <c r="F338" s="249" t="s">
        <v>1952</v>
      </c>
      <c r="G338" s="246"/>
      <c r="H338" s="250">
        <v>4</v>
      </c>
      <c r="I338" s="251"/>
      <c r="J338" s="251"/>
      <c r="K338" s="246"/>
      <c r="L338" s="246"/>
      <c r="M338" s="252"/>
      <c r="N338" s="253"/>
      <c r="O338" s="254"/>
      <c r="P338" s="254"/>
      <c r="Q338" s="254"/>
      <c r="R338" s="254"/>
      <c r="S338" s="254"/>
      <c r="T338" s="254"/>
      <c r="U338" s="254"/>
      <c r="V338" s="254"/>
      <c r="W338" s="254"/>
      <c r="X338" s="255"/>
      <c r="Y338" s="13"/>
      <c r="Z338" s="13"/>
      <c r="AA338" s="13"/>
      <c r="AB338" s="13"/>
      <c r="AC338" s="13"/>
      <c r="AD338" s="13"/>
      <c r="AE338" s="13"/>
      <c r="AT338" s="256" t="s">
        <v>605</v>
      </c>
      <c r="AU338" s="256" t="s">
        <v>165</v>
      </c>
      <c r="AV338" s="13" t="s">
        <v>86</v>
      </c>
      <c r="AW338" s="13" t="s">
        <v>5</v>
      </c>
      <c r="AX338" s="13" t="s">
        <v>84</v>
      </c>
      <c r="AY338" s="256" t="s">
        <v>166</v>
      </c>
    </row>
    <row r="339" s="2" customFormat="1" ht="21.75" customHeight="1">
      <c r="A339" s="40"/>
      <c r="B339" s="41"/>
      <c r="C339" s="235" t="s">
        <v>447</v>
      </c>
      <c r="D339" s="235" t="s">
        <v>163</v>
      </c>
      <c r="E339" s="236" t="s">
        <v>1959</v>
      </c>
      <c r="F339" s="237" t="s">
        <v>1960</v>
      </c>
      <c r="G339" s="238" t="s">
        <v>998</v>
      </c>
      <c r="H339" s="239">
        <v>511.27699999999999</v>
      </c>
      <c r="I339" s="240"/>
      <c r="J339" s="241"/>
      <c r="K339" s="242">
        <f>ROUND(P339*H339,2)</f>
        <v>0</v>
      </c>
      <c r="L339" s="241"/>
      <c r="M339" s="243"/>
      <c r="N339" s="244" t="s">
        <v>20</v>
      </c>
      <c r="O339" s="229" t="s">
        <v>45</v>
      </c>
      <c r="P339" s="230">
        <f>I339+J339</f>
        <v>0</v>
      </c>
      <c r="Q339" s="230">
        <f>ROUND(I339*H339,2)</f>
        <v>0</v>
      </c>
      <c r="R339" s="230">
        <f>ROUND(J339*H339,2)</f>
        <v>0</v>
      </c>
      <c r="S339" s="86"/>
      <c r="T339" s="231">
        <f>S339*H339</f>
        <v>0</v>
      </c>
      <c r="U339" s="231">
        <v>0.14999999999999999</v>
      </c>
      <c r="V339" s="231">
        <f>U339*H339</f>
        <v>76.691549999999992</v>
      </c>
      <c r="W339" s="231">
        <v>0</v>
      </c>
      <c r="X339" s="232">
        <f>W339*H339</f>
        <v>0</v>
      </c>
      <c r="Y339" s="40"/>
      <c r="Z339" s="40"/>
      <c r="AA339" s="40"/>
      <c r="AB339" s="40"/>
      <c r="AC339" s="40"/>
      <c r="AD339" s="40"/>
      <c r="AE339" s="40"/>
      <c r="AR339" s="233" t="s">
        <v>194</v>
      </c>
      <c r="AT339" s="233" t="s">
        <v>163</v>
      </c>
      <c r="AU339" s="233" t="s">
        <v>165</v>
      </c>
      <c r="AY339" s="19" t="s">
        <v>166</v>
      </c>
      <c r="BE339" s="234">
        <f>IF(O339="základní",K339,0)</f>
        <v>0</v>
      </c>
      <c r="BF339" s="234">
        <f>IF(O339="snížená",K339,0)</f>
        <v>0</v>
      </c>
      <c r="BG339" s="234">
        <f>IF(O339="zákl. přenesená",K339,0)</f>
        <v>0</v>
      </c>
      <c r="BH339" s="234">
        <f>IF(O339="sníž. přenesená",K339,0)</f>
        <v>0</v>
      </c>
      <c r="BI339" s="234">
        <f>IF(O339="nulová",K339,0)</f>
        <v>0</v>
      </c>
      <c r="BJ339" s="19" t="s">
        <v>84</v>
      </c>
      <c r="BK339" s="234">
        <f>ROUND(P339*H339,2)</f>
        <v>0</v>
      </c>
      <c r="BL339" s="19" t="s">
        <v>175</v>
      </c>
      <c r="BM339" s="233" t="s">
        <v>1961</v>
      </c>
    </row>
    <row r="340" s="13" customFormat="1">
      <c r="A340" s="13"/>
      <c r="B340" s="245"/>
      <c r="C340" s="246"/>
      <c r="D340" s="247" t="s">
        <v>605</v>
      </c>
      <c r="E340" s="248" t="s">
        <v>20</v>
      </c>
      <c r="F340" s="249" t="s">
        <v>1962</v>
      </c>
      <c r="G340" s="246"/>
      <c r="H340" s="250">
        <v>511.27699999999999</v>
      </c>
      <c r="I340" s="251"/>
      <c r="J340" s="251"/>
      <c r="K340" s="246"/>
      <c r="L340" s="246"/>
      <c r="M340" s="252"/>
      <c r="N340" s="253"/>
      <c r="O340" s="254"/>
      <c r="P340" s="254"/>
      <c r="Q340" s="254"/>
      <c r="R340" s="254"/>
      <c r="S340" s="254"/>
      <c r="T340" s="254"/>
      <c r="U340" s="254"/>
      <c r="V340" s="254"/>
      <c r="W340" s="254"/>
      <c r="X340" s="255"/>
      <c r="Y340" s="13"/>
      <c r="Z340" s="13"/>
      <c r="AA340" s="13"/>
      <c r="AB340" s="13"/>
      <c r="AC340" s="13"/>
      <c r="AD340" s="13"/>
      <c r="AE340" s="13"/>
      <c r="AT340" s="256" t="s">
        <v>605</v>
      </c>
      <c r="AU340" s="256" t="s">
        <v>165</v>
      </c>
      <c r="AV340" s="13" t="s">
        <v>86</v>
      </c>
      <c r="AW340" s="13" t="s">
        <v>5</v>
      </c>
      <c r="AX340" s="13" t="s">
        <v>84</v>
      </c>
      <c r="AY340" s="256" t="s">
        <v>166</v>
      </c>
    </row>
    <row r="341" s="12" customFormat="1" ht="22.8" customHeight="1">
      <c r="A341" s="12"/>
      <c r="B341" s="203"/>
      <c r="C341" s="204"/>
      <c r="D341" s="205" t="s">
        <v>75</v>
      </c>
      <c r="E341" s="218" t="s">
        <v>191</v>
      </c>
      <c r="F341" s="218" t="s">
        <v>1963</v>
      </c>
      <c r="G341" s="204"/>
      <c r="H341" s="204"/>
      <c r="I341" s="207"/>
      <c r="J341" s="207"/>
      <c r="K341" s="219">
        <f>BK341</f>
        <v>0</v>
      </c>
      <c r="L341" s="204"/>
      <c r="M341" s="209"/>
      <c r="N341" s="210"/>
      <c r="O341" s="211"/>
      <c r="P341" s="211"/>
      <c r="Q341" s="212">
        <f>SUM(Q342:Q349)</f>
        <v>0</v>
      </c>
      <c r="R341" s="212">
        <f>SUM(R342:R349)</f>
        <v>0</v>
      </c>
      <c r="S341" s="211"/>
      <c r="T341" s="213">
        <f>SUM(T342:T349)</f>
        <v>0</v>
      </c>
      <c r="U341" s="211"/>
      <c r="V341" s="213">
        <f>SUM(V342:V349)</f>
        <v>2.7966899999999999</v>
      </c>
      <c r="W341" s="211"/>
      <c r="X341" s="214">
        <f>SUM(X342:X349)</f>
        <v>0</v>
      </c>
      <c r="Y341" s="12"/>
      <c r="Z341" s="12"/>
      <c r="AA341" s="12"/>
      <c r="AB341" s="12"/>
      <c r="AC341" s="12"/>
      <c r="AD341" s="12"/>
      <c r="AE341" s="12"/>
      <c r="AR341" s="215" t="s">
        <v>84</v>
      </c>
      <c r="AT341" s="216" t="s">
        <v>75</v>
      </c>
      <c r="AU341" s="216" t="s">
        <v>84</v>
      </c>
      <c r="AY341" s="215" t="s">
        <v>166</v>
      </c>
      <c r="BK341" s="217">
        <f>SUM(BK342:BK349)</f>
        <v>0</v>
      </c>
    </row>
    <row r="342" s="2" customFormat="1" ht="37.8" customHeight="1">
      <c r="A342" s="40"/>
      <c r="B342" s="41"/>
      <c r="C342" s="220" t="s">
        <v>451</v>
      </c>
      <c r="D342" s="220" t="s">
        <v>171</v>
      </c>
      <c r="E342" s="221" t="s">
        <v>1964</v>
      </c>
      <c r="F342" s="222" t="s">
        <v>1965</v>
      </c>
      <c r="G342" s="223" t="s">
        <v>998</v>
      </c>
      <c r="H342" s="224">
        <v>461.5</v>
      </c>
      <c r="I342" s="225"/>
      <c r="J342" s="225"/>
      <c r="K342" s="226">
        <f>ROUND(P342*H342,2)</f>
        <v>0</v>
      </c>
      <c r="L342" s="227"/>
      <c r="M342" s="46"/>
      <c r="N342" s="228" t="s">
        <v>20</v>
      </c>
      <c r="O342" s="229" t="s">
        <v>45</v>
      </c>
      <c r="P342" s="230">
        <f>I342+J342</f>
        <v>0</v>
      </c>
      <c r="Q342" s="230">
        <f>ROUND(I342*H342,2)</f>
        <v>0</v>
      </c>
      <c r="R342" s="230">
        <f>ROUND(J342*H342,2)</f>
        <v>0</v>
      </c>
      <c r="S342" s="86"/>
      <c r="T342" s="231">
        <f>S342*H342</f>
        <v>0</v>
      </c>
      <c r="U342" s="231">
        <v>0.0043800000000000002</v>
      </c>
      <c r="V342" s="231">
        <f>U342*H342</f>
        <v>2.0213700000000001</v>
      </c>
      <c r="W342" s="231">
        <v>0</v>
      </c>
      <c r="X342" s="232">
        <f>W342*H342</f>
        <v>0</v>
      </c>
      <c r="Y342" s="40"/>
      <c r="Z342" s="40"/>
      <c r="AA342" s="40"/>
      <c r="AB342" s="40"/>
      <c r="AC342" s="40"/>
      <c r="AD342" s="40"/>
      <c r="AE342" s="40"/>
      <c r="AR342" s="233" t="s">
        <v>175</v>
      </c>
      <c r="AT342" s="233" t="s">
        <v>171</v>
      </c>
      <c r="AU342" s="233" t="s">
        <v>86</v>
      </c>
      <c r="AY342" s="19" t="s">
        <v>166</v>
      </c>
      <c r="BE342" s="234">
        <f>IF(O342="základní",K342,0)</f>
        <v>0</v>
      </c>
      <c r="BF342" s="234">
        <f>IF(O342="snížená",K342,0)</f>
        <v>0</v>
      </c>
      <c r="BG342" s="234">
        <f>IF(O342="zákl. přenesená",K342,0)</f>
        <v>0</v>
      </c>
      <c r="BH342" s="234">
        <f>IF(O342="sníž. přenesená",K342,0)</f>
        <v>0</v>
      </c>
      <c r="BI342" s="234">
        <f>IF(O342="nulová",K342,0)</f>
        <v>0</v>
      </c>
      <c r="BJ342" s="19" t="s">
        <v>84</v>
      </c>
      <c r="BK342" s="234">
        <f>ROUND(P342*H342,2)</f>
        <v>0</v>
      </c>
      <c r="BL342" s="19" t="s">
        <v>175</v>
      </c>
      <c r="BM342" s="233" t="s">
        <v>1966</v>
      </c>
    </row>
    <row r="343" s="13" customFormat="1">
      <c r="A343" s="13"/>
      <c r="B343" s="245"/>
      <c r="C343" s="246"/>
      <c r="D343" s="247" t="s">
        <v>605</v>
      </c>
      <c r="E343" s="248" t="s">
        <v>20</v>
      </c>
      <c r="F343" s="249" t="s">
        <v>1967</v>
      </c>
      <c r="G343" s="246"/>
      <c r="H343" s="250">
        <v>429</v>
      </c>
      <c r="I343" s="251"/>
      <c r="J343" s="251"/>
      <c r="K343" s="246"/>
      <c r="L343" s="246"/>
      <c r="M343" s="252"/>
      <c r="N343" s="253"/>
      <c r="O343" s="254"/>
      <c r="P343" s="254"/>
      <c r="Q343" s="254"/>
      <c r="R343" s="254"/>
      <c r="S343" s="254"/>
      <c r="T343" s="254"/>
      <c r="U343" s="254"/>
      <c r="V343" s="254"/>
      <c r="W343" s="254"/>
      <c r="X343" s="255"/>
      <c r="Y343" s="13"/>
      <c r="Z343" s="13"/>
      <c r="AA343" s="13"/>
      <c r="AB343" s="13"/>
      <c r="AC343" s="13"/>
      <c r="AD343" s="13"/>
      <c r="AE343" s="13"/>
      <c r="AT343" s="256" t="s">
        <v>605</v>
      </c>
      <c r="AU343" s="256" t="s">
        <v>86</v>
      </c>
      <c r="AV343" s="13" t="s">
        <v>86</v>
      </c>
      <c r="AW343" s="13" t="s">
        <v>5</v>
      </c>
      <c r="AX343" s="13" t="s">
        <v>76</v>
      </c>
      <c r="AY343" s="256" t="s">
        <v>166</v>
      </c>
    </row>
    <row r="344" s="13" customFormat="1">
      <c r="A344" s="13"/>
      <c r="B344" s="245"/>
      <c r="C344" s="246"/>
      <c r="D344" s="247" t="s">
        <v>605</v>
      </c>
      <c r="E344" s="248" t="s">
        <v>20</v>
      </c>
      <c r="F344" s="249" t="s">
        <v>1968</v>
      </c>
      <c r="G344" s="246"/>
      <c r="H344" s="250">
        <v>32.5</v>
      </c>
      <c r="I344" s="251"/>
      <c r="J344" s="251"/>
      <c r="K344" s="246"/>
      <c r="L344" s="246"/>
      <c r="M344" s="252"/>
      <c r="N344" s="253"/>
      <c r="O344" s="254"/>
      <c r="P344" s="254"/>
      <c r="Q344" s="254"/>
      <c r="R344" s="254"/>
      <c r="S344" s="254"/>
      <c r="T344" s="254"/>
      <c r="U344" s="254"/>
      <c r="V344" s="254"/>
      <c r="W344" s="254"/>
      <c r="X344" s="255"/>
      <c r="Y344" s="13"/>
      <c r="Z344" s="13"/>
      <c r="AA344" s="13"/>
      <c r="AB344" s="13"/>
      <c r="AC344" s="13"/>
      <c r="AD344" s="13"/>
      <c r="AE344" s="13"/>
      <c r="AT344" s="256" t="s">
        <v>605</v>
      </c>
      <c r="AU344" s="256" t="s">
        <v>86</v>
      </c>
      <c r="AV344" s="13" t="s">
        <v>86</v>
      </c>
      <c r="AW344" s="13" t="s">
        <v>5</v>
      </c>
      <c r="AX344" s="13" t="s">
        <v>76</v>
      </c>
      <c r="AY344" s="256" t="s">
        <v>166</v>
      </c>
    </row>
    <row r="345" s="14" customFormat="1">
      <c r="A345" s="14"/>
      <c r="B345" s="257"/>
      <c r="C345" s="258"/>
      <c r="D345" s="247" t="s">
        <v>605</v>
      </c>
      <c r="E345" s="259" t="s">
        <v>20</v>
      </c>
      <c r="F345" s="260" t="s">
        <v>608</v>
      </c>
      <c r="G345" s="258"/>
      <c r="H345" s="261">
        <v>461.5</v>
      </c>
      <c r="I345" s="262"/>
      <c r="J345" s="262"/>
      <c r="K345" s="258"/>
      <c r="L345" s="258"/>
      <c r="M345" s="263"/>
      <c r="N345" s="264"/>
      <c r="O345" s="265"/>
      <c r="P345" s="265"/>
      <c r="Q345" s="265"/>
      <c r="R345" s="265"/>
      <c r="S345" s="265"/>
      <c r="T345" s="265"/>
      <c r="U345" s="265"/>
      <c r="V345" s="265"/>
      <c r="W345" s="265"/>
      <c r="X345" s="266"/>
      <c r="Y345" s="14"/>
      <c r="Z345" s="14"/>
      <c r="AA345" s="14"/>
      <c r="AB345" s="14"/>
      <c r="AC345" s="14"/>
      <c r="AD345" s="14"/>
      <c r="AE345" s="14"/>
      <c r="AT345" s="267" t="s">
        <v>605</v>
      </c>
      <c r="AU345" s="267" t="s">
        <v>86</v>
      </c>
      <c r="AV345" s="14" t="s">
        <v>175</v>
      </c>
      <c r="AW345" s="14" t="s">
        <v>5</v>
      </c>
      <c r="AX345" s="14" t="s">
        <v>84</v>
      </c>
      <c r="AY345" s="267" t="s">
        <v>166</v>
      </c>
    </row>
    <row r="346" s="2" customFormat="1" ht="37.8" customHeight="1">
      <c r="A346" s="40"/>
      <c r="B346" s="41"/>
      <c r="C346" s="220" t="s">
        <v>453</v>
      </c>
      <c r="D346" s="220" t="s">
        <v>171</v>
      </c>
      <c r="E346" s="221" t="s">
        <v>1969</v>
      </c>
      <c r="F346" s="222" t="s">
        <v>1970</v>
      </c>
      <c r="G346" s="223" t="s">
        <v>998</v>
      </c>
      <c r="H346" s="224">
        <v>461.5</v>
      </c>
      <c r="I346" s="225"/>
      <c r="J346" s="225"/>
      <c r="K346" s="226">
        <f>ROUND(P346*H346,2)</f>
        <v>0</v>
      </c>
      <c r="L346" s="227"/>
      <c r="M346" s="46"/>
      <c r="N346" s="228" t="s">
        <v>20</v>
      </c>
      <c r="O346" s="229" t="s">
        <v>45</v>
      </c>
      <c r="P346" s="230">
        <f>I346+J346</f>
        <v>0</v>
      </c>
      <c r="Q346" s="230">
        <f>ROUND(I346*H346,2)</f>
        <v>0</v>
      </c>
      <c r="R346" s="230">
        <f>ROUND(J346*H346,2)</f>
        <v>0</v>
      </c>
      <c r="S346" s="86"/>
      <c r="T346" s="231">
        <f>S346*H346</f>
        <v>0</v>
      </c>
      <c r="U346" s="231">
        <v>0.0016800000000000001</v>
      </c>
      <c r="V346" s="231">
        <f>U346*H346</f>
        <v>0.77532000000000001</v>
      </c>
      <c r="W346" s="231">
        <v>0</v>
      </c>
      <c r="X346" s="232">
        <f>W346*H346</f>
        <v>0</v>
      </c>
      <c r="Y346" s="40"/>
      <c r="Z346" s="40"/>
      <c r="AA346" s="40"/>
      <c r="AB346" s="40"/>
      <c r="AC346" s="40"/>
      <c r="AD346" s="40"/>
      <c r="AE346" s="40"/>
      <c r="AR346" s="233" t="s">
        <v>175</v>
      </c>
      <c r="AT346" s="233" t="s">
        <v>171</v>
      </c>
      <c r="AU346" s="233" t="s">
        <v>86</v>
      </c>
      <c r="AY346" s="19" t="s">
        <v>166</v>
      </c>
      <c r="BE346" s="234">
        <f>IF(O346="základní",K346,0)</f>
        <v>0</v>
      </c>
      <c r="BF346" s="234">
        <f>IF(O346="snížená",K346,0)</f>
        <v>0</v>
      </c>
      <c r="BG346" s="234">
        <f>IF(O346="zákl. přenesená",K346,0)</f>
        <v>0</v>
      </c>
      <c r="BH346" s="234">
        <f>IF(O346="sníž. přenesená",K346,0)</f>
        <v>0</v>
      </c>
      <c r="BI346" s="234">
        <f>IF(O346="nulová",K346,0)</f>
        <v>0</v>
      </c>
      <c r="BJ346" s="19" t="s">
        <v>84</v>
      </c>
      <c r="BK346" s="234">
        <f>ROUND(P346*H346,2)</f>
        <v>0</v>
      </c>
      <c r="BL346" s="19" t="s">
        <v>175</v>
      </c>
      <c r="BM346" s="233" t="s">
        <v>1971</v>
      </c>
    </row>
    <row r="347" s="13" customFormat="1">
      <c r="A347" s="13"/>
      <c r="B347" s="245"/>
      <c r="C347" s="246"/>
      <c r="D347" s="247" t="s">
        <v>605</v>
      </c>
      <c r="E347" s="248" t="s">
        <v>20</v>
      </c>
      <c r="F347" s="249" t="s">
        <v>1967</v>
      </c>
      <c r="G347" s="246"/>
      <c r="H347" s="250">
        <v>429</v>
      </c>
      <c r="I347" s="251"/>
      <c r="J347" s="251"/>
      <c r="K347" s="246"/>
      <c r="L347" s="246"/>
      <c r="M347" s="252"/>
      <c r="N347" s="253"/>
      <c r="O347" s="254"/>
      <c r="P347" s="254"/>
      <c r="Q347" s="254"/>
      <c r="R347" s="254"/>
      <c r="S347" s="254"/>
      <c r="T347" s="254"/>
      <c r="U347" s="254"/>
      <c r="V347" s="254"/>
      <c r="W347" s="254"/>
      <c r="X347" s="255"/>
      <c r="Y347" s="13"/>
      <c r="Z347" s="13"/>
      <c r="AA347" s="13"/>
      <c r="AB347" s="13"/>
      <c r="AC347" s="13"/>
      <c r="AD347" s="13"/>
      <c r="AE347" s="13"/>
      <c r="AT347" s="256" t="s">
        <v>605</v>
      </c>
      <c r="AU347" s="256" t="s">
        <v>86</v>
      </c>
      <c r="AV347" s="13" t="s">
        <v>86</v>
      </c>
      <c r="AW347" s="13" t="s">
        <v>5</v>
      </c>
      <c r="AX347" s="13" t="s">
        <v>76</v>
      </c>
      <c r="AY347" s="256" t="s">
        <v>166</v>
      </c>
    </row>
    <row r="348" s="13" customFormat="1">
      <c r="A348" s="13"/>
      <c r="B348" s="245"/>
      <c r="C348" s="246"/>
      <c r="D348" s="247" t="s">
        <v>605</v>
      </c>
      <c r="E348" s="248" t="s">
        <v>20</v>
      </c>
      <c r="F348" s="249" t="s">
        <v>1972</v>
      </c>
      <c r="G348" s="246"/>
      <c r="H348" s="250">
        <v>32.5</v>
      </c>
      <c r="I348" s="251"/>
      <c r="J348" s="251"/>
      <c r="K348" s="246"/>
      <c r="L348" s="246"/>
      <c r="M348" s="252"/>
      <c r="N348" s="253"/>
      <c r="O348" s="254"/>
      <c r="P348" s="254"/>
      <c r="Q348" s="254"/>
      <c r="R348" s="254"/>
      <c r="S348" s="254"/>
      <c r="T348" s="254"/>
      <c r="U348" s="254"/>
      <c r="V348" s="254"/>
      <c r="W348" s="254"/>
      <c r="X348" s="255"/>
      <c r="Y348" s="13"/>
      <c r="Z348" s="13"/>
      <c r="AA348" s="13"/>
      <c r="AB348" s="13"/>
      <c r="AC348" s="13"/>
      <c r="AD348" s="13"/>
      <c r="AE348" s="13"/>
      <c r="AT348" s="256" t="s">
        <v>605</v>
      </c>
      <c r="AU348" s="256" t="s">
        <v>86</v>
      </c>
      <c r="AV348" s="13" t="s">
        <v>86</v>
      </c>
      <c r="AW348" s="13" t="s">
        <v>5</v>
      </c>
      <c r="AX348" s="13" t="s">
        <v>76</v>
      </c>
      <c r="AY348" s="256" t="s">
        <v>166</v>
      </c>
    </row>
    <row r="349" s="14" customFormat="1">
      <c r="A349" s="14"/>
      <c r="B349" s="257"/>
      <c r="C349" s="258"/>
      <c r="D349" s="247" t="s">
        <v>605</v>
      </c>
      <c r="E349" s="259" t="s">
        <v>20</v>
      </c>
      <c r="F349" s="260" t="s">
        <v>608</v>
      </c>
      <c r="G349" s="258"/>
      <c r="H349" s="261">
        <v>461.5</v>
      </c>
      <c r="I349" s="262"/>
      <c r="J349" s="262"/>
      <c r="K349" s="258"/>
      <c r="L349" s="258"/>
      <c r="M349" s="263"/>
      <c r="N349" s="264"/>
      <c r="O349" s="265"/>
      <c r="P349" s="265"/>
      <c r="Q349" s="265"/>
      <c r="R349" s="265"/>
      <c r="S349" s="265"/>
      <c r="T349" s="265"/>
      <c r="U349" s="265"/>
      <c r="V349" s="265"/>
      <c r="W349" s="265"/>
      <c r="X349" s="266"/>
      <c r="Y349" s="14"/>
      <c r="Z349" s="14"/>
      <c r="AA349" s="14"/>
      <c r="AB349" s="14"/>
      <c r="AC349" s="14"/>
      <c r="AD349" s="14"/>
      <c r="AE349" s="14"/>
      <c r="AT349" s="267" t="s">
        <v>605</v>
      </c>
      <c r="AU349" s="267" t="s">
        <v>86</v>
      </c>
      <c r="AV349" s="14" t="s">
        <v>175</v>
      </c>
      <c r="AW349" s="14" t="s">
        <v>5</v>
      </c>
      <c r="AX349" s="14" t="s">
        <v>84</v>
      </c>
      <c r="AY349" s="267" t="s">
        <v>166</v>
      </c>
    </row>
    <row r="350" s="12" customFormat="1" ht="22.8" customHeight="1">
      <c r="A350" s="12"/>
      <c r="B350" s="203"/>
      <c r="C350" s="204"/>
      <c r="D350" s="205" t="s">
        <v>75</v>
      </c>
      <c r="E350" s="218" t="s">
        <v>194</v>
      </c>
      <c r="F350" s="218" t="s">
        <v>1973</v>
      </c>
      <c r="G350" s="204"/>
      <c r="H350" s="204"/>
      <c r="I350" s="207"/>
      <c r="J350" s="207"/>
      <c r="K350" s="219">
        <f>BK350</f>
        <v>0</v>
      </c>
      <c r="L350" s="204"/>
      <c r="M350" s="209"/>
      <c r="N350" s="210"/>
      <c r="O350" s="211"/>
      <c r="P350" s="211"/>
      <c r="Q350" s="212">
        <f>Q351+Q352+Q365</f>
        <v>0</v>
      </c>
      <c r="R350" s="212">
        <f>R351+R352+R365</f>
        <v>0</v>
      </c>
      <c r="S350" s="211"/>
      <c r="T350" s="213">
        <f>T351+T352+T365</f>
        <v>0</v>
      </c>
      <c r="U350" s="211"/>
      <c r="V350" s="213">
        <f>V351+V352+V365</f>
        <v>15.777336000000002</v>
      </c>
      <c r="W350" s="211"/>
      <c r="X350" s="214">
        <f>X351+X352+X365</f>
        <v>0</v>
      </c>
      <c r="Y350" s="12"/>
      <c r="Z350" s="12"/>
      <c r="AA350" s="12"/>
      <c r="AB350" s="12"/>
      <c r="AC350" s="12"/>
      <c r="AD350" s="12"/>
      <c r="AE350" s="12"/>
      <c r="AR350" s="215" t="s">
        <v>84</v>
      </c>
      <c r="AT350" s="216" t="s">
        <v>75</v>
      </c>
      <c r="AU350" s="216" t="s">
        <v>84</v>
      </c>
      <c r="AY350" s="215" t="s">
        <v>166</v>
      </c>
      <c r="BK350" s="217">
        <f>BK351+BK352+BK365</f>
        <v>0</v>
      </c>
    </row>
    <row r="351" s="2" customFormat="1" ht="16.5" customHeight="1">
      <c r="A351" s="40"/>
      <c r="B351" s="41"/>
      <c r="C351" s="220" t="s">
        <v>457</v>
      </c>
      <c r="D351" s="220" t="s">
        <v>171</v>
      </c>
      <c r="E351" s="221" t="s">
        <v>1974</v>
      </c>
      <c r="F351" s="222" t="s">
        <v>1975</v>
      </c>
      <c r="G351" s="223" t="s">
        <v>179</v>
      </c>
      <c r="H351" s="224">
        <v>4</v>
      </c>
      <c r="I351" s="225"/>
      <c r="J351" s="225"/>
      <c r="K351" s="226">
        <f>ROUND(P351*H351,2)</f>
        <v>0</v>
      </c>
      <c r="L351" s="227"/>
      <c r="M351" s="46"/>
      <c r="N351" s="228" t="s">
        <v>20</v>
      </c>
      <c r="O351" s="229" t="s">
        <v>45</v>
      </c>
      <c r="P351" s="230">
        <f>I351+J351</f>
        <v>0</v>
      </c>
      <c r="Q351" s="230">
        <f>ROUND(I351*H351,2)</f>
        <v>0</v>
      </c>
      <c r="R351" s="230">
        <f>ROUND(J351*H351,2)</f>
        <v>0</v>
      </c>
      <c r="S351" s="86"/>
      <c r="T351" s="231">
        <f>S351*H351</f>
        <v>0</v>
      </c>
      <c r="U351" s="231">
        <v>0</v>
      </c>
      <c r="V351" s="231">
        <f>U351*H351</f>
        <v>0</v>
      </c>
      <c r="W351" s="231">
        <v>0</v>
      </c>
      <c r="X351" s="232">
        <f>W351*H351</f>
        <v>0</v>
      </c>
      <c r="Y351" s="40"/>
      <c r="Z351" s="40"/>
      <c r="AA351" s="40"/>
      <c r="AB351" s="40"/>
      <c r="AC351" s="40"/>
      <c r="AD351" s="40"/>
      <c r="AE351" s="40"/>
      <c r="AR351" s="233" t="s">
        <v>175</v>
      </c>
      <c r="AT351" s="233" t="s">
        <v>171</v>
      </c>
      <c r="AU351" s="233" t="s">
        <v>86</v>
      </c>
      <c r="AY351" s="19" t="s">
        <v>166</v>
      </c>
      <c r="BE351" s="234">
        <f>IF(O351="základní",K351,0)</f>
        <v>0</v>
      </c>
      <c r="BF351" s="234">
        <f>IF(O351="snížená",K351,0)</f>
        <v>0</v>
      </c>
      <c r="BG351" s="234">
        <f>IF(O351="zákl. přenesená",K351,0)</f>
        <v>0</v>
      </c>
      <c r="BH351" s="234">
        <f>IF(O351="sníž. přenesená",K351,0)</f>
        <v>0</v>
      </c>
      <c r="BI351" s="234">
        <f>IF(O351="nulová",K351,0)</f>
        <v>0</v>
      </c>
      <c r="BJ351" s="19" t="s">
        <v>84</v>
      </c>
      <c r="BK351" s="234">
        <f>ROUND(P351*H351,2)</f>
        <v>0</v>
      </c>
      <c r="BL351" s="19" t="s">
        <v>175</v>
      </c>
      <c r="BM351" s="233" t="s">
        <v>1976</v>
      </c>
    </row>
    <row r="352" s="12" customFormat="1" ht="20.88" customHeight="1">
      <c r="A352" s="12"/>
      <c r="B352" s="203"/>
      <c r="C352" s="204"/>
      <c r="D352" s="205" t="s">
        <v>75</v>
      </c>
      <c r="E352" s="218" t="s">
        <v>501</v>
      </c>
      <c r="F352" s="218" t="s">
        <v>1977</v>
      </c>
      <c r="G352" s="204"/>
      <c r="H352" s="204"/>
      <c r="I352" s="207"/>
      <c r="J352" s="207"/>
      <c r="K352" s="219">
        <f>BK352</f>
        <v>0</v>
      </c>
      <c r="L352" s="204"/>
      <c r="M352" s="209"/>
      <c r="N352" s="210"/>
      <c r="O352" s="211"/>
      <c r="P352" s="211"/>
      <c r="Q352" s="212">
        <f>SUM(Q353:Q364)</f>
        <v>0</v>
      </c>
      <c r="R352" s="212">
        <f>SUM(R353:R364)</f>
        <v>0</v>
      </c>
      <c r="S352" s="211"/>
      <c r="T352" s="213">
        <f>SUM(T353:T364)</f>
        <v>0</v>
      </c>
      <c r="U352" s="211"/>
      <c r="V352" s="213">
        <f>SUM(V353:V364)</f>
        <v>0.22481600000000002</v>
      </c>
      <c r="W352" s="211"/>
      <c r="X352" s="214">
        <f>SUM(X353:X364)</f>
        <v>0</v>
      </c>
      <c r="Y352" s="12"/>
      <c r="Z352" s="12"/>
      <c r="AA352" s="12"/>
      <c r="AB352" s="12"/>
      <c r="AC352" s="12"/>
      <c r="AD352" s="12"/>
      <c r="AE352" s="12"/>
      <c r="AR352" s="215" t="s">
        <v>84</v>
      </c>
      <c r="AT352" s="216" t="s">
        <v>75</v>
      </c>
      <c r="AU352" s="216" t="s">
        <v>86</v>
      </c>
      <c r="AY352" s="215" t="s">
        <v>166</v>
      </c>
      <c r="BK352" s="217">
        <f>SUM(BK353:BK364)</f>
        <v>0</v>
      </c>
    </row>
    <row r="353" s="2" customFormat="1" ht="24.15" customHeight="1">
      <c r="A353" s="40"/>
      <c r="B353" s="41"/>
      <c r="C353" s="220" t="s">
        <v>461</v>
      </c>
      <c r="D353" s="220" t="s">
        <v>171</v>
      </c>
      <c r="E353" s="221" t="s">
        <v>1978</v>
      </c>
      <c r="F353" s="222" t="s">
        <v>1979</v>
      </c>
      <c r="G353" s="223" t="s">
        <v>998</v>
      </c>
      <c r="H353" s="224">
        <v>482.80000000000001</v>
      </c>
      <c r="I353" s="225"/>
      <c r="J353" s="225"/>
      <c r="K353" s="226">
        <f>ROUND(P353*H353,2)</f>
        <v>0</v>
      </c>
      <c r="L353" s="227"/>
      <c r="M353" s="46"/>
      <c r="N353" s="228" t="s">
        <v>20</v>
      </c>
      <c r="O353" s="229" t="s">
        <v>45</v>
      </c>
      <c r="P353" s="230">
        <f>I353+J353</f>
        <v>0</v>
      </c>
      <c r="Q353" s="230">
        <f>ROUND(I353*H353,2)</f>
        <v>0</v>
      </c>
      <c r="R353" s="230">
        <f>ROUND(J353*H353,2)</f>
        <v>0</v>
      </c>
      <c r="S353" s="86"/>
      <c r="T353" s="231">
        <f>S353*H353</f>
        <v>0</v>
      </c>
      <c r="U353" s="231">
        <v>0.00022000000000000001</v>
      </c>
      <c r="V353" s="231">
        <f>U353*H353</f>
        <v>0.10621600000000001</v>
      </c>
      <c r="W353" s="231">
        <v>0</v>
      </c>
      <c r="X353" s="232">
        <f>W353*H353</f>
        <v>0</v>
      </c>
      <c r="Y353" s="40"/>
      <c r="Z353" s="40"/>
      <c r="AA353" s="40"/>
      <c r="AB353" s="40"/>
      <c r="AC353" s="40"/>
      <c r="AD353" s="40"/>
      <c r="AE353" s="40"/>
      <c r="AR353" s="233" t="s">
        <v>175</v>
      </c>
      <c r="AT353" s="233" t="s">
        <v>171</v>
      </c>
      <c r="AU353" s="233" t="s">
        <v>165</v>
      </c>
      <c r="AY353" s="19" t="s">
        <v>166</v>
      </c>
      <c r="BE353" s="234">
        <f>IF(O353="základní",K353,0)</f>
        <v>0</v>
      </c>
      <c r="BF353" s="234">
        <f>IF(O353="snížená",K353,0)</f>
        <v>0</v>
      </c>
      <c r="BG353" s="234">
        <f>IF(O353="zákl. přenesená",K353,0)</f>
        <v>0</v>
      </c>
      <c r="BH353" s="234">
        <f>IF(O353="sníž. přenesená",K353,0)</f>
        <v>0</v>
      </c>
      <c r="BI353" s="234">
        <f>IF(O353="nulová",K353,0)</f>
        <v>0</v>
      </c>
      <c r="BJ353" s="19" t="s">
        <v>84</v>
      </c>
      <c r="BK353" s="234">
        <f>ROUND(P353*H353,2)</f>
        <v>0</v>
      </c>
      <c r="BL353" s="19" t="s">
        <v>175</v>
      </c>
      <c r="BM353" s="233" t="s">
        <v>1980</v>
      </c>
    </row>
    <row r="354" s="15" customFormat="1">
      <c r="A354" s="15"/>
      <c r="B354" s="277"/>
      <c r="C354" s="278"/>
      <c r="D354" s="247" t="s">
        <v>605</v>
      </c>
      <c r="E354" s="279" t="s">
        <v>20</v>
      </c>
      <c r="F354" s="280" t="s">
        <v>1981</v>
      </c>
      <c r="G354" s="278"/>
      <c r="H354" s="279" t="s">
        <v>20</v>
      </c>
      <c r="I354" s="281"/>
      <c r="J354" s="281"/>
      <c r="K354" s="278"/>
      <c r="L354" s="278"/>
      <c r="M354" s="282"/>
      <c r="N354" s="283"/>
      <c r="O354" s="284"/>
      <c r="P354" s="284"/>
      <c r="Q354" s="284"/>
      <c r="R354" s="284"/>
      <c r="S354" s="284"/>
      <c r="T354" s="284"/>
      <c r="U354" s="284"/>
      <c r="V354" s="284"/>
      <c r="W354" s="284"/>
      <c r="X354" s="285"/>
      <c r="Y354" s="15"/>
      <c r="Z354" s="15"/>
      <c r="AA354" s="15"/>
      <c r="AB354" s="15"/>
      <c r="AC354" s="15"/>
      <c r="AD354" s="15"/>
      <c r="AE354" s="15"/>
      <c r="AT354" s="286" t="s">
        <v>605</v>
      </c>
      <c r="AU354" s="286" t="s">
        <v>165</v>
      </c>
      <c r="AV354" s="15" t="s">
        <v>84</v>
      </c>
      <c r="AW354" s="15" t="s">
        <v>5</v>
      </c>
      <c r="AX354" s="15" t="s">
        <v>76</v>
      </c>
      <c r="AY354" s="286" t="s">
        <v>166</v>
      </c>
    </row>
    <row r="355" s="13" customFormat="1">
      <c r="A355" s="13"/>
      <c r="B355" s="245"/>
      <c r="C355" s="246"/>
      <c r="D355" s="247" t="s">
        <v>605</v>
      </c>
      <c r="E355" s="248" t="s">
        <v>20</v>
      </c>
      <c r="F355" s="249" t="s">
        <v>1982</v>
      </c>
      <c r="G355" s="246"/>
      <c r="H355" s="250">
        <v>482.80000000000001</v>
      </c>
      <c r="I355" s="251"/>
      <c r="J355" s="251"/>
      <c r="K355" s="246"/>
      <c r="L355" s="246"/>
      <c r="M355" s="252"/>
      <c r="N355" s="253"/>
      <c r="O355" s="254"/>
      <c r="P355" s="254"/>
      <c r="Q355" s="254"/>
      <c r="R355" s="254"/>
      <c r="S355" s="254"/>
      <c r="T355" s="254"/>
      <c r="U355" s="254"/>
      <c r="V355" s="254"/>
      <c r="W355" s="254"/>
      <c r="X355" s="255"/>
      <c r="Y355" s="13"/>
      <c r="Z355" s="13"/>
      <c r="AA355" s="13"/>
      <c r="AB355" s="13"/>
      <c r="AC355" s="13"/>
      <c r="AD355" s="13"/>
      <c r="AE355" s="13"/>
      <c r="AT355" s="256" t="s">
        <v>605</v>
      </c>
      <c r="AU355" s="256" t="s">
        <v>165</v>
      </c>
      <c r="AV355" s="13" t="s">
        <v>86</v>
      </c>
      <c r="AW355" s="13" t="s">
        <v>5</v>
      </c>
      <c r="AX355" s="13" t="s">
        <v>76</v>
      </c>
      <c r="AY355" s="256" t="s">
        <v>166</v>
      </c>
    </row>
    <row r="356" s="14" customFormat="1">
      <c r="A356" s="14"/>
      <c r="B356" s="257"/>
      <c r="C356" s="258"/>
      <c r="D356" s="247" t="s">
        <v>605</v>
      </c>
      <c r="E356" s="259" t="s">
        <v>20</v>
      </c>
      <c r="F356" s="260" t="s">
        <v>608</v>
      </c>
      <c r="G356" s="258"/>
      <c r="H356" s="261">
        <v>482.80000000000001</v>
      </c>
      <c r="I356" s="262"/>
      <c r="J356" s="262"/>
      <c r="K356" s="258"/>
      <c r="L356" s="258"/>
      <c r="M356" s="263"/>
      <c r="N356" s="264"/>
      <c r="O356" s="265"/>
      <c r="P356" s="265"/>
      <c r="Q356" s="265"/>
      <c r="R356" s="265"/>
      <c r="S356" s="265"/>
      <c r="T356" s="265"/>
      <c r="U356" s="265"/>
      <c r="V356" s="265"/>
      <c r="W356" s="265"/>
      <c r="X356" s="266"/>
      <c r="Y356" s="14"/>
      <c r="Z356" s="14"/>
      <c r="AA356" s="14"/>
      <c r="AB356" s="14"/>
      <c r="AC356" s="14"/>
      <c r="AD356" s="14"/>
      <c r="AE356" s="14"/>
      <c r="AT356" s="267" t="s">
        <v>605</v>
      </c>
      <c r="AU356" s="267" t="s">
        <v>165</v>
      </c>
      <c r="AV356" s="14" t="s">
        <v>175</v>
      </c>
      <c r="AW356" s="14" t="s">
        <v>5</v>
      </c>
      <c r="AX356" s="14" t="s">
        <v>84</v>
      </c>
      <c r="AY356" s="267" t="s">
        <v>166</v>
      </c>
    </row>
    <row r="357" s="2" customFormat="1" ht="24.15" customHeight="1">
      <c r="A357" s="40"/>
      <c r="B357" s="41"/>
      <c r="C357" s="235" t="s">
        <v>465</v>
      </c>
      <c r="D357" s="235" t="s">
        <v>163</v>
      </c>
      <c r="E357" s="236" t="s">
        <v>1983</v>
      </c>
      <c r="F357" s="237" t="s">
        <v>1984</v>
      </c>
      <c r="G357" s="238" t="s">
        <v>998</v>
      </c>
      <c r="H357" s="239">
        <v>355</v>
      </c>
      <c r="I357" s="240"/>
      <c r="J357" s="241"/>
      <c r="K357" s="242">
        <f>ROUND(P357*H357,2)</f>
        <v>0</v>
      </c>
      <c r="L357" s="241"/>
      <c r="M357" s="243"/>
      <c r="N357" s="244" t="s">
        <v>20</v>
      </c>
      <c r="O357" s="229" t="s">
        <v>45</v>
      </c>
      <c r="P357" s="230">
        <f>I357+J357</f>
        <v>0</v>
      </c>
      <c r="Q357" s="230">
        <f>ROUND(I357*H357,2)</f>
        <v>0</v>
      </c>
      <c r="R357" s="230">
        <f>ROUND(J357*H357,2)</f>
        <v>0</v>
      </c>
      <c r="S357" s="86"/>
      <c r="T357" s="231">
        <f>S357*H357</f>
        <v>0</v>
      </c>
      <c r="U357" s="231">
        <v>0.00029999999999999997</v>
      </c>
      <c r="V357" s="231">
        <f>U357*H357</f>
        <v>0.1065</v>
      </c>
      <c r="W357" s="231">
        <v>0</v>
      </c>
      <c r="X357" s="232">
        <f>W357*H357</f>
        <v>0</v>
      </c>
      <c r="Y357" s="40"/>
      <c r="Z357" s="40"/>
      <c r="AA357" s="40"/>
      <c r="AB357" s="40"/>
      <c r="AC357" s="40"/>
      <c r="AD357" s="40"/>
      <c r="AE357" s="40"/>
      <c r="AR357" s="233" t="s">
        <v>194</v>
      </c>
      <c r="AT357" s="233" t="s">
        <v>163</v>
      </c>
      <c r="AU357" s="233" t="s">
        <v>165</v>
      </c>
      <c r="AY357" s="19" t="s">
        <v>166</v>
      </c>
      <c r="BE357" s="234">
        <f>IF(O357="základní",K357,0)</f>
        <v>0</v>
      </c>
      <c r="BF357" s="234">
        <f>IF(O357="snížená",K357,0)</f>
        <v>0</v>
      </c>
      <c r="BG357" s="234">
        <f>IF(O357="zákl. přenesená",K357,0)</f>
        <v>0</v>
      </c>
      <c r="BH357" s="234">
        <f>IF(O357="sníž. přenesená",K357,0)</f>
        <v>0</v>
      </c>
      <c r="BI357" s="234">
        <f>IF(O357="nulová",K357,0)</f>
        <v>0</v>
      </c>
      <c r="BJ357" s="19" t="s">
        <v>84</v>
      </c>
      <c r="BK357" s="234">
        <f>ROUND(P357*H357,2)</f>
        <v>0</v>
      </c>
      <c r="BL357" s="19" t="s">
        <v>175</v>
      </c>
      <c r="BM357" s="233" t="s">
        <v>1985</v>
      </c>
    </row>
    <row r="358" s="15" customFormat="1">
      <c r="A358" s="15"/>
      <c r="B358" s="277"/>
      <c r="C358" s="278"/>
      <c r="D358" s="247" t="s">
        <v>605</v>
      </c>
      <c r="E358" s="279" t="s">
        <v>20</v>
      </c>
      <c r="F358" s="280" t="s">
        <v>1986</v>
      </c>
      <c r="G358" s="278"/>
      <c r="H358" s="279" t="s">
        <v>20</v>
      </c>
      <c r="I358" s="281"/>
      <c r="J358" s="281"/>
      <c r="K358" s="278"/>
      <c r="L358" s="278"/>
      <c r="M358" s="282"/>
      <c r="N358" s="283"/>
      <c r="O358" s="284"/>
      <c r="P358" s="284"/>
      <c r="Q358" s="284"/>
      <c r="R358" s="284"/>
      <c r="S358" s="284"/>
      <c r="T358" s="284"/>
      <c r="U358" s="284"/>
      <c r="V358" s="284"/>
      <c r="W358" s="284"/>
      <c r="X358" s="285"/>
      <c r="Y358" s="15"/>
      <c r="Z358" s="15"/>
      <c r="AA358" s="15"/>
      <c r="AB358" s="15"/>
      <c r="AC358" s="15"/>
      <c r="AD358" s="15"/>
      <c r="AE358" s="15"/>
      <c r="AT358" s="286" t="s">
        <v>605</v>
      </c>
      <c r="AU358" s="286" t="s">
        <v>165</v>
      </c>
      <c r="AV358" s="15" t="s">
        <v>84</v>
      </c>
      <c r="AW358" s="15" t="s">
        <v>5</v>
      </c>
      <c r="AX358" s="15" t="s">
        <v>76</v>
      </c>
      <c r="AY358" s="286" t="s">
        <v>166</v>
      </c>
    </row>
    <row r="359" s="13" customFormat="1">
      <c r="A359" s="13"/>
      <c r="B359" s="245"/>
      <c r="C359" s="246"/>
      <c r="D359" s="247" t="s">
        <v>605</v>
      </c>
      <c r="E359" s="248" t="s">
        <v>20</v>
      </c>
      <c r="F359" s="249" t="s">
        <v>1987</v>
      </c>
      <c r="G359" s="246"/>
      <c r="H359" s="250">
        <v>355</v>
      </c>
      <c r="I359" s="251"/>
      <c r="J359" s="251"/>
      <c r="K359" s="246"/>
      <c r="L359" s="246"/>
      <c r="M359" s="252"/>
      <c r="N359" s="253"/>
      <c r="O359" s="254"/>
      <c r="P359" s="254"/>
      <c r="Q359" s="254"/>
      <c r="R359" s="254"/>
      <c r="S359" s="254"/>
      <c r="T359" s="254"/>
      <c r="U359" s="254"/>
      <c r="V359" s="254"/>
      <c r="W359" s="254"/>
      <c r="X359" s="255"/>
      <c r="Y359" s="13"/>
      <c r="Z359" s="13"/>
      <c r="AA359" s="13"/>
      <c r="AB359" s="13"/>
      <c r="AC359" s="13"/>
      <c r="AD359" s="13"/>
      <c r="AE359" s="13"/>
      <c r="AT359" s="256" t="s">
        <v>605</v>
      </c>
      <c r="AU359" s="256" t="s">
        <v>165</v>
      </c>
      <c r="AV359" s="13" t="s">
        <v>86</v>
      </c>
      <c r="AW359" s="13" t="s">
        <v>5</v>
      </c>
      <c r="AX359" s="13" t="s">
        <v>84</v>
      </c>
      <c r="AY359" s="256" t="s">
        <v>166</v>
      </c>
    </row>
    <row r="360" s="2" customFormat="1" ht="24.15" customHeight="1">
      <c r="A360" s="40"/>
      <c r="B360" s="41"/>
      <c r="C360" s="220" t="s">
        <v>469</v>
      </c>
      <c r="D360" s="220" t="s">
        <v>171</v>
      </c>
      <c r="E360" s="221" t="s">
        <v>1988</v>
      </c>
      <c r="F360" s="222" t="s">
        <v>1989</v>
      </c>
      <c r="G360" s="223" t="s">
        <v>174</v>
      </c>
      <c r="H360" s="224">
        <v>284</v>
      </c>
      <c r="I360" s="225"/>
      <c r="J360" s="225"/>
      <c r="K360" s="226">
        <f>ROUND(P360*H360,2)</f>
        <v>0</v>
      </c>
      <c r="L360" s="227"/>
      <c r="M360" s="46"/>
      <c r="N360" s="228" t="s">
        <v>20</v>
      </c>
      <c r="O360" s="229" t="s">
        <v>45</v>
      </c>
      <c r="P360" s="230">
        <f>I360+J360</f>
        <v>0</v>
      </c>
      <c r="Q360" s="230">
        <f>ROUND(I360*H360,2)</f>
        <v>0</v>
      </c>
      <c r="R360" s="230">
        <f>ROUND(J360*H360,2)</f>
        <v>0</v>
      </c>
      <c r="S360" s="86"/>
      <c r="T360" s="231">
        <f>S360*H360</f>
        <v>0</v>
      </c>
      <c r="U360" s="231">
        <v>0</v>
      </c>
      <c r="V360" s="231">
        <f>U360*H360</f>
        <v>0</v>
      </c>
      <c r="W360" s="231">
        <v>0</v>
      </c>
      <c r="X360" s="232">
        <f>W360*H360</f>
        <v>0</v>
      </c>
      <c r="Y360" s="40"/>
      <c r="Z360" s="40"/>
      <c r="AA360" s="40"/>
      <c r="AB360" s="40"/>
      <c r="AC360" s="40"/>
      <c r="AD360" s="40"/>
      <c r="AE360" s="40"/>
      <c r="AR360" s="233" t="s">
        <v>175</v>
      </c>
      <c r="AT360" s="233" t="s">
        <v>171</v>
      </c>
      <c r="AU360" s="233" t="s">
        <v>165</v>
      </c>
      <c r="AY360" s="19" t="s">
        <v>166</v>
      </c>
      <c r="BE360" s="234">
        <f>IF(O360="základní",K360,0)</f>
        <v>0</v>
      </c>
      <c r="BF360" s="234">
        <f>IF(O360="snížená",K360,0)</f>
        <v>0</v>
      </c>
      <c r="BG360" s="234">
        <f>IF(O360="zákl. přenesená",K360,0)</f>
        <v>0</v>
      </c>
      <c r="BH360" s="234">
        <f>IF(O360="sníž. přenesená",K360,0)</f>
        <v>0</v>
      </c>
      <c r="BI360" s="234">
        <f>IF(O360="nulová",K360,0)</f>
        <v>0</v>
      </c>
      <c r="BJ360" s="19" t="s">
        <v>84</v>
      </c>
      <c r="BK360" s="234">
        <f>ROUND(P360*H360,2)</f>
        <v>0</v>
      </c>
      <c r="BL360" s="19" t="s">
        <v>175</v>
      </c>
      <c r="BM360" s="233" t="s">
        <v>1990</v>
      </c>
    </row>
    <row r="361" s="13" customFormat="1">
      <c r="A361" s="13"/>
      <c r="B361" s="245"/>
      <c r="C361" s="246"/>
      <c r="D361" s="247" t="s">
        <v>605</v>
      </c>
      <c r="E361" s="248" t="s">
        <v>20</v>
      </c>
      <c r="F361" s="249" t="s">
        <v>1226</v>
      </c>
      <c r="G361" s="246"/>
      <c r="H361" s="250">
        <v>284</v>
      </c>
      <c r="I361" s="251"/>
      <c r="J361" s="251"/>
      <c r="K361" s="246"/>
      <c r="L361" s="246"/>
      <c r="M361" s="252"/>
      <c r="N361" s="253"/>
      <c r="O361" s="254"/>
      <c r="P361" s="254"/>
      <c r="Q361" s="254"/>
      <c r="R361" s="254"/>
      <c r="S361" s="254"/>
      <c r="T361" s="254"/>
      <c r="U361" s="254"/>
      <c r="V361" s="254"/>
      <c r="W361" s="254"/>
      <c r="X361" s="255"/>
      <c r="Y361" s="13"/>
      <c r="Z361" s="13"/>
      <c r="AA361" s="13"/>
      <c r="AB361" s="13"/>
      <c r="AC361" s="13"/>
      <c r="AD361" s="13"/>
      <c r="AE361" s="13"/>
      <c r="AT361" s="256" t="s">
        <v>605</v>
      </c>
      <c r="AU361" s="256" t="s">
        <v>165</v>
      </c>
      <c r="AV361" s="13" t="s">
        <v>86</v>
      </c>
      <c r="AW361" s="13" t="s">
        <v>5</v>
      </c>
      <c r="AX361" s="13" t="s">
        <v>84</v>
      </c>
      <c r="AY361" s="256" t="s">
        <v>166</v>
      </c>
    </row>
    <row r="362" s="2" customFormat="1" ht="16.5" customHeight="1">
      <c r="A362" s="40"/>
      <c r="B362" s="41"/>
      <c r="C362" s="235" t="s">
        <v>473</v>
      </c>
      <c r="D362" s="235" t="s">
        <v>163</v>
      </c>
      <c r="E362" s="236" t="s">
        <v>1991</v>
      </c>
      <c r="F362" s="237" t="s">
        <v>1992</v>
      </c>
      <c r="G362" s="238" t="s">
        <v>730</v>
      </c>
      <c r="H362" s="239">
        <v>11</v>
      </c>
      <c r="I362" s="240"/>
      <c r="J362" s="241"/>
      <c r="K362" s="242">
        <f>ROUND(P362*H362,2)</f>
        <v>0</v>
      </c>
      <c r="L362" s="241"/>
      <c r="M362" s="243"/>
      <c r="N362" s="244" t="s">
        <v>20</v>
      </c>
      <c r="O362" s="229" t="s">
        <v>45</v>
      </c>
      <c r="P362" s="230">
        <f>I362+J362</f>
        <v>0</v>
      </c>
      <c r="Q362" s="230">
        <f>ROUND(I362*H362,2)</f>
        <v>0</v>
      </c>
      <c r="R362" s="230">
        <f>ROUND(J362*H362,2)</f>
        <v>0</v>
      </c>
      <c r="S362" s="86"/>
      <c r="T362" s="231">
        <f>S362*H362</f>
        <v>0</v>
      </c>
      <c r="U362" s="231">
        <v>0.0011000000000000001</v>
      </c>
      <c r="V362" s="231">
        <f>U362*H362</f>
        <v>0.012100000000000001</v>
      </c>
      <c r="W362" s="231">
        <v>0</v>
      </c>
      <c r="X362" s="232">
        <f>W362*H362</f>
        <v>0</v>
      </c>
      <c r="Y362" s="40"/>
      <c r="Z362" s="40"/>
      <c r="AA362" s="40"/>
      <c r="AB362" s="40"/>
      <c r="AC362" s="40"/>
      <c r="AD362" s="40"/>
      <c r="AE362" s="40"/>
      <c r="AR362" s="233" t="s">
        <v>194</v>
      </c>
      <c r="AT362" s="233" t="s">
        <v>163</v>
      </c>
      <c r="AU362" s="233" t="s">
        <v>165</v>
      </c>
      <c r="AY362" s="19" t="s">
        <v>166</v>
      </c>
      <c r="BE362" s="234">
        <f>IF(O362="základní",K362,0)</f>
        <v>0</v>
      </c>
      <c r="BF362" s="234">
        <f>IF(O362="snížená",K362,0)</f>
        <v>0</v>
      </c>
      <c r="BG362" s="234">
        <f>IF(O362="zákl. přenesená",K362,0)</f>
        <v>0</v>
      </c>
      <c r="BH362" s="234">
        <f>IF(O362="sníž. přenesená",K362,0)</f>
        <v>0</v>
      </c>
      <c r="BI362" s="234">
        <f>IF(O362="nulová",K362,0)</f>
        <v>0</v>
      </c>
      <c r="BJ362" s="19" t="s">
        <v>84</v>
      </c>
      <c r="BK362" s="234">
        <f>ROUND(P362*H362,2)</f>
        <v>0</v>
      </c>
      <c r="BL362" s="19" t="s">
        <v>175</v>
      </c>
      <c r="BM362" s="233" t="s">
        <v>1993</v>
      </c>
    </row>
    <row r="363" s="15" customFormat="1">
      <c r="A363" s="15"/>
      <c r="B363" s="277"/>
      <c r="C363" s="278"/>
      <c r="D363" s="247" t="s">
        <v>605</v>
      </c>
      <c r="E363" s="279" t="s">
        <v>20</v>
      </c>
      <c r="F363" s="280" t="s">
        <v>1994</v>
      </c>
      <c r="G363" s="278"/>
      <c r="H363" s="279" t="s">
        <v>20</v>
      </c>
      <c r="I363" s="281"/>
      <c r="J363" s="281"/>
      <c r="K363" s="278"/>
      <c r="L363" s="278"/>
      <c r="M363" s="282"/>
      <c r="N363" s="283"/>
      <c r="O363" s="284"/>
      <c r="P363" s="284"/>
      <c r="Q363" s="284"/>
      <c r="R363" s="284"/>
      <c r="S363" s="284"/>
      <c r="T363" s="284"/>
      <c r="U363" s="284"/>
      <c r="V363" s="284"/>
      <c r="W363" s="284"/>
      <c r="X363" s="285"/>
      <c r="Y363" s="15"/>
      <c r="Z363" s="15"/>
      <c r="AA363" s="15"/>
      <c r="AB363" s="15"/>
      <c r="AC363" s="15"/>
      <c r="AD363" s="15"/>
      <c r="AE363" s="15"/>
      <c r="AT363" s="286" t="s">
        <v>605</v>
      </c>
      <c r="AU363" s="286" t="s">
        <v>165</v>
      </c>
      <c r="AV363" s="15" t="s">
        <v>84</v>
      </c>
      <c r="AW363" s="15" t="s">
        <v>5</v>
      </c>
      <c r="AX363" s="15" t="s">
        <v>76</v>
      </c>
      <c r="AY363" s="286" t="s">
        <v>166</v>
      </c>
    </row>
    <row r="364" s="13" customFormat="1">
      <c r="A364" s="13"/>
      <c r="B364" s="245"/>
      <c r="C364" s="246"/>
      <c r="D364" s="247" t="s">
        <v>605</v>
      </c>
      <c r="E364" s="248" t="s">
        <v>20</v>
      </c>
      <c r="F364" s="249" t="s">
        <v>212</v>
      </c>
      <c r="G364" s="246"/>
      <c r="H364" s="250">
        <v>11</v>
      </c>
      <c r="I364" s="251"/>
      <c r="J364" s="251"/>
      <c r="K364" s="246"/>
      <c r="L364" s="246"/>
      <c r="M364" s="252"/>
      <c r="N364" s="253"/>
      <c r="O364" s="254"/>
      <c r="P364" s="254"/>
      <c r="Q364" s="254"/>
      <c r="R364" s="254"/>
      <c r="S364" s="254"/>
      <c r="T364" s="254"/>
      <c r="U364" s="254"/>
      <c r="V364" s="254"/>
      <c r="W364" s="254"/>
      <c r="X364" s="255"/>
      <c r="Y364" s="13"/>
      <c r="Z364" s="13"/>
      <c r="AA364" s="13"/>
      <c r="AB364" s="13"/>
      <c r="AC364" s="13"/>
      <c r="AD364" s="13"/>
      <c r="AE364" s="13"/>
      <c r="AT364" s="256" t="s">
        <v>605</v>
      </c>
      <c r="AU364" s="256" t="s">
        <v>165</v>
      </c>
      <c r="AV364" s="13" t="s">
        <v>86</v>
      </c>
      <c r="AW364" s="13" t="s">
        <v>5</v>
      </c>
      <c r="AX364" s="13" t="s">
        <v>84</v>
      </c>
      <c r="AY364" s="256" t="s">
        <v>166</v>
      </c>
    </row>
    <row r="365" s="12" customFormat="1" ht="20.88" customHeight="1">
      <c r="A365" s="12"/>
      <c r="B365" s="203"/>
      <c r="C365" s="204"/>
      <c r="D365" s="205" t="s">
        <v>75</v>
      </c>
      <c r="E365" s="218" t="s">
        <v>509</v>
      </c>
      <c r="F365" s="218" t="s">
        <v>1995</v>
      </c>
      <c r="G365" s="204"/>
      <c r="H365" s="204"/>
      <c r="I365" s="207"/>
      <c r="J365" s="207"/>
      <c r="K365" s="219">
        <f>BK365</f>
        <v>0</v>
      </c>
      <c r="L365" s="204"/>
      <c r="M365" s="209"/>
      <c r="N365" s="210"/>
      <c r="O365" s="211"/>
      <c r="P365" s="211"/>
      <c r="Q365" s="212">
        <f>SUM(Q366:Q396)</f>
        <v>0</v>
      </c>
      <c r="R365" s="212">
        <f>SUM(R366:R396)</f>
        <v>0</v>
      </c>
      <c r="S365" s="211"/>
      <c r="T365" s="213">
        <f>SUM(T366:T396)</f>
        <v>0</v>
      </c>
      <c r="U365" s="211"/>
      <c r="V365" s="213">
        <f>SUM(V366:V396)</f>
        <v>15.552520000000001</v>
      </c>
      <c r="W365" s="211"/>
      <c r="X365" s="214">
        <f>SUM(X366:X396)</f>
        <v>0</v>
      </c>
      <c r="Y365" s="12"/>
      <c r="Z365" s="12"/>
      <c r="AA365" s="12"/>
      <c r="AB365" s="12"/>
      <c r="AC365" s="12"/>
      <c r="AD365" s="12"/>
      <c r="AE365" s="12"/>
      <c r="AR365" s="215" t="s">
        <v>84</v>
      </c>
      <c r="AT365" s="216" t="s">
        <v>75</v>
      </c>
      <c r="AU365" s="216" t="s">
        <v>86</v>
      </c>
      <c r="AY365" s="215" t="s">
        <v>166</v>
      </c>
      <c r="BK365" s="217">
        <f>SUM(BK366:BK396)</f>
        <v>0</v>
      </c>
    </row>
    <row r="366" s="2" customFormat="1" ht="24.15" customHeight="1">
      <c r="A366" s="40"/>
      <c r="B366" s="41"/>
      <c r="C366" s="220" t="s">
        <v>477</v>
      </c>
      <c r="D366" s="220" t="s">
        <v>171</v>
      </c>
      <c r="E366" s="221" t="s">
        <v>1996</v>
      </c>
      <c r="F366" s="222" t="s">
        <v>1997</v>
      </c>
      <c r="G366" s="223" t="s">
        <v>174</v>
      </c>
      <c r="H366" s="224">
        <v>52</v>
      </c>
      <c r="I366" s="225"/>
      <c r="J366" s="225"/>
      <c r="K366" s="226">
        <f>ROUND(P366*H366,2)</f>
        <v>0</v>
      </c>
      <c r="L366" s="227"/>
      <c r="M366" s="46"/>
      <c r="N366" s="228" t="s">
        <v>20</v>
      </c>
      <c r="O366" s="229" t="s">
        <v>45</v>
      </c>
      <c r="P366" s="230">
        <f>I366+J366</f>
        <v>0</v>
      </c>
      <c r="Q366" s="230">
        <f>ROUND(I366*H366,2)</f>
        <v>0</v>
      </c>
      <c r="R366" s="230">
        <f>ROUND(J366*H366,2)</f>
        <v>0</v>
      </c>
      <c r="S366" s="86"/>
      <c r="T366" s="231">
        <f>S366*H366</f>
        <v>0</v>
      </c>
      <c r="U366" s="231">
        <v>0</v>
      </c>
      <c r="V366" s="231">
        <f>U366*H366</f>
        <v>0</v>
      </c>
      <c r="W366" s="231">
        <v>0</v>
      </c>
      <c r="X366" s="232">
        <f>W366*H366</f>
        <v>0</v>
      </c>
      <c r="Y366" s="40"/>
      <c r="Z366" s="40"/>
      <c r="AA366" s="40"/>
      <c r="AB366" s="40"/>
      <c r="AC366" s="40"/>
      <c r="AD366" s="40"/>
      <c r="AE366" s="40"/>
      <c r="AR366" s="233" t="s">
        <v>175</v>
      </c>
      <c r="AT366" s="233" t="s">
        <v>171</v>
      </c>
      <c r="AU366" s="233" t="s">
        <v>165</v>
      </c>
      <c r="AY366" s="19" t="s">
        <v>166</v>
      </c>
      <c r="BE366" s="234">
        <f>IF(O366="základní",K366,0)</f>
        <v>0</v>
      </c>
      <c r="BF366" s="234">
        <f>IF(O366="snížená",K366,0)</f>
        <v>0</v>
      </c>
      <c r="BG366" s="234">
        <f>IF(O366="zákl. přenesená",K366,0)</f>
        <v>0</v>
      </c>
      <c r="BH366" s="234">
        <f>IF(O366="sníž. přenesená",K366,0)</f>
        <v>0</v>
      </c>
      <c r="BI366" s="234">
        <f>IF(O366="nulová",K366,0)</f>
        <v>0</v>
      </c>
      <c r="BJ366" s="19" t="s">
        <v>84</v>
      </c>
      <c r="BK366" s="234">
        <f>ROUND(P366*H366,2)</f>
        <v>0</v>
      </c>
      <c r="BL366" s="19" t="s">
        <v>175</v>
      </c>
      <c r="BM366" s="233" t="s">
        <v>1998</v>
      </c>
    </row>
    <row r="367" s="15" customFormat="1">
      <c r="A367" s="15"/>
      <c r="B367" s="277"/>
      <c r="C367" s="278"/>
      <c r="D367" s="247" t="s">
        <v>605</v>
      </c>
      <c r="E367" s="279" t="s">
        <v>20</v>
      </c>
      <c r="F367" s="280" t="s">
        <v>1999</v>
      </c>
      <c r="G367" s="278"/>
      <c r="H367" s="279" t="s">
        <v>20</v>
      </c>
      <c r="I367" s="281"/>
      <c r="J367" s="281"/>
      <c r="K367" s="278"/>
      <c r="L367" s="278"/>
      <c r="M367" s="282"/>
      <c r="N367" s="283"/>
      <c r="O367" s="284"/>
      <c r="P367" s="284"/>
      <c r="Q367" s="284"/>
      <c r="R367" s="284"/>
      <c r="S367" s="284"/>
      <c r="T367" s="284"/>
      <c r="U367" s="284"/>
      <c r="V367" s="284"/>
      <c r="W367" s="284"/>
      <c r="X367" s="285"/>
      <c r="Y367" s="15"/>
      <c r="Z367" s="15"/>
      <c r="AA367" s="15"/>
      <c r="AB367" s="15"/>
      <c r="AC367" s="15"/>
      <c r="AD367" s="15"/>
      <c r="AE367" s="15"/>
      <c r="AT367" s="286" t="s">
        <v>605</v>
      </c>
      <c r="AU367" s="286" t="s">
        <v>165</v>
      </c>
      <c r="AV367" s="15" t="s">
        <v>84</v>
      </c>
      <c r="AW367" s="15" t="s">
        <v>5</v>
      </c>
      <c r="AX367" s="15" t="s">
        <v>76</v>
      </c>
      <c r="AY367" s="286" t="s">
        <v>166</v>
      </c>
    </row>
    <row r="368" s="13" customFormat="1">
      <c r="A368" s="13"/>
      <c r="B368" s="245"/>
      <c r="C368" s="246"/>
      <c r="D368" s="247" t="s">
        <v>605</v>
      </c>
      <c r="E368" s="248" t="s">
        <v>20</v>
      </c>
      <c r="F368" s="249" t="s">
        <v>2000</v>
      </c>
      <c r="G368" s="246"/>
      <c r="H368" s="250">
        <v>52</v>
      </c>
      <c r="I368" s="251"/>
      <c r="J368" s="251"/>
      <c r="K368" s="246"/>
      <c r="L368" s="246"/>
      <c r="M368" s="252"/>
      <c r="N368" s="253"/>
      <c r="O368" s="254"/>
      <c r="P368" s="254"/>
      <c r="Q368" s="254"/>
      <c r="R368" s="254"/>
      <c r="S368" s="254"/>
      <c r="T368" s="254"/>
      <c r="U368" s="254"/>
      <c r="V368" s="254"/>
      <c r="W368" s="254"/>
      <c r="X368" s="255"/>
      <c r="Y368" s="13"/>
      <c r="Z368" s="13"/>
      <c r="AA368" s="13"/>
      <c r="AB368" s="13"/>
      <c r="AC368" s="13"/>
      <c r="AD368" s="13"/>
      <c r="AE368" s="13"/>
      <c r="AT368" s="256" t="s">
        <v>605</v>
      </c>
      <c r="AU368" s="256" t="s">
        <v>165</v>
      </c>
      <c r="AV368" s="13" t="s">
        <v>86</v>
      </c>
      <c r="AW368" s="13" t="s">
        <v>5</v>
      </c>
      <c r="AX368" s="13" t="s">
        <v>84</v>
      </c>
      <c r="AY368" s="256" t="s">
        <v>166</v>
      </c>
    </row>
    <row r="369" s="2" customFormat="1" ht="24.15" customHeight="1">
      <c r="A369" s="40"/>
      <c r="B369" s="41"/>
      <c r="C369" s="220" t="s">
        <v>481</v>
      </c>
      <c r="D369" s="220" t="s">
        <v>171</v>
      </c>
      <c r="E369" s="221" t="s">
        <v>2001</v>
      </c>
      <c r="F369" s="222" t="s">
        <v>2002</v>
      </c>
      <c r="G369" s="223" t="s">
        <v>730</v>
      </c>
      <c r="H369" s="224">
        <v>11</v>
      </c>
      <c r="I369" s="225"/>
      <c r="J369" s="225"/>
      <c r="K369" s="226">
        <f>ROUND(P369*H369,2)</f>
        <v>0</v>
      </c>
      <c r="L369" s="227"/>
      <c r="M369" s="46"/>
      <c r="N369" s="228" t="s">
        <v>20</v>
      </c>
      <c r="O369" s="229" t="s">
        <v>45</v>
      </c>
      <c r="P369" s="230">
        <f>I369+J369</f>
        <v>0</v>
      </c>
      <c r="Q369" s="230">
        <f>ROUND(I369*H369,2)</f>
        <v>0</v>
      </c>
      <c r="R369" s="230">
        <f>ROUND(J369*H369,2)</f>
        <v>0</v>
      </c>
      <c r="S369" s="86"/>
      <c r="T369" s="231">
        <f>S369*H369</f>
        <v>0</v>
      </c>
      <c r="U369" s="231">
        <v>0</v>
      </c>
      <c r="V369" s="231">
        <f>U369*H369</f>
        <v>0</v>
      </c>
      <c r="W369" s="231">
        <v>0</v>
      </c>
      <c r="X369" s="232">
        <f>W369*H369</f>
        <v>0</v>
      </c>
      <c r="Y369" s="40"/>
      <c r="Z369" s="40"/>
      <c r="AA369" s="40"/>
      <c r="AB369" s="40"/>
      <c r="AC369" s="40"/>
      <c r="AD369" s="40"/>
      <c r="AE369" s="40"/>
      <c r="AR369" s="233" t="s">
        <v>175</v>
      </c>
      <c r="AT369" s="233" t="s">
        <v>171</v>
      </c>
      <c r="AU369" s="233" t="s">
        <v>165</v>
      </c>
      <c r="AY369" s="19" t="s">
        <v>166</v>
      </c>
      <c r="BE369" s="234">
        <f>IF(O369="základní",K369,0)</f>
        <v>0</v>
      </c>
      <c r="BF369" s="234">
        <f>IF(O369="snížená",K369,0)</f>
        <v>0</v>
      </c>
      <c r="BG369" s="234">
        <f>IF(O369="zákl. přenesená",K369,0)</f>
        <v>0</v>
      </c>
      <c r="BH369" s="234">
        <f>IF(O369="sníž. přenesená",K369,0)</f>
        <v>0</v>
      </c>
      <c r="BI369" s="234">
        <f>IF(O369="nulová",K369,0)</f>
        <v>0</v>
      </c>
      <c r="BJ369" s="19" t="s">
        <v>84</v>
      </c>
      <c r="BK369" s="234">
        <f>ROUND(P369*H369,2)</f>
        <v>0</v>
      </c>
      <c r="BL369" s="19" t="s">
        <v>175</v>
      </c>
      <c r="BM369" s="233" t="s">
        <v>2003</v>
      </c>
    </row>
    <row r="370" s="13" customFormat="1">
      <c r="A370" s="13"/>
      <c r="B370" s="245"/>
      <c r="C370" s="246"/>
      <c r="D370" s="247" t="s">
        <v>605</v>
      </c>
      <c r="E370" s="248" t="s">
        <v>20</v>
      </c>
      <c r="F370" s="249" t="s">
        <v>212</v>
      </c>
      <c r="G370" s="246"/>
      <c r="H370" s="250">
        <v>11</v>
      </c>
      <c r="I370" s="251"/>
      <c r="J370" s="251"/>
      <c r="K370" s="246"/>
      <c r="L370" s="246"/>
      <c r="M370" s="252"/>
      <c r="N370" s="253"/>
      <c r="O370" s="254"/>
      <c r="P370" s="254"/>
      <c r="Q370" s="254"/>
      <c r="R370" s="254"/>
      <c r="S370" s="254"/>
      <c r="T370" s="254"/>
      <c r="U370" s="254"/>
      <c r="V370" s="254"/>
      <c r="W370" s="254"/>
      <c r="X370" s="255"/>
      <c r="Y370" s="13"/>
      <c r="Z370" s="13"/>
      <c r="AA370" s="13"/>
      <c r="AB370" s="13"/>
      <c r="AC370" s="13"/>
      <c r="AD370" s="13"/>
      <c r="AE370" s="13"/>
      <c r="AT370" s="256" t="s">
        <v>605</v>
      </c>
      <c r="AU370" s="256" t="s">
        <v>165</v>
      </c>
      <c r="AV370" s="13" t="s">
        <v>86</v>
      </c>
      <c r="AW370" s="13" t="s">
        <v>5</v>
      </c>
      <c r="AX370" s="13" t="s">
        <v>84</v>
      </c>
      <c r="AY370" s="256" t="s">
        <v>166</v>
      </c>
    </row>
    <row r="371" s="2" customFormat="1" ht="21.75" customHeight="1">
      <c r="A371" s="40"/>
      <c r="B371" s="41"/>
      <c r="C371" s="220" t="s">
        <v>485</v>
      </c>
      <c r="D371" s="220" t="s">
        <v>171</v>
      </c>
      <c r="E371" s="221" t="s">
        <v>2004</v>
      </c>
      <c r="F371" s="222" t="s">
        <v>2005</v>
      </c>
      <c r="G371" s="223" t="s">
        <v>730</v>
      </c>
      <c r="H371" s="224">
        <v>13</v>
      </c>
      <c r="I371" s="225"/>
      <c r="J371" s="225"/>
      <c r="K371" s="226">
        <f>ROUND(P371*H371,2)</f>
        <v>0</v>
      </c>
      <c r="L371" s="227"/>
      <c r="M371" s="46"/>
      <c r="N371" s="228" t="s">
        <v>20</v>
      </c>
      <c r="O371" s="229" t="s">
        <v>45</v>
      </c>
      <c r="P371" s="230">
        <f>I371+J371</f>
        <v>0</v>
      </c>
      <c r="Q371" s="230">
        <f>ROUND(I371*H371,2)</f>
        <v>0</v>
      </c>
      <c r="R371" s="230">
        <f>ROUND(J371*H371,2)</f>
        <v>0</v>
      </c>
      <c r="S371" s="86"/>
      <c r="T371" s="231">
        <f>S371*H371</f>
        <v>0</v>
      </c>
      <c r="U371" s="231">
        <v>0.14494000000000001</v>
      </c>
      <c r="V371" s="231">
        <f>U371*H371</f>
        <v>1.8842200000000002</v>
      </c>
      <c r="W371" s="231">
        <v>0</v>
      </c>
      <c r="X371" s="232">
        <f>W371*H371</f>
        <v>0</v>
      </c>
      <c r="Y371" s="40"/>
      <c r="Z371" s="40"/>
      <c r="AA371" s="40"/>
      <c r="AB371" s="40"/>
      <c r="AC371" s="40"/>
      <c r="AD371" s="40"/>
      <c r="AE371" s="40"/>
      <c r="AR371" s="233" t="s">
        <v>175</v>
      </c>
      <c r="AT371" s="233" t="s">
        <v>171</v>
      </c>
      <c r="AU371" s="233" t="s">
        <v>165</v>
      </c>
      <c r="AY371" s="19" t="s">
        <v>166</v>
      </c>
      <c r="BE371" s="234">
        <f>IF(O371="základní",K371,0)</f>
        <v>0</v>
      </c>
      <c r="BF371" s="234">
        <f>IF(O371="snížená",K371,0)</f>
        <v>0</v>
      </c>
      <c r="BG371" s="234">
        <f>IF(O371="zákl. přenesená",K371,0)</f>
        <v>0</v>
      </c>
      <c r="BH371" s="234">
        <f>IF(O371="sníž. přenesená",K371,0)</f>
        <v>0</v>
      </c>
      <c r="BI371" s="234">
        <f>IF(O371="nulová",K371,0)</f>
        <v>0</v>
      </c>
      <c r="BJ371" s="19" t="s">
        <v>84</v>
      </c>
      <c r="BK371" s="234">
        <f>ROUND(P371*H371,2)</f>
        <v>0</v>
      </c>
      <c r="BL371" s="19" t="s">
        <v>175</v>
      </c>
      <c r="BM371" s="233" t="s">
        <v>2006</v>
      </c>
    </row>
    <row r="372" s="15" customFormat="1">
      <c r="A372" s="15"/>
      <c r="B372" s="277"/>
      <c r="C372" s="278"/>
      <c r="D372" s="247" t="s">
        <v>605</v>
      </c>
      <c r="E372" s="279" t="s">
        <v>20</v>
      </c>
      <c r="F372" s="280" t="s">
        <v>2007</v>
      </c>
      <c r="G372" s="278"/>
      <c r="H372" s="279" t="s">
        <v>20</v>
      </c>
      <c r="I372" s="281"/>
      <c r="J372" s="281"/>
      <c r="K372" s="278"/>
      <c r="L372" s="278"/>
      <c r="M372" s="282"/>
      <c r="N372" s="283"/>
      <c r="O372" s="284"/>
      <c r="P372" s="284"/>
      <c r="Q372" s="284"/>
      <c r="R372" s="284"/>
      <c r="S372" s="284"/>
      <c r="T372" s="284"/>
      <c r="U372" s="284"/>
      <c r="V372" s="284"/>
      <c r="W372" s="284"/>
      <c r="X372" s="285"/>
      <c r="Y372" s="15"/>
      <c r="Z372" s="15"/>
      <c r="AA372" s="15"/>
      <c r="AB372" s="15"/>
      <c r="AC372" s="15"/>
      <c r="AD372" s="15"/>
      <c r="AE372" s="15"/>
      <c r="AT372" s="286" t="s">
        <v>605</v>
      </c>
      <c r="AU372" s="286" t="s">
        <v>165</v>
      </c>
      <c r="AV372" s="15" t="s">
        <v>84</v>
      </c>
      <c r="AW372" s="15" t="s">
        <v>5</v>
      </c>
      <c r="AX372" s="15" t="s">
        <v>76</v>
      </c>
      <c r="AY372" s="286" t="s">
        <v>166</v>
      </c>
    </row>
    <row r="373" s="13" customFormat="1">
      <c r="A373" s="13"/>
      <c r="B373" s="245"/>
      <c r="C373" s="246"/>
      <c r="D373" s="247" t="s">
        <v>605</v>
      </c>
      <c r="E373" s="248" t="s">
        <v>20</v>
      </c>
      <c r="F373" s="249" t="s">
        <v>222</v>
      </c>
      <c r="G373" s="246"/>
      <c r="H373" s="250">
        <v>13</v>
      </c>
      <c r="I373" s="251"/>
      <c r="J373" s="251"/>
      <c r="K373" s="246"/>
      <c r="L373" s="246"/>
      <c r="M373" s="252"/>
      <c r="N373" s="253"/>
      <c r="O373" s="254"/>
      <c r="P373" s="254"/>
      <c r="Q373" s="254"/>
      <c r="R373" s="254"/>
      <c r="S373" s="254"/>
      <c r="T373" s="254"/>
      <c r="U373" s="254"/>
      <c r="V373" s="254"/>
      <c r="W373" s="254"/>
      <c r="X373" s="255"/>
      <c r="Y373" s="13"/>
      <c r="Z373" s="13"/>
      <c r="AA373" s="13"/>
      <c r="AB373" s="13"/>
      <c r="AC373" s="13"/>
      <c r="AD373" s="13"/>
      <c r="AE373" s="13"/>
      <c r="AT373" s="256" t="s">
        <v>605</v>
      </c>
      <c r="AU373" s="256" t="s">
        <v>165</v>
      </c>
      <c r="AV373" s="13" t="s">
        <v>86</v>
      </c>
      <c r="AW373" s="13" t="s">
        <v>5</v>
      </c>
      <c r="AX373" s="13" t="s">
        <v>84</v>
      </c>
      <c r="AY373" s="256" t="s">
        <v>166</v>
      </c>
    </row>
    <row r="374" s="2" customFormat="1" ht="16.5" customHeight="1">
      <c r="A374" s="40"/>
      <c r="B374" s="41"/>
      <c r="C374" s="235" t="s">
        <v>489</v>
      </c>
      <c r="D374" s="235" t="s">
        <v>163</v>
      </c>
      <c r="E374" s="236" t="s">
        <v>2008</v>
      </c>
      <c r="F374" s="237" t="s">
        <v>2009</v>
      </c>
      <c r="G374" s="238" t="s">
        <v>730</v>
      </c>
      <c r="H374" s="239">
        <v>13</v>
      </c>
      <c r="I374" s="240"/>
      <c r="J374" s="241"/>
      <c r="K374" s="242">
        <f>ROUND(P374*H374,2)</f>
        <v>0</v>
      </c>
      <c r="L374" s="241"/>
      <c r="M374" s="243"/>
      <c r="N374" s="244" t="s">
        <v>20</v>
      </c>
      <c r="O374" s="229" t="s">
        <v>45</v>
      </c>
      <c r="P374" s="230">
        <f>I374+J374</f>
        <v>0</v>
      </c>
      <c r="Q374" s="230">
        <f>ROUND(I374*H374,2)</f>
        <v>0</v>
      </c>
      <c r="R374" s="230">
        <f>ROUND(J374*H374,2)</f>
        <v>0</v>
      </c>
      <c r="S374" s="86"/>
      <c r="T374" s="231">
        <f>S374*H374</f>
        <v>0</v>
      </c>
      <c r="U374" s="231">
        <v>0.12</v>
      </c>
      <c r="V374" s="231">
        <f>U374*H374</f>
        <v>1.5600000000000001</v>
      </c>
      <c r="W374" s="231">
        <v>0</v>
      </c>
      <c r="X374" s="232">
        <f>W374*H374</f>
        <v>0</v>
      </c>
      <c r="Y374" s="40"/>
      <c r="Z374" s="40"/>
      <c r="AA374" s="40"/>
      <c r="AB374" s="40"/>
      <c r="AC374" s="40"/>
      <c r="AD374" s="40"/>
      <c r="AE374" s="40"/>
      <c r="AR374" s="233" t="s">
        <v>194</v>
      </c>
      <c r="AT374" s="233" t="s">
        <v>163</v>
      </c>
      <c r="AU374" s="233" t="s">
        <v>165</v>
      </c>
      <c r="AY374" s="19" t="s">
        <v>166</v>
      </c>
      <c r="BE374" s="234">
        <f>IF(O374="základní",K374,0)</f>
        <v>0</v>
      </c>
      <c r="BF374" s="234">
        <f>IF(O374="snížená",K374,0)</f>
        <v>0</v>
      </c>
      <c r="BG374" s="234">
        <f>IF(O374="zákl. přenesená",K374,0)</f>
        <v>0</v>
      </c>
      <c r="BH374" s="234">
        <f>IF(O374="sníž. přenesená",K374,0)</f>
        <v>0</v>
      </c>
      <c r="BI374" s="234">
        <f>IF(O374="nulová",K374,0)</f>
        <v>0</v>
      </c>
      <c r="BJ374" s="19" t="s">
        <v>84</v>
      </c>
      <c r="BK374" s="234">
        <f>ROUND(P374*H374,2)</f>
        <v>0</v>
      </c>
      <c r="BL374" s="19" t="s">
        <v>175</v>
      </c>
      <c r="BM374" s="233" t="s">
        <v>2010</v>
      </c>
    </row>
    <row r="375" s="13" customFormat="1">
      <c r="A375" s="13"/>
      <c r="B375" s="245"/>
      <c r="C375" s="246"/>
      <c r="D375" s="247" t="s">
        <v>605</v>
      </c>
      <c r="E375" s="248" t="s">
        <v>20</v>
      </c>
      <c r="F375" s="249" t="s">
        <v>222</v>
      </c>
      <c r="G375" s="246"/>
      <c r="H375" s="250">
        <v>13</v>
      </c>
      <c r="I375" s="251"/>
      <c r="J375" s="251"/>
      <c r="K375" s="246"/>
      <c r="L375" s="246"/>
      <c r="M375" s="252"/>
      <c r="N375" s="253"/>
      <c r="O375" s="254"/>
      <c r="P375" s="254"/>
      <c r="Q375" s="254"/>
      <c r="R375" s="254"/>
      <c r="S375" s="254"/>
      <c r="T375" s="254"/>
      <c r="U375" s="254"/>
      <c r="V375" s="254"/>
      <c r="W375" s="254"/>
      <c r="X375" s="255"/>
      <c r="Y375" s="13"/>
      <c r="Z375" s="13"/>
      <c r="AA375" s="13"/>
      <c r="AB375" s="13"/>
      <c r="AC375" s="13"/>
      <c r="AD375" s="13"/>
      <c r="AE375" s="13"/>
      <c r="AT375" s="256" t="s">
        <v>605</v>
      </c>
      <c r="AU375" s="256" t="s">
        <v>165</v>
      </c>
      <c r="AV375" s="13" t="s">
        <v>86</v>
      </c>
      <c r="AW375" s="13" t="s">
        <v>5</v>
      </c>
      <c r="AX375" s="13" t="s">
        <v>84</v>
      </c>
      <c r="AY375" s="256" t="s">
        <v>166</v>
      </c>
    </row>
    <row r="376" s="2" customFormat="1" ht="16.5" customHeight="1">
      <c r="A376" s="40"/>
      <c r="B376" s="41"/>
      <c r="C376" s="235" t="s">
        <v>493</v>
      </c>
      <c r="D376" s="235" t="s">
        <v>163</v>
      </c>
      <c r="E376" s="236" t="s">
        <v>2011</v>
      </c>
      <c r="F376" s="237" t="s">
        <v>2012</v>
      </c>
      <c r="G376" s="238" t="s">
        <v>730</v>
      </c>
      <c r="H376" s="239">
        <v>13</v>
      </c>
      <c r="I376" s="240"/>
      <c r="J376" s="241"/>
      <c r="K376" s="242">
        <f>ROUND(P376*H376,2)</f>
        <v>0</v>
      </c>
      <c r="L376" s="241"/>
      <c r="M376" s="243"/>
      <c r="N376" s="244" t="s">
        <v>20</v>
      </c>
      <c r="O376" s="229" t="s">
        <v>45</v>
      </c>
      <c r="P376" s="230">
        <f>I376+J376</f>
        <v>0</v>
      </c>
      <c r="Q376" s="230">
        <f>ROUND(I376*H376,2)</f>
        <v>0</v>
      </c>
      <c r="R376" s="230">
        <f>ROUND(J376*H376,2)</f>
        <v>0</v>
      </c>
      <c r="S376" s="86"/>
      <c r="T376" s="231">
        <f>S376*H376</f>
        <v>0</v>
      </c>
      <c r="U376" s="231">
        <v>0.10299999999999999</v>
      </c>
      <c r="V376" s="231">
        <f>U376*H376</f>
        <v>1.339</v>
      </c>
      <c r="W376" s="231">
        <v>0</v>
      </c>
      <c r="X376" s="232">
        <f>W376*H376</f>
        <v>0</v>
      </c>
      <c r="Y376" s="40"/>
      <c r="Z376" s="40"/>
      <c r="AA376" s="40"/>
      <c r="AB376" s="40"/>
      <c r="AC376" s="40"/>
      <c r="AD376" s="40"/>
      <c r="AE376" s="40"/>
      <c r="AR376" s="233" t="s">
        <v>194</v>
      </c>
      <c r="AT376" s="233" t="s">
        <v>163</v>
      </c>
      <c r="AU376" s="233" t="s">
        <v>165</v>
      </c>
      <c r="AY376" s="19" t="s">
        <v>166</v>
      </c>
      <c r="BE376" s="234">
        <f>IF(O376="základní",K376,0)</f>
        <v>0</v>
      </c>
      <c r="BF376" s="234">
        <f>IF(O376="snížená",K376,0)</f>
        <v>0</v>
      </c>
      <c r="BG376" s="234">
        <f>IF(O376="zákl. přenesená",K376,0)</f>
        <v>0</v>
      </c>
      <c r="BH376" s="234">
        <f>IF(O376="sníž. přenesená",K376,0)</f>
        <v>0</v>
      </c>
      <c r="BI376" s="234">
        <f>IF(O376="nulová",K376,0)</f>
        <v>0</v>
      </c>
      <c r="BJ376" s="19" t="s">
        <v>84</v>
      </c>
      <c r="BK376" s="234">
        <f>ROUND(P376*H376,2)</f>
        <v>0</v>
      </c>
      <c r="BL376" s="19" t="s">
        <v>175</v>
      </c>
      <c r="BM376" s="233" t="s">
        <v>2013</v>
      </c>
    </row>
    <row r="377" s="13" customFormat="1">
      <c r="A377" s="13"/>
      <c r="B377" s="245"/>
      <c r="C377" s="246"/>
      <c r="D377" s="247" t="s">
        <v>605</v>
      </c>
      <c r="E377" s="248" t="s">
        <v>20</v>
      </c>
      <c r="F377" s="249" t="s">
        <v>222</v>
      </c>
      <c r="G377" s="246"/>
      <c r="H377" s="250">
        <v>13</v>
      </c>
      <c r="I377" s="251"/>
      <c r="J377" s="251"/>
      <c r="K377" s="246"/>
      <c r="L377" s="246"/>
      <c r="M377" s="252"/>
      <c r="N377" s="253"/>
      <c r="O377" s="254"/>
      <c r="P377" s="254"/>
      <c r="Q377" s="254"/>
      <c r="R377" s="254"/>
      <c r="S377" s="254"/>
      <c r="T377" s="254"/>
      <c r="U377" s="254"/>
      <c r="V377" s="254"/>
      <c r="W377" s="254"/>
      <c r="X377" s="255"/>
      <c r="Y377" s="13"/>
      <c r="Z377" s="13"/>
      <c r="AA377" s="13"/>
      <c r="AB377" s="13"/>
      <c r="AC377" s="13"/>
      <c r="AD377" s="13"/>
      <c r="AE377" s="13"/>
      <c r="AT377" s="256" t="s">
        <v>605</v>
      </c>
      <c r="AU377" s="256" t="s">
        <v>165</v>
      </c>
      <c r="AV377" s="13" t="s">
        <v>86</v>
      </c>
      <c r="AW377" s="13" t="s">
        <v>5</v>
      </c>
      <c r="AX377" s="13" t="s">
        <v>84</v>
      </c>
      <c r="AY377" s="256" t="s">
        <v>166</v>
      </c>
    </row>
    <row r="378" s="2" customFormat="1" ht="16.5" customHeight="1">
      <c r="A378" s="40"/>
      <c r="B378" s="41"/>
      <c r="C378" s="235" t="s">
        <v>497</v>
      </c>
      <c r="D378" s="235" t="s">
        <v>163</v>
      </c>
      <c r="E378" s="236" t="s">
        <v>2014</v>
      </c>
      <c r="F378" s="237" t="s">
        <v>2015</v>
      </c>
      <c r="G378" s="238" t="s">
        <v>730</v>
      </c>
      <c r="H378" s="239">
        <v>13</v>
      </c>
      <c r="I378" s="240"/>
      <c r="J378" s="241"/>
      <c r="K378" s="242">
        <f>ROUND(P378*H378,2)</f>
        <v>0</v>
      </c>
      <c r="L378" s="241"/>
      <c r="M378" s="243"/>
      <c r="N378" s="244" t="s">
        <v>20</v>
      </c>
      <c r="O378" s="229" t="s">
        <v>45</v>
      </c>
      <c r="P378" s="230">
        <f>I378+J378</f>
        <v>0</v>
      </c>
      <c r="Q378" s="230">
        <f>ROUND(I378*H378,2)</f>
        <v>0</v>
      </c>
      <c r="R378" s="230">
        <f>ROUND(J378*H378,2)</f>
        <v>0</v>
      </c>
      <c r="S378" s="86"/>
      <c r="T378" s="231">
        <f>S378*H378</f>
        <v>0</v>
      </c>
      <c r="U378" s="231">
        <v>0.059999999999999998</v>
      </c>
      <c r="V378" s="231">
        <f>U378*H378</f>
        <v>0.78000000000000003</v>
      </c>
      <c r="W378" s="231">
        <v>0</v>
      </c>
      <c r="X378" s="232">
        <f>W378*H378</f>
        <v>0</v>
      </c>
      <c r="Y378" s="40"/>
      <c r="Z378" s="40"/>
      <c r="AA378" s="40"/>
      <c r="AB378" s="40"/>
      <c r="AC378" s="40"/>
      <c r="AD378" s="40"/>
      <c r="AE378" s="40"/>
      <c r="AR378" s="233" t="s">
        <v>194</v>
      </c>
      <c r="AT378" s="233" t="s">
        <v>163</v>
      </c>
      <c r="AU378" s="233" t="s">
        <v>165</v>
      </c>
      <c r="AY378" s="19" t="s">
        <v>166</v>
      </c>
      <c r="BE378" s="234">
        <f>IF(O378="základní",K378,0)</f>
        <v>0</v>
      </c>
      <c r="BF378" s="234">
        <f>IF(O378="snížená",K378,0)</f>
        <v>0</v>
      </c>
      <c r="BG378" s="234">
        <f>IF(O378="zákl. přenesená",K378,0)</f>
        <v>0</v>
      </c>
      <c r="BH378" s="234">
        <f>IF(O378="sníž. přenesená",K378,0)</f>
        <v>0</v>
      </c>
      <c r="BI378" s="234">
        <f>IF(O378="nulová",K378,0)</f>
        <v>0</v>
      </c>
      <c r="BJ378" s="19" t="s">
        <v>84</v>
      </c>
      <c r="BK378" s="234">
        <f>ROUND(P378*H378,2)</f>
        <v>0</v>
      </c>
      <c r="BL378" s="19" t="s">
        <v>175</v>
      </c>
      <c r="BM378" s="233" t="s">
        <v>2016</v>
      </c>
    </row>
    <row r="379" s="13" customFormat="1">
      <c r="A379" s="13"/>
      <c r="B379" s="245"/>
      <c r="C379" s="246"/>
      <c r="D379" s="247" t="s">
        <v>605</v>
      </c>
      <c r="E379" s="248" t="s">
        <v>20</v>
      </c>
      <c r="F379" s="249" t="s">
        <v>222</v>
      </c>
      <c r="G379" s="246"/>
      <c r="H379" s="250">
        <v>13</v>
      </c>
      <c r="I379" s="251"/>
      <c r="J379" s="251"/>
      <c r="K379" s="246"/>
      <c r="L379" s="246"/>
      <c r="M379" s="252"/>
      <c r="N379" s="253"/>
      <c r="O379" s="254"/>
      <c r="P379" s="254"/>
      <c r="Q379" s="254"/>
      <c r="R379" s="254"/>
      <c r="S379" s="254"/>
      <c r="T379" s="254"/>
      <c r="U379" s="254"/>
      <c r="V379" s="254"/>
      <c r="W379" s="254"/>
      <c r="X379" s="255"/>
      <c r="Y379" s="13"/>
      <c r="Z379" s="13"/>
      <c r="AA379" s="13"/>
      <c r="AB379" s="13"/>
      <c r="AC379" s="13"/>
      <c r="AD379" s="13"/>
      <c r="AE379" s="13"/>
      <c r="AT379" s="256" t="s">
        <v>605</v>
      </c>
      <c r="AU379" s="256" t="s">
        <v>165</v>
      </c>
      <c r="AV379" s="13" t="s">
        <v>86</v>
      </c>
      <c r="AW379" s="13" t="s">
        <v>5</v>
      </c>
      <c r="AX379" s="13" t="s">
        <v>84</v>
      </c>
      <c r="AY379" s="256" t="s">
        <v>166</v>
      </c>
    </row>
    <row r="380" s="2" customFormat="1" ht="21.75" customHeight="1">
      <c r="A380" s="40"/>
      <c r="B380" s="41"/>
      <c r="C380" s="235" t="s">
        <v>501</v>
      </c>
      <c r="D380" s="235" t="s">
        <v>163</v>
      </c>
      <c r="E380" s="236" t="s">
        <v>2017</v>
      </c>
      <c r="F380" s="237" t="s">
        <v>2018</v>
      </c>
      <c r="G380" s="238" t="s">
        <v>730</v>
      </c>
      <c r="H380" s="239">
        <v>13</v>
      </c>
      <c r="I380" s="240"/>
      <c r="J380" s="241"/>
      <c r="K380" s="242">
        <f>ROUND(P380*H380,2)</f>
        <v>0</v>
      </c>
      <c r="L380" s="241"/>
      <c r="M380" s="243"/>
      <c r="N380" s="244" t="s">
        <v>20</v>
      </c>
      <c r="O380" s="229" t="s">
        <v>45</v>
      </c>
      <c r="P380" s="230">
        <f>I380+J380</f>
        <v>0</v>
      </c>
      <c r="Q380" s="230">
        <f>ROUND(I380*H380,2)</f>
        <v>0</v>
      </c>
      <c r="R380" s="230">
        <f>ROUND(J380*H380,2)</f>
        <v>0</v>
      </c>
      <c r="S380" s="86"/>
      <c r="T380" s="231">
        <f>S380*H380</f>
        <v>0</v>
      </c>
      <c r="U380" s="231">
        <v>0.23200000000000001</v>
      </c>
      <c r="V380" s="231">
        <f>U380*H380</f>
        <v>3.016</v>
      </c>
      <c r="W380" s="231">
        <v>0</v>
      </c>
      <c r="X380" s="232">
        <f>W380*H380</f>
        <v>0</v>
      </c>
      <c r="Y380" s="40"/>
      <c r="Z380" s="40"/>
      <c r="AA380" s="40"/>
      <c r="AB380" s="40"/>
      <c r="AC380" s="40"/>
      <c r="AD380" s="40"/>
      <c r="AE380" s="40"/>
      <c r="AR380" s="233" t="s">
        <v>194</v>
      </c>
      <c r="AT380" s="233" t="s">
        <v>163</v>
      </c>
      <c r="AU380" s="233" t="s">
        <v>165</v>
      </c>
      <c r="AY380" s="19" t="s">
        <v>166</v>
      </c>
      <c r="BE380" s="234">
        <f>IF(O380="základní",K380,0)</f>
        <v>0</v>
      </c>
      <c r="BF380" s="234">
        <f>IF(O380="snížená",K380,0)</f>
        <v>0</v>
      </c>
      <c r="BG380" s="234">
        <f>IF(O380="zákl. přenesená",K380,0)</f>
        <v>0</v>
      </c>
      <c r="BH380" s="234">
        <f>IF(O380="sníž. přenesená",K380,0)</f>
        <v>0</v>
      </c>
      <c r="BI380" s="234">
        <f>IF(O380="nulová",K380,0)</f>
        <v>0</v>
      </c>
      <c r="BJ380" s="19" t="s">
        <v>84</v>
      </c>
      <c r="BK380" s="234">
        <f>ROUND(P380*H380,2)</f>
        <v>0</v>
      </c>
      <c r="BL380" s="19" t="s">
        <v>175</v>
      </c>
      <c r="BM380" s="233" t="s">
        <v>2019</v>
      </c>
    </row>
    <row r="381" s="13" customFormat="1">
      <c r="A381" s="13"/>
      <c r="B381" s="245"/>
      <c r="C381" s="246"/>
      <c r="D381" s="247" t="s">
        <v>605</v>
      </c>
      <c r="E381" s="248" t="s">
        <v>20</v>
      </c>
      <c r="F381" s="249" t="s">
        <v>222</v>
      </c>
      <c r="G381" s="246"/>
      <c r="H381" s="250">
        <v>13</v>
      </c>
      <c r="I381" s="251"/>
      <c r="J381" s="251"/>
      <c r="K381" s="246"/>
      <c r="L381" s="246"/>
      <c r="M381" s="252"/>
      <c r="N381" s="253"/>
      <c r="O381" s="254"/>
      <c r="P381" s="254"/>
      <c r="Q381" s="254"/>
      <c r="R381" s="254"/>
      <c r="S381" s="254"/>
      <c r="T381" s="254"/>
      <c r="U381" s="254"/>
      <c r="V381" s="254"/>
      <c r="W381" s="254"/>
      <c r="X381" s="255"/>
      <c r="Y381" s="13"/>
      <c r="Z381" s="13"/>
      <c r="AA381" s="13"/>
      <c r="AB381" s="13"/>
      <c r="AC381" s="13"/>
      <c r="AD381" s="13"/>
      <c r="AE381" s="13"/>
      <c r="AT381" s="256" t="s">
        <v>605</v>
      </c>
      <c r="AU381" s="256" t="s">
        <v>165</v>
      </c>
      <c r="AV381" s="13" t="s">
        <v>86</v>
      </c>
      <c r="AW381" s="13" t="s">
        <v>5</v>
      </c>
      <c r="AX381" s="13" t="s">
        <v>84</v>
      </c>
      <c r="AY381" s="256" t="s">
        <v>166</v>
      </c>
    </row>
    <row r="382" s="2" customFormat="1" ht="16.5" customHeight="1">
      <c r="A382" s="40"/>
      <c r="B382" s="41"/>
      <c r="C382" s="235" t="s">
        <v>505</v>
      </c>
      <c r="D382" s="235" t="s">
        <v>163</v>
      </c>
      <c r="E382" s="236" t="s">
        <v>2020</v>
      </c>
      <c r="F382" s="237" t="s">
        <v>2021</v>
      </c>
      <c r="G382" s="238" t="s">
        <v>730</v>
      </c>
      <c r="H382" s="239">
        <v>13</v>
      </c>
      <c r="I382" s="240"/>
      <c r="J382" s="241"/>
      <c r="K382" s="242">
        <f>ROUND(P382*H382,2)</f>
        <v>0</v>
      </c>
      <c r="L382" s="241"/>
      <c r="M382" s="243"/>
      <c r="N382" s="244" t="s">
        <v>20</v>
      </c>
      <c r="O382" s="229" t="s">
        <v>45</v>
      </c>
      <c r="P382" s="230">
        <f>I382+J382</f>
        <v>0</v>
      </c>
      <c r="Q382" s="230">
        <f>ROUND(I382*H382,2)</f>
        <v>0</v>
      </c>
      <c r="R382" s="230">
        <f>ROUND(J382*H382,2)</f>
        <v>0</v>
      </c>
      <c r="S382" s="86"/>
      <c r="T382" s="231">
        <f>S382*H382</f>
        <v>0</v>
      </c>
      <c r="U382" s="231">
        <v>0.12</v>
      </c>
      <c r="V382" s="231">
        <f>U382*H382</f>
        <v>1.5600000000000001</v>
      </c>
      <c r="W382" s="231">
        <v>0</v>
      </c>
      <c r="X382" s="232">
        <f>W382*H382</f>
        <v>0</v>
      </c>
      <c r="Y382" s="40"/>
      <c r="Z382" s="40"/>
      <c r="AA382" s="40"/>
      <c r="AB382" s="40"/>
      <c r="AC382" s="40"/>
      <c r="AD382" s="40"/>
      <c r="AE382" s="40"/>
      <c r="AR382" s="233" t="s">
        <v>194</v>
      </c>
      <c r="AT382" s="233" t="s">
        <v>163</v>
      </c>
      <c r="AU382" s="233" t="s">
        <v>165</v>
      </c>
      <c r="AY382" s="19" t="s">
        <v>166</v>
      </c>
      <c r="BE382" s="234">
        <f>IF(O382="základní",K382,0)</f>
        <v>0</v>
      </c>
      <c r="BF382" s="234">
        <f>IF(O382="snížená",K382,0)</f>
        <v>0</v>
      </c>
      <c r="BG382" s="234">
        <f>IF(O382="zákl. přenesená",K382,0)</f>
        <v>0</v>
      </c>
      <c r="BH382" s="234">
        <f>IF(O382="sníž. přenesená",K382,0)</f>
        <v>0</v>
      </c>
      <c r="BI382" s="234">
        <f>IF(O382="nulová",K382,0)</f>
        <v>0</v>
      </c>
      <c r="BJ382" s="19" t="s">
        <v>84</v>
      </c>
      <c r="BK382" s="234">
        <f>ROUND(P382*H382,2)</f>
        <v>0</v>
      </c>
      <c r="BL382" s="19" t="s">
        <v>175</v>
      </c>
      <c r="BM382" s="233" t="s">
        <v>2022</v>
      </c>
    </row>
    <row r="383" s="13" customFormat="1">
      <c r="A383" s="13"/>
      <c r="B383" s="245"/>
      <c r="C383" s="246"/>
      <c r="D383" s="247" t="s">
        <v>605</v>
      </c>
      <c r="E383" s="248" t="s">
        <v>20</v>
      </c>
      <c r="F383" s="249" t="s">
        <v>222</v>
      </c>
      <c r="G383" s="246"/>
      <c r="H383" s="250">
        <v>13</v>
      </c>
      <c r="I383" s="251"/>
      <c r="J383" s="251"/>
      <c r="K383" s="246"/>
      <c r="L383" s="246"/>
      <c r="M383" s="252"/>
      <c r="N383" s="253"/>
      <c r="O383" s="254"/>
      <c r="P383" s="254"/>
      <c r="Q383" s="254"/>
      <c r="R383" s="254"/>
      <c r="S383" s="254"/>
      <c r="T383" s="254"/>
      <c r="U383" s="254"/>
      <c r="V383" s="254"/>
      <c r="W383" s="254"/>
      <c r="X383" s="255"/>
      <c r="Y383" s="13"/>
      <c r="Z383" s="13"/>
      <c r="AA383" s="13"/>
      <c r="AB383" s="13"/>
      <c r="AC383" s="13"/>
      <c r="AD383" s="13"/>
      <c r="AE383" s="13"/>
      <c r="AT383" s="256" t="s">
        <v>605</v>
      </c>
      <c r="AU383" s="256" t="s">
        <v>165</v>
      </c>
      <c r="AV383" s="13" t="s">
        <v>86</v>
      </c>
      <c r="AW383" s="13" t="s">
        <v>5</v>
      </c>
      <c r="AX383" s="13" t="s">
        <v>84</v>
      </c>
      <c r="AY383" s="256" t="s">
        <v>166</v>
      </c>
    </row>
    <row r="384" s="2" customFormat="1" ht="24.15" customHeight="1">
      <c r="A384" s="40"/>
      <c r="B384" s="41"/>
      <c r="C384" s="235" t="s">
        <v>509</v>
      </c>
      <c r="D384" s="235" t="s">
        <v>163</v>
      </c>
      <c r="E384" s="236" t="s">
        <v>2023</v>
      </c>
      <c r="F384" s="237" t="s">
        <v>2024</v>
      </c>
      <c r="G384" s="238" t="s">
        <v>730</v>
      </c>
      <c r="H384" s="239">
        <v>13</v>
      </c>
      <c r="I384" s="240"/>
      <c r="J384" s="241"/>
      <c r="K384" s="242">
        <f>ROUND(P384*H384,2)</f>
        <v>0</v>
      </c>
      <c r="L384" s="241"/>
      <c r="M384" s="243"/>
      <c r="N384" s="244" t="s">
        <v>20</v>
      </c>
      <c r="O384" s="229" t="s">
        <v>45</v>
      </c>
      <c r="P384" s="230">
        <f>I384+J384</f>
        <v>0</v>
      </c>
      <c r="Q384" s="230">
        <f>ROUND(I384*H384,2)</f>
        <v>0</v>
      </c>
      <c r="R384" s="230">
        <f>ROUND(J384*H384,2)</f>
        <v>0</v>
      </c>
      <c r="S384" s="86"/>
      <c r="T384" s="231">
        <f>S384*H384</f>
        <v>0</v>
      </c>
      <c r="U384" s="231">
        <v>0.027</v>
      </c>
      <c r="V384" s="231">
        <f>U384*H384</f>
        <v>0.35099999999999998</v>
      </c>
      <c r="W384" s="231">
        <v>0</v>
      </c>
      <c r="X384" s="232">
        <f>W384*H384</f>
        <v>0</v>
      </c>
      <c r="Y384" s="40"/>
      <c r="Z384" s="40"/>
      <c r="AA384" s="40"/>
      <c r="AB384" s="40"/>
      <c r="AC384" s="40"/>
      <c r="AD384" s="40"/>
      <c r="AE384" s="40"/>
      <c r="AR384" s="233" t="s">
        <v>194</v>
      </c>
      <c r="AT384" s="233" t="s">
        <v>163</v>
      </c>
      <c r="AU384" s="233" t="s">
        <v>165</v>
      </c>
      <c r="AY384" s="19" t="s">
        <v>166</v>
      </c>
      <c r="BE384" s="234">
        <f>IF(O384="základní",K384,0)</f>
        <v>0</v>
      </c>
      <c r="BF384" s="234">
        <f>IF(O384="snížená",K384,0)</f>
        <v>0</v>
      </c>
      <c r="BG384" s="234">
        <f>IF(O384="zákl. přenesená",K384,0)</f>
        <v>0</v>
      </c>
      <c r="BH384" s="234">
        <f>IF(O384="sníž. přenesená",K384,0)</f>
        <v>0</v>
      </c>
      <c r="BI384" s="234">
        <f>IF(O384="nulová",K384,0)</f>
        <v>0</v>
      </c>
      <c r="BJ384" s="19" t="s">
        <v>84</v>
      </c>
      <c r="BK384" s="234">
        <f>ROUND(P384*H384,2)</f>
        <v>0</v>
      </c>
      <c r="BL384" s="19" t="s">
        <v>175</v>
      </c>
      <c r="BM384" s="233" t="s">
        <v>2025</v>
      </c>
    </row>
    <row r="385" s="13" customFormat="1">
      <c r="A385" s="13"/>
      <c r="B385" s="245"/>
      <c r="C385" s="246"/>
      <c r="D385" s="247" t="s">
        <v>605</v>
      </c>
      <c r="E385" s="248" t="s">
        <v>20</v>
      </c>
      <c r="F385" s="249" t="s">
        <v>222</v>
      </c>
      <c r="G385" s="246"/>
      <c r="H385" s="250">
        <v>13</v>
      </c>
      <c r="I385" s="251"/>
      <c r="J385" s="251"/>
      <c r="K385" s="246"/>
      <c r="L385" s="246"/>
      <c r="M385" s="252"/>
      <c r="N385" s="253"/>
      <c r="O385" s="254"/>
      <c r="P385" s="254"/>
      <c r="Q385" s="254"/>
      <c r="R385" s="254"/>
      <c r="S385" s="254"/>
      <c r="T385" s="254"/>
      <c r="U385" s="254"/>
      <c r="V385" s="254"/>
      <c r="W385" s="254"/>
      <c r="X385" s="255"/>
      <c r="Y385" s="13"/>
      <c r="Z385" s="13"/>
      <c r="AA385" s="13"/>
      <c r="AB385" s="13"/>
      <c r="AC385" s="13"/>
      <c r="AD385" s="13"/>
      <c r="AE385" s="13"/>
      <c r="AT385" s="256" t="s">
        <v>605</v>
      </c>
      <c r="AU385" s="256" t="s">
        <v>165</v>
      </c>
      <c r="AV385" s="13" t="s">
        <v>86</v>
      </c>
      <c r="AW385" s="13" t="s">
        <v>5</v>
      </c>
      <c r="AX385" s="13" t="s">
        <v>84</v>
      </c>
      <c r="AY385" s="256" t="s">
        <v>166</v>
      </c>
    </row>
    <row r="386" s="2" customFormat="1" ht="24.15" customHeight="1">
      <c r="A386" s="40"/>
      <c r="B386" s="41"/>
      <c r="C386" s="220" t="s">
        <v>513</v>
      </c>
      <c r="D386" s="220" t="s">
        <v>171</v>
      </c>
      <c r="E386" s="221" t="s">
        <v>2026</v>
      </c>
      <c r="F386" s="222" t="s">
        <v>2027</v>
      </c>
      <c r="G386" s="223" t="s">
        <v>730</v>
      </c>
      <c r="H386" s="224">
        <v>13</v>
      </c>
      <c r="I386" s="225"/>
      <c r="J386" s="225"/>
      <c r="K386" s="226">
        <f>ROUND(P386*H386,2)</f>
        <v>0</v>
      </c>
      <c r="L386" s="227"/>
      <c r="M386" s="46"/>
      <c r="N386" s="228" t="s">
        <v>20</v>
      </c>
      <c r="O386" s="229" t="s">
        <v>45</v>
      </c>
      <c r="P386" s="230">
        <f>I386+J386</f>
        <v>0</v>
      </c>
      <c r="Q386" s="230">
        <f>ROUND(I386*H386,2)</f>
        <v>0</v>
      </c>
      <c r="R386" s="230">
        <f>ROUND(J386*H386,2)</f>
        <v>0</v>
      </c>
      <c r="S386" s="86"/>
      <c r="T386" s="231">
        <f>S386*H386</f>
        <v>0</v>
      </c>
      <c r="U386" s="231">
        <v>0.21734000000000001</v>
      </c>
      <c r="V386" s="231">
        <f>U386*H386</f>
        <v>2.8254200000000003</v>
      </c>
      <c r="W386" s="231">
        <v>0</v>
      </c>
      <c r="X386" s="232">
        <f>W386*H386</f>
        <v>0</v>
      </c>
      <c r="Y386" s="40"/>
      <c r="Z386" s="40"/>
      <c r="AA386" s="40"/>
      <c r="AB386" s="40"/>
      <c r="AC386" s="40"/>
      <c r="AD386" s="40"/>
      <c r="AE386" s="40"/>
      <c r="AR386" s="233" t="s">
        <v>175</v>
      </c>
      <c r="AT386" s="233" t="s">
        <v>171</v>
      </c>
      <c r="AU386" s="233" t="s">
        <v>165</v>
      </c>
      <c r="AY386" s="19" t="s">
        <v>166</v>
      </c>
      <c r="BE386" s="234">
        <f>IF(O386="základní",K386,0)</f>
        <v>0</v>
      </c>
      <c r="BF386" s="234">
        <f>IF(O386="snížená",K386,0)</f>
        <v>0</v>
      </c>
      <c r="BG386" s="234">
        <f>IF(O386="zákl. přenesená",K386,0)</f>
        <v>0</v>
      </c>
      <c r="BH386" s="234">
        <f>IF(O386="sníž. přenesená",K386,0)</f>
        <v>0</v>
      </c>
      <c r="BI386" s="234">
        <f>IF(O386="nulová",K386,0)</f>
        <v>0</v>
      </c>
      <c r="BJ386" s="19" t="s">
        <v>84</v>
      </c>
      <c r="BK386" s="234">
        <f>ROUND(P386*H386,2)</f>
        <v>0</v>
      </c>
      <c r="BL386" s="19" t="s">
        <v>175</v>
      </c>
      <c r="BM386" s="233" t="s">
        <v>2028</v>
      </c>
    </row>
    <row r="387" s="13" customFormat="1">
      <c r="A387" s="13"/>
      <c r="B387" s="245"/>
      <c r="C387" s="246"/>
      <c r="D387" s="247" t="s">
        <v>605</v>
      </c>
      <c r="E387" s="248" t="s">
        <v>20</v>
      </c>
      <c r="F387" s="249" t="s">
        <v>222</v>
      </c>
      <c r="G387" s="246"/>
      <c r="H387" s="250">
        <v>13</v>
      </c>
      <c r="I387" s="251"/>
      <c r="J387" s="251"/>
      <c r="K387" s="246"/>
      <c r="L387" s="246"/>
      <c r="M387" s="252"/>
      <c r="N387" s="253"/>
      <c r="O387" s="254"/>
      <c r="P387" s="254"/>
      <c r="Q387" s="254"/>
      <c r="R387" s="254"/>
      <c r="S387" s="254"/>
      <c r="T387" s="254"/>
      <c r="U387" s="254"/>
      <c r="V387" s="254"/>
      <c r="W387" s="254"/>
      <c r="X387" s="255"/>
      <c r="Y387" s="13"/>
      <c r="Z387" s="13"/>
      <c r="AA387" s="13"/>
      <c r="AB387" s="13"/>
      <c r="AC387" s="13"/>
      <c r="AD387" s="13"/>
      <c r="AE387" s="13"/>
      <c r="AT387" s="256" t="s">
        <v>605</v>
      </c>
      <c r="AU387" s="256" t="s">
        <v>165</v>
      </c>
      <c r="AV387" s="13" t="s">
        <v>86</v>
      </c>
      <c r="AW387" s="13" t="s">
        <v>5</v>
      </c>
      <c r="AX387" s="13" t="s">
        <v>84</v>
      </c>
      <c r="AY387" s="256" t="s">
        <v>166</v>
      </c>
    </row>
    <row r="388" s="2" customFormat="1" ht="16.5" customHeight="1">
      <c r="A388" s="40"/>
      <c r="B388" s="41"/>
      <c r="C388" s="235" t="s">
        <v>517</v>
      </c>
      <c r="D388" s="235" t="s">
        <v>163</v>
      </c>
      <c r="E388" s="236" t="s">
        <v>2029</v>
      </c>
      <c r="F388" s="237" t="s">
        <v>2030</v>
      </c>
      <c r="G388" s="238" t="s">
        <v>730</v>
      </c>
      <c r="H388" s="239">
        <v>13</v>
      </c>
      <c r="I388" s="240"/>
      <c r="J388" s="241"/>
      <c r="K388" s="242">
        <f>ROUND(P388*H388,2)</f>
        <v>0</v>
      </c>
      <c r="L388" s="241"/>
      <c r="M388" s="243"/>
      <c r="N388" s="244" t="s">
        <v>20</v>
      </c>
      <c r="O388" s="229" t="s">
        <v>45</v>
      </c>
      <c r="P388" s="230">
        <f>I388+J388</f>
        <v>0</v>
      </c>
      <c r="Q388" s="230">
        <f>ROUND(I388*H388,2)</f>
        <v>0</v>
      </c>
      <c r="R388" s="230">
        <f>ROUND(J388*H388,2)</f>
        <v>0</v>
      </c>
      <c r="S388" s="86"/>
      <c r="T388" s="231">
        <f>S388*H388</f>
        <v>0</v>
      </c>
      <c r="U388" s="231">
        <v>0.050599999999999999</v>
      </c>
      <c r="V388" s="231">
        <f>U388*H388</f>
        <v>0.65779999999999994</v>
      </c>
      <c r="W388" s="231">
        <v>0</v>
      </c>
      <c r="X388" s="232">
        <f>W388*H388</f>
        <v>0</v>
      </c>
      <c r="Y388" s="40"/>
      <c r="Z388" s="40"/>
      <c r="AA388" s="40"/>
      <c r="AB388" s="40"/>
      <c r="AC388" s="40"/>
      <c r="AD388" s="40"/>
      <c r="AE388" s="40"/>
      <c r="AR388" s="233" t="s">
        <v>194</v>
      </c>
      <c r="AT388" s="233" t="s">
        <v>163</v>
      </c>
      <c r="AU388" s="233" t="s">
        <v>165</v>
      </c>
      <c r="AY388" s="19" t="s">
        <v>166</v>
      </c>
      <c r="BE388" s="234">
        <f>IF(O388="základní",K388,0)</f>
        <v>0</v>
      </c>
      <c r="BF388" s="234">
        <f>IF(O388="snížená",K388,0)</f>
        <v>0</v>
      </c>
      <c r="BG388" s="234">
        <f>IF(O388="zákl. přenesená",K388,0)</f>
        <v>0</v>
      </c>
      <c r="BH388" s="234">
        <f>IF(O388="sníž. přenesená",K388,0)</f>
        <v>0</v>
      </c>
      <c r="BI388" s="234">
        <f>IF(O388="nulová",K388,0)</f>
        <v>0</v>
      </c>
      <c r="BJ388" s="19" t="s">
        <v>84</v>
      </c>
      <c r="BK388" s="234">
        <f>ROUND(P388*H388,2)</f>
        <v>0</v>
      </c>
      <c r="BL388" s="19" t="s">
        <v>175</v>
      </c>
      <c r="BM388" s="233" t="s">
        <v>2031</v>
      </c>
    </row>
    <row r="389" s="15" customFormat="1">
      <c r="A389" s="15"/>
      <c r="B389" s="277"/>
      <c r="C389" s="278"/>
      <c r="D389" s="247" t="s">
        <v>605</v>
      </c>
      <c r="E389" s="279" t="s">
        <v>20</v>
      </c>
      <c r="F389" s="280" t="s">
        <v>2032</v>
      </c>
      <c r="G389" s="278"/>
      <c r="H389" s="279" t="s">
        <v>20</v>
      </c>
      <c r="I389" s="281"/>
      <c r="J389" s="281"/>
      <c r="K389" s="278"/>
      <c r="L389" s="278"/>
      <c r="M389" s="282"/>
      <c r="N389" s="283"/>
      <c r="O389" s="284"/>
      <c r="P389" s="284"/>
      <c r="Q389" s="284"/>
      <c r="R389" s="284"/>
      <c r="S389" s="284"/>
      <c r="T389" s="284"/>
      <c r="U389" s="284"/>
      <c r="V389" s="284"/>
      <c r="W389" s="284"/>
      <c r="X389" s="285"/>
      <c r="Y389" s="15"/>
      <c r="Z389" s="15"/>
      <c r="AA389" s="15"/>
      <c r="AB389" s="15"/>
      <c r="AC389" s="15"/>
      <c r="AD389" s="15"/>
      <c r="AE389" s="15"/>
      <c r="AT389" s="286" t="s">
        <v>605</v>
      </c>
      <c r="AU389" s="286" t="s">
        <v>165</v>
      </c>
      <c r="AV389" s="15" t="s">
        <v>84</v>
      </c>
      <c r="AW389" s="15" t="s">
        <v>5</v>
      </c>
      <c r="AX389" s="15" t="s">
        <v>76</v>
      </c>
      <c r="AY389" s="286" t="s">
        <v>166</v>
      </c>
    </row>
    <row r="390" s="13" customFormat="1">
      <c r="A390" s="13"/>
      <c r="B390" s="245"/>
      <c r="C390" s="246"/>
      <c r="D390" s="247" t="s">
        <v>605</v>
      </c>
      <c r="E390" s="248" t="s">
        <v>20</v>
      </c>
      <c r="F390" s="249" t="s">
        <v>222</v>
      </c>
      <c r="G390" s="246"/>
      <c r="H390" s="250">
        <v>13</v>
      </c>
      <c r="I390" s="251"/>
      <c r="J390" s="251"/>
      <c r="K390" s="246"/>
      <c r="L390" s="246"/>
      <c r="M390" s="252"/>
      <c r="N390" s="253"/>
      <c r="O390" s="254"/>
      <c r="P390" s="254"/>
      <c r="Q390" s="254"/>
      <c r="R390" s="254"/>
      <c r="S390" s="254"/>
      <c r="T390" s="254"/>
      <c r="U390" s="254"/>
      <c r="V390" s="254"/>
      <c r="W390" s="254"/>
      <c r="X390" s="255"/>
      <c r="Y390" s="13"/>
      <c r="Z390" s="13"/>
      <c r="AA390" s="13"/>
      <c r="AB390" s="13"/>
      <c r="AC390" s="13"/>
      <c r="AD390" s="13"/>
      <c r="AE390" s="13"/>
      <c r="AT390" s="256" t="s">
        <v>605</v>
      </c>
      <c r="AU390" s="256" t="s">
        <v>165</v>
      </c>
      <c r="AV390" s="13" t="s">
        <v>86</v>
      </c>
      <c r="AW390" s="13" t="s">
        <v>5</v>
      </c>
      <c r="AX390" s="13" t="s">
        <v>84</v>
      </c>
      <c r="AY390" s="256" t="s">
        <v>166</v>
      </c>
    </row>
    <row r="391" s="2" customFormat="1" ht="21.75" customHeight="1">
      <c r="A391" s="40"/>
      <c r="B391" s="41"/>
      <c r="C391" s="235" t="s">
        <v>521</v>
      </c>
      <c r="D391" s="235" t="s">
        <v>163</v>
      </c>
      <c r="E391" s="236" t="s">
        <v>2033</v>
      </c>
      <c r="F391" s="237" t="s">
        <v>2034</v>
      </c>
      <c r="G391" s="238" t="s">
        <v>730</v>
      </c>
      <c r="H391" s="239">
        <v>13</v>
      </c>
      <c r="I391" s="240"/>
      <c r="J391" s="241"/>
      <c r="K391" s="242">
        <f>ROUND(P391*H391,2)</f>
        <v>0</v>
      </c>
      <c r="L391" s="241"/>
      <c r="M391" s="243"/>
      <c r="N391" s="244" t="s">
        <v>20</v>
      </c>
      <c r="O391" s="229" t="s">
        <v>45</v>
      </c>
      <c r="P391" s="230">
        <f>I391+J391</f>
        <v>0</v>
      </c>
      <c r="Q391" s="230">
        <f>ROUND(I391*H391,2)</f>
        <v>0</v>
      </c>
      <c r="R391" s="230">
        <f>ROUND(J391*H391,2)</f>
        <v>0</v>
      </c>
      <c r="S391" s="86"/>
      <c r="T391" s="231">
        <f>S391*H391</f>
        <v>0</v>
      </c>
      <c r="U391" s="231">
        <v>0.0060000000000000001</v>
      </c>
      <c r="V391" s="231">
        <f>U391*H391</f>
        <v>0.078</v>
      </c>
      <c r="W391" s="231">
        <v>0</v>
      </c>
      <c r="X391" s="232">
        <f>W391*H391</f>
        <v>0</v>
      </c>
      <c r="Y391" s="40"/>
      <c r="Z391" s="40"/>
      <c r="AA391" s="40"/>
      <c r="AB391" s="40"/>
      <c r="AC391" s="40"/>
      <c r="AD391" s="40"/>
      <c r="AE391" s="40"/>
      <c r="AR391" s="233" t="s">
        <v>194</v>
      </c>
      <c r="AT391" s="233" t="s">
        <v>163</v>
      </c>
      <c r="AU391" s="233" t="s">
        <v>165</v>
      </c>
      <c r="AY391" s="19" t="s">
        <v>166</v>
      </c>
      <c r="BE391" s="234">
        <f>IF(O391="základní",K391,0)</f>
        <v>0</v>
      </c>
      <c r="BF391" s="234">
        <f>IF(O391="snížená",K391,0)</f>
        <v>0</v>
      </c>
      <c r="BG391" s="234">
        <f>IF(O391="zákl. přenesená",K391,0)</f>
        <v>0</v>
      </c>
      <c r="BH391" s="234">
        <f>IF(O391="sníž. přenesená",K391,0)</f>
        <v>0</v>
      </c>
      <c r="BI391" s="234">
        <f>IF(O391="nulová",K391,0)</f>
        <v>0</v>
      </c>
      <c r="BJ391" s="19" t="s">
        <v>84</v>
      </c>
      <c r="BK391" s="234">
        <f>ROUND(P391*H391,2)</f>
        <v>0</v>
      </c>
      <c r="BL391" s="19" t="s">
        <v>175</v>
      </c>
      <c r="BM391" s="233" t="s">
        <v>2035</v>
      </c>
    </row>
    <row r="392" s="13" customFormat="1">
      <c r="A392" s="13"/>
      <c r="B392" s="245"/>
      <c r="C392" s="246"/>
      <c r="D392" s="247" t="s">
        <v>605</v>
      </c>
      <c r="E392" s="248" t="s">
        <v>20</v>
      </c>
      <c r="F392" s="249" t="s">
        <v>222</v>
      </c>
      <c r="G392" s="246"/>
      <c r="H392" s="250">
        <v>13</v>
      </c>
      <c r="I392" s="251"/>
      <c r="J392" s="251"/>
      <c r="K392" s="246"/>
      <c r="L392" s="246"/>
      <c r="M392" s="252"/>
      <c r="N392" s="253"/>
      <c r="O392" s="254"/>
      <c r="P392" s="254"/>
      <c r="Q392" s="254"/>
      <c r="R392" s="254"/>
      <c r="S392" s="254"/>
      <c r="T392" s="254"/>
      <c r="U392" s="254"/>
      <c r="V392" s="254"/>
      <c r="W392" s="254"/>
      <c r="X392" s="255"/>
      <c r="Y392" s="13"/>
      <c r="Z392" s="13"/>
      <c r="AA392" s="13"/>
      <c r="AB392" s="13"/>
      <c r="AC392" s="13"/>
      <c r="AD392" s="13"/>
      <c r="AE392" s="13"/>
      <c r="AT392" s="256" t="s">
        <v>605</v>
      </c>
      <c r="AU392" s="256" t="s">
        <v>165</v>
      </c>
      <c r="AV392" s="13" t="s">
        <v>86</v>
      </c>
      <c r="AW392" s="13" t="s">
        <v>5</v>
      </c>
      <c r="AX392" s="13" t="s">
        <v>84</v>
      </c>
      <c r="AY392" s="256" t="s">
        <v>166</v>
      </c>
    </row>
    <row r="393" s="2" customFormat="1" ht="24.15" customHeight="1">
      <c r="A393" s="40"/>
      <c r="B393" s="41"/>
      <c r="C393" s="220" t="s">
        <v>525</v>
      </c>
      <c r="D393" s="220" t="s">
        <v>171</v>
      </c>
      <c r="E393" s="221" t="s">
        <v>2036</v>
      </c>
      <c r="F393" s="222" t="s">
        <v>2037</v>
      </c>
      <c r="G393" s="223" t="s">
        <v>730</v>
      </c>
      <c r="H393" s="224">
        <v>2</v>
      </c>
      <c r="I393" s="225"/>
      <c r="J393" s="225"/>
      <c r="K393" s="226">
        <f>ROUND(P393*H393,2)</f>
        <v>0</v>
      </c>
      <c r="L393" s="227"/>
      <c r="M393" s="46"/>
      <c r="N393" s="228" t="s">
        <v>20</v>
      </c>
      <c r="O393" s="229" t="s">
        <v>45</v>
      </c>
      <c r="P393" s="230">
        <f>I393+J393</f>
        <v>0</v>
      </c>
      <c r="Q393" s="230">
        <f>ROUND(I393*H393,2)</f>
        <v>0</v>
      </c>
      <c r="R393" s="230">
        <f>ROUND(J393*H393,2)</f>
        <v>0</v>
      </c>
      <c r="S393" s="86"/>
      <c r="T393" s="231">
        <f>S393*H393</f>
        <v>0</v>
      </c>
      <c r="U393" s="231">
        <v>0.42080000000000001</v>
      </c>
      <c r="V393" s="231">
        <f>U393*H393</f>
        <v>0.84160000000000001</v>
      </c>
      <c r="W393" s="231">
        <v>0</v>
      </c>
      <c r="X393" s="232">
        <f>W393*H393</f>
        <v>0</v>
      </c>
      <c r="Y393" s="40"/>
      <c r="Z393" s="40"/>
      <c r="AA393" s="40"/>
      <c r="AB393" s="40"/>
      <c r="AC393" s="40"/>
      <c r="AD393" s="40"/>
      <c r="AE393" s="40"/>
      <c r="AR393" s="233" t="s">
        <v>175</v>
      </c>
      <c r="AT393" s="233" t="s">
        <v>171</v>
      </c>
      <c r="AU393" s="233" t="s">
        <v>165</v>
      </c>
      <c r="AY393" s="19" t="s">
        <v>166</v>
      </c>
      <c r="BE393" s="234">
        <f>IF(O393="základní",K393,0)</f>
        <v>0</v>
      </c>
      <c r="BF393" s="234">
        <f>IF(O393="snížená",K393,0)</f>
        <v>0</v>
      </c>
      <c r="BG393" s="234">
        <f>IF(O393="zákl. přenesená",K393,0)</f>
        <v>0</v>
      </c>
      <c r="BH393" s="234">
        <f>IF(O393="sníž. přenesená",K393,0)</f>
        <v>0</v>
      </c>
      <c r="BI393" s="234">
        <f>IF(O393="nulová",K393,0)</f>
        <v>0</v>
      </c>
      <c r="BJ393" s="19" t="s">
        <v>84</v>
      </c>
      <c r="BK393" s="234">
        <f>ROUND(P393*H393,2)</f>
        <v>0</v>
      </c>
      <c r="BL393" s="19" t="s">
        <v>175</v>
      </c>
      <c r="BM393" s="233" t="s">
        <v>2038</v>
      </c>
    </row>
    <row r="394" s="13" customFormat="1">
      <c r="A394" s="13"/>
      <c r="B394" s="245"/>
      <c r="C394" s="246"/>
      <c r="D394" s="247" t="s">
        <v>605</v>
      </c>
      <c r="E394" s="248" t="s">
        <v>20</v>
      </c>
      <c r="F394" s="249" t="s">
        <v>86</v>
      </c>
      <c r="G394" s="246"/>
      <c r="H394" s="250">
        <v>2</v>
      </c>
      <c r="I394" s="251"/>
      <c r="J394" s="251"/>
      <c r="K394" s="246"/>
      <c r="L394" s="246"/>
      <c r="M394" s="252"/>
      <c r="N394" s="253"/>
      <c r="O394" s="254"/>
      <c r="P394" s="254"/>
      <c r="Q394" s="254"/>
      <c r="R394" s="254"/>
      <c r="S394" s="254"/>
      <c r="T394" s="254"/>
      <c r="U394" s="254"/>
      <c r="V394" s="254"/>
      <c r="W394" s="254"/>
      <c r="X394" s="255"/>
      <c r="Y394" s="13"/>
      <c r="Z394" s="13"/>
      <c r="AA394" s="13"/>
      <c r="AB394" s="13"/>
      <c r="AC394" s="13"/>
      <c r="AD394" s="13"/>
      <c r="AE394" s="13"/>
      <c r="AT394" s="256" t="s">
        <v>605</v>
      </c>
      <c r="AU394" s="256" t="s">
        <v>165</v>
      </c>
      <c r="AV394" s="13" t="s">
        <v>86</v>
      </c>
      <c r="AW394" s="13" t="s">
        <v>5</v>
      </c>
      <c r="AX394" s="13" t="s">
        <v>84</v>
      </c>
      <c r="AY394" s="256" t="s">
        <v>166</v>
      </c>
    </row>
    <row r="395" s="2" customFormat="1" ht="24.15" customHeight="1">
      <c r="A395" s="40"/>
      <c r="B395" s="41"/>
      <c r="C395" s="220" t="s">
        <v>529</v>
      </c>
      <c r="D395" s="220" t="s">
        <v>171</v>
      </c>
      <c r="E395" s="221" t="s">
        <v>2039</v>
      </c>
      <c r="F395" s="222" t="s">
        <v>2040</v>
      </c>
      <c r="G395" s="223" t="s">
        <v>730</v>
      </c>
      <c r="H395" s="224">
        <v>2</v>
      </c>
      <c r="I395" s="225"/>
      <c r="J395" s="225"/>
      <c r="K395" s="226">
        <f>ROUND(P395*H395,2)</f>
        <v>0</v>
      </c>
      <c r="L395" s="227"/>
      <c r="M395" s="46"/>
      <c r="N395" s="228" t="s">
        <v>20</v>
      </c>
      <c r="O395" s="229" t="s">
        <v>45</v>
      </c>
      <c r="P395" s="230">
        <f>I395+J395</f>
        <v>0</v>
      </c>
      <c r="Q395" s="230">
        <f>ROUND(I395*H395,2)</f>
        <v>0</v>
      </c>
      <c r="R395" s="230">
        <f>ROUND(J395*H395,2)</f>
        <v>0</v>
      </c>
      <c r="S395" s="86"/>
      <c r="T395" s="231">
        <f>S395*H395</f>
        <v>0</v>
      </c>
      <c r="U395" s="231">
        <v>0.32973999999999998</v>
      </c>
      <c r="V395" s="231">
        <f>U395*H395</f>
        <v>0.65947999999999996</v>
      </c>
      <c r="W395" s="231">
        <v>0</v>
      </c>
      <c r="X395" s="232">
        <f>W395*H395</f>
        <v>0</v>
      </c>
      <c r="Y395" s="40"/>
      <c r="Z395" s="40"/>
      <c r="AA395" s="40"/>
      <c r="AB395" s="40"/>
      <c r="AC395" s="40"/>
      <c r="AD395" s="40"/>
      <c r="AE395" s="40"/>
      <c r="AR395" s="233" t="s">
        <v>175</v>
      </c>
      <c r="AT395" s="233" t="s">
        <v>171</v>
      </c>
      <c r="AU395" s="233" t="s">
        <v>165</v>
      </c>
      <c r="AY395" s="19" t="s">
        <v>166</v>
      </c>
      <c r="BE395" s="234">
        <f>IF(O395="základní",K395,0)</f>
        <v>0</v>
      </c>
      <c r="BF395" s="234">
        <f>IF(O395="snížená",K395,0)</f>
        <v>0</v>
      </c>
      <c r="BG395" s="234">
        <f>IF(O395="zákl. přenesená",K395,0)</f>
        <v>0</v>
      </c>
      <c r="BH395" s="234">
        <f>IF(O395="sníž. přenesená",K395,0)</f>
        <v>0</v>
      </c>
      <c r="BI395" s="234">
        <f>IF(O395="nulová",K395,0)</f>
        <v>0</v>
      </c>
      <c r="BJ395" s="19" t="s">
        <v>84</v>
      </c>
      <c r="BK395" s="234">
        <f>ROUND(P395*H395,2)</f>
        <v>0</v>
      </c>
      <c r="BL395" s="19" t="s">
        <v>175</v>
      </c>
      <c r="BM395" s="233" t="s">
        <v>2041</v>
      </c>
    </row>
    <row r="396" s="13" customFormat="1">
      <c r="A396" s="13"/>
      <c r="B396" s="245"/>
      <c r="C396" s="246"/>
      <c r="D396" s="247" t="s">
        <v>605</v>
      </c>
      <c r="E396" s="248" t="s">
        <v>20</v>
      </c>
      <c r="F396" s="249" t="s">
        <v>86</v>
      </c>
      <c r="G396" s="246"/>
      <c r="H396" s="250">
        <v>2</v>
      </c>
      <c r="I396" s="251"/>
      <c r="J396" s="251"/>
      <c r="K396" s="246"/>
      <c r="L396" s="246"/>
      <c r="M396" s="252"/>
      <c r="N396" s="253"/>
      <c r="O396" s="254"/>
      <c r="P396" s="254"/>
      <c r="Q396" s="254"/>
      <c r="R396" s="254"/>
      <c r="S396" s="254"/>
      <c r="T396" s="254"/>
      <c r="U396" s="254"/>
      <c r="V396" s="254"/>
      <c r="W396" s="254"/>
      <c r="X396" s="255"/>
      <c r="Y396" s="13"/>
      <c r="Z396" s="13"/>
      <c r="AA396" s="13"/>
      <c r="AB396" s="13"/>
      <c r="AC396" s="13"/>
      <c r="AD396" s="13"/>
      <c r="AE396" s="13"/>
      <c r="AT396" s="256" t="s">
        <v>605</v>
      </c>
      <c r="AU396" s="256" t="s">
        <v>165</v>
      </c>
      <c r="AV396" s="13" t="s">
        <v>86</v>
      </c>
      <c r="AW396" s="13" t="s">
        <v>5</v>
      </c>
      <c r="AX396" s="13" t="s">
        <v>84</v>
      </c>
      <c r="AY396" s="256" t="s">
        <v>166</v>
      </c>
    </row>
    <row r="397" s="12" customFormat="1" ht="22.8" customHeight="1">
      <c r="A397" s="12"/>
      <c r="B397" s="203"/>
      <c r="C397" s="204"/>
      <c r="D397" s="205" t="s">
        <v>75</v>
      </c>
      <c r="E397" s="218" t="s">
        <v>203</v>
      </c>
      <c r="F397" s="218" t="s">
        <v>1514</v>
      </c>
      <c r="G397" s="204"/>
      <c r="H397" s="204"/>
      <c r="I397" s="207"/>
      <c r="J397" s="207"/>
      <c r="K397" s="219">
        <f>BK397</f>
        <v>0</v>
      </c>
      <c r="L397" s="204"/>
      <c r="M397" s="209"/>
      <c r="N397" s="210"/>
      <c r="O397" s="211"/>
      <c r="P397" s="211"/>
      <c r="Q397" s="212">
        <f>SUM(Q398:Q453)</f>
        <v>0</v>
      </c>
      <c r="R397" s="212">
        <f>SUM(R398:R453)</f>
        <v>0</v>
      </c>
      <c r="S397" s="211"/>
      <c r="T397" s="213">
        <f>SUM(T398:T453)</f>
        <v>0</v>
      </c>
      <c r="U397" s="211"/>
      <c r="V397" s="213">
        <f>SUM(V398:V453)</f>
        <v>5.664739</v>
      </c>
      <c r="W397" s="211"/>
      <c r="X397" s="214">
        <f>SUM(X398:X453)</f>
        <v>4.8647399999999994</v>
      </c>
      <c r="Y397" s="12"/>
      <c r="Z397" s="12"/>
      <c r="AA397" s="12"/>
      <c r="AB397" s="12"/>
      <c r="AC397" s="12"/>
      <c r="AD397" s="12"/>
      <c r="AE397" s="12"/>
      <c r="AR397" s="215" t="s">
        <v>84</v>
      </c>
      <c r="AT397" s="216" t="s">
        <v>75</v>
      </c>
      <c r="AU397" s="216" t="s">
        <v>84</v>
      </c>
      <c r="AY397" s="215" t="s">
        <v>166</v>
      </c>
      <c r="BK397" s="217">
        <f>SUM(BK398:BK453)</f>
        <v>0</v>
      </c>
    </row>
    <row r="398" s="2" customFormat="1" ht="24.15" customHeight="1">
      <c r="A398" s="40"/>
      <c r="B398" s="41"/>
      <c r="C398" s="220" t="s">
        <v>533</v>
      </c>
      <c r="D398" s="220" t="s">
        <v>171</v>
      </c>
      <c r="E398" s="221" t="s">
        <v>2042</v>
      </c>
      <c r="F398" s="222" t="s">
        <v>2043</v>
      </c>
      <c r="G398" s="223" t="s">
        <v>730</v>
      </c>
      <c r="H398" s="224">
        <v>8</v>
      </c>
      <c r="I398" s="225"/>
      <c r="J398" s="225"/>
      <c r="K398" s="226">
        <f>ROUND(P398*H398,2)</f>
        <v>0</v>
      </c>
      <c r="L398" s="227"/>
      <c r="M398" s="46"/>
      <c r="N398" s="228" t="s">
        <v>20</v>
      </c>
      <c r="O398" s="229" t="s">
        <v>45</v>
      </c>
      <c r="P398" s="230">
        <f>I398+J398</f>
        <v>0</v>
      </c>
      <c r="Q398" s="230">
        <f>ROUND(I398*H398,2)</f>
        <v>0</v>
      </c>
      <c r="R398" s="230">
        <f>ROUND(J398*H398,2)</f>
        <v>0</v>
      </c>
      <c r="S398" s="86"/>
      <c r="T398" s="231">
        <f>S398*H398</f>
        <v>0</v>
      </c>
      <c r="U398" s="231">
        <v>0.10940999999999999</v>
      </c>
      <c r="V398" s="231">
        <f>U398*H398</f>
        <v>0.87527999999999995</v>
      </c>
      <c r="W398" s="231">
        <v>0</v>
      </c>
      <c r="X398" s="232">
        <f>W398*H398</f>
        <v>0</v>
      </c>
      <c r="Y398" s="40"/>
      <c r="Z398" s="40"/>
      <c r="AA398" s="40"/>
      <c r="AB398" s="40"/>
      <c r="AC398" s="40"/>
      <c r="AD398" s="40"/>
      <c r="AE398" s="40"/>
      <c r="AR398" s="233" t="s">
        <v>175</v>
      </c>
      <c r="AT398" s="233" t="s">
        <v>171</v>
      </c>
      <c r="AU398" s="233" t="s">
        <v>86</v>
      </c>
      <c r="AY398" s="19" t="s">
        <v>166</v>
      </c>
      <c r="BE398" s="234">
        <f>IF(O398="základní",K398,0)</f>
        <v>0</v>
      </c>
      <c r="BF398" s="234">
        <f>IF(O398="snížená",K398,0)</f>
        <v>0</v>
      </c>
      <c r="BG398" s="234">
        <f>IF(O398="zákl. přenesená",K398,0)</f>
        <v>0</v>
      </c>
      <c r="BH398" s="234">
        <f>IF(O398="sníž. přenesená",K398,0)</f>
        <v>0</v>
      </c>
      <c r="BI398" s="234">
        <f>IF(O398="nulová",K398,0)</f>
        <v>0</v>
      </c>
      <c r="BJ398" s="19" t="s">
        <v>84</v>
      </c>
      <c r="BK398" s="234">
        <f>ROUND(P398*H398,2)</f>
        <v>0</v>
      </c>
      <c r="BL398" s="19" t="s">
        <v>175</v>
      </c>
      <c r="BM398" s="233" t="s">
        <v>2044</v>
      </c>
    </row>
    <row r="399" s="2" customFormat="1" ht="21.75" customHeight="1">
      <c r="A399" s="40"/>
      <c r="B399" s="41"/>
      <c r="C399" s="235" t="s">
        <v>537</v>
      </c>
      <c r="D399" s="235" t="s">
        <v>163</v>
      </c>
      <c r="E399" s="236" t="s">
        <v>2045</v>
      </c>
      <c r="F399" s="237" t="s">
        <v>2046</v>
      </c>
      <c r="G399" s="238" t="s">
        <v>730</v>
      </c>
      <c r="H399" s="239">
        <v>8</v>
      </c>
      <c r="I399" s="240"/>
      <c r="J399" s="241"/>
      <c r="K399" s="242">
        <f>ROUND(P399*H399,2)</f>
        <v>0</v>
      </c>
      <c r="L399" s="241"/>
      <c r="M399" s="243"/>
      <c r="N399" s="244" t="s">
        <v>20</v>
      </c>
      <c r="O399" s="229" t="s">
        <v>45</v>
      </c>
      <c r="P399" s="230">
        <f>I399+J399</f>
        <v>0</v>
      </c>
      <c r="Q399" s="230">
        <f>ROUND(I399*H399,2)</f>
        <v>0</v>
      </c>
      <c r="R399" s="230">
        <f>ROUND(J399*H399,2)</f>
        <v>0</v>
      </c>
      <c r="S399" s="86"/>
      <c r="T399" s="231">
        <f>S399*H399</f>
        <v>0</v>
      </c>
      <c r="U399" s="231">
        <v>0.0064999999999999997</v>
      </c>
      <c r="V399" s="231">
        <f>U399*H399</f>
        <v>0.051999999999999998</v>
      </c>
      <c r="W399" s="231">
        <v>0</v>
      </c>
      <c r="X399" s="232">
        <f>W399*H399</f>
        <v>0</v>
      </c>
      <c r="Y399" s="40"/>
      <c r="Z399" s="40"/>
      <c r="AA399" s="40"/>
      <c r="AB399" s="40"/>
      <c r="AC399" s="40"/>
      <c r="AD399" s="40"/>
      <c r="AE399" s="40"/>
      <c r="AR399" s="233" t="s">
        <v>194</v>
      </c>
      <c r="AT399" s="233" t="s">
        <v>163</v>
      </c>
      <c r="AU399" s="233" t="s">
        <v>86</v>
      </c>
      <c r="AY399" s="19" t="s">
        <v>166</v>
      </c>
      <c r="BE399" s="234">
        <f>IF(O399="základní",K399,0)</f>
        <v>0</v>
      </c>
      <c r="BF399" s="234">
        <f>IF(O399="snížená",K399,0)</f>
        <v>0</v>
      </c>
      <c r="BG399" s="234">
        <f>IF(O399="zákl. přenesená",K399,0)</f>
        <v>0</v>
      </c>
      <c r="BH399" s="234">
        <f>IF(O399="sníž. přenesená",K399,0)</f>
        <v>0</v>
      </c>
      <c r="BI399" s="234">
        <f>IF(O399="nulová",K399,0)</f>
        <v>0</v>
      </c>
      <c r="BJ399" s="19" t="s">
        <v>84</v>
      </c>
      <c r="BK399" s="234">
        <f>ROUND(P399*H399,2)</f>
        <v>0</v>
      </c>
      <c r="BL399" s="19" t="s">
        <v>175</v>
      </c>
      <c r="BM399" s="233" t="s">
        <v>2047</v>
      </c>
    </row>
    <row r="400" s="13" customFormat="1">
      <c r="A400" s="13"/>
      <c r="B400" s="245"/>
      <c r="C400" s="246"/>
      <c r="D400" s="247" t="s">
        <v>605</v>
      </c>
      <c r="E400" s="248" t="s">
        <v>20</v>
      </c>
      <c r="F400" s="249" t="s">
        <v>194</v>
      </c>
      <c r="G400" s="246"/>
      <c r="H400" s="250">
        <v>8</v>
      </c>
      <c r="I400" s="251"/>
      <c r="J400" s="251"/>
      <c r="K400" s="246"/>
      <c r="L400" s="246"/>
      <c r="M400" s="252"/>
      <c r="N400" s="253"/>
      <c r="O400" s="254"/>
      <c r="P400" s="254"/>
      <c r="Q400" s="254"/>
      <c r="R400" s="254"/>
      <c r="S400" s="254"/>
      <c r="T400" s="254"/>
      <c r="U400" s="254"/>
      <c r="V400" s="254"/>
      <c r="W400" s="254"/>
      <c r="X400" s="255"/>
      <c r="Y400" s="13"/>
      <c r="Z400" s="13"/>
      <c r="AA400" s="13"/>
      <c r="AB400" s="13"/>
      <c r="AC400" s="13"/>
      <c r="AD400" s="13"/>
      <c r="AE400" s="13"/>
      <c r="AT400" s="256" t="s">
        <v>605</v>
      </c>
      <c r="AU400" s="256" t="s">
        <v>86</v>
      </c>
      <c r="AV400" s="13" t="s">
        <v>86</v>
      </c>
      <c r="AW400" s="13" t="s">
        <v>5</v>
      </c>
      <c r="AX400" s="13" t="s">
        <v>84</v>
      </c>
      <c r="AY400" s="256" t="s">
        <v>166</v>
      </c>
    </row>
    <row r="401" s="2" customFormat="1" ht="16.5" customHeight="1">
      <c r="A401" s="40"/>
      <c r="B401" s="41"/>
      <c r="C401" s="235" t="s">
        <v>541</v>
      </c>
      <c r="D401" s="235" t="s">
        <v>163</v>
      </c>
      <c r="E401" s="236" t="s">
        <v>2048</v>
      </c>
      <c r="F401" s="237" t="s">
        <v>2049</v>
      </c>
      <c r="G401" s="238" t="s">
        <v>730</v>
      </c>
      <c r="H401" s="239">
        <v>8</v>
      </c>
      <c r="I401" s="240"/>
      <c r="J401" s="241"/>
      <c r="K401" s="242">
        <f>ROUND(P401*H401,2)</f>
        <v>0</v>
      </c>
      <c r="L401" s="241"/>
      <c r="M401" s="243"/>
      <c r="N401" s="244" t="s">
        <v>20</v>
      </c>
      <c r="O401" s="229" t="s">
        <v>45</v>
      </c>
      <c r="P401" s="230">
        <f>I401+J401</f>
        <v>0</v>
      </c>
      <c r="Q401" s="230">
        <f>ROUND(I401*H401,2)</f>
        <v>0</v>
      </c>
      <c r="R401" s="230">
        <f>ROUND(J401*H401,2)</f>
        <v>0</v>
      </c>
      <c r="S401" s="86"/>
      <c r="T401" s="231">
        <f>S401*H401</f>
        <v>0</v>
      </c>
      <c r="U401" s="231">
        <v>0.0033</v>
      </c>
      <c r="V401" s="231">
        <f>U401*H401</f>
        <v>0.0264</v>
      </c>
      <c r="W401" s="231">
        <v>0</v>
      </c>
      <c r="X401" s="232">
        <f>W401*H401</f>
        <v>0</v>
      </c>
      <c r="Y401" s="40"/>
      <c r="Z401" s="40"/>
      <c r="AA401" s="40"/>
      <c r="AB401" s="40"/>
      <c r="AC401" s="40"/>
      <c r="AD401" s="40"/>
      <c r="AE401" s="40"/>
      <c r="AR401" s="233" t="s">
        <v>194</v>
      </c>
      <c r="AT401" s="233" t="s">
        <v>163</v>
      </c>
      <c r="AU401" s="233" t="s">
        <v>86</v>
      </c>
      <c r="AY401" s="19" t="s">
        <v>166</v>
      </c>
      <c r="BE401" s="234">
        <f>IF(O401="základní",K401,0)</f>
        <v>0</v>
      </c>
      <c r="BF401" s="234">
        <f>IF(O401="snížená",K401,0)</f>
        <v>0</v>
      </c>
      <c r="BG401" s="234">
        <f>IF(O401="zákl. přenesená",K401,0)</f>
        <v>0</v>
      </c>
      <c r="BH401" s="234">
        <f>IF(O401="sníž. přenesená",K401,0)</f>
        <v>0</v>
      </c>
      <c r="BI401" s="234">
        <f>IF(O401="nulová",K401,0)</f>
        <v>0</v>
      </c>
      <c r="BJ401" s="19" t="s">
        <v>84</v>
      </c>
      <c r="BK401" s="234">
        <f>ROUND(P401*H401,2)</f>
        <v>0</v>
      </c>
      <c r="BL401" s="19" t="s">
        <v>175</v>
      </c>
      <c r="BM401" s="233" t="s">
        <v>2050</v>
      </c>
    </row>
    <row r="402" s="13" customFormat="1">
      <c r="A402" s="13"/>
      <c r="B402" s="245"/>
      <c r="C402" s="246"/>
      <c r="D402" s="247" t="s">
        <v>605</v>
      </c>
      <c r="E402" s="248" t="s">
        <v>20</v>
      </c>
      <c r="F402" s="249" t="s">
        <v>194</v>
      </c>
      <c r="G402" s="246"/>
      <c r="H402" s="250">
        <v>8</v>
      </c>
      <c r="I402" s="251"/>
      <c r="J402" s="251"/>
      <c r="K402" s="246"/>
      <c r="L402" s="246"/>
      <c r="M402" s="252"/>
      <c r="N402" s="253"/>
      <c r="O402" s="254"/>
      <c r="P402" s="254"/>
      <c r="Q402" s="254"/>
      <c r="R402" s="254"/>
      <c r="S402" s="254"/>
      <c r="T402" s="254"/>
      <c r="U402" s="254"/>
      <c r="V402" s="254"/>
      <c r="W402" s="254"/>
      <c r="X402" s="255"/>
      <c r="Y402" s="13"/>
      <c r="Z402" s="13"/>
      <c r="AA402" s="13"/>
      <c r="AB402" s="13"/>
      <c r="AC402" s="13"/>
      <c r="AD402" s="13"/>
      <c r="AE402" s="13"/>
      <c r="AT402" s="256" t="s">
        <v>605</v>
      </c>
      <c r="AU402" s="256" t="s">
        <v>86</v>
      </c>
      <c r="AV402" s="13" t="s">
        <v>86</v>
      </c>
      <c r="AW402" s="13" t="s">
        <v>5</v>
      </c>
      <c r="AX402" s="13" t="s">
        <v>84</v>
      </c>
      <c r="AY402" s="256" t="s">
        <v>166</v>
      </c>
    </row>
    <row r="403" s="2" customFormat="1" ht="16.5" customHeight="1">
      <c r="A403" s="40"/>
      <c r="B403" s="41"/>
      <c r="C403" s="235" t="s">
        <v>544</v>
      </c>
      <c r="D403" s="235" t="s">
        <v>163</v>
      </c>
      <c r="E403" s="236" t="s">
        <v>2051</v>
      </c>
      <c r="F403" s="237" t="s">
        <v>2052</v>
      </c>
      <c r="G403" s="238" t="s">
        <v>730</v>
      </c>
      <c r="H403" s="239">
        <v>8</v>
      </c>
      <c r="I403" s="240"/>
      <c r="J403" s="241"/>
      <c r="K403" s="242">
        <f>ROUND(P403*H403,2)</f>
        <v>0</v>
      </c>
      <c r="L403" s="241"/>
      <c r="M403" s="243"/>
      <c r="N403" s="244" t="s">
        <v>20</v>
      </c>
      <c r="O403" s="229" t="s">
        <v>45</v>
      </c>
      <c r="P403" s="230">
        <f>I403+J403</f>
        <v>0</v>
      </c>
      <c r="Q403" s="230">
        <f>ROUND(I403*H403,2)</f>
        <v>0</v>
      </c>
      <c r="R403" s="230">
        <f>ROUND(J403*H403,2)</f>
        <v>0</v>
      </c>
      <c r="S403" s="86"/>
      <c r="T403" s="231">
        <f>S403*H403</f>
        <v>0</v>
      </c>
      <c r="U403" s="231">
        <v>0.00014999999999999999</v>
      </c>
      <c r="V403" s="231">
        <f>U403*H403</f>
        <v>0.0011999999999999999</v>
      </c>
      <c r="W403" s="231">
        <v>0</v>
      </c>
      <c r="X403" s="232">
        <f>W403*H403</f>
        <v>0</v>
      </c>
      <c r="Y403" s="40"/>
      <c r="Z403" s="40"/>
      <c r="AA403" s="40"/>
      <c r="AB403" s="40"/>
      <c r="AC403" s="40"/>
      <c r="AD403" s="40"/>
      <c r="AE403" s="40"/>
      <c r="AR403" s="233" t="s">
        <v>194</v>
      </c>
      <c r="AT403" s="233" t="s">
        <v>163</v>
      </c>
      <c r="AU403" s="233" t="s">
        <v>86</v>
      </c>
      <c r="AY403" s="19" t="s">
        <v>166</v>
      </c>
      <c r="BE403" s="234">
        <f>IF(O403="základní",K403,0)</f>
        <v>0</v>
      </c>
      <c r="BF403" s="234">
        <f>IF(O403="snížená",K403,0)</f>
        <v>0</v>
      </c>
      <c r="BG403" s="234">
        <f>IF(O403="zákl. přenesená",K403,0)</f>
        <v>0</v>
      </c>
      <c r="BH403" s="234">
        <f>IF(O403="sníž. přenesená",K403,0)</f>
        <v>0</v>
      </c>
      <c r="BI403" s="234">
        <f>IF(O403="nulová",K403,0)</f>
        <v>0</v>
      </c>
      <c r="BJ403" s="19" t="s">
        <v>84</v>
      </c>
      <c r="BK403" s="234">
        <f>ROUND(P403*H403,2)</f>
        <v>0</v>
      </c>
      <c r="BL403" s="19" t="s">
        <v>175</v>
      </c>
      <c r="BM403" s="233" t="s">
        <v>2053</v>
      </c>
    </row>
    <row r="404" s="13" customFormat="1">
      <c r="A404" s="13"/>
      <c r="B404" s="245"/>
      <c r="C404" s="246"/>
      <c r="D404" s="247" t="s">
        <v>605</v>
      </c>
      <c r="E404" s="248" t="s">
        <v>20</v>
      </c>
      <c r="F404" s="249" t="s">
        <v>194</v>
      </c>
      <c r="G404" s="246"/>
      <c r="H404" s="250">
        <v>8</v>
      </c>
      <c r="I404" s="251"/>
      <c r="J404" s="251"/>
      <c r="K404" s="246"/>
      <c r="L404" s="246"/>
      <c r="M404" s="252"/>
      <c r="N404" s="253"/>
      <c r="O404" s="254"/>
      <c r="P404" s="254"/>
      <c r="Q404" s="254"/>
      <c r="R404" s="254"/>
      <c r="S404" s="254"/>
      <c r="T404" s="254"/>
      <c r="U404" s="254"/>
      <c r="V404" s="254"/>
      <c r="W404" s="254"/>
      <c r="X404" s="255"/>
      <c r="Y404" s="13"/>
      <c r="Z404" s="13"/>
      <c r="AA404" s="13"/>
      <c r="AB404" s="13"/>
      <c r="AC404" s="13"/>
      <c r="AD404" s="13"/>
      <c r="AE404" s="13"/>
      <c r="AT404" s="256" t="s">
        <v>605</v>
      </c>
      <c r="AU404" s="256" t="s">
        <v>86</v>
      </c>
      <c r="AV404" s="13" t="s">
        <v>86</v>
      </c>
      <c r="AW404" s="13" t="s">
        <v>5</v>
      </c>
      <c r="AX404" s="13" t="s">
        <v>84</v>
      </c>
      <c r="AY404" s="256" t="s">
        <v>166</v>
      </c>
    </row>
    <row r="405" s="2" customFormat="1" ht="16.5" customHeight="1">
      <c r="A405" s="40"/>
      <c r="B405" s="41"/>
      <c r="C405" s="235" t="s">
        <v>548</v>
      </c>
      <c r="D405" s="235" t="s">
        <v>163</v>
      </c>
      <c r="E405" s="236" t="s">
        <v>2054</v>
      </c>
      <c r="F405" s="237" t="s">
        <v>2055</v>
      </c>
      <c r="G405" s="238" t="s">
        <v>730</v>
      </c>
      <c r="H405" s="239">
        <v>16</v>
      </c>
      <c r="I405" s="240"/>
      <c r="J405" s="241"/>
      <c r="K405" s="242">
        <f>ROUND(P405*H405,2)</f>
        <v>0</v>
      </c>
      <c r="L405" s="241"/>
      <c r="M405" s="243"/>
      <c r="N405" s="244" t="s">
        <v>20</v>
      </c>
      <c r="O405" s="229" t="s">
        <v>45</v>
      </c>
      <c r="P405" s="230">
        <f>I405+J405</f>
        <v>0</v>
      </c>
      <c r="Q405" s="230">
        <f>ROUND(I405*H405,2)</f>
        <v>0</v>
      </c>
      <c r="R405" s="230">
        <f>ROUND(J405*H405,2)</f>
        <v>0</v>
      </c>
      <c r="S405" s="86"/>
      <c r="T405" s="231">
        <f>S405*H405</f>
        <v>0</v>
      </c>
      <c r="U405" s="231">
        <v>0.00040000000000000002</v>
      </c>
      <c r="V405" s="231">
        <f>U405*H405</f>
        <v>0.0064000000000000003</v>
      </c>
      <c r="W405" s="231">
        <v>0</v>
      </c>
      <c r="X405" s="232">
        <f>W405*H405</f>
        <v>0</v>
      </c>
      <c r="Y405" s="40"/>
      <c r="Z405" s="40"/>
      <c r="AA405" s="40"/>
      <c r="AB405" s="40"/>
      <c r="AC405" s="40"/>
      <c r="AD405" s="40"/>
      <c r="AE405" s="40"/>
      <c r="AR405" s="233" t="s">
        <v>194</v>
      </c>
      <c r="AT405" s="233" t="s">
        <v>163</v>
      </c>
      <c r="AU405" s="233" t="s">
        <v>86</v>
      </c>
      <c r="AY405" s="19" t="s">
        <v>166</v>
      </c>
      <c r="BE405" s="234">
        <f>IF(O405="základní",K405,0)</f>
        <v>0</v>
      </c>
      <c r="BF405" s="234">
        <f>IF(O405="snížená",K405,0)</f>
        <v>0</v>
      </c>
      <c r="BG405" s="234">
        <f>IF(O405="zákl. přenesená",K405,0)</f>
        <v>0</v>
      </c>
      <c r="BH405" s="234">
        <f>IF(O405="sníž. přenesená",K405,0)</f>
        <v>0</v>
      </c>
      <c r="BI405" s="234">
        <f>IF(O405="nulová",K405,0)</f>
        <v>0</v>
      </c>
      <c r="BJ405" s="19" t="s">
        <v>84</v>
      </c>
      <c r="BK405" s="234">
        <f>ROUND(P405*H405,2)</f>
        <v>0</v>
      </c>
      <c r="BL405" s="19" t="s">
        <v>175</v>
      </c>
      <c r="BM405" s="233" t="s">
        <v>2056</v>
      </c>
    </row>
    <row r="406" s="13" customFormat="1">
      <c r="A406" s="13"/>
      <c r="B406" s="245"/>
      <c r="C406" s="246"/>
      <c r="D406" s="247" t="s">
        <v>605</v>
      </c>
      <c r="E406" s="248" t="s">
        <v>20</v>
      </c>
      <c r="F406" s="249" t="s">
        <v>2057</v>
      </c>
      <c r="G406" s="246"/>
      <c r="H406" s="250">
        <v>16</v>
      </c>
      <c r="I406" s="251"/>
      <c r="J406" s="251"/>
      <c r="K406" s="246"/>
      <c r="L406" s="246"/>
      <c r="M406" s="252"/>
      <c r="N406" s="253"/>
      <c r="O406" s="254"/>
      <c r="P406" s="254"/>
      <c r="Q406" s="254"/>
      <c r="R406" s="254"/>
      <c r="S406" s="254"/>
      <c r="T406" s="254"/>
      <c r="U406" s="254"/>
      <c r="V406" s="254"/>
      <c r="W406" s="254"/>
      <c r="X406" s="255"/>
      <c r="Y406" s="13"/>
      <c r="Z406" s="13"/>
      <c r="AA406" s="13"/>
      <c r="AB406" s="13"/>
      <c r="AC406" s="13"/>
      <c r="AD406" s="13"/>
      <c r="AE406" s="13"/>
      <c r="AT406" s="256" t="s">
        <v>605</v>
      </c>
      <c r="AU406" s="256" t="s">
        <v>86</v>
      </c>
      <c r="AV406" s="13" t="s">
        <v>86</v>
      </c>
      <c r="AW406" s="13" t="s">
        <v>5</v>
      </c>
      <c r="AX406" s="13" t="s">
        <v>84</v>
      </c>
      <c r="AY406" s="256" t="s">
        <v>166</v>
      </c>
    </row>
    <row r="407" s="2" customFormat="1" ht="24.15" customHeight="1">
      <c r="A407" s="40"/>
      <c r="B407" s="41"/>
      <c r="C407" s="220" t="s">
        <v>551</v>
      </c>
      <c r="D407" s="220" t="s">
        <v>171</v>
      </c>
      <c r="E407" s="221" t="s">
        <v>2058</v>
      </c>
      <c r="F407" s="222" t="s">
        <v>2059</v>
      </c>
      <c r="G407" s="223" t="s">
        <v>730</v>
      </c>
      <c r="H407" s="224">
        <v>8</v>
      </c>
      <c r="I407" s="225"/>
      <c r="J407" s="225"/>
      <c r="K407" s="226">
        <f>ROUND(P407*H407,2)</f>
        <v>0</v>
      </c>
      <c r="L407" s="227"/>
      <c r="M407" s="46"/>
      <c r="N407" s="228" t="s">
        <v>20</v>
      </c>
      <c r="O407" s="229" t="s">
        <v>45</v>
      </c>
      <c r="P407" s="230">
        <f>I407+J407</f>
        <v>0</v>
      </c>
      <c r="Q407" s="230">
        <f>ROUND(I407*H407,2)</f>
        <v>0</v>
      </c>
      <c r="R407" s="230">
        <f>ROUND(J407*H407,2)</f>
        <v>0</v>
      </c>
      <c r="S407" s="86"/>
      <c r="T407" s="231">
        <f>S407*H407</f>
        <v>0</v>
      </c>
      <c r="U407" s="231">
        <v>0.00069999999999999999</v>
      </c>
      <c r="V407" s="231">
        <f>U407*H407</f>
        <v>0.0055999999999999999</v>
      </c>
      <c r="W407" s="231">
        <v>0</v>
      </c>
      <c r="X407" s="232">
        <f>W407*H407</f>
        <v>0</v>
      </c>
      <c r="Y407" s="40"/>
      <c r="Z407" s="40"/>
      <c r="AA407" s="40"/>
      <c r="AB407" s="40"/>
      <c r="AC407" s="40"/>
      <c r="AD407" s="40"/>
      <c r="AE407" s="40"/>
      <c r="AR407" s="233" t="s">
        <v>175</v>
      </c>
      <c r="AT407" s="233" t="s">
        <v>171</v>
      </c>
      <c r="AU407" s="233" t="s">
        <v>86</v>
      </c>
      <c r="AY407" s="19" t="s">
        <v>166</v>
      </c>
      <c r="BE407" s="234">
        <f>IF(O407="základní",K407,0)</f>
        <v>0</v>
      </c>
      <c r="BF407" s="234">
        <f>IF(O407="snížená",K407,0)</f>
        <v>0</v>
      </c>
      <c r="BG407" s="234">
        <f>IF(O407="zákl. přenesená",K407,0)</f>
        <v>0</v>
      </c>
      <c r="BH407" s="234">
        <f>IF(O407="sníž. přenesená",K407,0)</f>
        <v>0</v>
      </c>
      <c r="BI407" s="234">
        <f>IF(O407="nulová",K407,0)</f>
        <v>0</v>
      </c>
      <c r="BJ407" s="19" t="s">
        <v>84</v>
      </c>
      <c r="BK407" s="234">
        <f>ROUND(P407*H407,2)</f>
        <v>0</v>
      </c>
      <c r="BL407" s="19" t="s">
        <v>175</v>
      </c>
      <c r="BM407" s="233" t="s">
        <v>2060</v>
      </c>
    </row>
    <row r="408" s="15" customFormat="1">
      <c r="A408" s="15"/>
      <c r="B408" s="277"/>
      <c r="C408" s="278"/>
      <c r="D408" s="247" t="s">
        <v>605</v>
      </c>
      <c r="E408" s="279" t="s">
        <v>20</v>
      </c>
      <c r="F408" s="280" t="s">
        <v>2061</v>
      </c>
      <c r="G408" s="278"/>
      <c r="H408" s="279" t="s">
        <v>20</v>
      </c>
      <c r="I408" s="281"/>
      <c r="J408" s="281"/>
      <c r="K408" s="278"/>
      <c r="L408" s="278"/>
      <c r="M408" s="282"/>
      <c r="N408" s="283"/>
      <c r="O408" s="284"/>
      <c r="P408" s="284"/>
      <c r="Q408" s="284"/>
      <c r="R408" s="284"/>
      <c r="S408" s="284"/>
      <c r="T408" s="284"/>
      <c r="U408" s="284"/>
      <c r="V408" s="284"/>
      <c r="W408" s="284"/>
      <c r="X408" s="285"/>
      <c r="Y408" s="15"/>
      <c r="Z408" s="15"/>
      <c r="AA408" s="15"/>
      <c r="AB408" s="15"/>
      <c r="AC408" s="15"/>
      <c r="AD408" s="15"/>
      <c r="AE408" s="15"/>
      <c r="AT408" s="286" t="s">
        <v>605</v>
      </c>
      <c r="AU408" s="286" t="s">
        <v>86</v>
      </c>
      <c r="AV408" s="15" t="s">
        <v>84</v>
      </c>
      <c r="AW408" s="15" t="s">
        <v>5</v>
      </c>
      <c r="AX408" s="15" t="s">
        <v>76</v>
      </c>
      <c r="AY408" s="286" t="s">
        <v>166</v>
      </c>
    </row>
    <row r="409" s="13" customFormat="1">
      <c r="A409" s="13"/>
      <c r="B409" s="245"/>
      <c r="C409" s="246"/>
      <c r="D409" s="247" t="s">
        <v>605</v>
      </c>
      <c r="E409" s="248" t="s">
        <v>20</v>
      </c>
      <c r="F409" s="249" t="s">
        <v>194</v>
      </c>
      <c r="G409" s="246"/>
      <c r="H409" s="250">
        <v>8</v>
      </c>
      <c r="I409" s="251"/>
      <c r="J409" s="251"/>
      <c r="K409" s="246"/>
      <c r="L409" s="246"/>
      <c r="M409" s="252"/>
      <c r="N409" s="253"/>
      <c r="O409" s="254"/>
      <c r="P409" s="254"/>
      <c r="Q409" s="254"/>
      <c r="R409" s="254"/>
      <c r="S409" s="254"/>
      <c r="T409" s="254"/>
      <c r="U409" s="254"/>
      <c r="V409" s="254"/>
      <c r="W409" s="254"/>
      <c r="X409" s="255"/>
      <c r="Y409" s="13"/>
      <c r="Z409" s="13"/>
      <c r="AA409" s="13"/>
      <c r="AB409" s="13"/>
      <c r="AC409" s="13"/>
      <c r="AD409" s="13"/>
      <c r="AE409" s="13"/>
      <c r="AT409" s="256" t="s">
        <v>605</v>
      </c>
      <c r="AU409" s="256" t="s">
        <v>86</v>
      </c>
      <c r="AV409" s="13" t="s">
        <v>86</v>
      </c>
      <c r="AW409" s="13" t="s">
        <v>5</v>
      </c>
      <c r="AX409" s="13" t="s">
        <v>84</v>
      </c>
      <c r="AY409" s="256" t="s">
        <v>166</v>
      </c>
    </row>
    <row r="410" s="2" customFormat="1" ht="16.5" customHeight="1">
      <c r="A410" s="40"/>
      <c r="B410" s="41"/>
      <c r="C410" s="235" t="s">
        <v>554</v>
      </c>
      <c r="D410" s="235" t="s">
        <v>163</v>
      </c>
      <c r="E410" s="236" t="s">
        <v>2062</v>
      </c>
      <c r="F410" s="237" t="s">
        <v>2063</v>
      </c>
      <c r="G410" s="238" t="s">
        <v>730</v>
      </c>
      <c r="H410" s="239">
        <v>1</v>
      </c>
      <c r="I410" s="240"/>
      <c r="J410" s="241"/>
      <c r="K410" s="242">
        <f>ROUND(P410*H410,2)</f>
        <v>0</v>
      </c>
      <c r="L410" s="241"/>
      <c r="M410" s="243"/>
      <c r="N410" s="244" t="s">
        <v>20</v>
      </c>
      <c r="O410" s="229" t="s">
        <v>45</v>
      </c>
      <c r="P410" s="230">
        <f>I410+J410</f>
        <v>0</v>
      </c>
      <c r="Q410" s="230">
        <f>ROUND(I410*H410,2)</f>
        <v>0</v>
      </c>
      <c r="R410" s="230">
        <f>ROUND(J410*H410,2)</f>
        <v>0</v>
      </c>
      <c r="S410" s="86"/>
      <c r="T410" s="231">
        <f>S410*H410</f>
        <v>0</v>
      </c>
      <c r="U410" s="231">
        <v>0.0050000000000000001</v>
      </c>
      <c r="V410" s="231">
        <f>U410*H410</f>
        <v>0.0050000000000000001</v>
      </c>
      <c r="W410" s="231">
        <v>0</v>
      </c>
      <c r="X410" s="232">
        <f>W410*H410</f>
        <v>0</v>
      </c>
      <c r="Y410" s="40"/>
      <c r="Z410" s="40"/>
      <c r="AA410" s="40"/>
      <c r="AB410" s="40"/>
      <c r="AC410" s="40"/>
      <c r="AD410" s="40"/>
      <c r="AE410" s="40"/>
      <c r="AR410" s="233" t="s">
        <v>194</v>
      </c>
      <c r="AT410" s="233" t="s">
        <v>163</v>
      </c>
      <c r="AU410" s="233" t="s">
        <v>86</v>
      </c>
      <c r="AY410" s="19" t="s">
        <v>166</v>
      </c>
      <c r="BE410" s="234">
        <f>IF(O410="základní",K410,0)</f>
        <v>0</v>
      </c>
      <c r="BF410" s="234">
        <f>IF(O410="snížená",K410,0)</f>
        <v>0</v>
      </c>
      <c r="BG410" s="234">
        <f>IF(O410="zákl. přenesená",K410,0)</f>
        <v>0</v>
      </c>
      <c r="BH410" s="234">
        <f>IF(O410="sníž. přenesená",K410,0)</f>
        <v>0</v>
      </c>
      <c r="BI410" s="234">
        <f>IF(O410="nulová",K410,0)</f>
        <v>0</v>
      </c>
      <c r="BJ410" s="19" t="s">
        <v>84</v>
      </c>
      <c r="BK410" s="234">
        <f>ROUND(P410*H410,2)</f>
        <v>0</v>
      </c>
      <c r="BL410" s="19" t="s">
        <v>175</v>
      </c>
      <c r="BM410" s="233" t="s">
        <v>2064</v>
      </c>
    </row>
    <row r="411" s="15" customFormat="1">
      <c r="A411" s="15"/>
      <c r="B411" s="277"/>
      <c r="C411" s="278"/>
      <c r="D411" s="247" t="s">
        <v>605</v>
      </c>
      <c r="E411" s="279" t="s">
        <v>20</v>
      </c>
      <c r="F411" s="280" t="s">
        <v>2065</v>
      </c>
      <c r="G411" s="278"/>
      <c r="H411" s="279" t="s">
        <v>20</v>
      </c>
      <c r="I411" s="281"/>
      <c r="J411" s="281"/>
      <c r="K411" s="278"/>
      <c r="L411" s="278"/>
      <c r="M411" s="282"/>
      <c r="N411" s="283"/>
      <c r="O411" s="284"/>
      <c r="P411" s="284"/>
      <c r="Q411" s="284"/>
      <c r="R411" s="284"/>
      <c r="S411" s="284"/>
      <c r="T411" s="284"/>
      <c r="U411" s="284"/>
      <c r="V411" s="284"/>
      <c r="W411" s="284"/>
      <c r="X411" s="285"/>
      <c r="Y411" s="15"/>
      <c r="Z411" s="15"/>
      <c r="AA411" s="15"/>
      <c r="AB411" s="15"/>
      <c r="AC411" s="15"/>
      <c r="AD411" s="15"/>
      <c r="AE411" s="15"/>
      <c r="AT411" s="286" t="s">
        <v>605</v>
      </c>
      <c r="AU411" s="286" t="s">
        <v>86</v>
      </c>
      <c r="AV411" s="15" t="s">
        <v>84</v>
      </c>
      <c r="AW411" s="15" t="s">
        <v>5</v>
      </c>
      <c r="AX411" s="15" t="s">
        <v>76</v>
      </c>
      <c r="AY411" s="286" t="s">
        <v>166</v>
      </c>
    </row>
    <row r="412" s="13" customFormat="1">
      <c r="A412" s="13"/>
      <c r="B412" s="245"/>
      <c r="C412" s="246"/>
      <c r="D412" s="247" t="s">
        <v>605</v>
      </c>
      <c r="E412" s="248" t="s">
        <v>20</v>
      </c>
      <c r="F412" s="249" t="s">
        <v>84</v>
      </c>
      <c r="G412" s="246"/>
      <c r="H412" s="250">
        <v>1</v>
      </c>
      <c r="I412" s="251"/>
      <c r="J412" s="251"/>
      <c r="K412" s="246"/>
      <c r="L412" s="246"/>
      <c r="M412" s="252"/>
      <c r="N412" s="253"/>
      <c r="O412" s="254"/>
      <c r="P412" s="254"/>
      <c r="Q412" s="254"/>
      <c r="R412" s="254"/>
      <c r="S412" s="254"/>
      <c r="T412" s="254"/>
      <c r="U412" s="254"/>
      <c r="V412" s="254"/>
      <c r="W412" s="254"/>
      <c r="X412" s="255"/>
      <c r="Y412" s="13"/>
      <c r="Z412" s="13"/>
      <c r="AA412" s="13"/>
      <c r="AB412" s="13"/>
      <c r="AC412" s="13"/>
      <c r="AD412" s="13"/>
      <c r="AE412" s="13"/>
      <c r="AT412" s="256" t="s">
        <v>605</v>
      </c>
      <c r="AU412" s="256" t="s">
        <v>86</v>
      </c>
      <c r="AV412" s="13" t="s">
        <v>86</v>
      </c>
      <c r="AW412" s="13" t="s">
        <v>5</v>
      </c>
      <c r="AX412" s="13" t="s">
        <v>84</v>
      </c>
      <c r="AY412" s="256" t="s">
        <v>166</v>
      </c>
    </row>
    <row r="413" s="2" customFormat="1" ht="24.15" customHeight="1">
      <c r="A413" s="40"/>
      <c r="B413" s="41"/>
      <c r="C413" s="235" t="s">
        <v>557</v>
      </c>
      <c r="D413" s="235" t="s">
        <v>163</v>
      </c>
      <c r="E413" s="236" t="s">
        <v>2066</v>
      </c>
      <c r="F413" s="237" t="s">
        <v>2067</v>
      </c>
      <c r="G413" s="238" t="s">
        <v>730</v>
      </c>
      <c r="H413" s="239">
        <v>2</v>
      </c>
      <c r="I413" s="240"/>
      <c r="J413" s="241"/>
      <c r="K413" s="242">
        <f>ROUND(P413*H413,2)</f>
        <v>0</v>
      </c>
      <c r="L413" s="241"/>
      <c r="M413" s="243"/>
      <c r="N413" s="244" t="s">
        <v>20</v>
      </c>
      <c r="O413" s="229" t="s">
        <v>45</v>
      </c>
      <c r="P413" s="230">
        <f>I413+J413</f>
        <v>0</v>
      </c>
      <c r="Q413" s="230">
        <f>ROUND(I413*H413,2)</f>
        <v>0</v>
      </c>
      <c r="R413" s="230">
        <f>ROUND(J413*H413,2)</f>
        <v>0</v>
      </c>
      <c r="S413" s="86"/>
      <c r="T413" s="231">
        <f>S413*H413</f>
        <v>0</v>
      </c>
      <c r="U413" s="231">
        <v>0.0025999999999999999</v>
      </c>
      <c r="V413" s="231">
        <f>U413*H413</f>
        <v>0.0051999999999999998</v>
      </c>
      <c r="W413" s="231">
        <v>0</v>
      </c>
      <c r="X413" s="232">
        <f>W413*H413</f>
        <v>0</v>
      </c>
      <c r="Y413" s="40"/>
      <c r="Z413" s="40"/>
      <c r="AA413" s="40"/>
      <c r="AB413" s="40"/>
      <c r="AC413" s="40"/>
      <c r="AD413" s="40"/>
      <c r="AE413" s="40"/>
      <c r="AR413" s="233" t="s">
        <v>194</v>
      </c>
      <c r="AT413" s="233" t="s">
        <v>163</v>
      </c>
      <c r="AU413" s="233" t="s">
        <v>86</v>
      </c>
      <c r="AY413" s="19" t="s">
        <v>166</v>
      </c>
      <c r="BE413" s="234">
        <f>IF(O413="základní",K413,0)</f>
        <v>0</v>
      </c>
      <c r="BF413" s="234">
        <f>IF(O413="snížená",K413,0)</f>
        <v>0</v>
      </c>
      <c r="BG413" s="234">
        <f>IF(O413="zákl. přenesená",K413,0)</f>
        <v>0</v>
      </c>
      <c r="BH413" s="234">
        <f>IF(O413="sníž. přenesená",K413,0)</f>
        <v>0</v>
      </c>
      <c r="BI413" s="234">
        <f>IF(O413="nulová",K413,0)</f>
        <v>0</v>
      </c>
      <c r="BJ413" s="19" t="s">
        <v>84</v>
      </c>
      <c r="BK413" s="234">
        <f>ROUND(P413*H413,2)</f>
        <v>0</v>
      </c>
      <c r="BL413" s="19" t="s">
        <v>175</v>
      </c>
      <c r="BM413" s="233" t="s">
        <v>2068</v>
      </c>
    </row>
    <row r="414" s="15" customFormat="1">
      <c r="A414" s="15"/>
      <c r="B414" s="277"/>
      <c r="C414" s="278"/>
      <c r="D414" s="247" t="s">
        <v>605</v>
      </c>
      <c r="E414" s="279" t="s">
        <v>20</v>
      </c>
      <c r="F414" s="280" t="s">
        <v>2069</v>
      </c>
      <c r="G414" s="278"/>
      <c r="H414" s="279" t="s">
        <v>20</v>
      </c>
      <c r="I414" s="281"/>
      <c r="J414" s="281"/>
      <c r="K414" s="278"/>
      <c r="L414" s="278"/>
      <c r="M414" s="282"/>
      <c r="N414" s="283"/>
      <c r="O414" s="284"/>
      <c r="P414" s="284"/>
      <c r="Q414" s="284"/>
      <c r="R414" s="284"/>
      <c r="S414" s="284"/>
      <c r="T414" s="284"/>
      <c r="U414" s="284"/>
      <c r="V414" s="284"/>
      <c r="W414" s="284"/>
      <c r="X414" s="285"/>
      <c r="Y414" s="15"/>
      <c r="Z414" s="15"/>
      <c r="AA414" s="15"/>
      <c r="AB414" s="15"/>
      <c r="AC414" s="15"/>
      <c r="AD414" s="15"/>
      <c r="AE414" s="15"/>
      <c r="AT414" s="286" t="s">
        <v>605</v>
      </c>
      <c r="AU414" s="286" t="s">
        <v>86</v>
      </c>
      <c r="AV414" s="15" t="s">
        <v>84</v>
      </c>
      <c r="AW414" s="15" t="s">
        <v>5</v>
      </c>
      <c r="AX414" s="15" t="s">
        <v>76</v>
      </c>
      <c r="AY414" s="286" t="s">
        <v>166</v>
      </c>
    </row>
    <row r="415" s="13" customFormat="1">
      <c r="A415" s="13"/>
      <c r="B415" s="245"/>
      <c r="C415" s="246"/>
      <c r="D415" s="247" t="s">
        <v>605</v>
      </c>
      <c r="E415" s="248" t="s">
        <v>20</v>
      </c>
      <c r="F415" s="249" t="s">
        <v>86</v>
      </c>
      <c r="G415" s="246"/>
      <c r="H415" s="250">
        <v>2</v>
      </c>
      <c r="I415" s="251"/>
      <c r="J415" s="251"/>
      <c r="K415" s="246"/>
      <c r="L415" s="246"/>
      <c r="M415" s="252"/>
      <c r="N415" s="253"/>
      <c r="O415" s="254"/>
      <c r="P415" s="254"/>
      <c r="Q415" s="254"/>
      <c r="R415" s="254"/>
      <c r="S415" s="254"/>
      <c r="T415" s="254"/>
      <c r="U415" s="254"/>
      <c r="V415" s="254"/>
      <c r="W415" s="254"/>
      <c r="X415" s="255"/>
      <c r="Y415" s="13"/>
      <c r="Z415" s="13"/>
      <c r="AA415" s="13"/>
      <c r="AB415" s="13"/>
      <c r="AC415" s="13"/>
      <c r="AD415" s="13"/>
      <c r="AE415" s="13"/>
      <c r="AT415" s="256" t="s">
        <v>605</v>
      </c>
      <c r="AU415" s="256" t="s">
        <v>86</v>
      </c>
      <c r="AV415" s="13" t="s">
        <v>86</v>
      </c>
      <c r="AW415" s="13" t="s">
        <v>5</v>
      </c>
      <c r="AX415" s="13" t="s">
        <v>84</v>
      </c>
      <c r="AY415" s="256" t="s">
        <v>166</v>
      </c>
    </row>
    <row r="416" s="2" customFormat="1" ht="24.15" customHeight="1">
      <c r="A416" s="40"/>
      <c r="B416" s="41"/>
      <c r="C416" s="235" t="s">
        <v>560</v>
      </c>
      <c r="D416" s="235" t="s">
        <v>163</v>
      </c>
      <c r="E416" s="236" t="s">
        <v>2070</v>
      </c>
      <c r="F416" s="237" t="s">
        <v>2071</v>
      </c>
      <c r="G416" s="238" t="s">
        <v>730</v>
      </c>
      <c r="H416" s="239">
        <v>5</v>
      </c>
      <c r="I416" s="240"/>
      <c r="J416" s="241"/>
      <c r="K416" s="242">
        <f>ROUND(P416*H416,2)</f>
        <v>0</v>
      </c>
      <c r="L416" s="241"/>
      <c r="M416" s="243"/>
      <c r="N416" s="244" t="s">
        <v>20</v>
      </c>
      <c r="O416" s="229" t="s">
        <v>45</v>
      </c>
      <c r="P416" s="230">
        <f>I416+J416</f>
        <v>0</v>
      </c>
      <c r="Q416" s="230">
        <f>ROUND(I416*H416,2)</f>
        <v>0</v>
      </c>
      <c r="R416" s="230">
        <f>ROUND(J416*H416,2)</f>
        <v>0</v>
      </c>
      <c r="S416" s="86"/>
      <c r="T416" s="231">
        <f>S416*H416</f>
        <v>0</v>
      </c>
      <c r="U416" s="231">
        <v>0.0012999999999999999</v>
      </c>
      <c r="V416" s="231">
        <f>U416*H416</f>
        <v>0.0064999999999999997</v>
      </c>
      <c r="W416" s="231">
        <v>0</v>
      </c>
      <c r="X416" s="232">
        <f>W416*H416</f>
        <v>0</v>
      </c>
      <c r="Y416" s="40"/>
      <c r="Z416" s="40"/>
      <c r="AA416" s="40"/>
      <c r="AB416" s="40"/>
      <c r="AC416" s="40"/>
      <c r="AD416" s="40"/>
      <c r="AE416" s="40"/>
      <c r="AR416" s="233" t="s">
        <v>194</v>
      </c>
      <c r="AT416" s="233" t="s">
        <v>163</v>
      </c>
      <c r="AU416" s="233" t="s">
        <v>86</v>
      </c>
      <c r="AY416" s="19" t="s">
        <v>166</v>
      </c>
      <c r="BE416" s="234">
        <f>IF(O416="základní",K416,0)</f>
        <v>0</v>
      </c>
      <c r="BF416" s="234">
        <f>IF(O416="snížená",K416,0)</f>
        <v>0</v>
      </c>
      <c r="BG416" s="234">
        <f>IF(O416="zákl. přenesená",K416,0)</f>
        <v>0</v>
      </c>
      <c r="BH416" s="234">
        <f>IF(O416="sníž. přenesená",K416,0)</f>
        <v>0</v>
      </c>
      <c r="BI416" s="234">
        <f>IF(O416="nulová",K416,0)</f>
        <v>0</v>
      </c>
      <c r="BJ416" s="19" t="s">
        <v>84</v>
      </c>
      <c r="BK416" s="234">
        <f>ROUND(P416*H416,2)</f>
        <v>0</v>
      </c>
      <c r="BL416" s="19" t="s">
        <v>175</v>
      </c>
      <c r="BM416" s="233" t="s">
        <v>2072</v>
      </c>
    </row>
    <row r="417" s="15" customFormat="1">
      <c r="A417" s="15"/>
      <c r="B417" s="277"/>
      <c r="C417" s="278"/>
      <c r="D417" s="247" t="s">
        <v>605</v>
      </c>
      <c r="E417" s="279" t="s">
        <v>20</v>
      </c>
      <c r="F417" s="280" t="s">
        <v>2073</v>
      </c>
      <c r="G417" s="278"/>
      <c r="H417" s="279" t="s">
        <v>20</v>
      </c>
      <c r="I417" s="281"/>
      <c r="J417" s="281"/>
      <c r="K417" s="278"/>
      <c r="L417" s="278"/>
      <c r="M417" s="282"/>
      <c r="N417" s="283"/>
      <c r="O417" s="284"/>
      <c r="P417" s="284"/>
      <c r="Q417" s="284"/>
      <c r="R417" s="284"/>
      <c r="S417" s="284"/>
      <c r="T417" s="284"/>
      <c r="U417" s="284"/>
      <c r="V417" s="284"/>
      <c r="W417" s="284"/>
      <c r="X417" s="285"/>
      <c r="Y417" s="15"/>
      <c r="Z417" s="15"/>
      <c r="AA417" s="15"/>
      <c r="AB417" s="15"/>
      <c r="AC417" s="15"/>
      <c r="AD417" s="15"/>
      <c r="AE417" s="15"/>
      <c r="AT417" s="286" t="s">
        <v>605</v>
      </c>
      <c r="AU417" s="286" t="s">
        <v>86</v>
      </c>
      <c r="AV417" s="15" t="s">
        <v>84</v>
      </c>
      <c r="AW417" s="15" t="s">
        <v>5</v>
      </c>
      <c r="AX417" s="15" t="s">
        <v>76</v>
      </c>
      <c r="AY417" s="286" t="s">
        <v>166</v>
      </c>
    </row>
    <row r="418" s="13" customFormat="1">
      <c r="A418" s="13"/>
      <c r="B418" s="245"/>
      <c r="C418" s="246"/>
      <c r="D418" s="247" t="s">
        <v>605</v>
      </c>
      <c r="E418" s="248" t="s">
        <v>20</v>
      </c>
      <c r="F418" s="249" t="s">
        <v>84</v>
      </c>
      <c r="G418" s="246"/>
      <c r="H418" s="250">
        <v>1</v>
      </c>
      <c r="I418" s="251"/>
      <c r="J418" s="251"/>
      <c r="K418" s="246"/>
      <c r="L418" s="246"/>
      <c r="M418" s="252"/>
      <c r="N418" s="253"/>
      <c r="O418" s="254"/>
      <c r="P418" s="254"/>
      <c r="Q418" s="254"/>
      <c r="R418" s="254"/>
      <c r="S418" s="254"/>
      <c r="T418" s="254"/>
      <c r="U418" s="254"/>
      <c r="V418" s="254"/>
      <c r="W418" s="254"/>
      <c r="X418" s="255"/>
      <c r="Y418" s="13"/>
      <c r="Z418" s="13"/>
      <c r="AA418" s="13"/>
      <c r="AB418" s="13"/>
      <c r="AC418" s="13"/>
      <c r="AD418" s="13"/>
      <c r="AE418" s="13"/>
      <c r="AT418" s="256" t="s">
        <v>605</v>
      </c>
      <c r="AU418" s="256" t="s">
        <v>86</v>
      </c>
      <c r="AV418" s="13" t="s">
        <v>86</v>
      </c>
      <c r="AW418" s="13" t="s">
        <v>5</v>
      </c>
      <c r="AX418" s="13" t="s">
        <v>76</v>
      </c>
      <c r="AY418" s="256" t="s">
        <v>166</v>
      </c>
    </row>
    <row r="419" s="15" customFormat="1">
      <c r="A419" s="15"/>
      <c r="B419" s="277"/>
      <c r="C419" s="278"/>
      <c r="D419" s="247" t="s">
        <v>605</v>
      </c>
      <c r="E419" s="279" t="s">
        <v>20</v>
      </c>
      <c r="F419" s="280" t="s">
        <v>2074</v>
      </c>
      <c r="G419" s="278"/>
      <c r="H419" s="279" t="s">
        <v>20</v>
      </c>
      <c r="I419" s="281"/>
      <c r="J419" s="281"/>
      <c r="K419" s="278"/>
      <c r="L419" s="278"/>
      <c r="M419" s="282"/>
      <c r="N419" s="283"/>
      <c r="O419" s="284"/>
      <c r="P419" s="284"/>
      <c r="Q419" s="284"/>
      <c r="R419" s="284"/>
      <c r="S419" s="284"/>
      <c r="T419" s="284"/>
      <c r="U419" s="284"/>
      <c r="V419" s="284"/>
      <c r="W419" s="284"/>
      <c r="X419" s="285"/>
      <c r="Y419" s="15"/>
      <c r="Z419" s="15"/>
      <c r="AA419" s="15"/>
      <c r="AB419" s="15"/>
      <c r="AC419" s="15"/>
      <c r="AD419" s="15"/>
      <c r="AE419" s="15"/>
      <c r="AT419" s="286" t="s">
        <v>605</v>
      </c>
      <c r="AU419" s="286" t="s">
        <v>86</v>
      </c>
      <c r="AV419" s="15" t="s">
        <v>84</v>
      </c>
      <c r="AW419" s="15" t="s">
        <v>5</v>
      </c>
      <c r="AX419" s="15" t="s">
        <v>76</v>
      </c>
      <c r="AY419" s="286" t="s">
        <v>166</v>
      </c>
    </row>
    <row r="420" s="13" customFormat="1">
      <c r="A420" s="13"/>
      <c r="B420" s="245"/>
      <c r="C420" s="246"/>
      <c r="D420" s="247" t="s">
        <v>605</v>
      </c>
      <c r="E420" s="248" t="s">
        <v>20</v>
      </c>
      <c r="F420" s="249" t="s">
        <v>84</v>
      </c>
      <c r="G420" s="246"/>
      <c r="H420" s="250">
        <v>1</v>
      </c>
      <c r="I420" s="251"/>
      <c r="J420" s="251"/>
      <c r="K420" s="246"/>
      <c r="L420" s="246"/>
      <c r="M420" s="252"/>
      <c r="N420" s="253"/>
      <c r="O420" s="254"/>
      <c r="P420" s="254"/>
      <c r="Q420" s="254"/>
      <c r="R420" s="254"/>
      <c r="S420" s="254"/>
      <c r="T420" s="254"/>
      <c r="U420" s="254"/>
      <c r="V420" s="254"/>
      <c r="W420" s="254"/>
      <c r="X420" s="255"/>
      <c r="Y420" s="13"/>
      <c r="Z420" s="13"/>
      <c r="AA420" s="13"/>
      <c r="AB420" s="13"/>
      <c r="AC420" s="13"/>
      <c r="AD420" s="13"/>
      <c r="AE420" s="13"/>
      <c r="AT420" s="256" t="s">
        <v>605</v>
      </c>
      <c r="AU420" s="256" t="s">
        <v>86</v>
      </c>
      <c r="AV420" s="13" t="s">
        <v>86</v>
      </c>
      <c r="AW420" s="13" t="s">
        <v>5</v>
      </c>
      <c r="AX420" s="13" t="s">
        <v>76</v>
      </c>
      <c r="AY420" s="256" t="s">
        <v>166</v>
      </c>
    </row>
    <row r="421" s="15" customFormat="1">
      <c r="A421" s="15"/>
      <c r="B421" s="277"/>
      <c r="C421" s="278"/>
      <c r="D421" s="247" t="s">
        <v>605</v>
      </c>
      <c r="E421" s="279" t="s">
        <v>20</v>
      </c>
      <c r="F421" s="280" t="s">
        <v>2075</v>
      </c>
      <c r="G421" s="278"/>
      <c r="H421" s="279" t="s">
        <v>20</v>
      </c>
      <c r="I421" s="281"/>
      <c r="J421" s="281"/>
      <c r="K421" s="278"/>
      <c r="L421" s="278"/>
      <c r="M421" s="282"/>
      <c r="N421" s="283"/>
      <c r="O421" s="284"/>
      <c r="P421" s="284"/>
      <c r="Q421" s="284"/>
      <c r="R421" s="284"/>
      <c r="S421" s="284"/>
      <c r="T421" s="284"/>
      <c r="U421" s="284"/>
      <c r="V421" s="284"/>
      <c r="W421" s="284"/>
      <c r="X421" s="285"/>
      <c r="Y421" s="15"/>
      <c r="Z421" s="15"/>
      <c r="AA421" s="15"/>
      <c r="AB421" s="15"/>
      <c r="AC421" s="15"/>
      <c r="AD421" s="15"/>
      <c r="AE421" s="15"/>
      <c r="AT421" s="286" t="s">
        <v>605</v>
      </c>
      <c r="AU421" s="286" t="s">
        <v>86</v>
      </c>
      <c r="AV421" s="15" t="s">
        <v>84</v>
      </c>
      <c r="AW421" s="15" t="s">
        <v>5</v>
      </c>
      <c r="AX421" s="15" t="s">
        <v>76</v>
      </c>
      <c r="AY421" s="286" t="s">
        <v>166</v>
      </c>
    </row>
    <row r="422" s="13" customFormat="1">
      <c r="A422" s="13"/>
      <c r="B422" s="245"/>
      <c r="C422" s="246"/>
      <c r="D422" s="247" t="s">
        <v>605</v>
      </c>
      <c r="E422" s="248" t="s">
        <v>20</v>
      </c>
      <c r="F422" s="249" t="s">
        <v>84</v>
      </c>
      <c r="G422" s="246"/>
      <c r="H422" s="250">
        <v>1</v>
      </c>
      <c r="I422" s="251"/>
      <c r="J422" s="251"/>
      <c r="K422" s="246"/>
      <c r="L422" s="246"/>
      <c r="M422" s="252"/>
      <c r="N422" s="253"/>
      <c r="O422" s="254"/>
      <c r="P422" s="254"/>
      <c r="Q422" s="254"/>
      <c r="R422" s="254"/>
      <c r="S422" s="254"/>
      <c r="T422" s="254"/>
      <c r="U422" s="254"/>
      <c r="V422" s="254"/>
      <c r="W422" s="254"/>
      <c r="X422" s="255"/>
      <c r="Y422" s="13"/>
      <c r="Z422" s="13"/>
      <c r="AA422" s="13"/>
      <c r="AB422" s="13"/>
      <c r="AC422" s="13"/>
      <c r="AD422" s="13"/>
      <c r="AE422" s="13"/>
      <c r="AT422" s="256" t="s">
        <v>605</v>
      </c>
      <c r="AU422" s="256" t="s">
        <v>86</v>
      </c>
      <c r="AV422" s="13" t="s">
        <v>86</v>
      </c>
      <c r="AW422" s="13" t="s">
        <v>5</v>
      </c>
      <c r="AX422" s="13" t="s">
        <v>76</v>
      </c>
      <c r="AY422" s="256" t="s">
        <v>166</v>
      </c>
    </row>
    <row r="423" s="15" customFormat="1">
      <c r="A423" s="15"/>
      <c r="B423" s="277"/>
      <c r="C423" s="278"/>
      <c r="D423" s="247" t="s">
        <v>605</v>
      </c>
      <c r="E423" s="279" t="s">
        <v>20</v>
      </c>
      <c r="F423" s="280" t="s">
        <v>2076</v>
      </c>
      <c r="G423" s="278"/>
      <c r="H423" s="279" t="s">
        <v>20</v>
      </c>
      <c r="I423" s="281"/>
      <c r="J423" s="281"/>
      <c r="K423" s="278"/>
      <c r="L423" s="278"/>
      <c r="M423" s="282"/>
      <c r="N423" s="283"/>
      <c r="O423" s="284"/>
      <c r="P423" s="284"/>
      <c r="Q423" s="284"/>
      <c r="R423" s="284"/>
      <c r="S423" s="284"/>
      <c r="T423" s="284"/>
      <c r="U423" s="284"/>
      <c r="V423" s="284"/>
      <c r="W423" s="284"/>
      <c r="X423" s="285"/>
      <c r="Y423" s="15"/>
      <c r="Z423" s="15"/>
      <c r="AA423" s="15"/>
      <c r="AB423" s="15"/>
      <c r="AC423" s="15"/>
      <c r="AD423" s="15"/>
      <c r="AE423" s="15"/>
      <c r="AT423" s="286" t="s">
        <v>605</v>
      </c>
      <c r="AU423" s="286" t="s">
        <v>86</v>
      </c>
      <c r="AV423" s="15" t="s">
        <v>84</v>
      </c>
      <c r="AW423" s="15" t="s">
        <v>5</v>
      </c>
      <c r="AX423" s="15" t="s">
        <v>76</v>
      </c>
      <c r="AY423" s="286" t="s">
        <v>166</v>
      </c>
    </row>
    <row r="424" s="13" customFormat="1">
      <c r="A424" s="13"/>
      <c r="B424" s="245"/>
      <c r="C424" s="246"/>
      <c r="D424" s="247" t="s">
        <v>605</v>
      </c>
      <c r="E424" s="248" t="s">
        <v>20</v>
      </c>
      <c r="F424" s="249" t="s">
        <v>84</v>
      </c>
      <c r="G424" s="246"/>
      <c r="H424" s="250">
        <v>1</v>
      </c>
      <c r="I424" s="251"/>
      <c r="J424" s="251"/>
      <c r="K424" s="246"/>
      <c r="L424" s="246"/>
      <c r="M424" s="252"/>
      <c r="N424" s="253"/>
      <c r="O424" s="254"/>
      <c r="P424" s="254"/>
      <c r="Q424" s="254"/>
      <c r="R424" s="254"/>
      <c r="S424" s="254"/>
      <c r="T424" s="254"/>
      <c r="U424" s="254"/>
      <c r="V424" s="254"/>
      <c r="W424" s="254"/>
      <c r="X424" s="255"/>
      <c r="Y424" s="13"/>
      <c r="Z424" s="13"/>
      <c r="AA424" s="13"/>
      <c r="AB424" s="13"/>
      <c r="AC424" s="13"/>
      <c r="AD424" s="13"/>
      <c r="AE424" s="13"/>
      <c r="AT424" s="256" t="s">
        <v>605</v>
      </c>
      <c r="AU424" s="256" t="s">
        <v>86</v>
      </c>
      <c r="AV424" s="13" t="s">
        <v>86</v>
      </c>
      <c r="AW424" s="13" t="s">
        <v>5</v>
      </c>
      <c r="AX424" s="13" t="s">
        <v>76</v>
      </c>
      <c r="AY424" s="256" t="s">
        <v>166</v>
      </c>
    </row>
    <row r="425" s="15" customFormat="1">
      <c r="A425" s="15"/>
      <c r="B425" s="277"/>
      <c r="C425" s="278"/>
      <c r="D425" s="247" t="s">
        <v>605</v>
      </c>
      <c r="E425" s="279" t="s">
        <v>20</v>
      </c>
      <c r="F425" s="280" t="s">
        <v>2077</v>
      </c>
      <c r="G425" s="278"/>
      <c r="H425" s="279" t="s">
        <v>20</v>
      </c>
      <c r="I425" s="281"/>
      <c r="J425" s="281"/>
      <c r="K425" s="278"/>
      <c r="L425" s="278"/>
      <c r="M425" s="282"/>
      <c r="N425" s="283"/>
      <c r="O425" s="284"/>
      <c r="P425" s="284"/>
      <c r="Q425" s="284"/>
      <c r="R425" s="284"/>
      <c r="S425" s="284"/>
      <c r="T425" s="284"/>
      <c r="U425" s="284"/>
      <c r="V425" s="284"/>
      <c r="W425" s="284"/>
      <c r="X425" s="285"/>
      <c r="Y425" s="15"/>
      <c r="Z425" s="15"/>
      <c r="AA425" s="15"/>
      <c r="AB425" s="15"/>
      <c r="AC425" s="15"/>
      <c r="AD425" s="15"/>
      <c r="AE425" s="15"/>
      <c r="AT425" s="286" t="s">
        <v>605</v>
      </c>
      <c r="AU425" s="286" t="s">
        <v>86</v>
      </c>
      <c r="AV425" s="15" t="s">
        <v>84</v>
      </c>
      <c r="AW425" s="15" t="s">
        <v>5</v>
      </c>
      <c r="AX425" s="15" t="s">
        <v>76</v>
      </c>
      <c r="AY425" s="286" t="s">
        <v>166</v>
      </c>
    </row>
    <row r="426" s="13" customFormat="1">
      <c r="A426" s="13"/>
      <c r="B426" s="245"/>
      <c r="C426" s="246"/>
      <c r="D426" s="247" t="s">
        <v>605</v>
      </c>
      <c r="E426" s="248" t="s">
        <v>20</v>
      </c>
      <c r="F426" s="249" t="s">
        <v>84</v>
      </c>
      <c r="G426" s="246"/>
      <c r="H426" s="250">
        <v>1</v>
      </c>
      <c r="I426" s="251"/>
      <c r="J426" s="251"/>
      <c r="K426" s="246"/>
      <c r="L426" s="246"/>
      <c r="M426" s="252"/>
      <c r="N426" s="253"/>
      <c r="O426" s="254"/>
      <c r="P426" s="254"/>
      <c r="Q426" s="254"/>
      <c r="R426" s="254"/>
      <c r="S426" s="254"/>
      <c r="T426" s="254"/>
      <c r="U426" s="254"/>
      <c r="V426" s="254"/>
      <c r="W426" s="254"/>
      <c r="X426" s="255"/>
      <c r="Y426" s="13"/>
      <c r="Z426" s="13"/>
      <c r="AA426" s="13"/>
      <c r="AB426" s="13"/>
      <c r="AC426" s="13"/>
      <c r="AD426" s="13"/>
      <c r="AE426" s="13"/>
      <c r="AT426" s="256" t="s">
        <v>605</v>
      </c>
      <c r="AU426" s="256" t="s">
        <v>86</v>
      </c>
      <c r="AV426" s="13" t="s">
        <v>86</v>
      </c>
      <c r="AW426" s="13" t="s">
        <v>5</v>
      </c>
      <c r="AX426" s="13" t="s">
        <v>76</v>
      </c>
      <c r="AY426" s="256" t="s">
        <v>166</v>
      </c>
    </row>
    <row r="427" s="14" customFormat="1">
      <c r="A427" s="14"/>
      <c r="B427" s="257"/>
      <c r="C427" s="258"/>
      <c r="D427" s="247" t="s">
        <v>605</v>
      </c>
      <c r="E427" s="259" t="s">
        <v>20</v>
      </c>
      <c r="F427" s="260" t="s">
        <v>608</v>
      </c>
      <c r="G427" s="258"/>
      <c r="H427" s="261">
        <v>5</v>
      </c>
      <c r="I427" s="262"/>
      <c r="J427" s="262"/>
      <c r="K427" s="258"/>
      <c r="L427" s="258"/>
      <c r="M427" s="263"/>
      <c r="N427" s="264"/>
      <c r="O427" s="265"/>
      <c r="P427" s="265"/>
      <c r="Q427" s="265"/>
      <c r="R427" s="265"/>
      <c r="S427" s="265"/>
      <c r="T427" s="265"/>
      <c r="U427" s="265"/>
      <c r="V427" s="265"/>
      <c r="W427" s="265"/>
      <c r="X427" s="266"/>
      <c r="Y427" s="14"/>
      <c r="Z427" s="14"/>
      <c r="AA427" s="14"/>
      <c r="AB427" s="14"/>
      <c r="AC427" s="14"/>
      <c r="AD427" s="14"/>
      <c r="AE427" s="14"/>
      <c r="AT427" s="267" t="s">
        <v>605</v>
      </c>
      <c r="AU427" s="267" t="s">
        <v>86</v>
      </c>
      <c r="AV427" s="14" t="s">
        <v>175</v>
      </c>
      <c r="AW427" s="14" t="s">
        <v>5</v>
      </c>
      <c r="AX427" s="14" t="s">
        <v>84</v>
      </c>
      <c r="AY427" s="267" t="s">
        <v>166</v>
      </c>
    </row>
    <row r="428" s="2" customFormat="1" ht="24.15" customHeight="1">
      <c r="A428" s="40"/>
      <c r="B428" s="41"/>
      <c r="C428" s="220" t="s">
        <v>563</v>
      </c>
      <c r="D428" s="220" t="s">
        <v>171</v>
      </c>
      <c r="E428" s="221" t="s">
        <v>2078</v>
      </c>
      <c r="F428" s="222" t="s">
        <v>2079</v>
      </c>
      <c r="G428" s="223" t="s">
        <v>174</v>
      </c>
      <c r="H428" s="224">
        <v>127.59999999999999</v>
      </c>
      <c r="I428" s="225"/>
      <c r="J428" s="225"/>
      <c r="K428" s="226">
        <f>ROUND(P428*H428,2)</f>
        <v>0</v>
      </c>
      <c r="L428" s="227"/>
      <c r="M428" s="46"/>
      <c r="N428" s="228" t="s">
        <v>20</v>
      </c>
      <c r="O428" s="229" t="s">
        <v>45</v>
      </c>
      <c r="P428" s="230">
        <f>I428+J428</f>
        <v>0</v>
      </c>
      <c r="Q428" s="230">
        <f>ROUND(I428*H428,2)</f>
        <v>0</v>
      </c>
      <c r="R428" s="230">
        <f>ROUND(J428*H428,2)</f>
        <v>0</v>
      </c>
      <c r="S428" s="86"/>
      <c r="T428" s="231">
        <f>S428*H428</f>
        <v>0</v>
      </c>
      <c r="U428" s="231">
        <v>0.00011</v>
      </c>
      <c r="V428" s="231">
        <f>U428*H428</f>
        <v>0.014036</v>
      </c>
      <c r="W428" s="231">
        <v>0</v>
      </c>
      <c r="X428" s="232">
        <f>W428*H428</f>
        <v>0</v>
      </c>
      <c r="Y428" s="40"/>
      <c r="Z428" s="40"/>
      <c r="AA428" s="40"/>
      <c r="AB428" s="40"/>
      <c r="AC428" s="40"/>
      <c r="AD428" s="40"/>
      <c r="AE428" s="40"/>
      <c r="AR428" s="233" t="s">
        <v>175</v>
      </c>
      <c r="AT428" s="233" t="s">
        <v>171</v>
      </c>
      <c r="AU428" s="233" t="s">
        <v>86</v>
      </c>
      <c r="AY428" s="19" t="s">
        <v>166</v>
      </c>
      <c r="BE428" s="234">
        <f>IF(O428="základní",K428,0)</f>
        <v>0</v>
      </c>
      <c r="BF428" s="234">
        <f>IF(O428="snížená",K428,0)</f>
        <v>0</v>
      </c>
      <c r="BG428" s="234">
        <f>IF(O428="zákl. přenesená",K428,0)</f>
        <v>0</v>
      </c>
      <c r="BH428" s="234">
        <f>IF(O428="sníž. přenesená",K428,0)</f>
        <v>0</v>
      </c>
      <c r="BI428" s="234">
        <f>IF(O428="nulová",K428,0)</f>
        <v>0</v>
      </c>
      <c r="BJ428" s="19" t="s">
        <v>84</v>
      </c>
      <c r="BK428" s="234">
        <f>ROUND(P428*H428,2)</f>
        <v>0</v>
      </c>
      <c r="BL428" s="19" t="s">
        <v>175</v>
      </c>
      <c r="BM428" s="233" t="s">
        <v>2080</v>
      </c>
    </row>
    <row r="429" s="15" customFormat="1">
      <c r="A429" s="15"/>
      <c r="B429" s="277"/>
      <c r="C429" s="278"/>
      <c r="D429" s="247" t="s">
        <v>605</v>
      </c>
      <c r="E429" s="279" t="s">
        <v>20</v>
      </c>
      <c r="F429" s="280" t="s">
        <v>2081</v>
      </c>
      <c r="G429" s="278"/>
      <c r="H429" s="279" t="s">
        <v>20</v>
      </c>
      <c r="I429" s="281"/>
      <c r="J429" s="281"/>
      <c r="K429" s="278"/>
      <c r="L429" s="278"/>
      <c r="M429" s="282"/>
      <c r="N429" s="283"/>
      <c r="O429" s="284"/>
      <c r="P429" s="284"/>
      <c r="Q429" s="284"/>
      <c r="R429" s="284"/>
      <c r="S429" s="284"/>
      <c r="T429" s="284"/>
      <c r="U429" s="284"/>
      <c r="V429" s="284"/>
      <c r="W429" s="284"/>
      <c r="X429" s="285"/>
      <c r="Y429" s="15"/>
      <c r="Z429" s="15"/>
      <c r="AA429" s="15"/>
      <c r="AB429" s="15"/>
      <c r="AC429" s="15"/>
      <c r="AD429" s="15"/>
      <c r="AE429" s="15"/>
      <c r="AT429" s="286" t="s">
        <v>605</v>
      </c>
      <c r="AU429" s="286" t="s">
        <v>86</v>
      </c>
      <c r="AV429" s="15" t="s">
        <v>84</v>
      </c>
      <c r="AW429" s="15" t="s">
        <v>5</v>
      </c>
      <c r="AX429" s="15" t="s">
        <v>76</v>
      </c>
      <c r="AY429" s="286" t="s">
        <v>166</v>
      </c>
    </row>
    <row r="430" s="13" customFormat="1">
      <c r="A430" s="13"/>
      <c r="B430" s="245"/>
      <c r="C430" s="246"/>
      <c r="D430" s="247" t="s">
        <v>605</v>
      </c>
      <c r="E430" s="248" t="s">
        <v>20</v>
      </c>
      <c r="F430" s="249" t="s">
        <v>2082</v>
      </c>
      <c r="G430" s="246"/>
      <c r="H430" s="250">
        <v>12.5</v>
      </c>
      <c r="I430" s="251"/>
      <c r="J430" s="251"/>
      <c r="K430" s="246"/>
      <c r="L430" s="246"/>
      <c r="M430" s="252"/>
      <c r="N430" s="253"/>
      <c r="O430" s="254"/>
      <c r="P430" s="254"/>
      <c r="Q430" s="254"/>
      <c r="R430" s="254"/>
      <c r="S430" s="254"/>
      <c r="T430" s="254"/>
      <c r="U430" s="254"/>
      <c r="V430" s="254"/>
      <c r="W430" s="254"/>
      <c r="X430" s="255"/>
      <c r="Y430" s="13"/>
      <c r="Z430" s="13"/>
      <c r="AA430" s="13"/>
      <c r="AB430" s="13"/>
      <c r="AC430" s="13"/>
      <c r="AD430" s="13"/>
      <c r="AE430" s="13"/>
      <c r="AT430" s="256" t="s">
        <v>605</v>
      </c>
      <c r="AU430" s="256" t="s">
        <v>86</v>
      </c>
      <c r="AV430" s="13" t="s">
        <v>86</v>
      </c>
      <c r="AW430" s="13" t="s">
        <v>5</v>
      </c>
      <c r="AX430" s="13" t="s">
        <v>76</v>
      </c>
      <c r="AY430" s="256" t="s">
        <v>166</v>
      </c>
    </row>
    <row r="431" s="15" customFormat="1">
      <c r="A431" s="15"/>
      <c r="B431" s="277"/>
      <c r="C431" s="278"/>
      <c r="D431" s="247" t="s">
        <v>605</v>
      </c>
      <c r="E431" s="279" t="s">
        <v>20</v>
      </c>
      <c r="F431" s="280" t="s">
        <v>2083</v>
      </c>
      <c r="G431" s="278"/>
      <c r="H431" s="279" t="s">
        <v>20</v>
      </c>
      <c r="I431" s="281"/>
      <c r="J431" s="281"/>
      <c r="K431" s="278"/>
      <c r="L431" s="278"/>
      <c r="M431" s="282"/>
      <c r="N431" s="283"/>
      <c r="O431" s="284"/>
      <c r="P431" s="284"/>
      <c r="Q431" s="284"/>
      <c r="R431" s="284"/>
      <c r="S431" s="284"/>
      <c r="T431" s="284"/>
      <c r="U431" s="284"/>
      <c r="V431" s="284"/>
      <c r="W431" s="284"/>
      <c r="X431" s="285"/>
      <c r="Y431" s="15"/>
      <c r="Z431" s="15"/>
      <c r="AA431" s="15"/>
      <c r="AB431" s="15"/>
      <c r="AC431" s="15"/>
      <c r="AD431" s="15"/>
      <c r="AE431" s="15"/>
      <c r="AT431" s="286" t="s">
        <v>605</v>
      </c>
      <c r="AU431" s="286" t="s">
        <v>86</v>
      </c>
      <c r="AV431" s="15" t="s">
        <v>84</v>
      </c>
      <c r="AW431" s="15" t="s">
        <v>5</v>
      </c>
      <c r="AX431" s="15" t="s">
        <v>76</v>
      </c>
      <c r="AY431" s="286" t="s">
        <v>166</v>
      </c>
    </row>
    <row r="432" s="13" customFormat="1">
      <c r="A432" s="13"/>
      <c r="B432" s="245"/>
      <c r="C432" s="246"/>
      <c r="D432" s="247" t="s">
        <v>605</v>
      </c>
      <c r="E432" s="248" t="s">
        <v>20</v>
      </c>
      <c r="F432" s="249" t="s">
        <v>2084</v>
      </c>
      <c r="G432" s="246"/>
      <c r="H432" s="250">
        <v>114.09999999999999</v>
      </c>
      <c r="I432" s="251"/>
      <c r="J432" s="251"/>
      <c r="K432" s="246"/>
      <c r="L432" s="246"/>
      <c r="M432" s="252"/>
      <c r="N432" s="253"/>
      <c r="O432" s="254"/>
      <c r="P432" s="254"/>
      <c r="Q432" s="254"/>
      <c r="R432" s="254"/>
      <c r="S432" s="254"/>
      <c r="T432" s="254"/>
      <c r="U432" s="254"/>
      <c r="V432" s="254"/>
      <c r="W432" s="254"/>
      <c r="X432" s="255"/>
      <c r="Y432" s="13"/>
      <c r="Z432" s="13"/>
      <c r="AA432" s="13"/>
      <c r="AB432" s="13"/>
      <c r="AC432" s="13"/>
      <c r="AD432" s="13"/>
      <c r="AE432" s="13"/>
      <c r="AT432" s="256" t="s">
        <v>605</v>
      </c>
      <c r="AU432" s="256" t="s">
        <v>86</v>
      </c>
      <c r="AV432" s="13" t="s">
        <v>86</v>
      </c>
      <c r="AW432" s="13" t="s">
        <v>5</v>
      </c>
      <c r="AX432" s="13" t="s">
        <v>76</v>
      </c>
      <c r="AY432" s="256" t="s">
        <v>166</v>
      </c>
    </row>
    <row r="433" s="15" customFormat="1">
      <c r="A433" s="15"/>
      <c r="B433" s="277"/>
      <c r="C433" s="278"/>
      <c r="D433" s="247" t="s">
        <v>605</v>
      </c>
      <c r="E433" s="279" t="s">
        <v>20</v>
      </c>
      <c r="F433" s="280" t="s">
        <v>2085</v>
      </c>
      <c r="G433" s="278"/>
      <c r="H433" s="279" t="s">
        <v>20</v>
      </c>
      <c r="I433" s="281"/>
      <c r="J433" s="281"/>
      <c r="K433" s="278"/>
      <c r="L433" s="278"/>
      <c r="M433" s="282"/>
      <c r="N433" s="283"/>
      <c r="O433" s="284"/>
      <c r="P433" s="284"/>
      <c r="Q433" s="284"/>
      <c r="R433" s="284"/>
      <c r="S433" s="284"/>
      <c r="T433" s="284"/>
      <c r="U433" s="284"/>
      <c r="V433" s="284"/>
      <c r="W433" s="284"/>
      <c r="X433" s="285"/>
      <c r="Y433" s="15"/>
      <c r="Z433" s="15"/>
      <c r="AA433" s="15"/>
      <c r="AB433" s="15"/>
      <c r="AC433" s="15"/>
      <c r="AD433" s="15"/>
      <c r="AE433" s="15"/>
      <c r="AT433" s="286" t="s">
        <v>605</v>
      </c>
      <c r="AU433" s="286" t="s">
        <v>86</v>
      </c>
      <c r="AV433" s="15" t="s">
        <v>84</v>
      </c>
      <c r="AW433" s="15" t="s">
        <v>5</v>
      </c>
      <c r="AX433" s="15" t="s">
        <v>76</v>
      </c>
      <c r="AY433" s="286" t="s">
        <v>166</v>
      </c>
    </row>
    <row r="434" s="13" customFormat="1">
      <c r="A434" s="13"/>
      <c r="B434" s="245"/>
      <c r="C434" s="246"/>
      <c r="D434" s="247" t="s">
        <v>605</v>
      </c>
      <c r="E434" s="248" t="s">
        <v>20</v>
      </c>
      <c r="F434" s="249" t="s">
        <v>84</v>
      </c>
      <c r="G434" s="246"/>
      <c r="H434" s="250">
        <v>1</v>
      </c>
      <c r="I434" s="251"/>
      <c r="J434" s="251"/>
      <c r="K434" s="246"/>
      <c r="L434" s="246"/>
      <c r="M434" s="252"/>
      <c r="N434" s="253"/>
      <c r="O434" s="254"/>
      <c r="P434" s="254"/>
      <c r="Q434" s="254"/>
      <c r="R434" s="254"/>
      <c r="S434" s="254"/>
      <c r="T434" s="254"/>
      <c r="U434" s="254"/>
      <c r="V434" s="254"/>
      <c r="W434" s="254"/>
      <c r="X434" s="255"/>
      <c r="Y434" s="13"/>
      <c r="Z434" s="13"/>
      <c r="AA434" s="13"/>
      <c r="AB434" s="13"/>
      <c r="AC434" s="13"/>
      <c r="AD434" s="13"/>
      <c r="AE434" s="13"/>
      <c r="AT434" s="256" t="s">
        <v>605</v>
      </c>
      <c r="AU434" s="256" t="s">
        <v>86</v>
      </c>
      <c r="AV434" s="13" t="s">
        <v>86</v>
      </c>
      <c r="AW434" s="13" t="s">
        <v>5</v>
      </c>
      <c r="AX434" s="13" t="s">
        <v>76</v>
      </c>
      <c r="AY434" s="256" t="s">
        <v>166</v>
      </c>
    </row>
    <row r="435" s="14" customFormat="1">
      <c r="A435" s="14"/>
      <c r="B435" s="257"/>
      <c r="C435" s="258"/>
      <c r="D435" s="247" t="s">
        <v>605</v>
      </c>
      <c r="E435" s="259" t="s">
        <v>20</v>
      </c>
      <c r="F435" s="260" t="s">
        <v>608</v>
      </c>
      <c r="G435" s="258"/>
      <c r="H435" s="261">
        <v>127.59999999999999</v>
      </c>
      <c r="I435" s="262"/>
      <c r="J435" s="262"/>
      <c r="K435" s="258"/>
      <c r="L435" s="258"/>
      <c r="M435" s="263"/>
      <c r="N435" s="264"/>
      <c r="O435" s="265"/>
      <c r="P435" s="265"/>
      <c r="Q435" s="265"/>
      <c r="R435" s="265"/>
      <c r="S435" s="265"/>
      <c r="T435" s="265"/>
      <c r="U435" s="265"/>
      <c r="V435" s="265"/>
      <c r="W435" s="265"/>
      <c r="X435" s="266"/>
      <c r="Y435" s="14"/>
      <c r="Z435" s="14"/>
      <c r="AA435" s="14"/>
      <c r="AB435" s="14"/>
      <c r="AC435" s="14"/>
      <c r="AD435" s="14"/>
      <c r="AE435" s="14"/>
      <c r="AT435" s="267" t="s">
        <v>605</v>
      </c>
      <c r="AU435" s="267" t="s">
        <v>86</v>
      </c>
      <c r="AV435" s="14" t="s">
        <v>175</v>
      </c>
      <c r="AW435" s="14" t="s">
        <v>5</v>
      </c>
      <c r="AX435" s="14" t="s">
        <v>84</v>
      </c>
      <c r="AY435" s="267" t="s">
        <v>166</v>
      </c>
    </row>
    <row r="436" s="2" customFormat="1" ht="24.15" customHeight="1">
      <c r="A436" s="40"/>
      <c r="B436" s="41"/>
      <c r="C436" s="220" t="s">
        <v>566</v>
      </c>
      <c r="D436" s="220" t="s">
        <v>171</v>
      </c>
      <c r="E436" s="221" t="s">
        <v>2086</v>
      </c>
      <c r="F436" s="222" t="s">
        <v>2087</v>
      </c>
      <c r="G436" s="223" t="s">
        <v>174</v>
      </c>
      <c r="H436" s="224">
        <v>74.200000000000003</v>
      </c>
      <c r="I436" s="225"/>
      <c r="J436" s="225"/>
      <c r="K436" s="226">
        <f>ROUND(P436*H436,2)</f>
        <v>0</v>
      </c>
      <c r="L436" s="227"/>
      <c r="M436" s="46"/>
      <c r="N436" s="228" t="s">
        <v>20</v>
      </c>
      <c r="O436" s="229" t="s">
        <v>45</v>
      </c>
      <c r="P436" s="230">
        <f>I436+J436</f>
        <v>0</v>
      </c>
      <c r="Q436" s="230">
        <f>ROUND(I436*H436,2)</f>
        <v>0</v>
      </c>
      <c r="R436" s="230">
        <f>ROUND(J436*H436,2)</f>
        <v>0</v>
      </c>
      <c r="S436" s="86"/>
      <c r="T436" s="231">
        <f>S436*H436</f>
        <v>0</v>
      </c>
      <c r="U436" s="231">
        <v>0.00014999999999999999</v>
      </c>
      <c r="V436" s="231">
        <f>U436*H436</f>
        <v>0.011129999999999999</v>
      </c>
      <c r="W436" s="231">
        <v>0</v>
      </c>
      <c r="X436" s="232">
        <f>W436*H436</f>
        <v>0</v>
      </c>
      <c r="Y436" s="40"/>
      <c r="Z436" s="40"/>
      <c r="AA436" s="40"/>
      <c r="AB436" s="40"/>
      <c r="AC436" s="40"/>
      <c r="AD436" s="40"/>
      <c r="AE436" s="40"/>
      <c r="AR436" s="233" t="s">
        <v>175</v>
      </c>
      <c r="AT436" s="233" t="s">
        <v>171</v>
      </c>
      <c r="AU436" s="233" t="s">
        <v>86</v>
      </c>
      <c r="AY436" s="19" t="s">
        <v>166</v>
      </c>
      <c r="BE436" s="234">
        <f>IF(O436="základní",K436,0)</f>
        <v>0</v>
      </c>
      <c r="BF436" s="234">
        <f>IF(O436="snížená",K436,0)</f>
        <v>0</v>
      </c>
      <c r="BG436" s="234">
        <f>IF(O436="zákl. přenesená",K436,0)</f>
        <v>0</v>
      </c>
      <c r="BH436" s="234">
        <f>IF(O436="sníž. přenesená",K436,0)</f>
        <v>0</v>
      </c>
      <c r="BI436" s="234">
        <f>IF(O436="nulová",K436,0)</f>
        <v>0</v>
      </c>
      <c r="BJ436" s="19" t="s">
        <v>84</v>
      </c>
      <c r="BK436" s="234">
        <f>ROUND(P436*H436,2)</f>
        <v>0</v>
      </c>
      <c r="BL436" s="19" t="s">
        <v>175</v>
      </c>
      <c r="BM436" s="233" t="s">
        <v>2088</v>
      </c>
    </row>
    <row r="437" s="15" customFormat="1">
      <c r="A437" s="15"/>
      <c r="B437" s="277"/>
      <c r="C437" s="278"/>
      <c r="D437" s="247" t="s">
        <v>605</v>
      </c>
      <c r="E437" s="279" t="s">
        <v>20</v>
      </c>
      <c r="F437" s="280" t="s">
        <v>2089</v>
      </c>
      <c r="G437" s="278"/>
      <c r="H437" s="279" t="s">
        <v>20</v>
      </c>
      <c r="I437" s="281"/>
      <c r="J437" s="281"/>
      <c r="K437" s="278"/>
      <c r="L437" s="278"/>
      <c r="M437" s="282"/>
      <c r="N437" s="283"/>
      <c r="O437" s="284"/>
      <c r="P437" s="284"/>
      <c r="Q437" s="284"/>
      <c r="R437" s="284"/>
      <c r="S437" s="284"/>
      <c r="T437" s="284"/>
      <c r="U437" s="284"/>
      <c r="V437" s="284"/>
      <c r="W437" s="284"/>
      <c r="X437" s="285"/>
      <c r="Y437" s="15"/>
      <c r="Z437" s="15"/>
      <c r="AA437" s="15"/>
      <c r="AB437" s="15"/>
      <c r="AC437" s="15"/>
      <c r="AD437" s="15"/>
      <c r="AE437" s="15"/>
      <c r="AT437" s="286" t="s">
        <v>605</v>
      </c>
      <c r="AU437" s="286" t="s">
        <v>86</v>
      </c>
      <c r="AV437" s="15" t="s">
        <v>84</v>
      </c>
      <c r="AW437" s="15" t="s">
        <v>5</v>
      </c>
      <c r="AX437" s="15" t="s">
        <v>76</v>
      </c>
      <c r="AY437" s="286" t="s">
        <v>166</v>
      </c>
    </row>
    <row r="438" s="13" customFormat="1">
      <c r="A438" s="13"/>
      <c r="B438" s="245"/>
      <c r="C438" s="246"/>
      <c r="D438" s="247" t="s">
        <v>605</v>
      </c>
      <c r="E438" s="248" t="s">
        <v>20</v>
      </c>
      <c r="F438" s="249" t="s">
        <v>2090</v>
      </c>
      <c r="G438" s="246"/>
      <c r="H438" s="250">
        <v>74.200000000000003</v>
      </c>
      <c r="I438" s="251"/>
      <c r="J438" s="251"/>
      <c r="K438" s="246"/>
      <c r="L438" s="246"/>
      <c r="M438" s="252"/>
      <c r="N438" s="253"/>
      <c r="O438" s="254"/>
      <c r="P438" s="254"/>
      <c r="Q438" s="254"/>
      <c r="R438" s="254"/>
      <c r="S438" s="254"/>
      <c r="T438" s="254"/>
      <c r="U438" s="254"/>
      <c r="V438" s="254"/>
      <c r="W438" s="254"/>
      <c r="X438" s="255"/>
      <c r="Y438" s="13"/>
      <c r="Z438" s="13"/>
      <c r="AA438" s="13"/>
      <c r="AB438" s="13"/>
      <c r="AC438" s="13"/>
      <c r="AD438" s="13"/>
      <c r="AE438" s="13"/>
      <c r="AT438" s="256" t="s">
        <v>605</v>
      </c>
      <c r="AU438" s="256" t="s">
        <v>86</v>
      </c>
      <c r="AV438" s="13" t="s">
        <v>86</v>
      </c>
      <c r="AW438" s="13" t="s">
        <v>5</v>
      </c>
      <c r="AX438" s="13" t="s">
        <v>84</v>
      </c>
      <c r="AY438" s="256" t="s">
        <v>166</v>
      </c>
    </row>
    <row r="439" s="2" customFormat="1" ht="24.15" customHeight="1">
      <c r="A439" s="40"/>
      <c r="B439" s="41"/>
      <c r="C439" s="220" t="s">
        <v>569</v>
      </c>
      <c r="D439" s="220" t="s">
        <v>171</v>
      </c>
      <c r="E439" s="221" t="s">
        <v>2091</v>
      </c>
      <c r="F439" s="222" t="s">
        <v>2092</v>
      </c>
      <c r="G439" s="223" t="s">
        <v>998</v>
      </c>
      <c r="H439" s="224">
        <v>9</v>
      </c>
      <c r="I439" s="225"/>
      <c r="J439" s="225"/>
      <c r="K439" s="226">
        <f>ROUND(P439*H439,2)</f>
        <v>0</v>
      </c>
      <c r="L439" s="227"/>
      <c r="M439" s="46"/>
      <c r="N439" s="228" t="s">
        <v>20</v>
      </c>
      <c r="O439" s="229" t="s">
        <v>45</v>
      </c>
      <c r="P439" s="230">
        <f>I439+J439</f>
        <v>0</v>
      </c>
      <c r="Q439" s="230">
        <f>ROUND(I439*H439,2)</f>
        <v>0</v>
      </c>
      <c r="R439" s="230">
        <f>ROUND(J439*H439,2)</f>
        <v>0</v>
      </c>
      <c r="S439" s="86"/>
      <c r="T439" s="231">
        <f>S439*H439</f>
        <v>0</v>
      </c>
      <c r="U439" s="231">
        <v>0.00059999999999999995</v>
      </c>
      <c r="V439" s="231">
        <f>U439*H439</f>
        <v>0.0053999999999999994</v>
      </c>
      <c r="W439" s="231">
        <v>0</v>
      </c>
      <c r="X439" s="232">
        <f>W439*H439</f>
        <v>0</v>
      </c>
      <c r="Y439" s="40"/>
      <c r="Z439" s="40"/>
      <c r="AA439" s="40"/>
      <c r="AB439" s="40"/>
      <c r="AC439" s="40"/>
      <c r="AD439" s="40"/>
      <c r="AE439" s="40"/>
      <c r="AR439" s="233" t="s">
        <v>175</v>
      </c>
      <c r="AT439" s="233" t="s">
        <v>171</v>
      </c>
      <c r="AU439" s="233" t="s">
        <v>86</v>
      </c>
      <c r="AY439" s="19" t="s">
        <v>166</v>
      </c>
      <c r="BE439" s="234">
        <f>IF(O439="základní",K439,0)</f>
        <v>0</v>
      </c>
      <c r="BF439" s="234">
        <f>IF(O439="snížená",K439,0)</f>
        <v>0</v>
      </c>
      <c r="BG439" s="234">
        <f>IF(O439="zákl. přenesená",K439,0)</f>
        <v>0</v>
      </c>
      <c r="BH439" s="234">
        <f>IF(O439="sníž. přenesená",K439,0)</f>
        <v>0</v>
      </c>
      <c r="BI439" s="234">
        <f>IF(O439="nulová",K439,0)</f>
        <v>0</v>
      </c>
      <c r="BJ439" s="19" t="s">
        <v>84</v>
      </c>
      <c r="BK439" s="234">
        <f>ROUND(P439*H439,2)</f>
        <v>0</v>
      </c>
      <c r="BL439" s="19" t="s">
        <v>175</v>
      </c>
      <c r="BM439" s="233" t="s">
        <v>2093</v>
      </c>
    </row>
    <row r="440" s="15" customFormat="1">
      <c r="A440" s="15"/>
      <c r="B440" s="277"/>
      <c r="C440" s="278"/>
      <c r="D440" s="247" t="s">
        <v>605</v>
      </c>
      <c r="E440" s="279" t="s">
        <v>20</v>
      </c>
      <c r="F440" s="280" t="s">
        <v>2094</v>
      </c>
      <c r="G440" s="278"/>
      <c r="H440" s="279" t="s">
        <v>20</v>
      </c>
      <c r="I440" s="281"/>
      <c r="J440" s="281"/>
      <c r="K440" s="278"/>
      <c r="L440" s="278"/>
      <c r="M440" s="282"/>
      <c r="N440" s="283"/>
      <c r="O440" s="284"/>
      <c r="P440" s="284"/>
      <c r="Q440" s="284"/>
      <c r="R440" s="284"/>
      <c r="S440" s="284"/>
      <c r="T440" s="284"/>
      <c r="U440" s="284"/>
      <c r="V440" s="284"/>
      <c r="W440" s="284"/>
      <c r="X440" s="285"/>
      <c r="Y440" s="15"/>
      <c r="Z440" s="15"/>
      <c r="AA440" s="15"/>
      <c r="AB440" s="15"/>
      <c r="AC440" s="15"/>
      <c r="AD440" s="15"/>
      <c r="AE440" s="15"/>
      <c r="AT440" s="286" t="s">
        <v>605</v>
      </c>
      <c r="AU440" s="286" t="s">
        <v>86</v>
      </c>
      <c r="AV440" s="15" t="s">
        <v>84</v>
      </c>
      <c r="AW440" s="15" t="s">
        <v>5</v>
      </c>
      <c r="AX440" s="15" t="s">
        <v>76</v>
      </c>
      <c r="AY440" s="286" t="s">
        <v>166</v>
      </c>
    </row>
    <row r="441" s="13" customFormat="1">
      <c r="A441" s="13"/>
      <c r="B441" s="245"/>
      <c r="C441" s="246"/>
      <c r="D441" s="247" t="s">
        <v>605</v>
      </c>
      <c r="E441" s="248" t="s">
        <v>20</v>
      </c>
      <c r="F441" s="249" t="s">
        <v>203</v>
      </c>
      <c r="G441" s="246"/>
      <c r="H441" s="250">
        <v>9</v>
      </c>
      <c r="I441" s="251"/>
      <c r="J441" s="251"/>
      <c r="K441" s="246"/>
      <c r="L441" s="246"/>
      <c r="M441" s="252"/>
      <c r="N441" s="253"/>
      <c r="O441" s="254"/>
      <c r="P441" s="254"/>
      <c r="Q441" s="254"/>
      <c r="R441" s="254"/>
      <c r="S441" s="254"/>
      <c r="T441" s="254"/>
      <c r="U441" s="254"/>
      <c r="V441" s="254"/>
      <c r="W441" s="254"/>
      <c r="X441" s="255"/>
      <c r="Y441" s="13"/>
      <c r="Z441" s="13"/>
      <c r="AA441" s="13"/>
      <c r="AB441" s="13"/>
      <c r="AC441" s="13"/>
      <c r="AD441" s="13"/>
      <c r="AE441" s="13"/>
      <c r="AT441" s="256" t="s">
        <v>605</v>
      </c>
      <c r="AU441" s="256" t="s">
        <v>86</v>
      </c>
      <c r="AV441" s="13" t="s">
        <v>86</v>
      </c>
      <c r="AW441" s="13" t="s">
        <v>5</v>
      </c>
      <c r="AX441" s="13" t="s">
        <v>84</v>
      </c>
      <c r="AY441" s="256" t="s">
        <v>166</v>
      </c>
    </row>
    <row r="442" s="2" customFormat="1" ht="24.15" customHeight="1">
      <c r="A442" s="40"/>
      <c r="B442" s="41"/>
      <c r="C442" s="235" t="s">
        <v>572</v>
      </c>
      <c r="D442" s="235" t="s">
        <v>163</v>
      </c>
      <c r="E442" s="236" t="s">
        <v>2095</v>
      </c>
      <c r="F442" s="237" t="s">
        <v>2096</v>
      </c>
      <c r="G442" s="238" t="s">
        <v>846</v>
      </c>
      <c r="H442" s="239">
        <v>34.700000000000003</v>
      </c>
      <c r="I442" s="240"/>
      <c r="J442" s="241"/>
      <c r="K442" s="242">
        <f>ROUND(P442*H442,2)</f>
        <v>0</v>
      </c>
      <c r="L442" s="241"/>
      <c r="M442" s="243"/>
      <c r="N442" s="244" t="s">
        <v>20</v>
      </c>
      <c r="O442" s="229" t="s">
        <v>45</v>
      </c>
      <c r="P442" s="230">
        <f>I442+J442</f>
        <v>0</v>
      </c>
      <c r="Q442" s="230">
        <f>ROUND(I442*H442,2)</f>
        <v>0</v>
      </c>
      <c r="R442" s="230">
        <f>ROUND(J442*H442,2)</f>
        <v>0</v>
      </c>
      <c r="S442" s="86"/>
      <c r="T442" s="231">
        <f>S442*H442</f>
        <v>0</v>
      </c>
      <c r="U442" s="231">
        <v>0.001</v>
      </c>
      <c r="V442" s="231">
        <f>U442*H442</f>
        <v>0.034700000000000002</v>
      </c>
      <c r="W442" s="231">
        <v>0</v>
      </c>
      <c r="X442" s="232">
        <f>W442*H442</f>
        <v>0</v>
      </c>
      <c r="Y442" s="40"/>
      <c r="Z442" s="40"/>
      <c r="AA442" s="40"/>
      <c r="AB442" s="40"/>
      <c r="AC442" s="40"/>
      <c r="AD442" s="40"/>
      <c r="AE442" s="40"/>
      <c r="AR442" s="233" t="s">
        <v>194</v>
      </c>
      <c r="AT442" s="233" t="s">
        <v>163</v>
      </c>
      <c r="AU442" s="233" t="s">
        <v>86</v>
      </c>
      <c r="AY442" s="19" t="s">
        <v>166</v>
      </c>
      <c r="BE442" s="234">
        <f>IF(O442="základní",K442,0)</f>
        <v>0</v>
      </c>
      <c r="BF442" s="234">
        <f>IF(O442="snížená",K442,0)</f>
        <v>0</v>
      </c>
      <c r="BG442" s="234">
        <f>IF(O442="zákl. přenesená",K442,0)</f>
        <v>0</v>
      </c>
      <c r="BH442" s="234">
        <f>IF(O442="sníž. přenesená",K442,0)</f>
        <v>0</v>
      </c>
      <c r="BI442" s="234">
        <f>IF(O442="nulová",K442,0)</f>
        <v>0</v>
      </c>
      <c r="BJ442" s="19" t="s">
        <v>84</v>
      </c>
      <c r="BK442" s="234">
        <f>ROUND(P442*H442,2)</f>
        <v>0</v>
      </c>
      <c r="BL442" s="19" t="s">
        <v>175</v>
      </c>
      <c r="BM442" s="233" t="s">
        <v>2097</v>
      </c>
    </row>
    <row r="443" s="15" customFormat="1">
      <c r="A443" s="15"/>
      <c r="B443" s="277"/>
      <c r="C443" s="278"/>
      <c r="D443" s="247" t="s">
        <v>605</v>
      </c>
      <c r="E443" s="279" t="s">
        <v>20</v>
      </c>
      <c r="F443" s="280" t="s">
        <v>2098</v>
      </c>
      <c r="G443" s="278"/>
      <c r="H443" s="279" t="s">
        <v>20</v>
      </c>
      <c r="I443" s="281"/>
      <c r="J443" s="281"/>
      <c r="K443" s="278"/>
      <c r="L443" s="278"/>
      <c r="M443" s="282"/>
      <c r="N443" s="283"/>
      <c r="O443" s="284"/>
      <c r="P443" s="284"/>
      <c r="Q443" s="284"/>
      <c r="R443" s="284"/>
      <c r="S443" s="284"/>
      <c r="T443" s="284"/>
      <c r="U443" s="284"/>
      <c r="V443" s="284"/>
      <c r="W443" s="284"/>
      <c r="X443" s="285"/>
      <c r="Y443" s="15"/>
      <c r="Z443" s="15"/>
      <c r="AA443" s="15"/>
      <c r="AB443" s="15"/>
      <c r="AC443" s="15"/>
      <c r="AD443" s="15"/>
      <c r="AE443" s="15"/>
      <c r="AT443" s="286" t="s">
        <v>605</v>
      </c>
      <c r="AU443" s="286" t="s">
        <v>86</v>
      </c>
      <c r="AV443" s="15" t="s">
        <v>84</v>
      </c>
      <c r="AW443" s="15" t="s">
        <v>5</v>
      </c>
      <c r="AX443" s="15" t="s">
        <v>76</v>
      </c>
      <c r="AY443" s="286" t="s">
        <v>166</v>
      </c>
    </row>
    <row r="444" s="13" customFormat="1">
      <c r="A444" s="13"/>
      <c r="B444" s="245"/>
      <c r="C444" s="246"/>
      <c r="D444" s="247" t="s">
        <v>605</v>
      </c>
      <c r="E444" s="248" t="s">
        <v>20</v>
      </c>
      <c r="F444" s="249" t="s">
        <v>2099</v>
      </c>
      <c r="G444" s="246"/>
      <c r="H444" s="250">
        <v>34.700000000000003</v>
      </c>
      <c r="I444" s="251"/>
      <c r="J444" s="251"/>
      <c r="K444" s="246"/>
      <c r="L444" s="246"/>
      <c r="M444" s="252"/>
      <c r="N444" s="253"/>
      <c r="O444" s="254"/>
      <c r="P444" s="254"/>
      <c r="Q444" s="254"/>
      <c r="R444" s="254"/>
      <c r="S444" s="254"/>
      <c r="T444" s="254"/>
      <c r="U444" s="254"/>
      <c r="V444" s="254"/>
      <c r="W444" s="254"/>
      <c r="X444" s="255"/>
      <c r="Y444" s="13"/>
      <c r="Z444" s="13"/>
      <c r="AA444" s="13"/>
      <c r="AB444" s="13"/>
      <c r="AC444" s="13"/>
      <c r="AD444" s="13"/>
      <c r="AE444" s="13"/>
      <c r="AT444" s="256" t="s">
        <v>605</v>
      </c>
      <c r="AU444" s="256" t="s">
        <v>86</v>
      </c>
      <c r="AV444" s="13" t="s">
        <v>86</v>
      </c>
      <c r="AW444" s="13" t="s">
        <v>5</v>
      </c>
      <c r="AX444" s="13" t="s">
        <v>84</v>
      </c>
      <c r="AY444" s="256" t="s">
        <v>166</v>
      </c>
    </row>
    <row r="445" s="2" customFormat="1" ht="16.5" customHeight="1">
      <c r="A445" s="40"/>
      <c r="B445" s="41"/>
      <c r="C445" s="220" t="s">
        <v>575</v>
      </c>
      <c r="D445" s="220" t="s">
        <v>171</v>
      </c>
      <c r="E445" s="221" t="s">
        <v>2100</v>
      </c>
      <c r="F445" s="222" t="s">
        <v>2101</v>
      </c>
      <c r="G445" s="223" t="s">
        <v>174</v>
      </c>
      <c r="H445" s="224">
        <v>209.80000000000001</v>
      </c>
      <c r="I445" s="225"/>
      <c r="J445" s="225"/>
      <c r="K445" s="226">
        <f>ROUND(P445*H445,2)</f>
        <v>0</v>
      </c>
      <c r="L445" s="227"/>
      <c r="M445" s="46"/>
      <c r="N445" s="228" t="s">
        <v>20</v>
      </c>
      <c r="O445" s="229" t="s">
        <v>45</v>
      </c>
      <c r="P445" s="230">
        <f>I445+J445</f>
        <v>0</v>
      </c>
      <c r="Q445" s="230">
        <f>ROUND(I445*H445,2)</f>
        <v>0</v>
      </c>
      <c r="R445" s="230">
        <f>ROUND(J445*H445,2)</f>
        <v>0</v>
      </c>
      <c r="S445" s="86"/>
      <c r="T445" s="231">
        <f>S445*H445</f>
        <v>0</v>
      </c>
      <c r="U445" s="231">
        <v>0</v>
      </c>
      <c r="V445" s="231">
        <f>U445*H445</f>
        <v>0</v>
      </c>
      <c r="W445" s="231">
        <v>0</v>
      </c>
      <c r="X445" s="232">
        <f>W445*H445</f>
        <v>0</v>
      </c>
      <c r="Y445" s="40"/>
      <c r="Z445" s="40"/>
      <c r="AA445" s="40"/>
      <c r="AB445" s="40"/>
      <c r="AC445" s="40"/>
      <c r="AD445" s="40"/>
      <c r="AE445" s="40"/>
      <c r="AR445" s="233" t="s">
        <v>175</v>
      </c>
      <c r="AT445" s="233" t="s">
        <v>171</v>
      </c>
      <c r="AU445" s="233" t="s">
        <v>86</v>
      </c>
      <c r="AY445" s="19" t="s">
        <v>166</v>
      </c>
      <c r="BE445" s="234">
        <f>IF(O445="základní",K445,0)</f>
        <v>0</v>
      </c>
      <c r="BF445" s="234">
        <f>IF(O445="snížená",K445,0)</f>
        <v>0</v>
      </c>
      <c r="BG445" s="234">
        <f>IF(O445="zákl. přenesená",K445,0)</f>
        <v>0</v>
      </c>
      <c r="BH445" s="234">
        <f>IF(O445="sníž. přenesená",K445,0)</f>
        <v>0</v>
      </c>
      <c r="BI445" s="234">
        <f>IF(O445="nulová",K445,0)</f>
        <v>0</v>
      </c>
      <c r="BJ445" s="19" t="s">
        <v>84</v>
      </c>
      <c r="BK445" s="234">
        <f>ROUND(P445*H445,2)</f>
        <v>0</v>
      </c>
      <c r="BL445" s="19" t="s">
        <v>175</v>
      </c>
      <c r="BM445" s="233" t="s">
        <v>2102</v>
      </c>
    </row>
    <row r="446" s="13" customFormat="1">
      <c r="A446" s="13"/>
      <c r="B446" s="245"/>
      <c r="C446" s="246"/>
      <c r="D446" s="247" t="s">
        <v>605</v>
      </c>
      <c r="E446" s="248" t="s">
        <v>20</v>
      </c>
      <c r="F446" s="249" t="s">
        <v>2103</v>
      </c>
      <c r="G446" s="246"/>
      <c r="H446" s="250">
        <v>209.80000000000001</v>
      </c>
      <c r="I446" s="251"/>
      <c r="J446" s="251"/>
      <c r="K446" s="246"/>
      <c r="L446" s="246"/>
      <c r="M446" s="252"/>
      <c r="N446" s="253"/>
      <c r="O446" s="254"/>
      <c r="P446" s="254"/>
      <c r="Q446" s="254"/>
      <c r="R446" s="254"/>
      <c r="S446" s="254"/>
      <c r="T446" s="254"/>
      <c r="U446" s="254"/>
      <c r="V446" s="254"/>
      <c r="W446" s="254"/>
      <c r="X446" s="255"/>
      <c r="Y446" s="13"/>
      <c r="Z446" s="13"/>
      <c r="AA446" s="13"/>
      <c r="AB446" s="13"/>
      <c r="AC446" s="13"/>
      <c r="AD446" s="13"/>
      <c r="AE446" s="13"/>
      <c r="AT446" s="256" t="s">
        <v>605</v>
      </c>
      <c r="AU446" s="256" t="s">
        <v>86</v>
      </c>
      <c r="AV446" s="13" t="s">
        <v>86</v>
      </c>
      <c r="AW446" s="13" t="s">
        <v>5</v>
      </c>
      <c r="AX446" s="13" t="s">
        <v>84</v>
      </c>
      <c r="AY446" s="256" t="s">
        <v>166</v>
      </c>
    </row>
    <row r="447" s="2" customFormat="1" ht="37.8" customHeight="1">
      <c r="A447" s="40"/>
      <c r="B447" s="41"/>
      <c r="C447" s="220" t="s">
        <v>577</v>
      </c>
      <c r="D447" s="220" t="s">
        <v>171</v>
      </c>
      <c r="E447" s="221" t="s">
        <v>2104</v>
      </c>
      <c r="F447" s="222" t="s">
        <v>2105</v>
      </c>
      <c r="G447" s="223" t="s">
        <v>174</v>
      </c>
      <c r="H447" s="224">
        <v>29.800000000000001</v>
      </c>
      <c r="I447" s="225"/>
      <c r="J447" s="225"/>
      <c r="K447" s="226">
        <f>ROUND(P447*H447,2)</f>
        <v>0</v>
      </c>
      <c r="L447" s="227"/>
      <c r="M447" s="46"/>
      <c r="N447" s="228" t="s">
        <v>20</v>
      </c>
      <c r="O447" s="229" t="s">
        <v>45</v>
      </c>
      <c r="P447" s="230">
        <f>I447+J447</f>
        <v>0</v>
      </c>
      <c r="Q447" s="230">
        <f>ROUND(I447*H447,2)</f>
        <v>0</v>
      </c>
      <c r="R447" s="230">
        <f>ROUND(J447*H447,2)</f>
        <v>0</v>
      </c>
      <c r="S447" s="86"/>
      <c r="T447" s="231">
        <f>S447*H447</f>
        <v>0</v>
      </c>
      <c r="U447" s="231">
        <v>0.15396000000000001</v>
      </c>
      <c r="V447" s="231">
        <f>U447*H447</f>
        <v>4.5880080000000003</v>
      </c>
      <c r="W447" s="231">
        <v>0</v>
      </c>
      <c r="X447" s="232">
        <f>W447*H447</f>
        <v>0</v>
      </c>
      <c r="Y447" s="40"/>
      <c r="Z447" s="40"/>
      <c r="AA447" s="40"/>
      <c r="AB447" s="40"/>
      <c r="AC447" s="40"/>
      <c r="AD447" s="40"/>
      <c r="AE447" s="40"/>
      <c r="AR447" s="233" t="s">
        <v>175</v>
      </c>
      <c r="AT447" s="233" t="s">
        <v>171</v>
      </c>
      <c r="AU447" s="233" t="s">
        <v>86</v>
      </c>
      <c r="AY447" s="19" t="s">
        <v>166</v>
      </c>
      <c r="BE447" s="234">
        <f>IF(O447="základní",K447,0)</f>
        <v>0</v>
      </c>
      <c r="BF447" s="234">
        <f>IF(O447="snížená",K447,0)</f>
        <v>0</v>
      </c>
      <c r="BG447" s="234">
        <f>IF(O447="zákl. přenesená",K447,0)</f>
        <v>0</v>
      </c>
      <c r="BH447" s="234">
        <f>IF(O447="sníž. přenesená",K447,0)</f>
        <v>0</v>
      </c>
      <c r="BI447" s="234">
        <f>IF(O447="nulová",K447,0)</f>
        <v>0</v>
      </c>
      <c r="BJ447" s="19" t="s">
        <v>84</v>
      </c>
      <c r="BK447" s="234">
        <f>ROUND(P447*H447,2)</f>
        <v>0</v>
      </c>
      <c r="BL447" s="19" t="s">
        <v>175</v>
      </c>
      <c r="BM447" s="233" t="s">
        <v>2106</v>
      </c>
    </row>
    <row r="448" s="13" customFormat="1">
      <c r="A448" s="13"/>
      <c r="B448" s="245"/>
      <c r="C448" s="246"/>
      <c r="D448" s="247" t="s">
        <v>605</v>
      </c>
      <c r="E448" s="248" t="s">
        <v>20</v>
      </c>
      <c r="F448" s="249" t="s">
        <v>2107</v>
      </c>
      <c r="G448" s="246"/>
      <c r="H448" s="250">
        <v>29.800000000000001</v>
      </c>
      <c r="I448" s="251"/>
      <c r="J448" s="251"/>
      <c r="K448" s="246"/>
      <c r="L448" s="246"/>
      <c r="M448" s="252"/>
      <c r="N448" s="253"/>
      <c r="O448" s="254"/>
      <c r="P448" s="254"/>
      <c r="Q448" s="254"/>
      <c r="R448" s="254"/>
      <c r="S448" s="254"/>
      <c r="T448" s="254"/>
      <c r="U448" s="254"/>
      <c r="V448" s="254"/>
      <c r="W448" s="254"/>
      <c r="X448" s="255"/>
      <c r="Y448" s="13"/>
      <c r="Z448" s="13"/>
      <c r="AA448" s="13"/>
      <c r="AB448" s="13"/>
      <c r="AC448" s="13"/>
      <c r="AD448" s="13"/>
      <c r="AE448" s="13"/>
      <c r="AT448" s="256" t="s">
        <v>605</v>
      </c>
      <c r="AU448" s="256" t="s">
        <v>86</v>
      </c>
      <c r="AV448" s="13" t="s">
        <v>86</v>
      </c>
      <c r="AW448" s="13" t="s">
        <v>5</v>
      </c>
      <c r="AX448" s="13" t="s">
        <v>84</v>
      </c>
      <c r="AY448" s="256" t="s">
        <v>166</v>
      </c>
    </row>
    <row r="449" s="2" customFormat="1" ht="37.8" customHeight="1">
      <c r="A449" s="40"/>
      <c r="B449" s="41"/>
      <c r="C449" s="220" t="s">
        <v>579</v>
      </c>
      <c r="D449" s="220" t="s">
        <v>171</v>
      </c>
      <c r="E449" s="221" t="s">
        <v>2108</v>
      </c>
      <c r="F449" s="222" t="s">
        <v>2109</v>
      </c>
      <c r="G449" s="223" t="s">
        <v>998</v>
      </c>
      <c r="H449" s="224">
        <v>214.5</v>
      </c>
      <c r="I449" s="225"/>
      <c r="J449" s="225"/>
      <c r="K449" s="226">
        <f>ROUND(P449*H449,2)</f>
        <v>0</v>
      </c>
      <c r="L449" s="227"/>
      <c r="M449" s="46"/>
      <c r="N449" s="228" t="s">
        <v>20</v>
      </c>
      <c r="O449" s="229" t="s">
        <v>45</v>
      </c>
      <c r="P449" s="230">
        <f>I449+J449</f>
        <v>0</v>
      </c>
      <c r="Q449" s="230">
        <f>ROUND(I449*H449,2)</f>
        <v>0</v>
      </c>
      <c r="R449" s="230">
        <f>ROUND(J449*H449,2)</f>
        <v>0</v>
      </c>
      <c r="S449" s="86"/>
      <c r="T449" s="231">
        <f>S449*H449</f>
        <v>0</v>
      </c>
      <c r="U449" s="231">
        <v>0.00012999999999999999</v>
      </c>
      <c r="V449" s="231">
        <f>U449*H449</f>
        <v>0.027884999999999997</v>
      </c>
      <c r="W449" s="231">
        <v>0</v>
      </c>
      <c r="X449" s="232">
        <f>W449*H449</f>
        <v>0</v>
      </c>
      <c r="Y449" s="40"/>
      <c r="Z449" s="40"/>
      <c r="AA449" s="40"/>
      <c r="AB449" s="40"/>
      <c r="AC449" s="40"/>
      <c r="AD449" s="40"/>
      <c r="AE449" s="40"/>
      <c r="AR449" s="233" t="s">
        <v>175</v>
      </c>
      <c r="AT449" s="233" t="s">
        <v>171</v>
      </c>
      <c r="AU449" s="233" t="s">
        <v>86</v>
      </c>
      <c r="AY449" s="19" t="s">
        <v>166</v>
      </c>
      <c r="BE449" s="234">
        <f>IF(O449="základní",K449,0)</f>
        <v>0</v>
      </c>
      <c r="BF449" s="234">
        <f>IF(O449="snížená",K449,0)</f>
        <v>0</v>
      </c>
      <c r="BG449" s="234">
        <f>IF(O449="zákl. přenesená",K449,0)</f>
        <v>0</v>
      </c>
      <c r="BH449" s="234">
        <f>IF(O449="sníž. přenesená",K449,0)</f>
        <v>0</v>
      </c>
      <c r="BI449" s="234">
        <f>IF(O449="nulová",K449,0)</f>
        <v>0</v>
      </c>
      <c r="BJ449" s="19" t="s">
        <v>84</v>
      </c>
      <c r="BK449" s="234">
        <f>ROUND(P449*H449,2)</f>
        <v>0</v>
      </c>
      <c r="BL449" s="19" t="s">
        <v>175</v>
      </c>
      <c r="BM449" s="233" t="s">
        <v>2110</v>
      </c>
    </row>
    <row r="450" s="13" customFormat="1">
      <c r="A450" s="13"/>
      <c r="B450" s="245"/>
      <c r="C450" s="246"/>
      <c r="D450" s="247" t="s">
        <v>605</v>
      </c>
      <c r="E450" s="248" t="s">
        <v>20</v>
      </c>
      <c r="F450" s="249" t="s">
        <v>2111</v>
      </c>
      <c r="G450" s="246"/>
      <c r="H450" s="250">
        <v>214.5</v>
      </c>
      <c r="I450" s="251"/>
      <c r="J450" s="251"/>
      <c r="K450" s="246"/>
      <c r="L450" s="246"/>
      <c r="M450" s="252"/>
      <c r="N450" s="253"/>
      <c r="O450" s="254"/>
      <c r="P450" s="254"/>
      <c r="Q450" s="254"/>
      <c r="R450" s="254"/>
      <c r="S450" s="254"/>
      <c r="T450" s="254"/>
      <c r="U450" s="254"/>
      <c r="V450" s="254"/>
      <c r="W450" s="254"/>
      <c r="X450" s="255"/>
      <c r="Y450" s="13"/>
      <c r="Z450" s="13"/>
      <c r="AA450" s="13"/>
      <c r="AB450" s="13"/>
      <c r="AC450" s="13"/>
      <c r="AD450" s="13"/>
      <c r="AE450" s="13"/>
      <c r="AT450" s="256" t="s">
        <v>605</v>
      </c>
      <c r="AU450" s="256" t="s">
        <v>86</v>
      </c>
      <c r="AV450" s="13" t="s">
        <v>86</v>
      </c>
      <c r="AW450" s="13" t="s">
        <v>5</v>
      </c>
      <c r="AX450" s="13" t="s">
        <v>76</v>
      </c>
      <c r="AY450" s="256" t="s">
        <v>166</v>
      </c>
    </row>
    <row r="451" s="14" customFormat="1">
      <c r="A451" s="14"/>
      <c r="B451" s="257"/>
      <c r="C451" s="258"/>
      <c r="D451" s="247" t="s">
        <v>605</v>
      </c>
      <c r="E451" s="259" t="s">
        <v>20</v>
      </c>
      <c r="F451" s="260" t="s">
        <v>608</v>
      </c>
      <c r="G451" s="258"/>
      <c r="H451" s="261">
        <v>214.5</v>
      </c>
      <c r="I451" s="262"/>
      <c r="J451" s="262"/>
      <c r="K451" s="258"/>
      <c r="L451" s="258"/>
      <c r="M451" s="263"/>
      <c r="N451" s="264"/>
      <c r="O451" s="265"/>
      <c r="P451" s="265"/>
      <c r="Q451" s="265"/>
      <c r="R451" s="265"/>
      <c r="S451" s="265"/>
      <c r="T451" s="265"/>
      <c r="U451" s="265"/>
      <c r="V451" s="265"/>
      <c r="W451" s="265"/>
      <c r="X451" s="266"/>
      <c r="Y451" s="14"/>
      <c r="Z451" s="14"/>
      <c r="AA451" s="14"/>
      <c r="AB451" s="14"/>
      <c r="AC451" s="14"/>
      <c r="AD451" s="14"/>
      <c r="AE451" s="14"/>
      <c r="AT451" s="267" t="s">
        <v>605</v>
      </c>
      <c r="AU451" s="267" t="s">
        <v>86</v>
      </c>
      <c r="AV451" s="14" t="s">
        <v>175</v>
      </c>
      <c r="AW451" s="14" t="s">
        <v>5</v>
      </c>
      <c r="AX451" s="14" t="s">
        <v>84</v>
      </c>
      <c r="AY451" s="267" t="s">
        <v>166</v>
      </c>
    </row>
    <row r="452" s="2" customFormat="1" ht="33" customHeight="1">
      <c r="A452" s="40"/>
      <c r="B452" s="41"/>
      <c r="C452" s="220" t="s">
        <v>581</v>
      </c>
      <c r="D452" s="220" t="s">
        <v>171</v>
      </c>
      <c r="E452" s="221" t="s">
        <v>2112</v>
      </c>
      <c r="F452" s="222" t="s">
        <v>2113</v>
      </c>
      <c r="G452" s="223" t="s">
        <v>730</v>
      </c>
      <c r="H452" s="224">
        <v>67</v>
      </c>
      <c r="I452" s="225"/>
      <c r="J452" s="225"/>
      <c r="K452" s="226">
        <f>ROUND(P452*H452,2)</f>
        <v>0</v>
      </c>
      <c r="L452" s="227"/>
      <c r="M452" s="46"/>
      <c r="N452" s="228" t="s">
        <v>20</v>
      </c>
      <c r="O452" s="229" t="s">
        <v>45</v>
      </c>
      <c r="P452" s="230">
        <f>I452+J452</f>
        <v>0</v>
      </c>
      <c r="Q452" s="230">
        <f>ROUND(I452*H452,2)</f>
        <v>0</v>
      </c>
      <c r="R452" s="230">
        <f>ROUND(J452*H452,2)</f>
        <v>0</v>
      </c>
      <c r="S452" s="86"/>
      <c r="T452" s="231">
        <f>S452*H452</f>
        <v>0</v>
      </c>
      <c r="U452" s="231">
        <v>0</v>
      </c>
      <c r="V452" s="231">
        <f>U452*H452</f>
        <v>0</v>
      </c>
      <c r="W452" s="231">
        <v>0.065699999999999995</v>
      </c>
      <c r="X452" s="232">
        <f>W452*H452</f>
        <v>4.4018999999999995</v>
      </c>
      <c r="Y452" s="40"/>
      <c r="Z452" s="40"/>
      <c r="AA452" s="40"/>
      <c r="AB452" s="40"/>
      <c r="AC452" s="40"/>
      <c r="AD452" s="40"/>
      <c r="AE452" s="40"/>
      <c r="AR452" s="233" t="s">
        <v>175</v>
      </c>
      <c r="AT452" s="233" t="s">
        <v>171</v>
      </c>
      <c r="AU452" s="233" t="s">
        <v>86</v>
      </c>
      <c r="AY452" s="19" t="s">
        <v>166</v>
      </c>
      <c r="BE452" s="234">
        <f>IF(O452="základní",K452,0)</f>
        <v>0</v>
      </c>
      <c r="BF452" s="234">
        <f>IF(O452="snížená",K452,0)</f>
        <v>0</v>
      </c>
      <c r="BG452" s="234">
        <f>IF(O452="zákl. přenesená",K452,0)</f>
        <v>0</v>
      </c>
      <c r="BH452" s="234">
        <f>IF(O452="sníž. přenesená",K452,0)</f>
        <v>0</v>
      </c>
      <c r="BI452" s="234">
        <f>IF(O452="nulová",K452,0)</f>
        <v>0</v>
      </c>
      <c r="BJ452" s="19" t="s">
        <v>84</v>
      </c>
      <c r="BK452" s="234">
        <f>ROUND(P452*H452,2)</f>
        <v>0</v>
      </c>
      <c r="BL452" s="19" t="s">
        <v>175</v>
      </c>
      <c r="BM452" s="233" t="s">
        <v>2114</v>
      </c>
    </row>
    <row r="453" s="2" customFormat="1" ht="24.15" customHeight="1">
      <c r="A453" s="40"/>
      <c r="B453" s="41"/>
      <c r="C453" s="220" t="s">
        <v>583</v>
      </c>
      <c r="D453" s="220" t="s">
        <v>171</v>
      </c>
      <c r="E453" s="221" t="s">
        <v>2115</v>
      </c>
      <c r="F453" s="222" t="s">
        <v>2116</v>
      </c>
      <c r="G453" s="223" t="s">
        <v>174</v>
      </c>
      <c r="H453" s="224">
        <v>133</v>
      </c>
      <c r="I453" s="225"/>
      <c r="J453" s="225"/>
      <c r="K453" s="226">
        <f>ROUND(P453*H453,2)</f>
        <v>0</v>
      </c>
      <c r="L453" s="227"/>
      <c r="M453" s="46"/>
      <c r="N453" s="228" t="s">
        <v>20</v>
      </c>
      <c r="O453" s="229" t="s">
        <v>45</v>
      </c>
      <c r="P453" s="230">
        <f>I453+J453</f>
        <v>0</v>
      </c>
      <c r="Q453" s="230">
        <f>ROUND(I453*H453,2)</f>
        <v>0</v>
      </c>
      <c r="R453" s="230">
        <f>ROUND(J453*H453,2)</f>
        <v>0</v>
      </c>
      <c r="S453" s="86"/>
      <c r="T453" s="231">
        <f>S453*H453</f>
        <v>0</v>
      </c>
      <c r="U453" s="231">
        <v>0</v>
      </c>
      <c r="V453" s="231">
        <f>U453*H453</f>
        <v>0</v>
      </c>
      <c r="W453" s="231">
        <v>0.00348</v>
      </c>
      <c r="X453" s="232">
        <f>W453*H453</f>
        <v>0.46284000000000003</v>
      </c>
      <c r="Y453" s="40"/>
      <c r="Z453" s="40"/>
      <c r="AA453" s="40"/>
      <c r="AB453" s="40"/>
      <c r="AC453" s="40"/>
      <c r="AD453" s="40"/>
      <c r="AE453" s="40"/>
      <c r="AR453" s="233" t="s">
        <v>175</v>
      </c>
      <c r="AT453" s="233" t="s">
        <v>171</v>
      </c>
      <c r="AU453" s="233" t="s">
        <v>86</v>
      </c>
      <c r="AY453" s="19" t="s">
        <v>166</v>
      </c>
      <c r="BE453" s="234">
        <f>IF(O453="základní",K453,0)</f>
        <v>0</v>
      </c>
      <c r="BF453" s="234">
        <f>IF(O453="snížená",K453,0)</f>
        <v>0</v>
      </c>
      <c r="BG453" s="234">
        <f>IF(O453="zákl. přenesená",K453,0)</f>
        <v>0</v>
      </c>
      <c r="BH453" s="234">
        <f>IF(O453="sníž. přenesená",K453,0)</f>
        <v>0</v>
      </c>
      <c r="BI453" s="234">
        <f>IF(O453="nulová",K453,0)</f>
        <v>0</v>
      </c>
      <c r="BJ453" s="19" t="s">
        <v>84</v>
      </c>
      <c r="BK453" s="234">
        <f>ROUND(P453*H453,2)</f>
        <v>0</v>
      </c>
      <c r="BL453" s="19" t="s">
        <v>175</v>
      </c>
      <c r="BM453" s="233" t="s">
        <v>2117</v>
      </c>
    </row>
    <row r="454" s="12" customFormat="1" ht="22.8" customHeight="1">
      <c r="A454" s="12"/>
      <c r="B454" s="203"/>
      <c r="C454" s="204"/>
      <c r="D454" s="205" t="s">
        <v>75</v>
      </c>
      <c r="E454" s="218" t="s">
        <v>517</v>
      </c>
      <c r="F454" s="218" t="s">
        <v>2118</v>
      </c>
      <c r="G454" s="204"/>
      <c r="H454" s="204"/>
      <c r="I454" s="207"/>
      <c r="J454" s="207"/>
      <c r="K454" s="219">
        <f>BK454</f>
        <v>0</v>
      </c>
      <c r="L454" s="204"/>
      <c r="M454" s="209"/>
      <c r="N454" s="210"/>
      <c r="O454" s="211"/>
      <c r="P454" s="211"/>
      <c r="Q454" s="212">
        <f>Q455+SUM(Q456:Q486)</f>
        <v>0</v>
      </c>
      <c r="R454" s="212">
        <f>R455+SUM(R456:R486)</f>
        <v>0</v>
      </c>
      <c r="S454" s="211"/>
      <c r="T454" s="213">
        <f>T455+SUM(T456:T486)</f>
        <v>0</v>
      </c>
      <c r="U454" s="211"/>
      <c r="V454" s="213">
        <f>V455+SUM(V456:V486)</f>
        <v>154.15016202000001</v>
      </c>
      <c r="W454" s="211"/>
      <c r="X454" s="214">
        <f>X455+SUM(X456:X486)</f>
        <v>0</v>
      </c>
      <c r="Y454" s="12"/>
      <c r="Z454" s="12"/>
      <c r="AA454" s="12"/>
      <c r="AB454" s="12"/>
      <c r="AC454" s="12"/>
      <c r="AD454" s="12"/>
      <c r="AE454" s="12"/>
      <c r="AR454" s="215" t="s">
        <v>84</v>
      </c>
      <c r="AT454" s="216" t="s">
        <v>75</v>
      </c>
      <c r="AU454" s="216" t="s">
        <v>84</v>
      </c>
      <c r="AY454" s="215" t="s">
        <v>166</v>
      </c>
      <c r="BK454" s="217">
        <f>BK455+SUM(BK456:BK486)</f>
        <v>0</v>
      </c>
    </row>
    <row r="455" s="2" customFormat="1" ht="33" customHeight="1">
      <c r="A455" s="40"/>
      <c r="B455" s="41"/>
      <c r="C455" s="220" t="s">
        <v>591</v>
      </c>
      <c r="D455" s="220" t="s">
        <v>171</v>
      </c>
      <c r="E455" s="221" t="s">
        <v>2119</v>
      </c>
      <c r="F455" s="222" t="s">
        <v>2120</v>
      </c>
      <c r="G455" s="223" t="s">
        <v>174</v>
      </c>
      <c r="H455" s="224">
        <v>727.35000000000002</v>
      </c>
      <c r="I455" s="225"/>
      <c r="J455" s="225"/>
      <c r="K455" s="226">
        <f>ROUND(P455*H455,2)</f>
        <v>0</v>
      </c>
      <c r="L455" s="227"/>
      <c r="M455" s="46"/>
      <c r="N455" s="228" t="s">
        <v>20</v>
      </c>
      <c r="O455" s="229" t="s">
        <v>45</v>
      </c>
      <c r="P455" s="230">
        <f>I455+J455</f>
        <v>0</v>
      </c>
      <c r="Q455" s="230">
        <f>ROUND(I455*H455,2)</f>
        <v>0</v>
      </c>
      <c r="R455" s="230">
        <f>ROUND(J455*H455,2)</f>
        <v>0</v>
      </c>
      <c r="S455" s="86"/>
      <c r="T455" s="231">
        <f>S455*H455</f>
        <v>0</v>
      </c>
      <c r="U455" s="231">
        <v>0.15540000000000001</v>
      </c>
      <c r="V455" s="231">
        <f>U455*H455</f>
        <v>113.03019000000001</v>
      </c>
      <c r="W455" s="231">
        <v>0</v>
      </c>
      <c r="X455" s="232">
        <f>W455*H455</f>
        <v>0</v>
      </c>
      <c r="Y455" s="40"/>
      <c r="Z455" s="40"/>
      <c r="AA455" s="40"/>
      <c r="AB455" s="40"/>
      <c r="AC455" s="40"/>
      <c r="AD455" s="40"/>
      <c r="AE455" s="40"/>
      <c r="AR455" s="233" t="s">
        <v>175</v>
      </c>
      <c r="AT455" s="233" t="s">
        <v>171</v>
      </c>
      <c r="AU455" s="233" t="s">
        <v>86</v>
      </c>
      <c r="AY455" s="19" t="s">
        <v>166</v>
      </c>
      <c r="BE455" s="234">
        <f>IF(O455="základní",K455,0)</f>
        <v>0</v>
      </c>
      <c r="BF455" s="234">
        <f>IF(O455="snížená",K455,0)</f>
        <v>0</v>
      </c>
      <c r="BG455" s="234">
        <f>IF(O455="zákl. přenesená",K455,0)</f>
        <v>0</v>
      </c>
      <c r="BH455" s="234">
        <f>IF(O455="sníž. přenesená",K455,0)</f>
        <v>0</v>
      </c>
      <c r="BI455" s="234">
        <f>IF(O455="nulová",K455,0)</f>
        <v>0</v>
      </c>
      <c r="BJ455" s="19" t="s">
        <v>84</v>
      </c>
      <c r="BK455" s="234">
        <f>ROUND(P455*H455,2)</f>
        <v>0</v>
      </c>
      <c r="BL455" s="19" t="s">
        <v>175</v>
      </c>
      <c r="BM455" s="233" t="s">
        <v>2121</v>
      </c>
    </row>
    <row r="456" s="15" customFormat="1">
      <c r="A456" s="15"/>
      <c r="B456" s="277"/>
      <c r="C456" s="278"/>
      <c r="D456" s="247" t="s">
        <v>605</v>
      </c>
      <c r="E456" s="279" t="s">
        <v>20</v>
      </c>
      <c r="F456" s="280" t="s">
        <v>2122</v>
      </c>
      <c r="G456" s="278"/>
      <c r="H456" s="279" t="s">
        <v>20</v>
      </c>
      <c r="I456" s="281"/>
      <c r="J456" s="281"/>
      <c r="K456" s="278"/>
      <c r="L456" s="278"/>
      <c r="M456" s="282"/>
      <c r="N456" s="283"/>
      <c r="O456" s="284"/>
      <c r="P456" s="284"/>
      <c r="Q456" s="284"/>
      <c r="R456" s="284"/>
      <c r="S456" s="284"/>
      <c r="T456" s="284"/>
      <c r="U456" s="284"/>
      <c r="V456" s="284"/>
      <c r="W456" s="284"/>
      <c r="X456" s="285"/>
      <c r="Y456" s="15"/>
      <c r="Z456" s="15"/>
      <c r="AA456" s="15"/>
      <c r="AB456" s="15"/>
      <c r="AC456" s="15"/>
      <c r="AD456" s="15"/>
      <c r="AE456" s="15"/>
      <c r="AT456" s="286" t="s">
        <v>605</v>
      </c>
      <c r="AU456" s="286" t="s">
        <v>86</v>
      </c>
      <c r="AV456" s="15" t="s">
        <v>84</v>
      </c>
      <c r="AW456" s="15" t="s">
        <v>5</v>
      </c>
      <c r="AX456" s="15" t="s">
        <v>76</v>
      </c>
      <c r="AY456" s="286" t="s">
        <v>166</v>
      </c>
    </row>
    <row r="457" s="13" customFormat="1">
      <c r="A457" s="13"/>
      <c r="B457" s="245"/>
      <c r="C457" s="246"/>
      <c r="D457" s="247" t="s">
        <v>605</v>
      </c>
      <c r="E457" s="248" t="s">
        <v>20</v>
      </c>
      <c r="F457" s="249" t="s">
        <v>2123</v>
      </c>
      <c r="G457" s="246"/>
      <c r="H457" s="250">
        <v>596.92999999999995</v>
      </c>
      <c r="I457" s="251"/>
      <c r="J457" s="251"/>
      <c r="K457" s="246"/>
      <c r="L457" s="246"/>
      <c r="M457" s="252"/>
      <c r="N457" s="253"/>
      <c r="O457" s="254"/>
      <c r="P457" s="254"/>
      <c r="Q457" s="254"/>
      <c r="R457" s="254"/>
      <c r="S457" s="254"/>
      <c r="T457" s="254"/>
      <c r="U457" s="254"/>
      <c r="V457" s="254"/>
      <c r="W457" s="254"/>
      <c r="X457" s="255"/>
      <c r="Y457" s="13"/>
      <c r="Z457" s="13"/>
      <c r="AA457" s="13"/>
      <c r="AB457" s="13"/>
      <c r="AC457" s="13"/>
      <c r="AD457" s="13"/>
      <c r="AE457" s="13"/>
      <c r="AT457" s="256" t="s">
        <v>605</v>
      </c>
      <c r="AU457" s="256" t="s">
        <v>86</v>
      </c>
      <c r="AV457" s="13" t="s">
        <v>86</v>
      </c>
      <c r="AW457" s="13" t="s">
        <v>5</v>
      </c>
      <c r="AX457" s="13" t="s">
        <v>76</v>
      </c>
      <c r="AY457" s="256" t="s">
        <v>166</v>
      </c>
    </row>
    <row r="458" s="15" customFormat="1">
      <c r="A458" s="15"/>
      <c r="B458" s="277"/>
      <c r="C458" s="278"/>
      <c r="D458" s="247" t="s">
        <v>605</v>
      </c>
      <c r="E458" s="279" t="s">
        <v>20</v>
      </c>
      <c r="F458" s="280" t="s">
        <v>2124</v>
      </c>
      <c r="G458" s="278"/>
      <c r="H458" s="279" t="s">
        <v>20</v>
      </c>
      <c r="I458" s="281"/>
      <c r="J458" s="281"/>
      <c r="K458" s="278"/>
      <c r="L458" s="278"/>
      <c r="M458" s="282"/>
      <c r="N458" s="283"/>
      <c r="O458" s="284"/>
      <c r="P458" s="284"/>
      <c r="Q458" s="284"/>
      <c r="R458" s="284"/>
      <c r="S458" s="284"/>
      <c r="T458" s="284"/>
      <c r="U458" s="284"/>
      <c r="V458" s="284"/>
      <c r="W458" s="284"/>
      <c r="X458" s="285"/>
      <c r="Y458" s="15"/>
      <c r="Z458" s="15"/>
      <c r="AA458" s="15"/>
      <c r="AB458" s="15"/>
      <c r="AC458" s="15"/>
      <c r="AD458" s="15"/>
      <c r="AE458" s="15"/>
      <c r="AT458" s="286" t="s">
        <v>605</v>
      </c>
      <c r="AU458" s="286" t="s">
        <v>86</v>
      </c>
      <c r="AV458" s="15" t="s">
        <v>84</v>
      </c>
      <c r="AW458" s="15" t="s">
        <v>5</v>
      </c>
      <c r="AX458" s="15" t="s">
        <v>76</v>
      </c>
      <c r="AY458" s="286" t="s">
        <v>166</v>
      </c>
    </row>
    <row r="459" s="13" customFormat="1">
      <c r="A459" s="13"/>
      <c r="B459" s="245"/>
      <c r="C459" s="246"/>
      <c r="D459" s="247" t="s">
        <v>605</v>
      </c>
      <c r="E459" s="248" t="s">
        <v>20</v>
      </c>
      <c r="F459" s="249" t="s">
        <v>2125</v>
      </c>
      <c r="G459" s="246"/>
      <c r="H459" s="250">
        <v>3</v>
      </c>
      <c r="I459" s="251"/>
      <c r="J459" s="251"/>
      <c r="K459" s="246"/>
      <c r="L459" s="246"/>
      <c r="M459" s="252"/>
      <c r="N459" s="253"/>
      <c r="O459" s="254"/>
      <c r="P459" s="254"/>
      <c r="Q459" s="254"/>
      <c r="R459" s="254"/>
      <c r="S459" s="254"/>
      <c r="T459" s="254"/>
      <c r="U459" s="254"/>
      <c r="V459" s="254"/>
      <c r="W459" s="254"/>
      <c r="X459" s="255"/>
      <c r="Y459" s="13"/>
      <c r="Z459" s="13"/>
      <c r="AA459" s="13"/>
      <c r="AB459" s="13"/>
      <c r="AC459" s="13"/>
      <c r="AD459" s="13"/>
      <c r="AE459" s="13"/>
      <c r="AT459" s="256" t="s">
        <v>605</v>
      </c>
      <c r="AU459" s="256" t="s">
        <v>86</v>
      </c>
      <c r="AV459" s="13" t="s">
        <v>86</v>
      </c>
      <c r="AW459" s="13" t="s">
        <v>5</v>
      </c>
      <c r="AX459" s="13" t="s">
        <v>76</v>
      </c>
      <c r="AY459" s="256" t="s">
        <v>166</v>
      </c>
    </row>
    <row r="460" s="15" customFormat="1">
      <c r="A460" s="15"/>
      <c r="B460" s="277"/>
      <c r="C460" s="278"/>
      <c r="D460" s="247" t="s">
        <v>605</v>
      </c>
      <c r="E460" s="279" t="s">
        <v>20</v>
      </c>
      <c r="F460" s="280" t="s">
        <v>2126</v>
      </c>
      <c r="G460" s="278"/>
      <c r="H460" s="279" t="s">
        <v>20</v>
      </c>
      <c r="I460" s="281"/>
      <c r="J460" s="281"/>
      <c r="K460" s="278"/>
      <c r="L460" s="278"/>
      <c r="M460" s="282"/>
      <c r="N460" s="283"/>
      <c r="O460" s="284"/>
      <c r="P460" s="284"/>
      <c r="Q460" s="284"/>
      <c r="R460" s="284"/>
      <c r="S460" s="284"/>
      <c r="T460" s="284"/>
      <c r="U460" s="284"/>
      <c r="V460" s="284"/>
      <c r="W460" s="284"/>
      <c r="X460" s="285"/>
      <c r="Y460" s="15"/>
      <c r="Z460" s="15"/>
      <c r="AA460" s="15"/>
      <c r="AB460" s="15"/>
      <c r="AC460" s="15"/>
      <c r="AD460" s="15"/>
      <c r="AE460" s="15"/>
      <c r="AT460" s="286" t="s">
        <v>605</v>
      </c>
      <c r="AU460" s="286" t="s">
        <v>86</v>
      </c>
      <c r="AV460" s="15" t="s">
        <v>84</v>
      </c>
      <c r="AW460" s="15" t="s">
        <v>5</v>
      </c>
      <c r="AX460" s="15" t="s">
        <v>76</v>
      </c>
      <c r="AY460" s="286" t="s">
        <v>166</v>
      </c>
    </row>
    <row r="461" s="13" customFormat="1">
      <c r="A461" s="13"/>
      <c r="B461" s="245"/>
      <c r="C461" s="246"/>
      <c r="D461" s="247" t="s">
        <v>605</v>
      </c>
      <c r="E461" s="248" t="s">
        <v>20</v>
      </c>
      <c r="F461" s="249" t="s">
        <v>165</v>
      </c>
      <c r="G461" s="246"/>
      <c r="H461" s="250">
        <v>3</v>
      </c>
      <c r="I461" s="251"/>
      <c r="J461" s="251"/>
      <c r="K461" s="246"/>
      <c r="L461" s="246"/>
      <c r="M461" s="252"/>
      <c r="N461" s="253"/>
      <c r="O461" s="254"/>
      <c r="P461" s="254"/>
      <c r="Q461" s="254"/>
      <c r="R461" s="254"/>
      <c r="S461" s="254"/>
      <c r="T461" s="254"/>
      <c r="U461" s="254"/>
      <c r="V461" s="254"/>
      <c r="W461" s="254"/>
      <c r="X461" s="255"/>
      <c r="Y461" s="13"/>
      <c r="Z461" s="13"/>
      <c r="AA461" s="13"/>
      <c r="AB461" s="13"/>
      <c r="AC461" s="13"/>
      <c r="AD461" s="13"/>
      <c r="AE461" s="13"/>
      <c r="AT461" s="256" t="s">
        <v>605</v>
      </c>
      <c r="AU461" s="256" t="s">
        <v>86</v>
      </c>
      <c r="AV461" s="13" t="s">
        <v>86</v>
      </c>
      <c r="AW461" s="13" t="s">
        <v>5</v>
      </c>
      <c r="AX461" s="13" t="s">
        <v>76</v>
      </c>
      <c r="AY461" s="256" t="s">
        <v>166</v>
      </c>
    </row>
    <row r="462" s="15" customFormat="1">
      <c r="A462" s="15"/>
      <c r="B462" s="277"/>
      <c r="C462" s="278"/>
      <c r="D462" s="247" t="s">
        <v>605</v>
      </c>
      <c r="E462" s="279" t="s">
        <v>20</v>
      </c>
      <c r="F462" s="280" t="s">
        <v>2127</v>
      </c>
      <c r="G462" s="278"/>
      <c r="H462" s="279" t="s">
        <v>20</v>
      </c>
      <c r="I462" s="281"/>
      <c r="J462" s="281"/>
      <c r="K462" s="278"/>
      <c r="L462" s="278"/>
      <c r="M462" s="282"/>
      <c r="N462" s="283"/>
      <c r="O462" s="284"/>
      <c r="P462" s="284"/>
      <c r="Q462" s="284"/>
      <c r="R462" s="284"/>
      <c r="S462" s="284"/>
      <c r="T462" s="284"/>
      <c r="U462" s="284"/>
      <c r="V462" s="284"/>
      <c r="W462" s="284"/>
      <c r="X462" s="285"/>
      <c r="Y462" s="15"/>
      <c r="Z462" s="15"/>
      <c r="AA462" s="15"/>
      <c r="AB462" s="15"/>
      <c r="AC462" s="15"/>
      <c r="AD462" s="15"/>
      <c r="AE462" s="15"/>
      <c r="AT462" s="286" t="s">
        <v>605</v>
      </c>
      <c r="AU462" s="286" t="s">
        <v>86</v>
      </c>
      <c r="AV462" s="15" t="s">
        <v>84</v>
      </c>
      <c r="AW462" s="15" t="s">
        <v>5</v>
      </c>
      <c r="AX462" s="15" t="s">
        <v>76</v>
      </c>
      <c r="AY462" s="286" t="s">
        <v>166</v>
      </c>
    </row>
    <row r="463" s="13" customFormat="1">
      <c r="A463" s="13"/>
      <c r="B463" s="245"/>
      <c r="C463" s="246"/>
      <c r="D463" s="247" t="s">
        <v>605</v>
      </c>
      <c r="E463" s="248" t="s">
        <v>20</v>
      </c>
      <c r="F463" s="249" t="s">
        <v>2128</v>
      </c>
      <c r="G463" s="246"/>
      <c r="H463" s="250">
        <v>124.42</v>
      </c>
      <c r="I463" s="251"/>
      <c r="J463" s="251"/>
      <c r="K463" s="246"/>
      <c r="L463" s="246"/>
      <c r="M463" s="252"/>
      <c r="N463" s="253"/>
      <c r="O463" s="254"/>
      <c r="P463" s="254"/>
      <c r="Q463" s="254"/>
      <c r="R463" s="254"/>
      <c r="S463" s="254"/>
      <c r="T463" s="254"/>
      <c r="U463" s="254"/>
      <c r="V463" s="254"/>
      <c r="W463" s="254"/>
      <c r="X463" s="255"/>
      <c r="Y463" s="13"/>
      <c r="Z463" s="13"/>
      <c r="AA463" s="13"/>
      <c r="AB463" s="13"/>
      <c r="AC463" s="13"/>
      <c r="AD463" s="13"/>
      <c r="AE463" s="13"/>
      <c r="AT463" s="256" t="s">
        <v>605</v>
      </c>
      <c r="AU463" s="256" t="s">
        <v>86</v>
      </c>
      <c r="AV463" s="13" t="s">
        <v>86</v>
      </c>
      <c r="AW463" s="13" t="s">
        <v>5</v>
      </c>
      <c r="AX463" s="13" t="s">
        <v>76</v>
      </c>
      <c r="AY463" s="256" t="s">
        <v>166</v>
      </c>
    </row>
    <row r="464" s="14" customFormat="1">
      <c r="A464" s="14"/>
      <c r="B464" s="257"/>
      <c r="C464" s="258"/>
      <c r="D464" s="247" t="s">
        <v>605</v>
      </c>
      <c r="E464" s="259" t="s">
        <v>20</v>
      </c>
      <c r="F464" s="260" t="s">
        <v>608</v>
      </c>
      <c r="G464" s="258"/>
      <c r="H464" s="261">
        <v>727.34999999999991</v>
      </c>
      <c r="I464" s="262"/>
      <c r="J464" s="262"/>
      <c r="K464" s="258"/>
      <c r="L464" s="258"/>
      <c r="M464" s="263"/>
      <c r="N464" s="264"/>
      <c r="O464" s="265"/>
      <c r="P464" s="265"/>
      <c r="Q464" s="265"/>
      <c r="R464" s="265"/>
      <c r="S464" s="265"/>
      <c r="T464" s="265"/>
      <c r="U464" s="265"/>
      <c r="V464" s="265"/>
      <c r="W464" s="265"/>
      <c r="X464" s="266"/>
      <c r="Y464" s="14"/>
      <c r="Z464" s="14"/>
      <c r="AA464" s="14"/>
      <c r="AB464" s="14"/>
      <c r="AC464" s="14"/>
      <c r="AD464" s="14"/>
      <c r="AE464" s="14"/>
      <c r="AT464" s="267" t="s">
        <v>605</v>
      </c>
      <c r="AU464" s="267" t="s">
        <v>86</v>
      </c>
      <c r="AV464" s="14" t="s">
        <v>175</v>
      </c>
      <c r="AW464" s="14" t="s">
        <v>5</v>
      </c>
      <c r="AX464" s="14" t="s">
        <v>84</v>
      </c>
      <c r="AY464" s="267" t="s">
        <v>166</v>
      </c>
    </row>
    <row r="465" s="2" customFormat="1" ht="21.75" customHeight="1">
      <c r="A465" s="40"/>
      <c r="B465" s="41"/>
      <c r="C465" s="235" t="s">
        <v>596</v>
      </c>
      <c r="D465" s="235" t="s">
        <v>163</v>
      </c>
      <c r="E465" s="236" t="s">
        <v>2129</v>
      </c>
      <c r="F465" s="237" t="s">
        <v>2130</v>
      </c>
      <c r="G465" s="238" t="s">
        <v>174</v>
      </c>
      <c r="H465" s="239">
        <v>626.77700000000004</v>
      </c>
      <c r="I465" s="240"/>
      <c r="J465" s="241"/>
      <c r="K465" s="242">
        <f>ROUND(P465*H465,2)</f>
        <v>0</v>
      </c>
      <c r="L465" s="241"/>
      <c r="M465" s="243"/>
      <c r="N465" s="244" t="s">
        <v>20</v>
      </c>
      <c r="O465" s="229" t="s">
        <v>45</v>
      </c>
      <c r="P465" s="230">
        <f>I465+J465</f>
        <v>0</v>
      </c>
      <c r="Q465" s="230">
        <f>ROUND(I465*H465,2)</f>
        <v>0</v>
      </c>
      <c r="R465" s="230">
        <f>ROUND(J465*H465,2)</f>
        <v>0</v>
      </c>
      <c r="S465" s="86"/>
      <c r="T465" s="231">
        <f>S465*H465</f>
        <v>0</v>
      </c>
      <c r="U465" s="231">
        <v>0.048300000000000003</v>
      </c>
      <c r="V465" s="231">
        <f>U465*H465</f>
        <v>30.273329100000005</v>
      </c>
      <c r="W465" s="231">
        <v>0</v>
      </c>
      <c r="X465" s="232">
        <f>W465*H465</f>
        <v>0</v>
      </c>
      <c r="Y465" s="40"/>
      <c r="Z465" s="40"/>
      <c r="AA465" s="40"/>
      <c r="AB465" s="40"/>
      <c r="AC465" s="40"/>
      <c r="AD465" s="40"/>
      <c r="AE465" s="40"/>
      <c r="AR465" s="233" t="s">
        <v>194</v>
      </c>
      <c r="AT465" s="233" t="s">
        <v>163</v>
      </c>
      <c r="AU465" s="233" t="s">
        <v>86</v>
      </c>
      <c r="AY465" s="19" t="s">
        <v>166</v>
      </c>
      <c r="BE465" s="234">
        <f>IF(O465="základní",K465,0)</f>
        <v>0</v>
      </c>
      <c r="BF465" s="234">
        <f>IF(O465="snížená",K465,0)</f>
        <v>0</v>
      </c>
      <c r="BG465" s="234">
        <f>IF(O465="zákl. přenesená",K465,0)</f>
        <v>0</v>
      </c>
      <c r="BH465" s="234">
        <f>IF(O465="sníž. přenesená",K465,0)</f>
        <v>0</v>
      </c>
      <c r="BI465" s="234">
        <f>IF(O465="nulová",K465,0)</f>
        <v>0</v>
      </c>
      <c r="BJ465" s="19" t="s">
        <v>84</v>
      </c>
      <c r="BK465" s="234">
        <f>ROUND(P465*H465,2)</f>
        <v>0</v>
      </c>
      <c r="BL465" s="19" t="s">
        <v>175</v>
      </c>
      <c r="BM465" s="233" t="s">
        <v>2131</v>
      </c>
    </row>
    <row r="466" s="13" customFormat="1">
      <c r="A466" s="13"/>
      <c r="B466" s="245"/>
      <c r="C466" s="246"/>
      <c r="D466" s="247" t="s">
        <v>605</v>
      </c>
      <c r="E466" s="248" t="s">
        <v>20</v>
      </c>
      <c r="F466" s="249" t="s">
        <v>2132</v>
      </c>
      <c r="G466" s="246"/>
      <c r="H466" s="250">
        <v>626.77700000000004</v>
      </c>
      <c r="I466" s="251"/>
      <c r="J466" s="251"/>
      <c r="K466" s="246"/>
      <c r="L466" s="246"/>
      <c r="M466" s="252"/>
      <c r="N466" s="253"/>
      <c r="O466" s="254"/>
      <c r="P466" s="254"/>
      <c r="Q466" s="254"/>
      <c r="R466" s="254"/>
      <c r="S466" s="254"/>
      <c r="T466" s="254"/>
      <c r="U466" s="254"/>
      <c r="V466" s="254"/>
      <c r="W466" s="254"/>
      <c r="X466" s="255"/>
      <c r="Y466" s="13"/>
      <c r="Z466" s="13"/>
      <c r="AA466" s="13"/>
      <c r="AB466" s="13"/>
      <c r="AC466" s="13"/>
      <c r="AD466" s="13"/>
      <c r="AE466" s="13"/>
      <c r="AT466" s="256" t="s">
        <v>605</v>
      </c>
      <c r="AU466" s="256" t="s">
        <v>86</v>
      </c>
      <c r="AV466" s="13" t="s">
        <v>86</v>
      </c>
      <c r="AW466" s="13" t="s">
        <v>5</v>
      </c>
      <c r="AX466" s="13" t="s">
        <v>84</v>
      </c>
      <c r="AY466" s="256" t="s">
        <v>166</v>
      </c>
    </row>
    <row r="467" s="2" customFormat="1" ht="16.5" customHeight="1">
      <c r="A467" s="40"/>
      <c r="B467" s="41"/>
      <c r="C467" s="235" t="s">
        <v>601</v>
      </c>
      <c r="D467" s="235" t="s">
        <v>163</v>
      </c>
      <c r="E467" s="236" t="s">
        <v>2133</v>
      </c>
      <c r="F467" s="237" t="s">
        <v>2134</v>
      </c>
      <c r="G467" s="238" t="s">
        <v>174</v>
      </c>
      <c r="H467" s="239">
        <v>3.1499999999999999</v>
      </c>
      <c r="I467" s="240"/>
      <c r="J467" s="241"/>
      <c r="K467" s="242">
        <f>ROUND(P467*H467,2)</f>
        <v>0</v>
      </c>
      <c r="L467" s="241"/>
      <c r="M467" s="243"/>
      <c r="N467" s="244" t="s">
        <v>20</v>
      </c>
      <c r="O467" s="229" t="s">
        <v>45</v>
      </c>
      <c r="P467" s="230">
        <f>I467+J467</f>
        <v>0</v>
      </c>
      <c r="Q467" s="230">
        <f>ROUND(I467*H467,2)</f>
        <v>0</v>
      </c>
      <c r="R467" s="230">
        <f>ROUND(J467*H467,2)</f>
        <v>0</v>
      </c>
      <c r="S467" s="86"/>
      <c r="T467" s="231">
        <f>S467*H467</f>
        <v>0</v>
      </c>
      <c r="U467" s="231">
        <v>0.080000000000000002</v>
      </c>
      <c r="V467" s="231">
        <f>U467*H467</f>
        <v>0.252</v>
      </c>
      <c r="W467" s="231">
        <v>0</v>
      </c>
      <c r="X467" s="232">
        <f>W467*H467</f>
        <v>0</v>
      </c>
      <c r="Y467" s="40"/>
      <c r="Z467" s="40"/>
      <c r="AA467" s="40"/>
      <c r="AB467" s="40"/>
      <c r="AC467" s="40"/>
      <c r="AD467" s="40"/>
      <c r="AE467" s="40"/>
      <c r="AR467" s="233" t="s">
        <v>194</v>
      </c>
      <c r="AT467" s="233" t="s">
        <v>163</v>
      </c>
      <c r="AU467" s="233" t="s">
        <v>86</v>
      </c>
      <c r="AY467" s="19" t="s">
        <v>166</v>
      </c>
      <c r="BE467" s="234">
        <f>IF(O467="základní",K467,0)</f>
        <v>0</v>
      </c>
      <c r="BF467" s="234">
        <f>IF(O467="snížená",K467,0)</f>
        <v>0</v>
      </c>
      <c r="BG467" s="234">
        <f>IF(O467="zákl. přenesená",K467,0)</f>
        <v>0</v>
      </c>
      <c r="BH467" s="234">
        <f>IF(O467="sníž. přenesená",K467,0)</f>
        <v>0</v>
      </c>
      <c r="BI467" s="234">
        <f>IF(O467="nulová",K467,0)</f>
        <v>0</v>
      </c>
      <c r="BJ467" s="19" t="s">
        <v>84</v>
      </c>
      <c r="BK467" s="234">
        <f>ROUND(P467*H467,2)</f>
        <v>0</v>
      </c>
      <c r="BL467" s="19" t="s">
        <v>175</v>
      </c>
      <c r="BM467" s="233" t="s">
        <v>2135</v>
      </c>
    </row>
    <row r="468" s="13" customFormat="1">
      <c r="A468" s="13"/>
      <c r="B468" s="245"/>
      <c r="C468" s="246"/>
      <c r="D468" s="247" t="s">
        <v>605</v>
      </c>
      <c r="E468" s="248" t="s">
        <v>20</v>
      </c>
      <c r="F468" s="249" t="s">
        <v>2136</v>
      </c>
      <c r="G468" s="246"/>
      <c r="H468" s="250">
        <v>3.1499999999999999</v>
      </c>
      <c r="I468" s="251"/>
      <c r="J468" s="251"/>
      <c r="K468" s="246"/>
      <c r="L468" s="246"/>
      <c r="M468" s="252"/>
      <c r="N468" s="253"/>
      <c r="O468" s="254"/>
      <c r="P468" s="254"/>
      <c r="Q468" s="254"/>
      <c r="R468" s="254"/>
      <c r="S468" s="254"/>
      <c r="T468" s="254"/>
      <c r="U468" s="254"/>
      <c r="V468" s="254"/>
      <c r="W468" s="254"/>
      <c r="X468" s="255"/>
      <c r="Y468" s="13"/>
      <c r="Z468" s="13"/>
      <c r="AA468" s="13"/>
      <c r="AB468" s="13"/>
      <c r="AC468" s="13"/>
      <c r="AD468" s="13"/>
      <c r="AE468" s="13"/>
      <c r="AT468" s="256" t="s">
        <v>605</v>
      </c>
      <c r="AU468" s="256" t="s">
        <v>86</v>
      </c>
      <c r="AV468" s="13" t="s">
        <v>86</v>
      </c>
      <c r="AW468" s="13" t="s">
        <v>5</v>
      </c>
      <c r="AX468" s="13" t="s">
        <v>84</v>
      </c>
      <c r="AY468" s="256" t="s">
        <v>166</v>
      </c>
    </row>
    <row r="469" s="2" customFormat="1" ht="24.15" customHeight="1">
      <c r="A469" s="40"/>
      <c r="B469" s="41"/>
      <c r="C469" s="235" t="s">
        <v>609</v>
      </c>
      <c r="D469" s="235" t="s">
        <v>163</v>
      </c>
      <c r="E469" s="236" t="s">
        <v>2137</v>
      </c>
      <c r="F469" s="237" t="s">
        <v>2138</v>
      </c>
      <c r="G469" s="238" t="s">
        <v>174</v>
      </c>
      <c r="H469" s="239">
        <v>3</v>
      </c>
      <c r="I469" s="240"/>
      <c r="J469" s="241"/>
      <c r="K469" s="242">
        <f>ROUND(P469*H469,2)</f>
        <v>0</v>
      </c>
      <c r="L469" s="241"/>
      <c r="M469" s="243"/>
      <c r="N469" s="244" t="s">
        <v>20</v>
      </c>
      <c r="O469" s="229" t="s">
        <v>45</v>
      </c>
      <c r="P469" s="230">
        <f>I469+J469</f>
        <v>0</v>
      </c>
      <c r="Q469" s="230">
        <f>ROUND(I469*H469,2)</f>
        <v>0</v>
      </c>
      <c r="R469" s="230">
        <f>ROUND(J469*H469,2)</f>
        <v>0</v>
      </c>
      <c r="S469" s="86"/>
      <c r="T469" s="231">
        <f>S469*H469</f>
        <v>0</v>
      </c>
      <c r="U469" s="231">
        <v>0.065670000000000006</v>
      </c>
      <c r="V469" s="231">
        <f>U469*H469</f>
        <v>0.19701000000000002</v>
      </c>
      <c r="W469" s="231">
        <v>0</v>
      </c>
      <c r="X469" s="232">
        <f>W469*H469</f>
        <v>0</v>
      </c>
      <c r="Y469" s="40"/>
      <c r="Z469" s="40"/>
      <c r="AA469" s="40"/>
      <c r="AB469" s="40"/>
      <c r="AC469" s="40"/>
      <c r="AD469" s="40"/>
      <c r="AE469" s="40"/>
      <c r="AR469" s="233" t="s">
        <v>194</v>
      </c>
      <c r="AT469" s="233" t="s">
        <v>163</v>
      </c>
      <c r="AU469" s="233" t="s">
        <v>86</v>
      </c>
      <c r="AY469" s="19" t="s">
        <v>166</v>
      </c>
      <c r="BE469" s="234">
        <f>IF(O469="základní",K469,0)</f>
        <v>0</v>
      </c>
      <c r="BF469" s="234">
        <f>IF(O469="snížená",K469,0)</f>
        <v>0</v>
      </c>
      <c r="BG469" s="234">
        <f>IF(O469="zákl. přenesená",K469,0)</f>
        <v>0</v>
      </c>
      <c r="BH469" s="234">
        <f>IF(O469="sníž. přenesená",K469,0)</f>
        <v>0</v>
      </c>
      <c r="BI469" s="234">
        <f>IF(O469="nulová",K469,0)</f>
        <v>0</v>
      </c>
      <c r="BJ469" s="19" t="s">
        <v>84</v>
      </c>
      <c r="BK469" s="234">
        <f>ROUND(P469*H469,2)</f>
        <v>0</v>
      </c>
      <c r="BL469" s="19" t="s">
        <v>175</v>
      </c>
      <c r="BM469" s="233" t="s">
        <v>2139</v>
      </c>
    </row>
    <row r="470" s="15" customFormat="1">
      <c r="A470" s="15"/>
      <c r="B470" s="277"/>
      <c r="C470" s="278"/>
      <c r="D470" s="247" t="s">
        <v>605</v>
      </c>
      <c r="E470" s="279" t="s">
        <v>20</v>
      </c>
      <c r="F470" s="280" t="s">
        <v>2140</v>
      </c>
      <c r="G470" s="278"/>
      <c r="H470" s="279" t="s">
        <v>20</v>
      </c>
      <c r="I470" s="281"/>
      <c r="J470" s="281"/>
      <c r="K470" s="278"/>
      <c r="L470" s="278"/>
      <c r="M470" s="282"/>
      <c r="N470" s="283"/>
      <c r="O470" s="284"/>
      <c r="P470" s="284"/>
      <c r="Q470" s="284"/>
      <c r="R470" s="284"/>
      <c r="S470" s="284"/>
      <c r="T470" s="284"/>
      <c r="U470" s="284"/>
      <c r="V470" s="284"/>
      <c r="W470" s="284"/>
      <c r="X470" s="285"/>
      <c r="Y470" s="15"/>
      <c r="Z470" s="15"/>
      <c r="AA470" s="15"/>
      <c r="AB470" s="15"/>
      <c r="AC470" s="15"/>
      <c r="AD470" s="15"/>
      <c r="AE470" s="15"/>
      <c r="AT470" s="286" t="s">
        <v>605</v>
      </c>
      <c r="AU470" s="286" t="s">
        <v>86</v>
      </c>
      <c r="AV470" s="15" t="s">
        <v>84</v>
      </c>
      <c r="AW470" s="15" t="s">
        <v>5</v>
      </c>
      <c r="AX470" s="15" t="s">
        <v>76</v>
      </c>
      <c r="AY470" s="286" t="s">
        <v>166</v>
      </c>
    </row>
    <row r="471" s="13" customFormat="1">
      <c r="A471" s="13"/>
      <c r="B471" s="245"/>
      <c r="C471" s="246"/>
      <c r="D471" s="247" t="s">
        <v>605</v>
      </c>
      <c r="E471" s="248" t="s">
        <v>20</v>
      </c>
      <c r="F471" s="249" t="s">
        <v>2125</v>
      </c>
      <c r="G471" s="246"/>
      <c r="H471" s="250">
        <v>3</v>
      </c>
      <c r="I471" s="251"/>
      <c r="J471" s="251"/>
      <c r="K471" s="246"/>
      <c r="L471" s="246"/>
      <c r="M471" s="252"/>
      <c r="N471" s="253"/>
      <c r="O471" s="254"/>
      <c r="P471" s="254"/>
      <c r="Q471" s="254"/>
      <c r="R471" s="254"/>
      <c r="S471" s="254"/>
      <c r="T471" s="254"/>
      <c r="U471" s="254"/>
      <c r="V471" s="254"/>
      <c r="W471" s="254"/>
      <c r="X471" s="255"/>
      <c r="Y471" s="13"/>
      <c r="Z471" s="13"/>
      <c r="AA471" s="13"/>
      <c r="AB471" s="13"/>
      <c r="AC471" s="13"/>
      <c r="AD471" s="13"/>
      <c r="AE471" s="13"/>
      <c r="AT471" s="256" t="s">
        <v>605</v>
      </c>
      <c r="AU471" s="256" t="s">
        <v>86</v>
      </c>
      <c r="AV471" s="13" t="s">
        <v>86</v>
      </c>
      <c r="AW471" s="13" t="s">
        <v>5</v>
      </c>
      <c r="AX471" s="13" t="s">
        <v>84</v>
      </c>
      <c r="AY471" s="256" t="s">
        <v>166</v>
      </c>
    </row>
    <row r="472" s="2" customFormat="1" ht="16.5" customHeight="1">
      <c r="A472" s="40"/>
      <c r="B472" s="41"/>
      <c r="C472" s="235" t="s">
        <v>614</v>
      </c>
      <c r="D472" s="235" t="s">
        <v>163</v>
      </c>
      <c r="E472" s="236" t="s">
        <v>2141</v>
      </c>
      <c r="F472" s="237" t="s">
        <v>2142</v>
      </c>
      <c r="G472" s="238" t="s">
        <v>174</v>
      </c>
      <c r="H472" s="239">
        <v>130.64099999999999</v>
      </c>
      <c r="I472" s="240"/>
      <c r="J472" s="241"/>
      <c r="K472" s="242">
        <f>ROUND(P472*H472,2)</f>
        <v>0</v>
      </c>
      <c r="L472" s="241"/>
      <c r="M472" s="243"/>
      <c r="N472" s="244" t="s">
        <v>20</v>
      </c>
      <c r="O472" s="229" t="s">
        <v>45</v>
      </c>
      <c r="P472" s="230">
        <f>I472+J472</f>
        <v>0</v>
      </c>
      <c r="Q472" s="230">
        <f>ROUND(I472*H472,2)</f>
        <v>0</v>
      </c>
      <c r="R472" s="230">
        <f>ROUND(J472*H472,2)</f>
        <v>0</v>
      </c>
      <c r="S472" s="86"/>
      <c r="T472" s="231">
        <f>S472*H472</f>
        <v>0</v>
      </c>
      <c r="U472" s="231">
        <v>0.056120000000000003</v>
      </c>
      <c r="V472" s="231">
        <f>U472*H472</f>
        <v>7.3315729200000002</v>
      </c>
      <c r="W472" s="231">
        <v>0</v>
      </c>
      <c r="X472" s="232">
        <f>W472*H472</f>
        <v>0</v>
      </c>
      <c r="Y472" s="40"/>
      <c r="Z472" s="40"/>
      <c r="AA472" s="40"/>
      <c r="AB472" s="40"/>
      <c r="AC472" s="40"/>
      <c r="AD472" s="40"/>
      <c r="AE472" s="40"/>
      <c r="AR472" s="233" t="s">
        <v>194</v>
      </c>
      <c r="AT472" s="233" t="s">
        <v>163</v>
      </c>
      <c r="AU472" s="233" t="s">
        <v>86</v>
      </c>
      <c r="AY472" s="19" t="s">
        <v>166</v>
      </c>
      <c r="BE472" s="234">
        <f>IF(O472="základní",K472,0)</f>
        <v>0</v>
      </c>
      <c r="BF472" s="234">
        <f>IF(O472="snížená",K472,0)</f>
        <v>0</v>
      </c>
      <c r="BG472" s="234">
        <f>IF(O472="zákl. přenesená",K472,0)</f>
        <v>0</v>
      </c>
      <c r="BH472" s="234">
        <f>IF(O472="sníž. přenesená",K472,0)</f>
        <v>0</v>
      </c>
      <c r="BI472" s="234">
        <f>IF(O472="nulová",K472,0)</f>
        <v>0</v>
      </c>
      <c r="BJ472" s="19" t="s">
        <v>84</v>
      </c>
      <c r="BK472" s="234">
        <f>ROUND(P472*H472,2)</f>
        <v>0</v>
      </c>
      <c r="BL472" s="19" t="s">
        <v>175</v>
      </c>
      <c r="BM472" s="233" t="s">
        <v>2143</v>
      </c>
    </row>
    <row r="473" s="13" customFormat="1">
      <c r="A473" s="13"/>
      <c r="B473" s="245"/>
      <c r="C473" s="246"/>
      <c r="D473" s="247" t="s">
        <v>605</v>
      </c>
      <c r="E473" s="248" t="s">
        <v>20</v>
      </c>
      <c r="F473" s="249" t="s">
        <v>2144</v>
      </c>
      <c r="G473" s="246"/>
      <c r="H473" s="250">
        <v>130.64099999999999</v>
      </c>
      <c r="I473" s="251"/>
      <c r="J473" s="251"/>
      <c r="K473" s="246"/>
      <c r="L473" s="246"/>
      <c r="M473" s="252"/>
      <c r="N473" s="253"/>
      <c r="O473" s="254"/>
      <c r="P473" s="254"/>
      <c r="Q473" s="254"/>
      <c r="R473" s="254"/>
      <c r="S473" s="254"/>
      <c r="T473" s="254"/>
      <c r="U473" s="254"/>
      <c r="V473" s="254"/>
      <c r="W473" s="254"/>
      <c r="X473" s="255"/>
      <c r="Y473" s="13"/>
      <c r="Z473" s="13"/>
      <c r="AA473" s="13"/>
      <c r="AB473" s="13"/>
      <c r="AC473" s="13"/>
      <c r="AD473" s="13"/>
      <c r="AE473" s="13"/>
      <c r="AT473" s="256" t="s">
        <v>605</v>
      </c>
      <c r="AU473" s="256" t="s">
        <v>86</v>
      </c>
      <c r="AV473" s="13" t="s">
        <v>86</v>
      </c>
      <c r="AW473" s="13" t="s">
        <v>5</v>
      </c>
      <c r="AX473" s="13" t="s">
        <v>84</v>
      </c>
      <c r="AY473" s="256" t="s">
        <v>166</v>
      </c>
    </row>
    <row r="474" s="2" customFormat="1" ht="33" customHeight="1">
      <c r="A474" s="40"/>
      <c r="B474" s="41"/>
      <c r="C474" s="220" t="s">
        <v>620</v>
      </c>
      <c r="D474" s="220" t="s">
        <v>171</v>
      </c>
      <c r="E474" s="221" t="s">
        <v>2145</v>
      </c>
      <c r="F474" s="222" t="s">
        <v>2146</v>
      </c>
      <c r="G474" s="223" t="s">
        <v>174</v>
      </c>
      <c r="H474" s="224">
        <v>18.199999999999999</v>
      </c>
      <c r="I474" s="225"/>
      <c r="J474" s="225"/>
      <c r="K474" s="226">
        <f>ROUND(P474*H474,2)</f>
        <v>0</v>
      </c>
      <c r="L474" s="227"/>
      <c r="M474" s="46"/>
      <c r="N474" s="228" t="s">
        <v>20</v>
      </c>
      <c r="O474" s="229" t="s">
        <v>45</v>
      </c>
      <c r="P474" s="230">
        <f>I474+J474</f>
        <v>0</v>
      </c>
      <c r="Q474" s="230">
        <f>ROUND(I474*H474,2)</f>
        <v>0</v>
      </c>
      <c r="R474" s="230">
        <f>ROUND(J474*H474,2)</f>
        <v>0</v>
      </c>
      <c r="S474" s="86"/>
      <c r="T474" s="231">
        <f>S474*H474</f>
        <v>0</v>
      </c>
      <c r="U474" s="231">
        <v>0.1295</v>
      </c>
      <c r="V474" s="231">
        <f>U474*H474</f>
        <v>2.3569</v>
      </c>
      <c r="W474" s="231">
        <v>0</v>
      </c>
      <c r="X474" s="232">
        <f>W474*H474</f>
        <v>0</v>
      </c>
      <c r="Y474" s="40"/>
      <c r="Z474" s="40"/>
      <c r="AA474" s="40"/>
      <c r="AB474" s="40"/>
      <c r="AC474" s="40"/>
      <c r="AD474" s="40"/>
      <c r="AE474" s="40"/>
      <c r="AR474" s="233" t="s">
        <v>175</v>
      </c>
      <c r="AT474" s="233" t="s">
        <v>171</v>
      </c>
      <c r="AU474" s="233" t="s">
        <v>86</v>
      </c>
      <c r="AY474" s="19" t="s">
        <v>166</v>
      </c>
      <c r="BE474" s="234">
        <f>IF(O474="základní",K474,0)</f>
        <v>0</v>
      </c>
      <c r="BF474" s="234">
        <f>IF(O474="snížená",K474,0)</f>
        <v>0</v>
      </c>
      <c r="BG474" s="234">
        <f>IF(O474="zákl. přenesená",K474,0)</f>
        <v>0</v>
      </c>
      <c r="BH474" s="234">
        <f>IF(O474="sníž. přenesená",K474,0)</f>
        <v>0</v>
      </c>
      <c r="BI474" s="234">
        <f>IF(O474="nulová",K474,0)</f>
        <v>0</v>
      </c>
      <c r="BJ474" s="19" t="s">
        <v>84</v>
      </c>
      <c r="BK474" s="234">
        <f>ROUND(P474*H474,2)</f>
        <v>0</v>
      </c>
      <c r="BL474" s="19" t="s">
        <v>175</v>
      </c>
      <c r="BM474" s="233" t="s">
        <v>2147</v>
      </c>
    </row>
    <row r="475" s="15" customFormat="1">
      <c r="A475" s="15"/>
      <c r="B475" s="277"/>
      <c r="C475" s="278"/>
      <c r="D475" s="247" t="s">
        <v>605</v>
      </c>
      <c r="E475" s="279" t="s">
        <v>20</v>
      </c>
      <c r="F475" s="280" t="s">
        <v>2148</v>
      </c>
      <c r="G475" s="278"/>
      <c r="H475" s="279" t="s">
        <v>20</v>
      </c>
      <c r="I475" s="281"/>
      <c r="J475" s="281"/>
      <c r="K475" s="278"/>
      <c r="L475" s="278"/>
      <c r="M475" s="282"/>
      <c r="N475" s="283"/>
      <c r="O475" s="284"/>
      <c r="P475" s="284"/>
      <c r="Q475" s="284"/>
      <c r="R475" s="284"/>
      <c r="S475" s="284"/>
      <c r="T475" s="284"/>
      <c r="U475" s="284"/>
      <c r="V475" s="284"/>
      <c r="W475" s="284"/>
      <c r="X475" s="285"/>
      <c r="Y475" s="15"/>
      <c r="Z475" s="15"/>
      <c r="AA475" s="15"/>
      <c r="AB475" s="15"/>
      <c r="AC475" s="15"/>
      <c r="AD475" s="15"/>
      <c r="AE475" s="15"/>
      <c r="AT475" s="286" t="s">
        <v>605</v>
      </c>
      <c r="AU475" s="286" t="s">
        <v>86</v>
      </c>
      <c r="AV475" s="15" t="s">
        <v>84</v>
      </c>
      <c r="AW475" s="15" t="s">
        <v>5</v>
      </c>
      <c r="AX475" s="15" t="s">
        <v>76</v>
      </c>
      <c r="AY475" s="286" t="s">
        <v>166</v>
      </c>
    </row>
    <row r="476" s="13" customFormat="1">
      <c r="A476" s="13"/>
      <c r="B476" s="245"/>
      <c r="C476" s="246"/>
      <c r="D476" s="247" t="s">
        <v>605</v>
      </c>
      <c r="E476" s="248" t="s">
        <v>20</v>
      </c>
      <c r="F476" s="249" t="s">
        <v>2149</v>
      </c>
      <c r="G476" s="246"/>
      <c r="H476" s="250">
        <v>18.199999999999999</v>
      </c>
      <c r="I476" s="251"/>
      <c r="J476" s="251"/>
      <c r="K476" s="246"/>
      <c r="L476" s="246"/>
      <c r="M476" s="252"/>
      <c r="N476" s="253"/>
      <c r="O476" s="254"/>
      <c r="P476" s="254"/>
      <c r="Q476" s="254"/>
      <c r="R476" s="254"/>
      <c r="S476" s="254"/>
      <c r="T476" s="254"/>
      <c r="U476" s="254"/>
      <c r="V476" s="254"/>
      <c r="W476" s="254"/>
      <c r="X476" s="255"/>
      <c r="Y476" s="13"/>
      <c r="Z476" s="13"/>
      <c r="AA476" s="13"/>
      <c r="AB476" s="13"/>
      <c r="AC476" s="13"/>
      <c r="AD476" s="13"/>
      <c r="AE476" s="13"/>
      <c r="AT476" s="256" t="s">
        <v>605</v>
      </c>
      <c r="AU476" s="256" t="s">
        <v>86</v>
      </c>
      <c r="AV476" s="13" t="s">
        <v>86</v>
      </c>
      <c r="AW476" s="13" t="s">
        <v>5</v>
      </c>
      <c r="AX476" s="13" t="s">
        <v>84</v>
      </c>
      <c r="AY476" s="256" t="s">
        <v>166</v>
      </c>
    </row>
    <row r="477" s="2" customFormat="1" ht="16.5" customHeight="1">
      <c r="A477" s="40"/>
      <c r="B477" s="41"/>
      <c r="C477" s="235" t="s">
        <v>626</v>
      </c>
      <c r="D477" s="235" t="s">
        <v>163</v>
      </c>
      <c r="E477" s="236" t="s">
        <v>2150</v>
      </c>
      <c r="F477" s="237" t="s">
        <v>2151</v>
      </c>
      <c r="G477" s="238" t="s">
        <v>174</v>
      </c>
      <c r="H477" s="239">
        <v>19.109999999999999</v>
      </c>
      <c r="I477" s="240"/>
      <c r="J477" s="241"/>
      <c r="K477" s="242">
        <f>ROUND(P477*H477,2)</f>
        <v>0</v>
      </c>
      <c r="L477" s="241"/>
      <c r="M477" s="243"/>
      <c r="N477" s="244" t="s">
        <v>20</v>
      </c>
      <c r="O477" s="229" t="s">
        <v>45</v>
      </c>
      <c r="P477" s="230">
        <f>I477+J477</f>
        <v>0</v>
      </c>
      <c r="Q477" s="230">
        <f>ROUND(I477*H477,2)</f>
        <v>0</v>
      </c>
      <c r="R477" s="230">
        <f>ROUND(J477*H477,2)</f>
        <v>0</v>
      </c>
      <c r="S477" s="86"/>
      <c r="T477" s="231">
        <f>S477*H477</f>
        <v>0</v>
      </c>
      <c r="U477" s="231">
        <v>0.024</v>
      </c>
      <c r="V477" s="231">
        <f>U477*H477</f>
        <v>0.45863999999999999</v>
      </c>
      <c r="W477" s="231">
        <v>0</v>
      </c>
      <c r="X477" s="232">
        <f>W477*H477</f>
        <v>0</v>
      </c>
      <c r="Y477" s="40"/>
      <c r="Z477" s="40"/>
      <c r="AA477" s="40"/>
      <c r="AB477" s="40"/>
      <c r="AC477" s="40"/>
      <c r="AD477" s="40"/>
      <c r="AE477" s="40"/>
      <c r="AR477" s="233" t="s">
        <v>194</v>
      </c>
      <c r="AT477" s="233" t="s">
        <v>163</v>
      </c>
      <c r="AU477" s="233" t="s">
        <v>86</v>
      </c>
      <c r="AY477" s="19" t="s">
        <v>166</v>
      </c>
      <c r="BE477" s="234">
        <f>IF(O477="základní",K477,0)</f>
        <v>0</v>
      </c>
      <c r="BF477" s="234">
        <f>IF(O477="snížená",K477,0)</f>
        <v>0</v>
      </c>
      <c r="BG477" s="234">
        <f>IF(O477="zákl. přenesená",K477,0)</f>
        <v>0</v>
      </c>
      <c r="BH477" s="234">
        <f>IF(O477="sníž. přenesená",K477,0)</f>
        <v>0</v>
      </c>
      <c r="BI477" s="234">
        <f>IF(O477="nulová",K477,0)</f>
        <v>0</v>
      </c>
      <c r="BJ477" s="19" t="s">
        <v>84</v>
      </c>
      <c r="BK477" s="234">
        <f>ROUND(P477*H477,2)</f>
        <v>0</v>
      </c>
      <c r="BL477" s="19" t="s">
        <v>175</v>
      </c>
      <c r="BM477" s="233" t="s">
        <v>2152</v>
      </c>
    </row>
    <row r="478" s="13" customFormat="1">
      <c r="A478" s="13"/>
      <c r="B478" s="245"/>
      <c r="C478" s="246"/>
      <c r="D478" s="247" t="s">
        <v>605</v>
      </c>
      <c r="E478" s="248" t="s">
        <v>20</v>
      </c>
      <c r="F478" s="249" t="s">
        <v>2153</v>
      </c>
      <c r="G478" s="246"/>
      <c r="H478" s="250">
        <v>19.109999999999999</v>
      </c>
      <c r="I478" s="251"/>
      <c r="J478" s="251"/>
      <c r="K478" s="246"/>
      <c r="L478" s="246"/>
      <c r="M478" s="252"/>
      <c r="N478" s="253"/>
      <c r="O478" s="254"/>
      <c r="P478" s="254"/>
      <c r="Q478" s="254"/>
      <c r="R478" s="254"/>
      <c r="S478" s="254"/>
      <c r="T478" s="254"/>
      <c r="U478" s="254"/>
      <c r="V478" s="254"/>
      <c r="W478" s="254"/>
      <c r="X478" s="255"/>
      <c r="Y478" s="13"/>
      <c r="Z478" s="13"/>
      <c r="AA478" s="13"/>
      <c r="AB478" s="13"/>
      <c r="AC478" s="13"/>
      <c r="AD478" s="13"/>
      <c r="AE478" s="13"/>
      <c r="AT478" s="256" t="s">
        <v>605</v>
      </c>
      <c r="AU478" s="256" t="s">
        <v>86</v>
      </c>
      <c r="AV478" s="13" t="s">
        <v>86</v>
      </c>
      <c r="AW478" s="13" t="s">
        <v>5</v>
      </c>
      <c r="AX478" s="13" t="s">
        <v>84</v>
      </c>
      <c r="AY478" s="256" t="s">
        <v>166</v>
      </c>
    </row>
    <row r="479" s="2" customFormat="1" ht="24.15" customHeight="1">
      <c r="A479" s="40"/>
      <c r="B479" s="41"/>
      <c r="C479" s="220" t="s">
        <v>628</v>
      </c>
      <c r="D479" s="220" t="s">
        <v>171</v>
      </c>
      <c r="E479" s="221" t="s">
        <v>2154</v>
      </c>
      <c r="F479" s="222" t="s">
        <v>2155</v>
      </c>
      <c r="G479" s="223" t="s">
        <v>174</v>
      </c>
      <c r="H479" s="224">
        <v>714</v>
      </c>
      <c r="I479" s="225"/>
      <c r="J479" s="225"/>
      <c r="K479" s="226">
        <f>ROUND(P479*H479,2)</f>
        <v>0</v>
      </c>
      <c r="L479" s="227"/>
      <c r="M479" s="46"/>
      <c r="N479" s="228" t="s">
        <v>20</v>
      </c>
      <c r="O479" s="229" t="s">
        <v>45</v>
      </c>
      <c r="P479" s="230">
        <f>I479+J479</f>
        <v>0</v>
      </c>
      <c r="Q479" s="230">
        <f>ROUND(I479*H479,2)</f>
        <v>0</v>
      </c>
      <c r="R479" s="230">
        <f>ROUND(J479*H479,2)</f>
        <v>0</v>
      </c>
      <c r="S479" s="86"/>
      <c r="T479" s="231">
        <f>S479*H479</f>
        <v>0</v>
      </c>
      <c r="U479" s="231">
        <v>1.0000000000000001E-05</v>
      </c>
      <c r="V479" s="231">
        <f>U479*H479</f>
        <v>0.0071400000000000005</v>
      </c>
      <c r="W479" s="231">
        <v>0</v>
      </c>
      <c r="X479" s="232">
        <f>W479*H479</f>
        <v>0</v>
      </c>
      <c r="Y479" s="40"/>
      <c r="Z479" s="40"/>
      <c r="AA479" s="40"/>
      <c r="AB479" s="40"/>
      <c r="AC479" s="40"/>
      <c r="AD479" s="40"/>
      <c r="AE479" s="40"/>
      <c r="AR479" s="233" t="s">
        <v>175</v>
      </c>
      <c r="AT479" s="233" t="s">
        <v>171</v>
      </c>
      <c r="AU479" s="233" t="s">
        <v>86</v>
      </c>
      <c r="AY479" s="19" t="s">
        <v>166</v>
      </c>
      <c r="BE479" s="234">
        <f>IF(O479="základní",K479,0)</f>
        <v>0</v>
      </c>
      <c r="BF479" s="234">
        <f>IF(O479="snížená",K479,0)</f>
        <v>0</v>
      </c>
      <c r="BG479" s="234">
        <f>IF(O479="zákl. přenesená",K479,0)</f>
        <v>0</v>
      </c>
      <c r="BH479" s="234">
        <f>IF(O479="sníž. přenesená",K479,0)</f>
        <v>0</v>
      </c>
      <c r="BI479" s="234">
        <f>IF(O479="nulová",K479,0)</f>
        <v>0</v>
      </c>
      <c r="BJ479" s="19" t="s">
        <v>84</v>
      </c>
      <c r="BK479" s="234">
        <f>ROUND(P479*H479,2)</f>
        <v>0</v>
      </c>
      <c r="BL479" s="19" t="s">
        <v>175</v>
      </c>
      <c r="BM479" s="233" t="s">
        <v>2156</v>
      </c>
    </row>
    <row r="480" s="15" customFormat="1">
      <c r="A480" s="15"/>
      <c r="B480" s="277"/>
      <c r="C480" s="278"/>
      <c r="D480" s="247" t="s">
        <v>605</v>
      </c>
      <c r="E480" s="279" t="s">
        <v>20</v>
      </c>
      <c r="F480" s="280" t="s">
        <v>2157</v>
      </c>
      <c r="G480" s="278"/>
      <c r="H480" s="279" t="s">
        <v>20</v>
      </c>
      <c r="I480" s="281"/>
      <c r="J480" s="281"/>
      <c r="K480" s="278"/>
      <c r="L480" s="278"/>
      <c r="M480" s="282"/>
      <c r="N480" s="283"/>
      <c r="O480" s="284"/>
      <c r="P480" s="284"/>
      <c r="Q480" s="284"/>
      <c r="R480" s="284"/>
      <c r="S480" s="284"/>
      <c r="T480" s="284"/>
      <c r="U480" s="284"/>
      <c r="V480" s="284"/>
      <c r="W480" s="284"/>
      <c r="X480" s="285"/>
      <c r="Y480" s="15"/>
      <c r="Z480" s="15"/>
      <c r="AA480" s="15"/>
      <c r="AB480" s="15"/>
      <c r="AC480" s="15"/>
      <c r="AD480" s="15"/>
      <c r="AE480" s="15"/>
      <c r="AT480" s="286" t="s">
        <v>605</v>
      </c>
      <c r="AU480" s="286" t="s">
        <v>86</v>
      </c>
      <c r="AV480" s="15" t="s">
        <v>84</v>
      </c>
      <c r="AW480" s="15" t="s">
        <v>5</v>
      </c>
      <c r="AX480" s="15" t="s">
        <v>76</v>
      </c>
      <c r="AY480" s="286" t="s">
        <v>166</v>
      </c>
    </row>
    <row r="481" s="13" customFormat="1">
      <c r="A481" s="13"/>
      <c r="B481" s="245"/>
      <c r="C481" s="246"/>
      <c r="D481" s="247" t="s">
        <v>605</v>
      </c>
      <c r="E481" s="248" t="s">
        <v>20</v>
      </c>
      <c r="F481" s="249" t="s">
        <v>2158</v>
      </c>
      <c r="G481" s="246"/>
      <c r="H481" s="250">
        <v>714</v>
      </c>
      <c r="I481" s="251"/>
      <c r="J481" s="251"/>
      <c r="K481" s="246"/>
      <c r="L481" s="246"/>
      <c r="M481" s="252"/>
      <c r="N481" s="253"/>
      <c r="O481" s="254"/>
      <c r="P481" s="254"/>
      <c r="Q481" s="254"/>
      <c r="R481" s="254"/>
      <c r="S481" s="254"/>
      <c r="T481" s="254"/>
      <c r="U481" s="254"/>
      <c r="V481" s="254"/>
      <c r="W481" s="254"/>
      <c r="X481" s="255"/>
      <c r="Y481" s="13"/>
      <c r="Z481" s="13"/>
      <c r="AA481" s="13"/>
      <c r="AB481" s="13"/>
      <c r="AC481" s="13"/>
      <c r="AD481" s="13"/>
      <c r="AE481" s="13"/>
      <c r="AT481" s="256" t="s">
        <v>605</v>
      </c>
      <c r="AU481" s="256" t="s">
        <v>86</v>
      </c>
      <c r="AV481" s="13" t="s">
        <v>86</v>
      </c>
      <c r="AW481" s="13" t="s">
        <v>5</v>
      </c>
      <c r="AX481" s="13" t="s">
        <v>84</v>
      </c>
      <c r="AY481" s="256" t="s">
        <v>166</v>
      </c>
    </row>
    <row r="482" s="2" customFormat="1" ht="24.15" customHeight="1">
      <c r="A482" s="40"/>
      <c r="B482" s="41"/>
      <c r="C482" s="220" t="s">
        <v>632</v>
      </c>
      <c r="D482" s="220" t="s">
        <v>171</v>
      </c>
      <c r="E482" s="221" t="s">
        <v>2159</v>
      </c>
      <c r="F482" s="222" t="s">
        <v>2160</v>
      </c>
      <c r="G482" s="223" t="s">
        <v>174</v>
      </c>
      <c r="H482" s="224">
        <v>714</v>
      </c>
      <c r="I482" s="225"/>
      <c r="J482" s="225"/>
      <c r="K482" s="226">
        <f>ROUND(P482*H482,2)</f>
        <v>0</v>
      </c>
      <c r="L482" s="227"/>
      <c r="M482" s="46"/>
      <c r="N482" s="228" t="s">
        <v>20</v>
      </c>
      <c r="O482" s="229" t="s">
        <v>45</v>
      </c>
      <c r="P482" s="230">
        <f>I482+J482</f>
        <v>0</v>
      </c>
      <c r="Q482" s="230">
        <f>ROUND(I482*H482,2)</f>
        <v>0</v>
      </c>
      <c r="R482" s="230">
        <f>ROUND(J482*H482,2)</f>
        <v>0</v>
      </c>
      <c r="S482" s="86"/>
      <c r="T482" s="231">
        <f>S482*H482</f>
        <v>0</v>
      </c>
      <c r="U482" s="231">
        <v>0.00017000000000000001</v>
      </c>
      <c r="V482" s="231">
        <f>U482*H482</f>
        <v>0.12138000000000002</v>
      </c>
      <c r="W482" s="231">
        <v>0</v>
      </c>
      <c r="X482" s="232">
        <f>W482*H482</f>
        <v>0</v>
      </c>
      <c r="Y482" s="40"/>
      <c r="Z482" s="40"/>
      <c r="AA482" s="40"/>
      <c r="AB482" s="40"/>
      <c r="AC482" s="40"/>
      <c r="AD482" s="40"/>
      <c r="AE482" s="40"/>
      <c r="AR482" s="233" t="s">
        <v>175</v>
      </c>
      <c r="AT482" s="233" t="s">
        <v>171</v>
      </c>
      <c r="AU482" s="233" t="s">
        <v>86</v>
      </c>
      <c r="AY482" s="19" t="s">
        <v>166</v>
      </c>
      <c r="BE482" s="234">
        <f>IF(O482="základní",K482,0)</f>
        <v>0</v>
      </c>
      <c r="BF482" s="234">
        <f>IF(O482="snížená",K482,0)</f>
        <v>0</v>
      </c>
      <c r="BG482" s="234">
        <f>IF(O482="zákl. přenesená",K482,0)</f>
        <v>0</v>
      </c>
      <c r="BH482" s="234">
        <f>IF(O482="sníž. přenesená",K482,0)</f>
        <v>0</v>
      </c>
      <c r="BI482" s="234">
        <f>IF(O482="nulová",K482,0)</f>
        <v>0</v>
      </c>
      <c r="BJ482" s="19" t="s">
        <v>84</v>
      </c>
      <c r="BK482" s="234">
        <f>ROUND(P482*H482,2)</f>
        <v>0</v>
      </c>
      <c r="BL482" s="19" t="s">
        <v>175</v>
      </c>
      <c r="BM482" s="233" t="s">
        <v>2161</v>
      </c>
    </row>
    <row r="483" s="13" customFormat="1">
      <c r="A483" s="13"/>
      <c r="B483" s="245"/>
      <c r="C483" s="246"/>
      <c r="D483" s="247" t="s">
        <v>605</v>
      </c>
      <c r="E483" s="248" t="s">
        <v>20</v>
      </c>
      <c r="F483" s="249" t="s">
        <v>2158</v>
      </c>
      <c r="G483" s="246"/>
      <c r="H483" s="250">
        <v>714</v>
      </c>
      <c r="I483" s="251"/>
      <c r="J483" s="251"/>
      <c r="K483" s="246"/>
      <c r="L483" s="246"/>
      <c r="M483" s="252"/>
      <c r="N483" s="253"/>
      <c r="O483" s="254"/>
      <c r="P483" s="254"/>
      <c r="Q483" s="254"/>
      <c r="R483" s="254"/>
      <c r="S483" s="254"/>
      <c r="T483" s="254"/>
      <c r="U483" s="254"/>
      <c r="V483" s="254"/>
      <c r="W483" s="254"/>
      <c r="X483" s="255"/>
      <c r="Y483" s="13"/>
      <c r="Z483" s="13"/>
      <c r="AA483" s="13"/>
      <c r="AB483" s="13"/>
      <c r="AC483" s="13"/>
      <c r="AD483" s="13"/>
      <c r="AE483" s="13"/>
      <c r="AT483" s="256" t="s">
        <v>605</v>
      </c>
      <c r="AU483" s="256" t="s">
        <v>86</v>
      </c>
      <c r="AV483" s="13" t="s">
        <v>86</v>
      </c>
      <c r="AW483" s="13" t="s">
        <v>5</v>
      </c>
      <c r="AX483" s="13" t="s">
        <v>84</v>
      </c>
      <c r="AY483" s="256" t="s">
        <v>166</v>
      </c>
    </row>
    <row r="484" s="2" customFormat="1" ht="33" customHeight="1">
      <c r="A484" s="40"/>
      <c r="B484" s="41"/>
      <c r="C484" s="220" t="s">
        <v>655</v>
      </c>
      <c r="D484" s="220" t="s">
        <v>171</v>
      </c>
      <c r="E484" s="221" t="s">
        <v>2162</v>
      </c>
      <c r="F484" s="222" t="s">
        <v>2163</v>
      </c>
      <c r="G484" s="223" t="s">
        <v>174</v>
      </c>
      <c r="H484" s="224">
        <v>200</v>
      </c>
      <c r="I484" s="225"/>
      <c r="J484" s="225"/>
      <c r="K484" s="226">
        <f>ROUND(P484*H484,2)</f>
        <v>0</v>
      </c>
      <c r="L484" s="227"/>
      <c r="M484" s="46"/>
      <c r="N484" s="228" t="s">
        <v>20</v>
      </c>
      <c r="O484" s="229" t="s">
        <v>45</v>
      </c>
      <c r="P484" s="230">
        <f>I484+J484</f>
        <v>0</v>
      </c>
      <c r="Q484" s="230">
        <f>ROUND(I484*H484,2)</f>
        <v>0</v>
      </c>
      <c r="R484" s="230">
        <f>ROUND(J484*H484,2)</f>
        <v>0</v>
      </c>
      <c r="S484" s="86"/>
      <c r="T484" s="231">
        <f>S484*H484</f>
        <v>0</v>
      </c>
      <c r="U484" s="231">
        <v>0.00060999999999999997</v>
      </c>
      <c r="V484" s="231">
        <f>U484*H484</f>
        <v>0.122</v>
      </c>
      <c r="W484" s="231">
        <v>0</v>
      </c>
      <c r="X484" s="232">
        <f>W484*H484</f>
        <v>0</v>
      </c>
      <c r="Y484" s="40"/>
      <c r="Z484" s="40"/>
      <c r="AA484" s="40"/>
      <c r="AB484" s="40"/>
      <c r="AC484" s="40"/>
      <c r="AD484" s="40"/>
      <c r="AE484" s="40"/>
      <c r="AR484" s="233" t="s">
        <v>175</v>
      </c>
      <c r="AT484" s="233" t="s">
        <v>171</v>
      </c>
      <c r="AU484" s="233" t="s">
        <v>86</v>
      </c>
      <c r="AY484" s="19" t="s">
        <v>166</v>
      </c>
      <c r="BE484" s="234">
        <f>IF(O484="základní",K484,0)</f>
        <v>0</v>
      </c>
      <c r="BF484" s="234">
        <f>IF(O484="snížená",K484,0)</f>
        <v>0</v>
      </c>
      <c r="BG484" s="234">
        <f>IF(O484="zákl. přenesená",K484,0)</f>
        <v>0</v>
      </c>
      <c r="BH484" s="234">
        <f>IF(O484="sníž. přenesená",K484,0)</f>
        <v>0</v>
      </c>
      <c r="BI484" s="234">
        <f>IF(O484="nulová",K484,0)</f>
        <v>0</v>
      </c>
      <c r="BJ484" s="19" t="s">
        <v>84</v>
      </c>
      <c r="BK484" s="234">
        <f>ROUND(P484*H484,2)</f>
        <v>0</v>
      </c>
      <c r="BL484" s="19" t="s">
        <v>175</v>
      </c>
      <c r="BM484" s="233" t="s">
        <v>2164</v>
      </c>
    </row>
    <row r="485" s="13" customFormat="1">
      <c r="A485" s="13"/>
      <c r="B485" s="245"/>
      <c r="C485" s="246"/>
      <c r="D485" s="247" t="s">
        <v>605</v>
      </c>
      <c r="E485" s="248" t="s">
        <v>20</v>
      </c>
      <c r="F485" s="249" t="s">
        <v>2165</v>
      </c>
      <c r="G485" s="246"/>
      <c r="H485" s="250">
        <v>200</v>
      </c>
      <c r="I485" s="251"/>
      <c r="J485" s="251"/>
      <c r="K485" s="246"/>
      <c r="L485" s="246"/>
      <c r="M485" s="252"/>
      <c r="N485" s="253"/>
      <c r="O485" s="254"/>
      <c r="P485" s="254"/>
      <c r="Q485" s="254"/>
      <c r="R485" s="254"/>
      <c r="S485" s="254"/>
      <c r="T485" s="254"/>
      <c r="U485" s="254"/>
      <c r="V485" s="254"/>
      <c r="W485" s="254"/>
      <c r="X485" s="255"/>
      <c r="Y485" s="13"/>
      <c r="Z485" s="13"/>
      <c r="AA485" s="13"/>
      <c r="AB485" s="13"/>
      <c r="AC485" s="13"/>
      <c r="AD485" s="13"/>
      <c r="AE485" s="13"/>
      <c r="AT485" s="256" t="s">
        <v>605</v>
      </c>
      <c r="AU485" s="256" t="s">
        <v>86</v>
      </c>
      <c r="AV485" s="13" t="s">
        <v>86</v>
      </c>
      <c r="AW485" s="13" t="s">
        <v>5</v>
      </c>
      <c r="AX485" s="13" t="s">
        <v>84</v>
      </c>
      <c r="AY485" s="256" t="s">
        <v>166</v>
      </c>
    </row>
    <row r="486" s="12" customFormat="1" ht="20.88" customHeight="1">
      <c r="A486" s="12"/>
      <c r="B486" s="203"/>
      <c r="C486" s="204"/>
      <c r="D486" s="205" t="s">
        <v>75</v>
      </c>
      <c r="E486" s="218" t="s">
        <v>548</v>
      </c>
      <c r="F486" s="218" t="s">
        <v>2166</v>
      </c>
      <c r="G486" s="204"/>
      <c r="H486" s="204"/>
      <c r="I486" s="207"/>
      <c r="J486" s="207"/>
      <c r="K486" s="219">
        <f>BK486</f>
        <v>0</v>
      </c>
      <c r="L486" s="204"/>
      <c r="M486" s="209"/>
      <c r="N486" s="210"/>
      <c r="O486" s="211"/>
      <c r="P486" s="211"/>
      <c r="Q486" s="212">
        <f>Q487</f>
        <v>0</v>
      </c>
      <c r="R486" s="212">
        <f>R487</f>
        <v>0</v>
      </c>
      <c r="S486" s="211"/>
      <c r="T486" s="213">
        <f>T487</f>
        <v>0</v>
      </c>
      <c r="U486" s="211"/>
      <c r="V486" s="213">
        <f>V487</f>
        <v>0</v>
      </c>
      <c r="W486" s="211"/>
      <c r="X486" s="214">
        <f>X487</f>
        <v>0</v>
      </c>
      <c r="Y486" s="12"/>
      <c r="Z486" s="12"/>
      <c r="AA486" s="12"/>
      <c r="AB486" s="12"/>
      <c r="AC486" s="12"/>
      <c r="AD486" s="12"/>
      <c r="AE486" s="12"/>
      <c r="AR486" s="215" t="s">
        <v>84</v>
      </c>
      <c r="AT486" s="216" t="s">
        <v>75</v>
      </c>
      <c r="AU486" s="216" t="s">
        <v>86</v>
      </c>
      <c r="AY486" s="215" t="s">
        <v>166</v>
      </c>
      <c r="BK486" s="217">
        <f>BK487</f>
        <v>0</v>
      </c>
    </row>
    <row r="487" s="2" customFormat="1" ht="33" customHeight="1">
      <c r="A487" s="40"/>
      <c r="B487" s="41"/>
      <c r="C487" s="220" t="s">
        <v>636</v>
      </c>
      <c r="D487" s="220" t="s">
        <v>171</v>
      </c>
      <c r="E487" s="221" t="s">
        <v>2167</v>
      </c>
      <c r="F487" s="222" t="s">
        <v>2168</v>
      </c>
      <c r="G487" s="223" t="s">
        <v>1374</v>
      </c>
      <c r="H487" s="224">
        <v>5674.0600000000004</v>
      </c>
      <c r="I487" s="225"/>
      <c r="J487" s="225"/>
      <c r="K487" s="226">
        <f>ROUND(P487*H487,2)</f>
        <v>0</v>
      </c>
      <c r="L487" s="227"/>
      <c r="M487" s="46"/>
      <c r="N487" s="228" t="s">
        <v>20</v>
      </c>
      <c r="O487" s="229" t="s">
        <v>45</v>
      </c>
      <c r="P487" s="230">
        <f>I487+J487</f>
        <v>0</v>
      </c>
      <c r="Q487" s="230">
        <f>ROUND(I487*H487,2)</f>
        <v>0</v>
      </c>
      <c r="R487" s="230">
        <f>ROUND(J487*H487,2)</f>
        <v>0</v>
      </c>
      <c r="S487" s="86"/>
      <c r="T487" s="231">
        <f>S487*H487</f>
        <v>0</v>
      </c>
      <c r="U487" s="231">
        <v>0</v>
      </c>
      <c r="V487" s="231">
        <f>U487*H487</f>
        <v>0</v>
      </c>
      <c r="W487" s="231">
        <v>0</v>
      </c>
      <c r="X487" s="232">
        <f>W487*H487</f>
        <v>0</v>
      </c>
      <c r="Y487" s="40"/>
      <c r="Z487" s="40"/>
      <c r="AA487" s="40"/>
      <c r="AB487" s="40"/>
      <c r="AC487" s="40"/>
      <c r="AD487" s="40"/>
      <c r="AE487" s="40"/>
      <c r="AR487" s="233" t="s">
        <v>175</v>
      </c>
      <c r="AT487" s="233" t="s">
        <v>171</v>
      </c>
      <c r="AU487" s="233" t="s">
        <v>165</v>
      </c>
      <c r="AY487" s="19" t="s">
        <v>166</v>
      </c>
      <c r="BE487" s="234">
        <f>IF(O487="základní",K487,0)</f>
        <v>0</v>
      </c>
      <c r="BF487" s="234">
        <f>IF(O487="snížená",K487,0)</f>
        <v>0</v>
      </c>
      <c r="BG487" s="234">
        <f>IF(O487="zákl. přenesená",K487,0)</f>
        <v>0</v>
      </c>
      <c r="BH487" s="234">
        <f>IF(O487="sníž. přenesená",K487,0)</f>
        <v>0</v>
      </c>
      <c r="BI487" s="234">
        <f>IF(O487="nulová",K487,0)</f>
        <v>0</v>
      </c>
      <c r="BJ487" s="19" t="s">
        <v>84</v>
      </c>
      <c r="BK487" s="234">
        <f>ROUND(P487*H487,2)</f>
        <v>0</v>
      </c>
      <c r="BL487" s="19" t="s">
        <v>175</v>
      </c>
      <c r="BM487" s="233" t="s">
        <v>2169</v>
      </c>
    </row>
    <row r="488" s="12" customFormat="1" ht="22.8" customHeight="1">
      <c r="A488" s="12"/>
      <c r="B488" s="203"/>
      <c r="C488" s="204"/>
      <c r="D488" s="205" t="s">
        <v>75</v>
      </c>
      <c r="E488" s="218" t="s">
        <v>1529</v>
      </c>
      <c r="F488" s="218" t="s">
        <v>1530</v>
      </c>
      <c r="G488" s="204"/>
      <c r="H488" s="204"/>
      <c r="I488" s="207"/>
      <c r="J488" s="207"/>
      <c r="K488" s="219">
        <f>BK488</f>
        <v>0</v>
      </c>
      <c r="L488" s="204"/>
      <c r="M488" s="209"/>
      <c r="N488" s="210"/>
      <c r="O488" s="211"/>
      <c r="P488" s="211"/>
      <c r="Q488" s="212">
        <f>SUM(Q489:Q496)</f>
        <v>0</v>
      </c>
      <c r="R488" s="212">
        <f>SUM(R489:R496)</f>
        <v>0</v>
      </c>
      <c r="S488" s="211"/>
      <c r="T488" s="213">
        <f>SUM(T489:T496)</f>
        <v>0</v>
      </c>
      <c r="U488" s="211"/>
      <c r="V488" s="213">
        <f>SUM(V489:V496)</f>
        <v>0</v>
      </c>
      <c r="W488" s="211"/>
      <c r="X488" s="214">
        <f>SUM(X489:X496)</f>
        <v>0</v>
      </c>
      <c r="Y488" s="12"/>
      <c r="Z488" s="12"/>
      <c r="AA488" s="12"/>
      <c r="AB488" s="12"/>
      <c r="AC488" s="12"/>
      <c r="AD488" s="12"/>
      <c r="AE488" s="12"/>
      <c r="AR488" s="215" t="s">
        <v>84</v>
      </c>
      <c r="AT488" s="216" t="s">
        <v>75</v>
      </c>
      <c r="AU488" s="216" t="s">
        <v>84</v>
      </c>
      <c r="AY488" s="215" t="s">
        <v>166</v>
      </c>
      <c r="BK488" s="217">
        <f>SUM(BK489:BK496)</f>
        <v>0</v>
      </c>
    </row>
    <row r="489" s="2" customFormat="1" ht="33" customHeight="1">
      <c r="A489" s="40"/>
      <c r="B489" s="41"/>
      <c r="C489" s="220" t="s">
        <v>641</v>
      </c>
      <c r="D489" s="220" t="s">
        <v>171</v>
      </c>
      <c r="E489" s="221" t="s">
        <v>2170</v>
      </c>
      <c r="F489" s="222" t="s">
        <v>2171</v>
      </c>
      <c r="G489" s="223" t="s">
        <v>1374</v>
      </c>
      <c r="H489" s="224">
        <v>88.549999999999997</v>
      </c>
      <c r="I489" s="225"/>
      <c r="J489" s="225"/>
      <c r="K489" s="226">
        <f>ROUND(P489*H489,2)</f>
        <v>0</v>
      </c>
      <c r="L489" s="227"/>
      <c r="M489" s="46"/>
      <c r="N489" s="228" t="s">
        <v>20</v>
      </c>
      <c r="O489" s="229" t="s">
        <v>45</v>
      </c>
      <c r="P489" s="230">
        <f>I489+J489</f>
        <v>0</v>
      </c>
      <c r="Q489" s="230">
        <f>ROUND(I489*H489,2)</f>
        <v>0</v>
      </c>
      <c r="R489" s="230">
        <f>ROUND(J489*H489,2)</f>
        <v>0</v>
      </c>
      <c r="S489" s="86"/>
      <c r="T489" s="231">
        <f>S489*H489</f>
        <v>0</v>
      </c>
      <c r="U489" s="231">
        <v>0</v>
      </c>
      <c r="V489" s="231">
        <f>U489*H489</f>
        <v>0</v>
      </c>
      <c r="W489" s="231">
        <v>0</v>
      </c>
      <c r="X489" s="232">
        <f>W489*H489</f>
        <v>0</v>
      </c>
      <c r="Y489" s="40"/>
      <c r="Z489" s="40"/>
      <c r="AA489" s="40"/>
      <c r="AB489" s="40"/>
      <c r="AC489" s="40"/>
      <c r="AD489" s="40"/>
      <c r="AE489" s="40"/>
      <c r="AR489" s="233" t="s">
        <v>175</v>
      </c>
      <c r="AT489" s="233" t="s">
        <v>171</v>
      </c>
      <c r="AU489" s="233" t="s">
        <v>86</v>
      </c>
      <c r="AY489" s="19" t="s">
        <v>166</v>
      </c>
      <c r="BE489" s="234">
        <f>IF(O489="základní",K489,0)</f>
        <v>0</v>
      </c>
      <c r="BF489" s="234">
        <f>IF(O489="snížená",K489,0)</f>
        <v>0</v>
      </c>
      <c r="BG489" s="234">
        <f>IF(O489="zákl. přenesená",K489,0)</f>
        <v>0</v>
      </c>
      <c r="BH489" s="234">
        <f>IF(O489="sníž. přenesená",K489,0)</f>
        <v>0</v>
      </c>
      <c r="BI489" s="234">
        <f>IF(O489="nulová",K489,0)</f>
        <v>0</v>
      </c>
      <c r="BJ489" s="19" t="s">
        <v>84</v>
      </c>
      <c r="BK489" s="234">
        <f>ROUND(P489*H489,2)</f>
        <v>0</v>
      </c>
      <c r="BL489" s="19" t="s">
        <v>175</v>
      </c>
      <c r="BM489" s="233" t="s">
        <v>2172</v>
      </c>
    </row>
    <row r="490" s="13" customFormat="1">
      <c r="A490" s="13"/>
      <c r="B490" s="245"/>
      <c r="C490" s="246"/>
      <c r="D490" s="247" t="s">
        <v>605</v>
      </c>
      <c r="E490" s="248" t="s">
        <v>20</v>
      </c>
      <c r="F490" s="249" t="s">
        <v>2173</v>
      </c>
      <c r="G490" s="246"/>
      <c r="H490" s="250">
        <v>68.75</v>
      </c>
      <c r="I490" s="251"/>
      <c r="J490" s="251"/>
      <c r="K490" s="246"/>
      <c r="L490" s="246"/>
      <c r="M490" s="252"/>
      <c r="N490" s="253"/>
      <c r="O490" s="254"/>
      <c r="P490" s="254"/>
      <c r="Q490" s="254"/>
      <c r="R490" s="254"/>
      <c r="S490" s="254"/>
      <c r="T490" s="254"/>
      <c r="U490" s="254"/>
      <c r="V490" s="254"/>
      <c r="W490" s="254"/>
      <c r="X490" s="255"/>
      <c r="Y490" s="13"/>
      <c r="Z490" s="13"/>
      <c r="AA490" s="13"/>
      <c r="AB490" s="13"/>
      <c r="AC490" s="13"/>
      <c r="AD490" s="13"/>
      <c r="AE490" s="13"/>
      <c r="AT490" s="256" t="s">
        <v>605</v>
      </c>
      <c r="AU490" s="256" t="s">
        <v>86</v>
      </c>
      <c r="AV490" s="13" t="s">
        <v>86</v>
      </c>
      <c r="AW490" s="13" t="s">
        <v>5</v>
      </c>
      <c r="AX490" s="13" t="s">
        <v>76</v>
      </c>
      <c r="AY490" s="256" t="s">
        <v>166</v>
      </c>
    </row>
    <row r="491" s="13" customFormat="1">
      <c r="A491" s="13"/>
      <c r="B491" s="245"/>
      <c r="C491" s="246"/>
      <c r="D491" s="247" t="s">
        <v>605</v>
      </c>
      <c r="E491" s="248" t="s">
        <v>20</v>
      </c>
      <c r="F491" s="249" t="s">
        <v>2174</v>
      </c>
      <c r="G491" s="246"/>
      <c r="H491" s="250">
        <v>19.800000000000001</v>
      </c>
      <c r="I491" s="251"/>
      <c r="J491" s="251"/>
      <c r="K491" s="246"/>
      <c r="L491" s="246"/>
      <c r="M491" s="252"/>
      <c r="N491" s="253"/>
      <c r="O491" s="254"/>
      <c r="P491" s="254"/>
      <c r="Q491" s="254"/>
      <c r="R491" s="254"/>
      <c r="S491" s="254"/>
      <c r="T491" s="254"/>
      <c r="U491" s="254"/>
      <c r="V491" s="254"/>
      <c r="W491" s="254"/>
      <c r="X491" s="255"/>
      <c r="Y491" s="13"/>
      <c r="Z491" s="13"/>
      <c r="AA491" s="13"/>
      <c r="AB491" s="13"/>
      <c r="AC491" s="13"/>
      <c r="AD491" s="13"/>
      <c r="AE491" s="13"/>
      <c r="AT491" s="256" t="s">
        <v>605</v>
      </c>
      <c r="AU491" s="256" t="s">
        <v>86</v>
      </c>
      <c r="AV491" s="13" t="s">
        <v>86</v>
      </c>
      <c r="AW491" s="13" t="s">
        <v>5</v>
      </c>
      <c r="AX491" s="13" t="s">
        <v>76</v>
      </c>
      <c r="AY491" s="256" t="s">
        <v>166</v>
      </c>
    </row>
    <row r="492" s="14" customFormat="1">
      <c r="A492" s="14"/>
      <c r="B492" s="257"/>
      <c r="C492" s="258"/>
      <c r="D492" s="247" t="s">
        <v>605</v>
      </c>
      <c r="E492" s="259" t="s">
        <v>20</v>
      </c>
      <c r="F492" s="260" t="s">
        <v>608</v>
      </c>
      <c r="G492" s="258"/>
      <c r="H492" s="261">
        <v>88.549999999999997</v>
      </c>
      <c r="I492" s="262"/>
      <c r="J492" s="262"/>
      <c r="K492" s="258"/>
      <c r="L492" s="258"/>
      <c r="M492" s="263"/>
      <c r="N492" s="264"/>
      <c r="O492" s="265"/>
      <c r="P492" s="265"/>
      <c r="Q492" s="265"/>
      <c r="R492" s="265"/>
      <c r="S492" s="265"/>
      <c r="T492" s="265"/>
      <c r="U492" s="265"/>
      <c r="V492" s="265"/>
      <c r="W492" s="265"/>
      <c r="X492" s="266"/>
      <c r="Y492" s="14"/>
      <c r="Z492" s="14"/>
      <c r="AA492" s="14"/>
      <c r="AB492" s="14"/>
      <c r="AC492" s="14"/>
      <c r="AD492" s="14"/>
      <c r="AE492" s="14"/>
      <c r="AT492" s="267" t="s">
        <v>605</v>
      </c>
      <c r="AU492" s="267" t="s">
        <v>86</v>
      </c>
      <c r="AV492" s="14" t="s">
        <v>175</v>
      </c>
      <c r="AW492" s="14" t="s">
        <v>5</v>
      </c>
      <c r="AX492" s="14" t="s">
        <v>84</v>
      </c>
      <c r="AY492" s="267" t="s">
        <v>166</v>
      </c>
    </row>
    <row r="493" s="2" customFormat="1" ht="44.25" customHeight="1">
      <c r="A493" s="40"/>
      <c r="B493" s="41"/>
      <c r="C493" s="220" t="s">
        <v>645</v>
      </c>
      <c r="D493" s="220" t="s">
        <v>171</v>
      </c>
      <c r="E493" s="221" t="s">
        <v>2175</v>
      </c>
      <c r="F493" s="222" t="s">
        <v>2176</v>
      </c>
      <c r="G493" s="223" t="s">
        <v>1374</v>
      </c>
      <c r="H493" s="224">
        <v>1682.4500000000001</v>
      </c>
      <c r="I493" s="225"/>
      <c r="J493" s="225"/>
      <c r="K493" s="226">
        <f>ROUND(P493*H493,2)</f>
        <v>0</v>
      </c>
      <c r="L493" s="227"/>
      <c r="M493" s="46"/>
      <c r="N493" s="228" t="s">
        <v>20</v>
      </c>
      <c r="O493" s="229" t="s">
        <v>45</v>
      </c>
      <c r="P493" s="230">
        <f>I493+J493</f>
        <v>0</v>
      </c>
      <c r="Q493" s="230">
        <f>ROUND(I493*H493,2)</f>
        <v>0</v>
      </c>
      <c r="R493" s="230">
        <f>ROUND(J493*H493,2)</f>
        <v>0</v>
      </c>
      <c r="S493" s="86"/>
      <c r="T493" s="231">
        <f>S493*H493</f>
        <v>0</v>
      </c>
      <c r="U493" s="231">
        <v>0</v>
      </c>
      <c r="V493" s="231">
        <f>U493*H493</f>
        <v>0</v>
      </c>
      <c r="W493" s="231">
        <v>0</v>
      </c>
      <c r="X493" s="232">
        <f>W493*H493</f>
        <v>0</v>
      </c>
      <c r="Y493" s="40"/>
      <c r="Z493" s="40"/>
      <c r="AA493" s="40"/>
      <c r="AB493" s="40"/>
      <c r="AC493" s="40"/>
      <c r="AD493" s="40"/>
      <c r="AE493" s="40"/>
      <c r="AR493" s="233" t="s">
        <v>175</v>
      </c>
      <c r="AT493" s="233" t="s">
        <v>171</v>
      </c>
      <c r="AU493" s="233" t="s">
        <v>86</v>
      </c>
      <c r="AY493" s="19" t="s">
        <v>166</v>
      </c>
      <c r="BE493" s="234">
        <f>IF(O493="základní",K493,0)</f>
        <v>0</v>
      </c>
      <c r="BF493" s="234">
        <f>IF(O493="snížená",K493,0)</f>
        <v>0</v>
      </c>
      <c r="BG493" s="234">
        <f>IF(O493="zákl. přenesená",K493,0)</f>
        <v>0</v>
      </c>
      <c r="BH493" s="234">
        <f>IF(O493="sníž. přenesená",K493,0)</f>
        <v>0</v>
      </c>
      <c r="BI493" s="234">
        <f>IF(O493="nulová",K493,0)</f>
        <v>0</v>
      </c>
      <c r="BJ493" s="19" t="s">
        <v>84</v>
      </c>
      <c r="BK493" s="234">
        <f>ROUND(P493*H493,2)</f>
        <v>0</v>
      </c>
      <c r="BL493" s="19" t="s">
        <v>175</v>
      </c>
      <c r="BM493" s="233" t="s">
        <v>2177</v>
      </c>
    </row>
    <row r="494" s="13" customFormat="1">
      <c r="A494" s="13"/>
      <c r="B494" s="245"/>
      <c r="C494" s="246"/>
      <c r="D494" s="247" t="s">
        <v>605</v>
      </c>
      <c r="E494" s="246"/>
      <c r="F494" s="249" t="s">
        <v>2178</v>
      </c>
      <c r="G494" s="246"/>
      <c r="H494" s="250">
        <v>1682.4500000000001</v>
      </c>
      <c r="I494" s="251"/>
      <c r="J494" s="251"/>
      <c r="K494" s="246"/>
      <c r="L494" s="246"/>
      <c r="M494" s="252"/>
      <c r="N494" s="253"/>
      <c r="O494" s="254"/>
      <c r="P494" s="254"/>
      <c r="Q494" s="254"/>
      <c r="R494" s="254"/>
      <c r="S494" s="254"/>
      <c r="T494" s="254"/>
      <c r="U494" s="254"/>
      <c r="V494" s="254"/>
      <c r="W494" s="254"/>
      <c r="X494" s="255"/>
      <c r="Y494" s="13"/>
      <c r="Z494" s="13"/>
      <c r="AA494" s="13"/>
      <c r="AB494" s="13"/>
      <c r="AC494" s="13"/>
      <c r="AD494" s="13"/>
      <c r="AE494" s="13"/>
      <c r="AT494" s="256" t="s">
        <v>605</v>
      </c>
      <c r="AU494" s="256" t="s">
        <v>86</v>
      </c>
      <c r="AV494" s="13" t="s">
        <v>86</v>
      </c>
      <c r="AW494" s="13" t="s">
        <v>4</v>
      </c>
      <c r="AX494" s="13" t="s">
        <v>84</v>
      </c>
      <c r="AY494" s="256" t="s">
        <v>166</v>
      </c>
    </row>
    <row r="495" s="2" customFormat="1" ht="44.25" customHeight="1">
      <c r="A495" s="40"/>
      <c r="B495" s="41"/>
      <c r="C495" s="220" t="s">
        <v>647</v>
      </c>
      <c r="D495" s="220" t="s">
        <v>171</v>
      </c>
      <c r="E495" s="221" t="s">
        <v>2179</v>
      </c>
      <c r="F495" s="222" t="s">
        <v>2180</v>
      </c>
      <c r="G495" s="223" t="s">
        <v>1374</v>
      </c>
      <c r="H495" s="224">
        <v>68.75</v>
      </c>
      <c r="I495" s="225"/>
      <c r="J495" s="225"/>
      <c r="K495" s="226">
        <f>ROUND(P495*H495,2)</f>
        <v>0</v>
      </c>
      <c r="L495" s="227"/>
      <c r="M495" s="46"/>
      <c r="N495" s="228" t="s">
        <v>20</v>
      </c>
      <c r="O495" s="229" t="s">
        <v>45</v>
      </c>
      <c r="P495" s="230">
        <f>I495+J495</f>
        <v>0</v>
      </c>
      <c r="Q495" s="230">
        <f>ROUND(I495*H495,2)</f>
        <v>0</v>
      </c>
      <c r="R495" s="230">
        <f>ROUND(J495*H495,2)</f>
        <v>0</v>
      </c>
      <c r="S495" s="86"/>
      <c r="T495" s="231">
        <f>S495*H495</f>
        <v>0</v>
      </c>
      <c r="U495" s="231">
        <v>0</v>
      </c>
      <c r="V495" s="231">
        <f>U495*H495</f>
        <v>0</v>
      </c>
      <c r="W495" s="231">
        <v>0</v>
      </c>
      <c r="X495" s="232">
        <f>W495*H495</f>
        <v>0</v>
      </c>
      <c r="Y495" s="40"/>
      <c r="Z495" s="40"/>
      <c r="AA495" s="40"/>
      <c r="AB495" s="40"/>
      <c r="AC495" s="40"/>
      <c r="AD495" s="40"/>
      <c r="AE495" s="40"/>
      <c r="AR495" s="233" t="s">
        <v>175</v>
      </c>
      <c r="AT495" s="233" t="s">
        <v>171</v>
      </c>
      <c r="AU495" s="233" t="s">
        <v>86</v>
      </c>
      <c r="AY495" s="19" t="s">
        <v>166</v>
      </c>
      <c r="BE495" s="234">
        <f>IF(O495="základní",K495,0)</f>
        <v>0</v>
      </c>
      <c r="BF495" s="234">
        <f>IF(O495="snížená",K495,0)</f>
        <v>0</v>
      </c>
      <c r="BG495" s="234">
        <f>IF(O495="zákl. přenesená",K495,0)</f>
        <v>0</v>
      </c>
      <c r="BH495" s="234">
        <f>IF(O495="sníž. přenesená",K495,0)</f>
        <v>0</v>
      </c>
      <c r="BI495" s="234">
        <f>IF(O495="nulová",K495,0)</f>
        <v>0</v>
      </c>
      <c r="BJ495" s="19" t="s">
        <v>84</v>
      </c>
      <c r="BK495" s="234">
        <f>ROUND(P495*H495,2)</f>
        <v>0</v>
      </c>
      <c r="BL495" s="19" t="s">
        <v>175</v>
      </c>
      <c r="BM495" s="233" t="s">
        <v>2181</v>
      </c>
    </row>
    <row r="496" s="2" customFormat="1" ht="44.25" customHeight="1">
      <c r="A496" s="40"/>
      <c r="B496" s="41"/>
      <c r="C496" s="220" t="s">
        <v>651</v>
      </c>
      <c r="D496" s="220" t="s">
        <v>171</v>
      </c>
      <c r="E496" s="221" t="s">
        <v>2182</v>
      </c>
      <c r="F496" s="222" t="s">
        <v>1373</v>
      </c>
      <c r="G496" s="223" t="s">
        <v>1374</v>
      </c>
      <c r="H496" s="224">
        <v>19.800000000000001</v>
      </c>
      <c r="I496" s="225"/>
      <c r="J496" s="225"/>
      <c r="K496" s="226">
        <f>ROUND(P496*H496,2)</f>
        <v>0</v>
      </c>
      <c r="L496" s="227"/>
      <c r="M496" s="46"/>
      <c r="N496" s="268" t="s">
        <v>20</v>
      </c>
      <c r="O496" s="269" t="s">
        <v>45</v>
      </c>
      <c r="P496" s="270">
        <f>I496+J496</f>
        <v>0</v>
      </c>
      <c r="Q496" s="270">
        <f>ROUND(I496*H496,2)</f>
        <v>0</v>
      </c>
      <c r="R496" s="270">
        <f>ROUND(J496*H496,2)</f>
        <v>0</v>
      </c>
      <c r="S496" s="271"/>
      <c r="T496" s="272">
        <f>S496*H496</f>
        <v>0</v>
      </c>
      <c r="U496" s="272">
        <v>0</v>
      </c>
      <c r="V496" s="272">
        <f>U496*H496</f>
        <v>0</v>
      </c>
      <c r="W496" s="272">
        <v>0</v>
      </c>
      <c r="X496" s="273">
        <f>W496*H496</f>
        <v>0</v>
      </c>
      <c r="Y496" s="40"/>
      <c r="Z496" s="40"/>
      <c r="AA496" s="40"/>
      <c r="AB496" s="40"/>
      <c r="AC496" s="40"/>
      <c r="AD496" s="40"/>
      <c r="AE496" s="40"/>
      <c r="AR496" s="233" t="s">
        <v>175</v>
      </c>
      <c r="AT496" s="233" t="s">
        <v>171</v>
      </c>
      <c r="AU496" s="233" t="s">
        <v>86</v>
      </c>
      <c r="AY496" s="19" t="s">
        <v>166</v>
      </c>
      <c r="BE496" s="234">
        <f>IF(O496="základní",K496,0)</f>
        <v>0</v>
      </c>
      <c r="BF496" s="234">
        <f>IF(O496="snížená",K496,0)</f>
        <v>0</v>
      </c>
      <c r="BG496" s="234">
        <f>IF(O496="zákl. přenesená",K496,0)</f>
        <v>0</v>
      </c>
      <c r="BH496" s="234">
        <f>IF(O496="sníž. přenesená",K496,0)</f>
        <v>0</v>
      </c>
      <c r="BI496" s="234">
        <f>IF(O496="nulová",K496,0)</f>
        <v>0</v>
      </c>
      <c r="BJ496" s="19" t="s">
        <v>84</v>
      </c>
      <c r="BK496" s="234">
        <f>ROUND(P496*H496,2)</f>
        <v>0</v>
      </c>
      <c r="BL496" s="19" t="s">
        <v>175</v>
      </c>
      <c r="BM496" s="233" t="s">
        <v>2183</v>
      </c>
    </row>
    <row r="497" s="2" customFormat="1" ht="6.96" customHeight="1">
      <c r="A497" s="40"/>
      <c r="B497" s="61"/>
      <c r="C497" s="62"/>
      <c r="D497" s="62"/>
      <c r="E497" s="62"/>
      <c r="F497" s="62"/>
      <c r="G497" s="62"/>
      <c r="H497" s="62"/>
      <c r="I497" s="62"/>
      <c r="J497" s="62"/>
      <c r="K497" s="62"/>
      <c r="L497" s="62"/>
      <c r="M497" s="46"/>
      <c r="N497" s="40"/>
      <c r="P497" s="40"/>
      <c r="Q497" s="40"/>
      <c r="R497" s="40"/>
      <c r="S497" s="40"/>
      <c r="T497" s="40"/>
      <c r="U497" s="40"/>
      <c r="V497" s="40"/>
      <c r="W497" s="40"/>
      <c r="X497" s="40"/>
      <c r="Y497" s="40"/>
      <c r="Z497" s="40"/>
      <c r="AA497" s="40"/>
      <c r="AB497" s="40"/>
      <c r="AC497" s="40"/>
      <c r="AD497" s="40"/>
      <c r="AE497" s="40"/>
    </row>
  </sheetData>
  <sheetProtection sheet="1" autoFilter="0" formatColumns="0" formatRows="0" objects="1" scenarios="1" spinCount="100000" saltValue="SymHUAkpZhnYGSpt1mUuPTgD0SzSLsquKbHxQmVLGQyDIJWJO1A4mRUwVjqYfIGHniRQQ+sH7oFuvGFRE9lNWg==" hashValue="eOxu1AEqs3fNgKtXFINvspudrldXG9XVInIvQis5PSUS+RvLslcIHZCDEwKOfzJ52X99A9YDOYuuwue0p3UnrA==" algorithmName="SHA-512" password="CC35"/>
  <autoFilter ref="C102:L496"/>
  <mergeCells count="9">
    <mergeCell ref="E7:H7"/>
    <mergeCell ref="E9:H9"/>
    <mergeCell ref="E18:H18"/>
    <mergeCell ref="E27:H27"/>
    <mergeCell ref="E50:H50"/>
    <mergeCell ref="E52:H52"/>
    <mergeCell ref="E93:H93"/>
    <mergeCell ref="E95:H95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9" t="s">
        <v>98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22"/>
      <c r="AT3" s="19" t="s">
        <v>86</v>
      </c>
    </row>
    <row r="4" s="1" customFormat="1" ht="24.96" customHeight="1">
      <c r="B4" s="22"/>
      <c r="D4" s="145" t="s">
        <v>121</v>
      </c>
      <c r="M4" s="22"/>
      <c r="N4" s="146" t="s">
        <v>11</v>
      </c>
      <c r="AT4" s="19" t="s">
        <v>4</v>
      </c>
    </row>
    <row r="5" s="1" customFormat="1" ht="6.96" customHeight="1">
      <c r="B5" s="22"/>
      <c r="M5" s="22"/>
    </row>
    <row r="6" s="1" customFormat="1" ht="12" customHeight="1">
      <c r="B6" s="22"/>
      <c r="D6" s="147" t="s">
        <v>17</v>
      </c>
      <c r="M6" s="22"/>
    </row>
    <row r="7" s="1" customFormat="1" ht="16.5" customHeight="1">
      <c r="B7" s="22"/>
      <c r="E7" s="148" t="str">
        <f>'Rekapitulace stavby'!K6</f>
        <v>Rozvoj vodíkové mobility v Ostravě 1.etapa - 1.a2. fáze</v>
      </c>
      <c r="F7" s="147"/>
      <c r="G7" s="147"/>
      <c r="H7" s="147"/>
      <c r="M7" s="22"/>
    </row>
    <row r="8" s="2" customFormat="1" ht="12" customHeight="1">
      <c r="A8" s="40"/>
      <c r="B8" s="46"/>
      <c r="C8" s="40"/>
      <c r="D8" s="147" t="s">
        <v>122</v>
      </c>
      <c r="E8" s="40"/>
      <c r="F8" s="40"/>
      <c r="G8" s="40"/>
      <c r="H8" s="40"/>
      <c r="I8" s="40"/>
      <c r="J8" s="40"/>
      <c r="K8" s="40"/>
      <c r="L8" s="40"/>
      <c r="M8" s="149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50" t="s">
        <v>2184</v>
      </c>
      <c r="F9" s="40"/>
      <c r="G9" s="40"/>
      <c r="H9" s="40"/>
      <c r="I9" s="40"/>
      <c r="J9" s="40"/>
      <c r="K9" s="40"/>
      <c r="L9" s="40"/>
      <c r="M9" s="149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149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7" t="s">
        <v>19</v>
      </c>
      <c r="E11" s="40"/>
      <c r="F11" s="138" t="s">
        <v>20</v>
      </c>
      <c r="G11" s="40"/>
      <c r="H11" s="40"/>
      <c r="I11" s="147" t="s">
        <v>21</v>
      </c>
      <c r="J11" s="138" t="s">
        <v>20</v>
      </c>
      <c r="K11" s="40"/>
      <c r="L11" s="40"/>
      <c r="M11" s="149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7" t="s">
        <v>22</v>
      </c>
      <c r="E12" s="40"/>
      <c r="F12" s="138" t="s">
        <v>23</v>
      </c>
      <c r="G12" s="40"/>
      <c r="H12" s="40"/>
      <c r="I12" s="147" t="s">
        <v>24</v>
      </c>
      <c r="J12" s="151" t="str">
        <f>'Rekapitulace stavby'!AN8</f>
        <v>21. 3. 2022</v>
      </c>
      <c r="K12" s="40"/>
      <c r="L12" s="40"/>
      <c r="M12" s="149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149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7" t="s">
        <v>26</v>
      </c>
      <c r="E14" s="40"/>
      <c r="F14" s="40"/>
      <c r="G14" s="40"/>
      <c r="H14" s="40"/>
      <c r="I14" s="147" t="s">
        <v>27</v>
      </c>
      <c r="J14" s="138" t="s">
        <v>28</v>
      </c>
      <c r="K14" s="40"/>
      <c r="L14" s="40"/>
      <c r="M14" s="149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29</v>
      </c>
      <c r="F15" s="40"/>
      <c r="G15" s="40"/>
      <c r="H15" s="40"/>
      <c r="I15" s="147" t="s">
        <v>30</v>
      </c>
      <c r="J15" s="138" t="s">
        <v>20</v>
      </c>
      <c r="K15" s="40"/>
      <c r="L15" s="40"/>
      <c r="M15" s="149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149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7" t="s">
        <v>31</v>
      </c>
      <c r="E17" s="40"/>
      <c r="F17" s="40"/>
      <c r="G17" s="40"/>
      <c r="H17" s="40"/>
      <c r="I17" s="147" t="s">
        <v>27</v>
      </c>
      <c r="J17" s="35" t="str">
        <f>'Rekapitulace stavby'!AN13</f>
        <v>Vyplň údaj</v>
      </c>
      <c r="K17" s="40"/>
      <c r="L17" s="40"/>
      <c r="M17" s="149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47" t="s">
        <v>30</v>
      </c>
      <c r="J18" s="35" t="str">
        <f>'Rekapitulace stavby'!AN14</f>
        <v>Vyplň údaj</v>
      </c>
      <c r="K18" s="40"/>
      <c r="L18" s="40"/>
      <c r="M18" s="149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149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7" t="s">
        <v>33</v>
      </c>
      <c r="E20" s="40"/>
      <c r="F20" s="40"/>
      <c r="G20" s="40"/>
      <c r="H20" s="40"/>
      <c r="I20" s="147" t="s">
        <v>27</v>
      </c>
      <c r="J20" s="138" t="s">
        <v>34</v>
      </c>
      <c r="K20" s="40"/>
      <c r="L20" s="40"/>
      <c r="M20" s="149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35</v>
      </c>
      <c r="F21" s="40"/>
      <c r="G21" s="40"/>
      <c r="H21" s="40"/>
      <c r="I21" s="147" t="s">
        <v>30</v>
      </c>
      <c r="J21" s="138" t="s">
        <v>20</v>
      </c>
      <c r="K21" s="40"/>
      <c r="L21" s="40"/>
      <c r="M21" s="149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149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7" t="s">
        <v>36</v>
      </c>
      <c r="E23" s="40"/>
      <c r="F23" s="40"/>
      <c r="G23" s="40"/>
      <c r="H23" s="40"/>
      <c r="I23" s="147" t="s">
        <v>27</v>
      </c>
      <c r="J23" s="138" t="s">
        <v>20</v>
      </c>
      <c r="K23" s="40"/>
      <c r="L23" s="40"/>
      <c r="M23" s="149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37</v>
      </c>
      <c r="F24" s="40"/>
      <c r="G24" s="40"/>
      <c r="H24" s="40"/>
      <c r="I24" s="147" t="s">
        <v>30</v>
      </c>
      <c r="J24" s="138" t="s">
        <v>20</v>
      </c>
      <c r="K24" s="40"/>
      <c r="L24" s="40"/>
      <c r="M24" s="14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14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7" t="s">
        <v>38</v>
      </c>
      <c r="E26" s="40"/>
      <c r="F26" s="40"/>
      <c r="G26" s="40"/>
      <c r="H26" s="40"/>
      <c r="I26" s="40"/>
      <c r="J26" s="40"/>
      <c r="K26" s="40"/>
      <c r="L26" s="40"/>
      <c r="M26" s="14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52"/>
      <c r="B27" s="153"/>
      <c r="C27" s="152"/>
      <c r="D27" s="152"/>
      <c r="E27" s="154" t="s">
        <v>20</v>
      </c>
      <c r="F27" s="154"/>
      <c r="G27" s="154"/>
      <c r="H27" s="154"/>
      <c r="I27" s="152"/>
      <c r="J27" s="152"/>
      <c r="K27" s="152"/>
      <c r="L27" s="152"/>
      <c r="M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14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6"/>
      <c r="E29" s="156"/>
      <c r="F29" s="156"/>
      <c r="G29" s="156"/>
      <c r="H29" s="156"/>
      <c r="I29" s="156"/>
      <c r="J29" s="156"/>
      <c r="K29" s="156"/>
      <c r="L29" s="156"/>
      <c r="M29" s="149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>
      <c r="A30" s="40"/>
      <c r="B30" s="46"/>
      <c r="C30" s="40"/>
      <c r="D30" s="40"/>
      <c r="E30" s="147" t="s">
        <v>124</v>
      </c>
      <c r="F30" s="40"/>
      <c r="G30" s="40"/>
      <c r="H30" s="40"/>
      <c r="I30" s="40"/>
      <c r="J30" s="40"/>
      <c r="K30" s="157">
        <f>I61</f>
        <v>0</v>
      </c>
      <c r="L30" s="40"/>
      <c r="M30" s="149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>
      <c r="A31" s="40"/>
      <c r="B31" s="46"/>
      <c r="C31" s="40"/>
      <c r="D31" s="40"/>
      <c r="E31" s="147" t="s">
        <v>125</v>
      </c>
      <c r="F31" s="40"/>
      <c r="G31" s="40"/>
      <c r="H31" s="40"/>
      <c r="I31" s="40"/>
      <c r="J31" s="40"/>
      <c r="K31" s="157">
        <f>J61</f>
        <v>0</v>
      </c>
      <c r="L31" s="40"/>
      <c r="M31" s="149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8" t="s">
        <v>40</v>
      </c>
      <c r="E32" s="40"/>
      <c r="F32" s="40"/>
      <c r="G32" s="40"/>
      <c r="H32" s="40"/>
      <c r="I32" s="40"/>
      <c r="J32" s="40"/>
      <c r="K32" s="159">
        <f>ROUND(K88, 2)</f>
        <v>0</v>
      </c>
      <c r="L32" s="40"/>
      <c r="M32" s="149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6"/>
      <c r="E33" s="156"/>
      <c r="F33" s="156"/>
      <c r="G33" s="156"/>
      <c r="H33" s="156"/>
      <c r="I33" s="156"/>
      <c r="J33" s="156"/>
      <c r="K33" s="156"/>
      <c r="L33" s="156"/>
      <c r="M33" s="149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60" t="s">
        <v>42</v>
      </c>
      <c r="G34" s="40"/>
      <c r="H34" s="40"/>
      <c r="I34" s="160" t="s">
        <v>41</v>
      </c>
      <c r="J34" s="40"/>
      <c r="K34" s="160" t="s">
        <v>43</v>
      </c>
      <c r="L34" s="40"/>
      <c r="M34" s="149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61" t="s">
        <v>44</v>
      </c>
      <c r="E35" s="147" t="s">
        <v>45</v>
      </c>
      <c r="F35" s="157">
        <f>ROUND((SUM(BE88:BE316)),  2)</f>
        <v>0</v>
      </c>
      <c r="G35" s="40"/>
      <c r="H35" s="40"/>
      <c r="I35" s="162">
        <v>0.20999999999999999</v>
      </c>
      <c r="J35" s="40"/>
      <c r="K35" s="157">
        <f>ROUND(((SUM(BE88:BE316))*I35),  2)</f>
        <v>0</v>
      </c>
      <c r="L35" s="40"/>
      <c r="M35" s="149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7" t="s">
        <v>46</v>
      </c>
      <c r="F36" s="157">
        <f>ROUND((SUM(BF88:BF316)),  2)</f>
        <v>0</v>
      </c>
      <c r="G36" s="40"/>
      <c r="H36" s="40"/>
      <c r="I36" s="162">
        <v>0.14999999999999999</v>
      </c>
      <c r="J36" s="40"/>
      <c r="K36" s="157">
        <f>ROUND(((SUM(BF88:BF316))*I36),  2)</f>
        <v>0</v>
      </c>
      <c r="L36" s="40"/>
      <c r="M36" s="149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7" t="s">
        <v>47</v>
      </c>
      <c r="F37" s="157">
        <f>ROUND((SUM(BG88:BG316)),  2)</f>
        <v>0</v>
      </c>
      <c r="G37" s="40"/>
      <c r="H37" s="40"/>
      <c r="I37" s="162">
        <v>0.20999999999999999</v>
      </c>
      <c r="J37" s="40"/>
      <c r="K37" s="157">
        <f>0</f>
        <v>0</v>
      </c>
      <c r="L37" s="40"/>
      <c r="M37" s="149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7" t="s">
        <v>48</v>
      </c>
      <c r="F38" s="157">
        <f>ROUND((SUM(BH88:BH316)),  2)</f>
        <v>0</v>
      </c>
      <c r="G38" s="40"/>
      <c r="H38" s="40"/>
      <c r="I38" s="162">
        <v>0.14999999999999999</v>
      </c>
      <c r="J38" s="40"/>
      <c r="K38" s="157">
        <f>0</f>
        <v>0</v>
      </c>
      <c r="L38" s="40"/>
      <c r="M38" s="149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7" t="s">
        <v>49</v>
      </c>
      <c r="F39" s="157">
        <f>ROUND((SUM(BI88:BI316)),  2)</f>
        <v>0</v>
      </c>
      <c r="G39" s="40"/>
      <c r="H39" s="40"/>
      <c r="I39" s="162">
        <v>0</v>
      </c>
      <c r="J39" s="40"/>
      <c r="K39" s="157">
        <f>0</f>
        <v>0</v>
      </c>
      <c r="L39" s="40"/>
      <c r="M39" s="149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149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3"/>
      <c r="D41" s="164" t="s">
        <v>50</v>
      </c>
      <c r="E41" s="165"/>
      <c r="F41" s="165"/>
      <c r="G41" s="166" t="s">
        <v>51</v>
      </c>
      <c r="H41" s="167" t="s">
        <v>52</v>
      </c>
      <c r="I41" s="165"/>
      <c r="J41" s="165"/>
      <c r="K41" s="168">
        <f>SUM(K32:K39)</f>
        <v>0</v>
      </c>
      <c r="L41" s="169"/>
      <c r="M41" s="149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70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49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72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49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126</v>
      </c>
      <c r="D47" s="42"/>
      <c r="E47" s="42"/>
      <c r="F47" s="42"/>
      <c r="G47" s="42"/>
      <c r="H47" s="42"/>
      <c r="I47" s="42"/>
      <c r="J47" s="42"/>
      <c r="K47" s="42"/>
      <c r="L47" s="42"/>
      <c r="M47" s="149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149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17</v>
      </c>
      <c r="D49" s="42"/>
      <c r="E49" s="42"/>
      <c r="F49" s="42"/>
      <c r="G49" s="42"/>
      <c r="H49" s="42"/>
      <c r="I49" s="42"/>
      <c r="J49" s="42"/>
      <c r="K49" s="42"/>
      <c r="L49" s="42"/>
      <c r="M49" s="149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4" t="str">
        <f>E7</f>
        <v>Rozvoj vodíkové mobility v Ostravě 1.etapa - 1.a2. fáze</v>
      </c>
      <c r="F50" s="34"/>
      <c r="G50" s="34"/>
      <c r="H50" s="34"/>
      <c r="I50" s="42"/>
      <c r="J50" s="42"/>
      <c r="K50" s="42"/>
      <c r="L50" s="42"/>
      <c r="M50" s="149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2" customHeight="1">
      <c r="A51" s="40"/>
      <c r="B51" s="41"/>
      <c r="C51" s="34" t="s">
        <v>122</v>
      </c>
      <c r="D51" s="42"/>
      <c r="E51" s="42"/>
      <c r="F51" s="42"/>
      <c r="G51" s="42"/>
      <c r="H51" s="42"/>
      <c r="I51" s="42"/>
      <c r="J51" s="42"/>
      <c r="K51" s="42"/>
      <c r="L51" s="42"/>
      <c r="M51" s="149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6.5" customHeight="1">
      <c r="A52" s="40"/>
      <c r="B52" s="41"/>
      <c r="C52" s="42"/>
      <c r="D52" s="42"/>
      <c r="E52" s="71" t="str">
        <f>E9</f>
        <v>SO 03 - Odvodnění zpevněných ploch technologie</v>
      </c>
      <c r="F52" s="42"/>
      <c r="G52" s="42"/>
      <c r="H52" s="42"/>
      <c r="I52" s="42"/>
      <c r="J52" s="42"/>
      <c r="K52" s="42"/>
      <c r="L52" s="42"/>
      <c r="M52" s="149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149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2" customHeight="1">
      <c r="A54" s="40"/>
      <c r="B54" s="41"/>
      <c r="C54" s="34" t="s">
        <v>22</v>
      </c>
      <c r="D54" s="42"/>
      <c r="E54" s="42"/>
      <c r="F54" s="29" t="str">
        <f>F12</f>
        <v>Ostrava</v>
      </c>
      <c r="G54" s="42"/>
      <c r="H54" s="42"/>
      <c r="I54" s="34" t="s">
        <v>24</v>
      </c>
      <c r="J54" s="74" t="str">
        <f>IF(J12="","",J12)</f>
        <v>21. 3. 2022</v>
      </c>
      <c r="K54" s="42"/>
      <c r="L54" s="42"/>
      <c r="M54" s="149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149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5.15" customHeight="1">
      <c r="A56" s="40"/>
      <c r="B56" s="41"/>
      <c r="C56" s="34" t="s">
        <v>26</v>
      </c>
      <c r="D56" s="42"/>
      <c r="E56" s="42"/>
      <c r="F56" s="29" t="str">
        <f>E15</f>
        <v>Dopravní podnik Ostrava a.s.</v>
      </c>
      <c r="G56" s="42"/>
      <c r="H56" s="42"/>
      <c r="I56" s="34" t="s">
        <v>33</v>
      </c>
      <c r="J56" s="38" t="str">
        <f>E21</f>
        <v>IGEA s.r.o.</v>
      </c>
      <c r="K56" s="42"/>
      <c r="L56" s="42"/>
      <c r="M56" s="149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15.15" customHeight="1">
      <c r="A57" s="40"/>
      <c r="B57" s="41"/>
      <c r="C57" s="34" t="s">
        <v>31</v>
      </c>
      <c r="D57" s="42"/>
      <c r="E57" s="42"/>
      <c r="F57" s="29" t="str">
        <f>IF(E18="","",E18)</f>
        <v>Vyplň údaj</v>
      </c>
      <c r="G57" s="42"/>
      <c r="H57" s="42"/>
      <c r="I57" s="34" t="s">
        <v>36</v>
      </c>
      <c r="J57" s="38" t="str">
        <f>E24</f>
        <v>R.Vojtěchová</v>
      </c>
      <c r="K57" s="42"/>
      <c r="L57" s="42"/>
      <c r="M57" s="149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149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9.28" customHeight="1">
      <c r="A59" s="40"/>
      <c r="B59" s="41"/>
      <c r="C59" s="175" t="s">
        <v>127</v>
      </c>
      <c r="D59" s="176"/>
      <c r="E59" s="176"/>
      <c r="F59" s="176"/>
      <c r="G59" s="176"/>
      <c r="H59" s="176"/>
      <c r="I59" s="177" t="s">
        <v>128</v>
      </c>
      <c r="J59" s="177" t="s">
        <v>129</v>
      </c>
      <c r="K59" s="177" t="s">
        <v>130</v>
      </c>
      <c r="L59" s="176"/>
      <c r="M59" s="149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149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2.8" customHeight="1">
      <c r="A61" s="40"/>
      <c r="B61" s="41"/>
      <c r="C61" s="178" t="s">
        <v>74</v>
      </c>
      <c r="D61" s="42"/>
      <c r="E61" s="42"/>
      <c r="F61" s="42"/>
      <c r="G61" s="42"/>
      <c r="H61" s="42"/>
      <c r="I61" s="104">
        <f>Q88</f>
        <v>0</v>
      </c>
      <c r="J61" s="104">
        <f>R88</f>
        <v>0</v>
      </c>
      <c r="K61" s="104">
        <f>K88</f>
        <v>0</v>
      </c>
      <c r="L61" s="42"/>
      <c r="M61" s="149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U61" s="19" t="s">
        <v>131</v>
      </c>
    </row>
    <row r="62" s="9" customFormat="1" ht="24.96" customHeight="1">
      <c r="A62" s="9"/>
      <c r="B62" s="179"/>
      <c r="C62" s="180"/>
      <c r="D62" s="181" t="s">
        <v>1249</v>
      </c>
      <c r="E62" s="182"/>
      <c r="F62" s="182"/>
      <c r="G62" s="182"/>
      <c r="H62" s="182"/>
      <c r="I62" s="183">
        <f>Q89</f>
        <v>0</v>
      </c>
      <c r="J62" s="183">
        <f>R89</f>
        <v>0</v>
      </c>
      <c r="K62" s="183">
        <f>K89</f>
        <v>0</v>
      </c>
      <c r="L62" s="180"/>
      <c r="M62" s="184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85"/>
      <c r="C63" s="130"/>
      <c r="D63" s="186" t="s">
        <v>1250</v>
      </c>
      <c r="E63" s="187"/>
      <c r="F63" s="187"/>
      <c r="G63" s="187"/>
      <c r="H63" s="187"/>
      <c r="I63" s="188">
        <f>Q90</f>
        <v>0</v>
      </c>
      <c r="J63" s="188">
        <f>R90</f>
        <v>0</v>
      </c>
      <c r="K63" s="188">
        <f>K90</f>
        <v>0</v>
      </c>
      <c r="L63" s="130"/>
      <c r="M63" s="18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5"/>
      <c r="C64" s="130"/>
      <c r="D64" s="186" t="s">
        <v>1251</v>
      </c>
      <c r="E64" s="187"/>
      <c r="F64" s="187"/>
      <c r="G64" s="187"/>
      <c r="H64" s="187"/>
      <c r="I64" s="188">
        <f>Q206</f>
        <v>0</v>
      </c>
      <c r="J64" s="188">
        <f>R206</f>
        <v>0</v>
      </c>
      <c r="K64" s="188">
        <f>K206</f>
        <v>0</v>
      </c>
      <c r="L64" s="130"/>
      <c r="M64" s="18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5"/>
      <c r="C65" s="130"/>
      <c r="D65" s="186" t="s">
        <v>2185</v>
      </c>
      <c r="E65" s="187"/>
      <c r="F65" s="187"/>
      <c r="G65" s="187"/>
      <c r="H65" s="187"/>
      <c r="I65" s="188">
        <f>Q210</f>
        <v>0</v>
      </c>
      <c r="J65" s="188">
        <f>R210</f>
        <v>0</v>
      </c>
      <c r="K65" s="188">
        <f>K210</f>
        <v>0</v>
      </c>
      <c r="L65" s="130"/>
      <c r="M65" s="18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5"/>
      <c r="C66" s="130"/>
      <c r="D66" s="186" t="s">
        <v>1637</v>
      </c>
      <c r="E66" s="187"/>
      <c r="F66" s="187"/>
      <c r="G66" s="187"/>
      <c r="H66" s="187"/>
      <c r="I66" s="188">
        <f>Q249</f>
        <v>0</v>
      </c>
      <c r="J66" s="188">
        <f>R249</f>
        <v>0</v>
      </c>
      <c r="K66" s="188">
        <f>K249</f>
        <v>0</v>
      </c>
      <c r="L66" s="130"/>
      <c r="M66" s="18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5"/>
      <c r="C67" s="130"/>
      <c r="D67" s="186" t="s">
        <v>2186</v>
      </c>
      <c r="E67" s="187"/>
      <c r="F67" s="187"/>
      <c r="G67" s="187"/>
      <c r="H67" s="187"/>
      <c r="I67" s="188">
        <f>Q307</f>
        <v>0</v>
      </c>
      <c r="J67" s="188">
        <f>R307</f>
        <v>0</v>
      </c>
      <c r="K67" s="188">
        <f>K307</f>
        <v>0</v>
      </c>
      <c r="L67" s="130"/>
      <c r="M67" s="18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5"/>
      <c r="C68" s="130"/>
      <c r="D68" s="186" t="s">
        <v>1253</v>
      </c>
      <c r="E68" s="187"/>
      <c r="F68" s="187"/>
      <c r="G68" s="187"/>
      <c r="H68" s="187"/>
      <c r="I68" s="188">
        <f>Q309</f>
        <v>0</v>
      </c>
      <c r="J68" s="188">
        <f>R309</f>
        <v>0</v>
      </c>
      <c r="K68" s="188">
        <f>K309</f>
        <v>0</v>
      </c>
      <c r="L68" s="130"/>
      <c r="M68" s="18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40"/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149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6.96" customHeight="1">
      <c r="A70" s="40"/>
      <c r="B70" s="61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149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4" s="2" customFormat="1" ht="6.96" customHeight="1">
      <c r="A74" s="40"/>
      <c r="B74" s="63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149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24.96" customHeight="1">
      <c r="A75" s="40"/>
      <c r="B75" s="41"/>
      <c r="C75" s="25" t="s">
        <v>146</v>
      </c>
      <c r="D75" s="42"/>
      <c r="E75" s="42"/>
      <c r="F75" s="42"/>
      <c r="G75" s="42"/>
      <c r="H75" s="42"/>
      <c r="I75" s="42"/>
      <c r="J75" s="42"/>
      <c r="K75" s="42"/>
      <c r="L75" s="42"/>
      <c r="M75" s="149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149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17</v>
      </c>
      <c r="D77" s="42"/>
      <c r="E77" s="42"/>
      <c r="F77" s="42"/>
      <c r="G77" s="42"/>
      <c r="H77" s="42"/>
      <c r="I77" s="42"/>
      <c r="J77" s="42"/>
      <c r="K77" s="42"/>
      <c r="L77" s="42"/>
      <c r="M77" s="149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2"/>
      <c r="D78" s="42"/>
      <c r="E78" s="174" t="str">
        <f>E7</f>
        <v>Rozvoj vodíkové mobility v Ostravě 1.etapa - 1.a2. fáze</v>
      </c>
      <c r="F78" s="34"/>
      <c r="G78" s="34"/>
      <c r="H78" s="34"/>
      <c r="I78" s="42"/>
      <c r="J78" s="42"/>
      <c r="K78" s="42"/>
      <c r="L78" s="42"/>
      <c r="M78" s="149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122</v>
      </c>
      <c r="D79" s="42"/>
      <c r="E79" s="42"/>
      <c r="F79" s="42"/>
      <c r="G79" s="42"/>
      <c r="H79" s="42"/>
      <c r="I79" s="42"/>
      <c r="J79" s="42"/>
      <c r="K79" s="42"/>
      <c r="L79" s="42"/>
      <c r="M79" s="149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6.5" customHeight="1">
      <c r="A80" s="40"/>
      <c r="B80" s="41"/>
      <c r="C80" s="42"/>
      <c r="D80" s="42"/>
      <c r="E80" s="71" t="str">
        <f>E9</f>
        <v>SO 03 - Odvodnění zpevněných ploch technologie</v>
      </c>
      <c r="F80" s="42"/>
      <c r="G80" s="42"/>
      <c r="H80" s="42"/>
      <c r="I80" s="42"/>
      <c r="J80" s="42"/>
      <c r="K80" s="42"/>
      <c r="L80" s="42"/>
      <c r="M80" s="149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149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2" customHeight="1">
      <c r="A82" s="40"/>
      <c r="B82" s="41"/>
      <c r="C82" s="34" t="s">
        <v>22</v>
      </c>
      <c r="D82" s="42"/>
      <c r="E82" s="42"/>
      <c r="F82" s="29" t="str">
        <f>F12</f>
        <v>Ostrava</v>
      </c>
      <c r="G82" s="42"/>
      <c r="H82" s="42"/>
      <c r="I82" s="34" t="s">
        <v>24</v>
      </c>
      <c r="J82" s="74" t="str">
        <f>IF(J12="","",J12)</f>
        <v>21. 3. 2022</v>
      </c>
      <c r="K82" s="42"/>
      <c r="L82" s="42"/>
      <c r="M82" s="149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149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5.15" customHeight="1">
      <c r="A84" s="40"/>
      <c r="B84" s="41"/>
      <c r="C84" s="34" t="s">
        <v>26</v>
      </c>
      <c r="D84" s="42"/>
      <c r="E84" s="42"/>
      <c r="F84" s="29" t="str">
        <f>E15</f>
        <v>Dopravní podnik Ostrava a.s.</v>
      </c>
      <c r="G84" s="42"/>
      <c r="H84" s="42"/>
      <c r="I84" s="34" t="s">
        <v>33</v>
      </c>
      <c r="J84" s="38" t="str">
        <f>E21</f>
        <v>IGEA s.r.o.</v>
      </c>
      <c r="K84" s="42"/>
      <c r="L84" s="42"/>
      <c r="M84" s="149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5.15" customHeight="1">
      <c r="A85" s="40"/>
      <c r="B85" s="41"/>
      <c r="C85" s="34" t="s">
        <v>31</v>
      </c>
      <c r="D85" s="42"/>
      <c r="E85" s="42"/>
      <c r="F85" s="29" t="str">
        <f>IF(E18="","",E18)</f>
        <v>Vyplň údaj</v>
      </c>
      <c r="G85" s="42"/>
      <c r="H85" s="42"/>
      <c r="I85" s="34" t="s">
        <v>36</v>
      </c>
      <c r="J85" s="38" t="str">
        <f>E24</f>
        <v>R.Vojtěchová</v>
      </c>
      <c r="K85" s="42"/>
      <c r="L85" s="42"/>
      <c r="M85" s="149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0.32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149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11" customFormat="1" ht="29.28" customHeight="1">
      <c r="A87" s="190"/>
      <c r="B87" s="191"/>
      <c r="C87" s="192" t="s">
        <v>147</v>
      </c>
      <c r="D87" s="193" t="s">
        <v>59</v>
      </c>
      <c r="E87" s="193" t="s">
        <v>55</v>
      </c>
      <c r="F87" s="193" t="s">
        <v>56</v>
      </c>
      <c r="G87" s="193" t="s">
        <v>148</v>
      </c>
      <c r="H87" s="193" t="s">
        <v>149</v>
      </c>
      <c r="I87" s="193" t="s">
        <v>150</v>
      </c>
      <c r="J87" s="193" t="s">
        <v>151</v>
      </c>
      <c r="K87" s="194" t="s">
        <v>130</v>
      </c>
      <c r="L87" s="195" t="s">
        <v>152</v>
      </c>
      <c r="M87" s="196"/>
      <c r="N87" s="94" t="s">
        <v>20</v>
      </c>
      <c r="O87" s="95" t="s">
        <v>44</v>
      </c>
      <c r="P87" s="95" t="s">
        <v>153</v>
      </c>
      <c r="Q87" s="95" t="s">
        <v>154</v>
      </c>
      <c r="R87" s="95" t="s">
        <v>155</v>
      </c>
      <c r="S87" s="95" t="s">
        <v>156</v>
      </c>
      <c r="T87" s="95" t="s">
        <v>157</v>
      </c>
      <c r="U87" s="95" t="s">
        <v>158</v>
      </c>
      <c r="V87" s="95" t="s">
        <v>159</v>
      </c>
      <c r="W87" s="95" t="s">
        <v>160</v>
      </c>
      <c r="X87" s="96" t="s">
        <v>161</v>
      </c>
      <c r="Y87" s="190"/>
      <c r="Z87" s="190"/>
      <c r="AA87" s="190"/>
      <c r="AB87" s="190"/>
      <c r="AC87" s="190"/>
      <c r="AD87" s="190"/>
      <c r="AE87" s="190"/>
    </row>
    <row r="88" s="2" customFormat="1" ht="22.8" customHeight="1">
      <c r="A88" s="40"/>
      <c r="B88" s="41"/>
      <c r="C88" s="101" t="s">
        <v>162</v>
      </c>
      <c r="D88" s="42"/>
      <c r="E88" s="42"/>
      <c r="F88" s="42"/>
      <c r="G88" s="42"/>
      <c r="H88" s="42"/>
      <c r="I88" s="42"/>
      <c r="J88" s="42"/>
      <c r="K88" s="197">
        <f>BK88</f>
        <v>0</v>
      </c>
      <c r="L88" s="42"/>
      <c r="M88" s="46"/>
      <c r="N88" s="97"/>
      <c r="O88" s="198"/>
      <c r="P88" s="98"/>
      <c r="Q88" s="199">
        <f>Q89</f>
        <v>0</v>
      </c>
      <c r="R88" s="199">
        <f>R89</f>
        <v>0</v>
      </c>
      <c r="S88" s="98"/>
      <c r="T88" s="200">
        <f>T89</f>
        <v>0</v>
      </c>
      <c r="U88" s="98"/>
      <c r="V88" s="200">
        <f>V89</f>
        <v>297.09302940000003</v>
      </c>
      <c r="W88" s="98"/>
      <c r="X88" s="201">
        <f>X89</f>
        <v>50.474119999999999</v>
      </c>
      <c r="Y88" s="40"/>
      <c r="Z88" s="40"/>
      <c r="AA88" s="40"/>
      <c r="AB88" s="40"/>
      <c r="AC88" s="40"/>
      <c r="AD88" s="40"/>
      <c r="AE88" s="40"/>
      <c r="AT88" s="19" t="s">
        <v>75</v>
      </c>
      <c r="AU88" s="19" t="s">
        <v>131</v>
      </c>
      <c r="BK88" s="202">
        <f>BK89</f>
        <v>0</v>
      </c>
    </row>
    <row r="89" s="12" customFormat="1" ht="25.92" customHeight="1">
      <c r="A89" s="12"/>
      <c r="B89" s="203"/>
      <c r="C89" s="204"/>
      <c r="D89" s="205" t="s">
        <v>75</v>
      </c>
      <c r="E89" s="206" t="s">
        <v>1257</v>
      </c>
      <c r="F89" s="206" t="s">
        <v>1258</v>
      </c>
      <c r="G89" s="204"/>
      <c r="H89" s="204"/>
      <c r="I89" s="207"/>
      <c r="J89" s="207"/>
      <c r="K89" s="208">
        <f>BK89</f>
        <v>0</v>
      </c>
      <c r="L89" s="204"/>
      <c r="M89" s="209"/>
      <c r="N89" s="210"/>
      <c r="O89" s="211"/>
      <c r="P89" s="211"/>
      <c r="Q89" s="212">
        <f>Q90+Q206+Q210+Q249+Q307+Q309</f>
        <v>0</v>
      </c>
      <c r="R89" s="212">
        <f>R90+R206+R210+R249+R307+R309</f>
        <v>0</v>
      </c>
      <c r="S89" s="211"/>
      <c r="T89" s="213">
        <f>T90+T206+T210+T249+T307+T309</f>
        <v>0</v>
      </c>
      <c r="U89" s="211"/>
      <c r="V89" s="213">
        <f>V90+V206+V210+V249+V307+V309</f>
        <v>297.09302940000003</v>
      </c>
      <c r="W89" s="211"/>
      <c r="X89" s="214">
        <f>X90+X206+X210+X249+X307+X309</f>
        <v>50.474119999999999</v>
      </c>
      <c r="Y89" s="12"/>
      <c r="Z89" s="12"/>
      <c r="AA89" s="12"/>
      <c r="AB89" s="12"/>
      <c r="AC89" s="12"/>
      <c r="AD89" s="12"/>
      <c r="AE89" s="12"/>
      <c r="AR89" s="215" t="s">
        <v>84</v>
      </c>
      <c r="AT89" s="216" t="s">
        <v>75</v>
      </c>
      <c r="AU89" s="216" t="s">
        <v>76</v>
      </c>
      <c r="AY89" s="215" t="s">
        <v>166</v>
      </c>
      <c r="BK89" s="217">
        <f>BK90+BK206+BK210+BK249+BK307+BK309</f>
        <v>0</v>
      </c>
    </row>
    <row r="90" s="12" customFormat="1" ht="22.8" customHeight="1">
      <c r="A90" s="12"/>
      <c r="B90" s="203"/>
      <c r="C90" s="204"/>
      <c r="D90" s="205" t="s">
        <v>75</v>
      </c>
      <c r="E90" s="218" t="s">
        <v>84</v>
      </c>
      <c r="F90" s="218" t="s">
        <v>590</v>
      </c>
      <c r="G90" s="204"/>
      <c r="H90" s="204"/>
      <c r="I90" s="207"/>
      <c r="J90" s="207"/>
      <c r="K90" s="219">
        <f>BK90</f>
        <v>0</v>
      </c>
      <c r="L90" s="204"/>
      <c r="M90" s="209"/>
      <c r="N90" s="210"/>
      <c r="O90" s="211"/>
      <c r="P90" s="211"/>
      <c r="Q90" s="212">
        <f>SUM(Q91:Q205)</f>
        <v>0</v>
      </c>
      <c r="R90" s="212">
        <f>SUM(R91:R205)</f>
        <v>0</v>
      </c>
      <c r="S90" s="211"/>
      <c r="T90" s="213">
        <f>SUM(T91:T205)</f>
        <v>0</v>
      </c>
      <c r="U90" s="211"/>
      <c r="V90" s="213">
        <f>SUM(V91:V205)</f>
        <v>176.55272200000002</v>
      </c>
      <c r="W90" s="211"/>
      <c r="X90" s="214">
        <f>SUM(X91:X205)</f>
        <v>0</v>
      </c>
      <c r="Y90" s="12"/>
      <c r="Z90" s="12"/>
      <c r="AA90" s="12"/>
      <c r="AB90" s="12"/>
      <c r="AC90" s="12"/>
      <c r="AD90" s="12"/>
      <c r="AE90" s="12"/>
      <c r="AR90" s="215" t="s">
        <v>84</v>
      </c>
      <c r="AT90" s="216" t="s">
        <v>75</v>
      </c>
      <c r="AU90" s="216" t="s">
        <v>84</v>
      </c>
      <c r="AY90" s="215" t="s">
        <v>166</v>
      </c>
      <c r="BK90" s="217">
        <f>SUM(BK91:BK205)</f>
        <v>0</v>
      </c>
    </row>
    <row r="91" s="2" customFormat="1" ht="24.15" customHeight="1">
      <c r="A91" s="40"/>
      <c r="B91" s="41"/>
      <c r="C91" s="220" t="s">
        <v>84</v>
      </c>
      <c r="D91" s="220" t="s">
        <v>171</v>
      </c>
      <c r="E91" s="221" t="s">
        <v>2187</v>
      </c>
      <c r="F91" s="222" t="s">
        <v>2188</v>
      </c>
      <c r="G91" s="223" t="s">
        <v>1216</v>
      </c>
      <c r="H91" s="224">
        <v>150</v>
      </c>
      <c r="I91" s="225"/>
      <c r="J91" s="225"/>
      <c r="K91" s="226">
        <f>ROUND(P91*H91,2)</f>
        <v>0</v>
      </c>
      <c r="L91" s="227"/>
      <c r="M91" s="46"/>
      <c r="N91" s="228" t="s">
        <v>20</v>
      </c>
      <c r="O91" s="229" t="s">
        <v>45</v>
      </c>
      <c r="P91" s="230">
        <f>I91+J91</f>
        <v>0</v>
      </c>
      <c r="Q91" s="230">
        <f>ROUND(I91*H91,2)</f>
        <v>0</v>
      </c>
      <c r="R91" s="230">
        <f>ROUND(J91*H91,2)</f>
        <v>0</v>
      </c>
      <c r="S91" s="86"/>
      <c r="T91" s="231">
        <f>S91*H91</f>
        <v>0</v>
      </c>
      <c r="U91" s="231">
        <v>0</v>
      </c>
      <c r="V91" s="231">
        <f>U91*H91</f>
        <v>0</v>
      </c>
      <c r="W91" s="231">
        <v>0</v>
      </c>
      <c r="X91" s="232">
        <f>W91*H91</f>
        <v>0</v>
      </c>
      <c r="Y91" s="40"/>
      <c r="Z91" s="40"/>
      <c r="AA91" s="40"/>
      <c r="AB91" s="40"/>
      <c r="AC91" s="40"/>
      <c r="AD91" s="40"/>
      <c r="AE91" s="40"/>
      <c r="AR91" s="233" t="s">
        <v>175</v>
      </c>
      <c r="AT91" s="233" t="s">
        <v>171</v>
      </c>
      <c r="AU91" s="233" t="s">
        <v>86</v>
      </c>
      <c r="AY91" s="19" t="s">
        <v>166</v>
      </c>
      <c r="BE91" s="234">
        <f>IF(O91="základní",K91,0)</f>
        <v>0</v>
      </c>
      <c r="BF91" s="234">
        <f>IF(O91="snížená",K91,0)</f>
        <v>0</v>
      </c>
      <c r="BG91" s="234">
        <f>IF(O91="zákl. přenesená",K91,0)</f>
        <v>0</v>
      </c>
      <c r="BH91" s="234">
        <f>IF(O91="sníž. přenesená",K91,0)</f>
        <v>0</v>
      </c>
      <c r="BI91" s="234">
        <f>IF(O91="nulová",K91,0)</f>
        <v>0</v>
      </c>
      <c r="BJ91" s="19" t="s">
        <v>84</v>
      </c>
      <c r="BK91" s="234">
        <f>ROUND(P91*H91,2)</f>
        <v>0</v>
      </c>
      <c r="BL91" s="19" t="s">
        <v>175</v>
      </c>
      <c r="BM91" s="233" t="s">
        <v>2189</v>
      </c>
    </row>
    <row r="92" s="13" customFormat="1">
      <c r="A92" s="13"/>
      <c r="B92" s="245"/>
      <c r="C92" s="246"/>
      <c r="D92" s="247" t="s">
        <v>605</v>
      </c>
      <c r="E92" s="248" t="s">
        <v>20</v>
      </c>
      <c r="F92" s="249" t="s">
        <v>2190</v>
      </c>
      <c r="G92" s="246"/>
      <c r="H92" s="250">
        <v>150</v>
      </c>
      <c r="I92" s="251"/>
      <c r="J92" s="251"/>
      <c r="K92" s="246"/>
      <c r="L92" s="246"/>
      <c r="M92" s="252"/>
      <c r="N92" s="253"/>
      <c r="O92" s="254"/>
      <c r="P92" s="254"/>
      <c r="Q92" s="254"/>
      <c r="R92" s="254"/>
      <c r="S92" s="254"/>
      <c r="T92" s="254"/>
      <c r="U92" s="254"/>
      <c r="V92" s="254"/>
      <c r="W92" s="254"/>
      <c r="X92" s="255"/>
      <c r="Y92" s="13"/>
      <c r="Z92" s="13"/>
      <c r="AA92" s="13"/>
      <c r="AB92" s="13"/>
      <c r="AC92" s="13"/>
      <c r="AD92" s="13"/>
      <c r="AE92" s="13"/>
      <c r="AT92" s="256" t="s">
        <v>605</v>
      </c>
      <c r="AU92" s="256" t="s">
        <v>86</v>
      </c>
      <c r="AV92" s="13" t="s">
        <v>86</v>
      </c>
      <c r="AW92" s="13" t="s">
        <v>5</v>
      </c>
      <c r="AX92" s="13" t="s">
        <v>84</v>
      </c>
      <c r="AY92" s="256" t="s">
        <v>166</v>
      </c>
    </row>
    <row r="93" s="2" customFormat="1" ht="24.15" customHeight="1">
      <c r="A93" s="40"/>
      <c r="B93" s="41"/>
      <c r="C93" s="220" t="s">
        <v>86</v>
      </c>
      <c r="D93" s="220" t="s">
        <v>171</v>
      </c>
      <c r="E93" s="221" t="s">
        <v>2191</v>
      </c>
      <c r="F93" s="222" t="s">
        <v>2192</v>
      </c>
      <c r="G93" s="223" t="s">
        <v>2193</v>
      </c>
      <c r="H93" s="224">
        <v>50</v>
      </c>
      <c r="I93" s="225"/>
      <c r="J93" s="225"/>
      <c r="K93" s="226">
        <f>ROUND(P93*H93,2)</f>
        <v>0</v>
      </c>
      <c r="L93" s="227"/>
      <c r="M93" s="46"/>
      <c r="N93" s="228" t="s">
        <v>20</v>
      </c>
      <c r="O93" s="229" t="s">
        <v>45</v>
      </c>
      <c r="P93" s="230">
        <f>I93+J93</f>
        <v>0</v>
      </c>
      <c r="Q93" s="230">
        <f>ROUND(I93*H93,2)</f>
        <v>0</v>
      </c>
      <c r="R93" s="230">
        <f>ROUND(J93*H93,2)</f>
        <v>0</v>
      </c>
      <c r="S93" s="86"/>
      <c r="T93" s="231">
        <f>S93*H93</f>
        <v>0</v>
      </c>
      <c r="U93" s="231">
        <v>0</v>
      </c>
      <c r="V93" s="231">
        <f>U93*H93</f>
        <v>0</v>
      </c>
      <c r="W93" s="231">
        <v>0</v>
      </c>
      <c r="X93" s="232">
        <f>W93*H93</f>
        <v>0</v>
      </c>
      <c r="Y93" s="40"/>
      <c r="Z93" s="40"/>
      <c r="AA93" s="40"/>
      <c r="AB93" s="40"/>
      <c r="AC93" s="40"/>
      <c r="AD93" s="40"/>
      <c r="AE93" s="40"/>
      <c r="AR93" s="233" t="s">
        <v>175</v>
      </c>
      <c r="AT93" s="233" t="s">
        <v>171</v>
      </c>
      <c r="AU93" s="233" t="s">
        <v>86</v>
      </c>
      <c r="AY93" s="19" t="s">
        <v>166</v>
      </c>
      <c r="BE93" s="234">
        <f>IF(O93="základní",K93,0)</f>
        <v>0</v>
      </c>
      <c r="BF93" s="234">
        <f>IF(O93="snížená",K93,0)</f>
        <v>0</v>
      </c>
      <c r="BG93" s="234">
        <f>IF(O93="zákl. přenesená",K93,0)</f>
        <v>0</v>
      </c>
      <c r="BH93" s="234">
        <f>IF(O93="sníž. přenesená",K93,0)</f>
        <v>0</v>
      </c>
      <c r="BI93" s="234">
        <f>IF(O93="nulová",K93,0)</f>
        <v>0</v>
      </c>
      <c r="BJ93" s="19" t="s">
        <v>84</v>
      </c>
      <c r="BK93" s="234">
        <f>ROUND(P93*H93,2)</f>
        <v>0</v>
      </c>
      <c r="BL93" s="19" t="s">
        <v>175</v>
      </c>
      <c r="BM93" s="233" t="s">
        <v>2194</v>
      </c>
    </row>
    <row r="94" s="13" customFormat="1">
      <c r="A94" s="13"/>
      <c r="B94" s="245"/>
      <c r="C94" s="246"/>
      <c r="D94" s="247" t="s">
        <v>605</v>
      </c>
      <c r="E94" s="248" t="s">
        <v>20</v>
      </c>
      <c r="F94" s="249" t="s">
        <v>2195</v>
      </c>
      <c r="G94" s="246"/>
      <c r="H94" s="250">
        <v>50</v>
      </c>
      <c r="I94" s="251"/>
      <c r="J94" s="251"/>
      <c r="K94" s="246"/>
      <c r="L94" s="246"/>
      <c r="M94" s="252"/>
      <c r="N94" s="253"/>
      <c r="O94" s="254"/>
      <c r="P94" s="254"/>
      <c r="Q94" s="254"/>
      <c r="R94" s="254"/>
      <c r="S94" s="254"/>
      <c r="T94" s="254"/>
      <c r="U94" s="254"/>
      <c r="V94" s="254"/>
      <c r="W94" s="254"/>
      <c r="X94" s="255"/>
      <c r="Y94" s="13"/>
      <c r="Z94" s="13"/>
      <c r="AA94" s="13"/>
      <c r="AB94" s="13"/>
      <c r="AC94" s="13"/>
      <c r="AD94" s="13"/>
      <c r="AE94" s="13"/>
      <c r="AT94" s="256" t="s">
        <v>605</v>
      </c>
      <c r="AU94" s="256" t="s">
        <v>86</v>
      </c>
      <c r="AV94" s="13" t="s">
        <v>86</v>
      </c>
      <c r="AW94" s="13" t="s">
        <v>5</v>
      </c>
      <c r="AX94" s="13" t="s">
        <v>84</v>
      </c>
      <c r="AY94" s="256" t="s">
        <v>166</v>
      </c>
    </row>
    <row r="95" s="2" customFormat="1" ht="37.8" customHeight="1">
      <c r="A95" s="40"/>
      <c r="B95" s="41"/>
      <c r="C95" s="220" t="s">
        <v>165</v>
      </c>
      <c r="D95" s="220" t="s">
        <v>171</v>
      </c>
      <c r="E95" s="221" t="s">
        <v>2196</v>
      </c>
      <c r="F95" s="222" t="s">
        <v>2197</v>
      </c>
      <c r="G95" s="223" t="s">
        <v>174</v>
      </c>
      <c r="H95" s="224">
        <v>610</v>
      </c>
      <c r="I95" s="225"/>
      <c r="J95" s="225"/>
      <c r="K95" s="226">
        <f>ROUND(P95*H95,2)</f>
        <v>0</v>
      </c>
      <c r="L95" s="227"/>
      <c r="M95" s="46"/>
      <c r="N95" s="228" t="s">
        <v>20</v>
      </c>
      <c r="O95" s="229" t="s">
        <v>45</v>
      </c>
      <c r="P95" s="230">
        <f>I95+J95</f>
        <v>0</v>
      </c>
      <c r="Q95" s="230">
        <f>ROUND(I95*H95,2)</f>
        <v>0</v>
      </c>
      <c r="R95" s="230">
        <f>ROUND(J95*H95,2)</f>
        <v>0</v>
      </c>
      <c r="S95" s="86"/>
      <c r="T95" s="231">
        <f>S95*H95</f>
        <v>0</v>
      </c>
      <c r="U95" s="231">
        <v>0.00010000000000000001</v>
      </c>
      <c r="V95" s="231">
        <f>U95*H95</f>
        <v>0.061000000000000006</v>
      </c>
      <c r="W95" s="231">
        <v>0</v>
      </c>
      <c r="X95" s="232">
        <f>W95*H95</f>
        <v>0</v>
      </c>
      <c r="Y95" s="40"/>
      <c r="Z95" s="40"/>
      <c r="AA95" s="40"/>
      <c r="AB95" s="40"/>
      <c r="AC95" s="40"/>
      <c r="AD95" s="40"/>
      <c r="AE95" s="40"/>
      <c r="AR95" s="233" t="s">
        <v>175</v>
      </c>
      <c r="AT95" s="233" t="s">
        <v>171</v>
      </c>
      <c r="AU95" s="233" t="s">
        <v>86</v>
      </c>
      <c r="AY95" s="19" t="s">
        <v>166</v>
      </c>
      <c r="BE95" s="234">
        <f>IF(O95="základní",K95,0)</f>
        <v>0</v>
      </c>
      <c r="BF95" s="234">
        <f>IF(O95="snížená",K95,0)</f>
        <v>0</v>
      </c>
      <c r="BG95" s="234">
        <f>IF(O95="zákl. přenesená",K95,0)</f>
        <v>0</v>
      </c>
      <c r="BH95" s="234">
        <f>IF(O95="sníž. přenesená",K95,0)</f>
        <v>0</v>
      </c>
      <c r="BI95" s="234">
        <f>IF(O95="nulová",K95,0)</f>
        <v>0</v>
      </c>
      <c r="BJ95" s="19" t="s">
        <v>84</v>
      </c>
      <c r="BK95" s="234">
        <f>ROUND(P95*H95,2)</f>
        <v>0</v>
      </c>
      <c r="BL95" s="19" t="s">
        <v>175</v>
      </c>
      <c r="BM95" s="233" t="s">
        <v>2198</v>
      </c>
    </row>
    <row r="96" s="13" customFormat="1">
      <c r="A96" s="13"/>
      <c r="B96" s="245"/>
      <c r="C96" s="246"/>
      <c r="D96" s="247" t="s">
        <v>605</v>
      </c>
      <c r="E96" s="248" t="s">
        <v>20</v>
      </c>
      <c r="F96" s="249" t="s">
        <v>2199</v>
      </c>
      <c r="G96" s="246"/>
      <c r="H96" s="250">
        <v>610</v>
      </c>
      <c r="I96" s="251"/>
      <c r="J96" s="251"/>
      <c r="K96" s="246"/>
      <c r="L96" s="246"/>
      <c r="M96" s="252"/>
      <c r="N96" s="253"/>
      <c r="O96" s="254"/>
      <c r="P96" s="254"/>
      <c r="Q96" s="254"/>
      <c r="R96" s="254"/>
      <c r="S96" s="254"/>
      <c r="T96" s="254"/>
      <c r="U96" s="254"/>
      <c r="V96" s="254"/>
      <c r="W96" s="254"/>
      <c r="X96" s="255"/>
      <c r="Y96" s="13"/>
      <c r="Z96" s="13"/>
      <c r="AA96" s="13"/>
      <c r="AB96" s="13"/>
      <c r="AC96" s="13"/>
      <c r="AD96" s="13"/>
      <c r="AE96" s="13"/>
      <c r="AT96" s="256" t="s">
        <v>605</v>
      </c>
      <c r="AU96" s="256" t="s">
        <v>86</v>
      </c>
      <c r="AV96" s="13" t="s">
        <v>86</v>
      </c>
      <c r="AW96" s="13" t="s">
        <v>5</v>
      </c>
      <c r="AX96" s="13" t="s">
        <v>84</v>
      </c>
      <c r="AY96" s="256" t="s">
        <v>166</v>
      </c>
    </row>
    <row r="97" s="2" customFormat="1" ht="37.8" customHeight="1">
      <c r="A97" s="40"/>
      <c r="B97" s="41"/>
      <c r="C97" s="220" t="s">
        <v>175</v>
      </c>
      <c r="D97" s="220" t="s">
        <v>171</v>
      </c>
      <c r="E97" s="221" t="s">
        <v>2200</v>
      </c>
      <c r="F97" s="222" t="s">
        <v>2201</v>
      </c>
      <c r="G97" s="223" t="s">
        <v>174</v>
      </c>
      <c r="H97" s="224">
        <v>610</v>
      </c>
      <c r="I97" s="225"/>
      <c r="J97" s="225"/>
      <c r="K97" s="226">
        <f>ROUND(P97*H97,2)</f>
        <v>0</v>
      </c>
      <c r="L97" s="227"/>
      <c r="M97" s="46"/>
      <c r="N97" s="228" t="s">
        <v>20</v>
      </c>
      <c r="O97" s="229" t="s">
        <v>45</v>
      </c>
      <c r="P97" s="230">
        <f>I97+J97</f>
        <v>0</v>
      </c>
      <c r="Q97" s="230">
        <f>ROUND(I97*H97,2)</f>
        <v>0</v>
      </c>
      <c r="R97" s="230">
        <f>ROUND(J97*H97,2)</f>
        <v>0</v>
      </c>
      <c r="S97" s="86"/>
      <c r="T97" s="231">
        <f>S97*H97</f>
        <v>0</v>
      </c>
      <c r="U97" s="231">
        <v>0</v>
      </c>
      <c r="V97" s="231">
        <f>U97*H97</f>
        <v>0</v>
      </c>
      <c r="W97" s="231">
        <v>0</v>
      </c>
      <c r="X97" s="232">
        <f>W97*H97</f>
        <v>0</v>
      </c>
      <c r="Y97" s="40"/>
      <c r="Z97" s="40"/>
      <c r="AA97" s="40"/>
      <c r="AB97" s="40"/>
      <c r="AC97" s="40"/>
      <c r="AD97" s="40"/>
      <c r="AE97" s="40"/>
      <c r="AR97" s="233" t="s">
        <v>175</v>
      </c>
      <c r="AT97" s="233" t="s">
        <v>171</v>
      </c>
      <c r="AU97" s="233" t="s">
        <v>86</v>
      </c>
      <c r="AY97" s="19" t="s">
        <v>166</v>
      </c>
      <c r="BE97" s="234">
        <f>IF(O97="základní",K97,0)</f>
        <v>0</v>
      </c>
      <c r="BF97" s="234">
        <f>IF(O97="snížená",K97,0)</f>
        <v>0</v>
      </c>
      <c r="BG97" s="234">
        <f>IF(O97="zákl. přenesená",K97,0)</f>
        <v>0</v>
      </c>
      <c r="BH97" s="234">
        <f>IF(O97="sníž. přenesená",K97,0)</f>
        <v>0</v>
      </c>
      <c r="BI97" s="234">
        <f>IF(O97="nulová",K97,0)</f>
        <v>0</v>
      </c>
      <c r="BJ97" s="19" t="s">
        <v>84</v>
      </c>
      <c r="BK97" s="234">
        <f>ROUND(P97*H97,2)</f>
        <v>0</v>
      </c>
      <c r="BL97" s="19" t="s">
        <v>175</v>
      </c>
      <c r="BM97" s="233" t="s">
        <v>2202</v>
      </c>
    </row>
    <row r="98" s="13" customFormat="1">
      <c r="A98" s="13"/>
      <c r="B98" s="245"/>
      <c r="C98" s="246"/>
      <c r="D98" s="247" t="s">
        <v>605</v>
      </c>
      <c r="E98" s="248" t="s">
        <v>20</v>
      </c>
      <c r="F98" s="249" t="s">
        <v>2199</v>
      </c>
      <c r="G98" s="246"/>
      <c r="H98" s="250">
        <v>610</v>
      </c>
      <c r="I98" s="251"/>
      <c r="J98" s="251"/>
      <c r="K98" s="246"/>
      <c r="L98" s="246"/>
      <c r="M98" s="252"/>
      <c r="N98" s="253"/>
      <c r="O98" s="254"/>
      <c r="P98" s="254"/>
      <c r="Q98" s="254"/>
      <c r="R98" s="254"/>
      <c r="S98" s="254"/>
      <c r="T98" s="254"/>
      <c r="U98" s="254"/>
      <c r="V98" s="254"/>
      <c r="W98" s="254"/>
      <c r="X98" s="255"/>
      <c r="Y98" s="13"/>
      <c r="Z98" s="13"/>
      <c r="AA98" s="13"/>
      <c r="AB98" s="13"/>
      <c r="AC98" s="13"/>
      <c r="AD98" s="13"/>
      <c r="AE98" s="13"/>
      <c r="AT98" s="256" t="s">
        <v>605</v>
      </c>
      <c r="AU98" s="256" t="s">
        <v>86</v>
      </c>
      <c r="AV98" s="13" t="s">
        <v>86</v>
      </c>
      <c r="AW98" s="13" t="s">
        <v>5</v>
      </c>
      <c r="AX98" s="13" t="s">
        <v>84</v>
      </c>
      <c r="AY98" s="256" t="s">
        <v>166</v>
      </c>
    </row>
    <row r="99" s="2" customFormat="1" ht="44.25" customHeight="1">
      <c r="A99" s="40"/>
      <c r="B99" s="41"/>
      <c r="C99" s="220" t="s">
        <v>187</v>
      </c>
      <c r="D99" s="220" t="s">
        <v>171</v>
      </c>
      <c r="E99" s="221" t="s">
        <v>2203</v>
      </c>
      <c r="F99" s="222" t="s">
        <v>2204</v>
      </c>
      <c r="G99" s="223" t="s">
        <v>599</v>
      </c>
      <c r="H99" s="224">
        <v>53.799999999999997</v>
      </c>
      <c r="I99" s="225"/>
      <c r="J99" s="225"/>
      <c r="K99" s="226">
        <f>ROUND(P99*H99,2)</f>
        <v>0</v>
      </c>
      <c r="L99" s="227"/>
      <c r="M99" s="46"/>
      <c r="N99" s="228" t="s">
        <v>20</v>
      </c>
      <c r="O99" s="229" t="s">
        <v>45</v>
      </c>
      <c r="P99" s="230">
        <f>I99+J99</f>
        <v>0</v>
      </c>
      <c r="Q99" s="230">
        <f>ROUND(I99*H99,2)</f>
        <v>0</v>
      </c>
      <c r="R99" s="230">
        <f>ROUND(J99*H99,2)</f>
        <v>0</v>
      </c>
      <c r="S99" s="86"/>
      <c r="T99" s="231">
        <f>S99*H99</f>
        <v>0</v>
      </c>
      <c r="U99" s="231">
        <v>0</v>
      </c>
      <c r="V99" s="231">
        <f>U99*H99</f>
        <v>0</v>
      </c>
      <c r="W99" s="231">
        <v>0</v>
      </c>
      <c r="X99" s="232">
        <f>W99*H99</f>
        <v>0</v>
      </c>
      <c r="Y99" s="40"/>
      <c r="Z99" s="40"/>
      <c r="AA99" s="40"/>
      <c r="AB99" s="40"/>
      <c r="AC99" s="40"/>
      <c r="AD99" s="40"/>
      <c r="AE99" s="40"/>
      <c r="AR99" s="233" t="s">
        <v>175</v>
      </c>
      <c r="AT99" s="233" t="s">
        <v>171</v>
      </c>
      <c r="AU99" s="233" t="s">
        <v>86</v>
      </c>
      <c r="AY99" s="19" t="s">
        <v>166</v>
      </c>
      <c r="BE99" s="234">
        <f>IF(O99="základní",K99,0)</f>
        <v>0</v>
      </c>
      <c r="BF99" s="234">
        <f>IF(O99="snížená",K99,0)</f>
        <v>0</v>
      </c>
      <c r="BG99" s="234">
        <f>IF(O99="zákl. přenesená",K99,0)</f>
        <v>0</v>
      </c>
      <c r="BH99" s="234">
        <f>IF(O99="sníž. přenesená",K99,0)</f>
        <v>0</v>
      </c>
      <c r="BI99" s="234">
        <f>IF(O99="nulová",K99,0)</f>
        <v>0</v>
      </c>
      <c r="BJ99" s="19" t="s">
        <v>84</v>
      </c>
      <c r="BK99" s="234">
        <f>ROUND(P99*H99,2)</f>
        <v>0</v>
      </c>
      <c r="BL99" s="19" t="s">
        <v>175</v>
      </c>
      <c r="BM99" s="233" t="s">
        <v>2205</v>
      </c>
    </row>
    <row r="100" s="13" customFormat="1">
      <c r="A100" s="13"/>
      <c r="B100" s="245"/>
      <c r="C100" s="246"/>
      <c r="D100" s="247" t="s">
        <v>605</v>
      </c>
      <c r="E100" s="248" t="s">
        <v>20</v>
      </c>
      <c r="F100" s="249" t="s">
        <v>2206</v>
      </c>
      <c r="G100" s="246"/>
      <c r="H100" s="250">
        <v>6.5999999999999996</v>
      </c>
      <c r="I100" s="251"/>
      <c r="J100" s="251"/>
      <c r="K100" s="246"/>
      <c r="L100" s="246"/>
      <c r="M100" s="252"/>
      <c r="N100" s="253"/>
      <c r="O100" s="254"/>
      <c r="P100" s="254"/>
      <c r="Q100" s="254"/>
      <c r="R100" s="254"/>
      <c r="S100" s="254"/>
      <c r="T100" s="254"/>
      <c r="U100" s="254"/>
      <c r="V100" s="254"/>
      <c r="W100" s="254"/>
      <c r="X100" s="255"/>
      <c r="Y100" s="13"/>
      <c r="Z100" s="13"/>
      <c r="AA100" s="13"/>
      <c r="AB100" s="13"/>
      <c r="AC100" s="13"/>
      <c r="AD100" s="13"/>
      <c r="AE100" s="13"/>
      <c r="AT100" s="256" t="s">
        <v>605</v>
      </c>
      <c r="AU100" s="256" t="s">
        <v>86</v>
      </c>
      <c r="AV100" s="13" t="s">
        <v>86</v>
      </c>
      <c r="AW100" s="13" t="s">
        <v>5</v>
      </c>
      <c r="AX100" s="13" t="s">
        <v>76</v>
      </c>
      <c r="AY100" s="256" t="s">
        <v>166</v>
      </c>
    </row>
    <row r="101" s="13" customFormat="1">
      <c r="A101" s="13"/>
      <c r="B101" s="245"/>
      <c r="C101" s="246"/>
      <c r="D101" s="247" t="s">
        <v>605</v>
      </c>
      <c r="E101" s="248" t="s">
        <v>20</v>
      </c>
      <c r="F101" s="249" t="s">
        <v>2207</v>
      </c>
      <c r="G101" s="246"/>
      <c r="H101" s="250">
        <v>6.7999999999999998</v>
      </c>
      <c r="I101" s="251"/>
      <c r="J101" s="251"/>
      <c r="K101" s="246"/>
      <c r="L101" s="246"/>
      <c r="M101" s="252"/>
      <c r="N101" s="253"/>
      <c r="O101" s="254"/>
      <c r="P101" s="254"/>
      <c r="Q101" s="254"/>
      <c r="R101" s="254"/>
      <c r="S101" s="254"/>
      <c r="T101" s="254"/>
      <c r="U101" s="254"/>
      <c r="V101" s="254"/>
      <c r="W101" s="254"/>
      <c r="X101" s="255"/>
      <c r="Y101" s="13"/>
      <c r="Z101" s="13"/>
      <c r="AA101" s="13"/>
      <c r="AB101" s="13"/>
      <c r="AC101" s="13"/>
      <c r="AD101" s="13"/>
      <c r="AE101" s="13"/>
      <c r="AT101" s="256" t="s">
        <v>605</v>
      </c>
      <c r="AU101" s="256" t="s">
        <v>86</v>
      </c>
      <c r="AV101" s="13" t="s">
        <v>86</v>
      </c>
      <c r="AW101" s="13" t="s">
        <v>5</v>
      </c>
      <c r="AX101" s="13" t="s">
        <v>76</v>
      </c>
      <c r="AY101" s="256" t="s">
        <v>166</v>
      </c>
    </row>
    <row r="102" s="13" customFormat="1">
      <c r="A102" s="13"/>
      <c r="B102" s="245"/>
      <c r="C102" s="246"/>
      <c r="D102" s="247" t="s">
        <v>605</v>
      </c>
      <c r="E102" s="248" t="s">
        <v>20</v>
      </c>
      <c r="F102" s="249" t="s">
        <v>2208</v>
      </c>
      <c r="G102" s="246"/>
      <c r="H102" s="250">
        <v>6</v>
      </c>
      <c r="I102" s="251"/>
      <c r="J102" s="251"/>
      <c r="K102" s="246"/>
      <c r="L102" s="246"/>
      <c r="M102" s="252"/>
      <c r="N102" s="253"/>
      <c r="O102" s="254"/>
      <c r="P102" s="254"/>
      <c r="Q102" s="254"/>
      <c r="R102" s="254"/>
      <c r="S102" s="254"/>
      <c r="T102" s="254"/>
      <c r="U102" s="254"/>
      <c r="V102" s="254"/>
      <c r="W102" s="254"/>
      <c r="X102" s="255"/>
      <c r="Y102" s="13"/>
      <c r="Z102" s="13"/>
      <c r="AA102" s="13"/>
      <c r="AB102" s="13"/>
      <c r="AC102" s="13"/>
      <c r="AD102" s="13"/>
      <c r="AE102" s="13"/>
      <c r="AT102" s="256" t="s">
        <v>605</v>
      </c>
      <c r="AU102" s="256" t="s">
        <v>86</v>
      </c>
      <c r="AV102" s="13" t="s">
        <v>86</v>
      </c>
      <c r="AW102" s="13" t="s">
        <v>5</v>
      </c>
      <c r="AX102" s="13" t="s">
        <v>76</v>
      </c>
      <c r="AY102" s="256" t="s">
        <v>166</v>
      </c>
    </row>
    <row r="103" s="13" customFormat="1">
      <c r="A103" s="13"/>
      <c r="B103" s="245"/>
      <c r="C103" s="246"/>
      <c r="D103" s="247" t="s">
        <v>605</v>
      </c>
      <c r="E103" s="248" t="s">
        <v>20</v>
      </c>
      <c r="F103" s="249" t="s">
        <v>2209</v>
      </c>
      <c r="G103" s="246"/>
      <c r="H103" s="250">
        <v>5.5999999999999996</v>
      </c>
      <c r="I103" s="251"/>
      <c r="J103" s="251"/>
      <c r="K103" s="246"/>
      <c r="L103" s="246"/>
      <c r="M103" s="252"/>
      <c r="N103" s="253"/>
      <c r="O103" s="254"/>
      <c r="P103" s="254"/>
      <c r="Q103" s="254"/>
      <c r="R103" s="254"/>
      <c r="S103" s="254"/>
      <c r="T103" s="254"/>
      <c r="U103" s="254"/>
      <c r="V103" s="254"/>
      <c r="W103" s="254"/>
      <c r="X103" s="255"/>
      <c r="Y103" s="13"/>
      <c r="Z103" s="13"/>
      <c r="AA103" s="13"/>
      <c r="AB103" s="13"/>
      <c r="AC103" s="13"/>
      <c r="AD103" s="13"/>
      <c r="AE103" s="13"/>
      <c r="AT103" s="256" t="s">
        <v>605</v>
      </c>
      <c r="AU103" s="256" t="s">
        <v>86</v>
      </c>
      <c r="AV103" s="13" t="s">
        <v>86</v>
      </c>
      <c r="AW103" s="13" t="s">
        <v>5</v>
      </c>
      <c r="AX103" s="13" t="s">
        <v>76</v>
      </c>
      <c r="AY103" s="256" t="s">
        <v>166</v>
      </c>
    </row>
    <row r="104" s="13" customFormat="1">
      <c r="A104" s="13"/>
      <c r="B104" s="245"/>
      <c r="C104" s="246"/>
      <c r="D104" s="247" t="s">
        <v>605</v>
      </c>
      <c r="E104" s="248" t="s">
        <v>20</v>
      </c>
      <c r="F104" s="249" t="s">
        <v>2210</v>
      </c>
      <c r="G104" s="246"/>
      <c r="H104" s="250">
        <v>6.4000000000000004</v>
      </c>
      <c r="I104" s="251"/>
      <c r="J104" s="251"/>
      <c r="K104" s="246"/>
      <c r="L104" s="246"/>
      <c r="M104" s="252"/>
      <c r="N104" s="253"/>
      <c r="O104" s="254"/>
      <c r="P104" s="254"/>
      <c r="Q104" s="254"/>
      <c r="R104" s="254"/>
      <c r="S104" s="254"/>
      <c r="T104" s="254"/>
      <c r="U104" s="254"/>
      <c r="V104" s="254"/>
      <c r="W104" s="254"/>
      <c r="X104" s="255"/>
      <c r="Y104" s="13"/>
      <c r="Z104" s="13"/>
      <c r="AA104" s="13"/>
      <c r="AB104" s="13"/>
      <c r="AC104" s="13"/>
      <c r="AD104" s="13"/>
      <c r="AE104" s="13"/>
      <c r="AT104" s="256" t="s">
        <v>605</v>
      </c>
      <c r="AU104" s="256" t="s">
        <v>86</v>
      </c>
      <c r="AV104" s="13" t="s">
        <v>86</v>
      </c>
      <c r="AW104" s="13" t="s">
        <v>5</v>
      </c>
      <c r="AX104" s="13" t="s">
        <v>76</v>
      </c>
      <c r="AY104" s="256" t="s">
        <v>166</v>
      </c>
    </row>
    <row r="105" s="13" customFormat="1">
      <c r="A105" s="13"/>
      <c r="B105" s="245"/>
      <c r="C105" s="246"/>
      <c r="D105" s="247" t="s">
        <v>605</v>
      </c>
      <c r="E105" s="248" t="s">
        <v>20</v>
      </c>
      <c r="F105" s="249" t="s">
        <v>2211</v>
      </c>
      <c r="G105" s="246"/>
      <c r="H105" s="250">
        <v>6.4000000000000004</v>
      </c>
      <c r="I105" s="251"/>
      <c r="J105" s="251"/>
      <c r="K105" s="246"/>
      <c r="L105" s="246"/>
      <c r="M105" s="252"/>
      <c r="N105" s="253"/>
      <c r="O105" s="254"/>
      <c r="P105" s="254"/>
      <c r="Q105" s="254"/>
      <c r="R105" s="254"/>
      <c r="S105" s="254"/>
      <c r="T105" s="254"/>
      <c r="U105" s="254"/>
      <c r="V105" s="254"/>
      <c r="W105" s="254"/>
      <c r="X105" s="255"/>
      <c r="Y105" s="13"/>
      <c r="Z105" s="13"/>
      <c r="AA105" s="13"/>
      <c r="AB105" s="13"/>
      <c r="AC105" s="13"/>
      <c r="AD105" s="13"/>
      <c r="AE105" s="13"/>
      <c r="AT105" s="256" t="s">
        <v>605</v>
      </c>
      <c r="AU105" s="256" t="s">
        <v>86</v>
      </c>
      <c r="AV105" s="13" t="s">
        <v>86</v>
      </c>
      <c r="AW105" s="13" t="s">
        <v>5</v>
      </c>
      <c r="AX105" s="13" t="s">
        <v>76</v>
      </c>
      <c r="AY105" s="256" t="s">
        <v>166</v>
      </c>
    </row>
    <row r="106" s="13" customFormat="1">
      <c r="A106" s="13"/>
      <c r="B106" s="245"/>
      <c r="C106" s="246"/>
      <c r="D106" s="247" t="s">
        <v>605</v>
      </c>
      <c r="E106" s="248" t="s">
        <v>20</v>
      </c>
      <c r="F106" s="249" t="s">
        <v>2212</v>
      </c>
      <c r="G106" s="246"/>
      <c r="H106" s="250">
        <v>5.2000000000000002</v>
      </c>
      <c r="I106" s="251"/>
      <c r="J106" s="251"/>
      <c r="K106" s="246"/>
      <c r="L106" s="246"/>
      <c r="M106" s="252"/>
      <c r="N106" s="253"/>
      <c r="O106" s="254"/>
      <c r="P106" s="254"/>
      <c r="Q106" s="254"/>
      <c r="R106" s="254"/>
      <c r="S106" s="254"/>
      <c r="T106" s="254"/>
      <c r="U106" s="254"/>
      <c r="V106" s="254"/>
      <c r="W106" s="254"/>
      <c r="X106" s="255"/>
      <c r="Y106" s="13"/>
      <c r="Z106" s="13"/>
      <c r="AA106" s="13"/>
      <c r="AB106" s="13"/>
      <c r="AC106" s="13"/>
      <c r="AD106" s="13"/>
      <c r="AE106" s="13"/>
      <c r="AT106" s="256" t="s">
        <v>605</v>
      </c>
      <c r="AU106" s="256" t="s">
        <v>86</v>
      </c>
      <c r="AV106" s="13" t="s">
        <v>86</v>
      </c>
      <c r="AW106" s="13" t="s">
        <v>5</v>
      </c>
      <c r="AX106" s="13" t="s">
        <v>76</v>
      </c>
      <c r="AY106" s="256" t="s">
        <v>166</v>
      </c>
    </row>
    <row r="107" s="13" customFormat="1">
      <c r="A107" s="13"/>
      <c r="B107" s="245"/>
      <c r="C107" s="246"/>
      <c r="D107" s="247" t="s">
        <v>605</v>
      </c>
      <c r="E107" s="248" t="s">
        <v>20</v>
      </c>
      <c r="F107" s="249" t="s">
        <v>2213</v>
      </c>
      <c r="G107" s="246"/>
      <c r="H107" s="250">
        <v>4.4000000000000004</v>
      </c>
      <c r="I107" s="251"/>
      <c r="J107" s="251"/>
      <c r="K107" s="246"/>
      <c r="L107" s="246"/>
      <c r="M107" s="252"/>
      <c r="N107" s="253"/>
      <c r="O107" s="254"/>
      <c r="P107" s="254"/>
      <c r="Q107" s="254"/>
      <c r="R107" s="254"/>
      <c r="S107" s="254"/>
      <c r="T107" s="254"/>
      <c r="U107" s="254"/>
      <c r="V107" s="254"/>
      <c r="W107" s="254"/>
      <c r="X107" s="255"/>
      <c r="Y107" s="13"/>
      <c r="Z107" s="13"/>
      <c r="AA107" s="13"/>
      <c r="AB107" s="13"/>
      <c r="AC107" s="13"/>
      <c r="AD107" s="13"/>
      <c r="AE107" s="13"/>
      <c r="AT107" s="256" t="s">
        <v>605</v>
      </c>
      <c r="AU107" s="256" t="s">
        <v>86</v>
      </c>
      <c r="AV107" s="13" t="s">
        <v>86</v>
      </c>
      <c r="AW107" s="13" t="s">
        <v>5</v>
      </c>
      <c r="AX107" s="13" t="s">
        <v>76</v>
      </c>
      <c r="AY107" s="256" t="s">
        <v>166</v>
      </c>
    </row>
    <row r="108" s="13" customFormat="1">
      <c r="A108" s="13"/>
      <c r="B108" s="245"/>
      <c r="C108" s="246"/>
      <c r="D108" s="247" t="s">
        <v>605</v>
      </c>
      <c r="E108" s="248" t="s">
        <v>20</v>
      </c>
      <c r="F108" s="249" t="s">
        <v>2214</v>
      </c>
      <c r="G108" s="246"/>
      <c r="H108" s="250">
        <v>3.2000000000000002</v>
      </c>
      <c r="I108" s="251"/>
      <c r="J108" s="251"/>
      <c r="K108" s="246"/>
      <c r="L108" s="246"/>
      <c r="M108" s="252"/>
      <c r="N108" s="253"/>
      <c r="O108" s="254"/>
      <c r="P108" s="254"/>
      <c r="Q108" s="254"/>
      <c r="R108" s="254"/>
      <c r="S108" s="254"/>
      <c r="T108" s="254"/>
      <c r="U108" s="254"/>
      <c r="V108" s="254"/>
      <c r="W108" s="254"/>
      <c r="X108" s="255"/>
      <c r="Y108" s="13"/>
      <c r="Z108" s="13"/>
      <c r="AA108" s="13"/>
      <c r="AB108" s="13"/>
      <c r="AC108" s="13"/>
      <c r="AD108" s="13"/>
      <c r="AE108" s="13"/>
      <c r="AT108" s="256" t="s">
        <v>605</v>
      </c>
      <c r="AU108" s="256" t="s">
        <v>86</v>
      </c>
      <c r="AV108" s="13" t="s">
        <v>86</v>
      </c>
      <c r="AW108" s="13" t="s">
        <v>5</v>
      </c>
      <c r="AX108" s="13" t="s">
        <v>76</v>
      </c>
      <c r="AY108" s="256" t="s">
        <v>166</v>
      </c>
    </row>
    <row r="109" s="13" customFormat="1">
      <c r="A109" s="13"/>
      <c r="B109" s="245"/>
      <c r="C109" s="246"/>
      <c r="D109" s="247" t="s">
        <v>605</v>
      </c>
      <c r="E109" s="248" t="s">
        <v>20</v>
      </c>
      <c r="F109" s="249" t="s">
        <v>2215</v>
      </c>
      <c r="G109" s="246"/>
      <c r="H109" s="250">
        <v>3.2000000000000002</v>
      </c>
      <c r="I109" s="251"/>
      <c r="J109" s="251"/>
      <c r="K109" s="246"/>
      <c r="L109" s="246"/>
      <c r="M109" s="252"/>
      <c r="N109" s="253"/>
      <c r="O109" s="254"/>
      <c r="P109" s="254"/>
      <c r="Q109" s="254"/>
      <c r="R109" s="254"/>
      <c r="S109" s="254"/>
      <c r="T109" s="254"/>
      <c r="U109" s="254"/>
      <c r="V109" s="254"/>
      <c r="W109" s="254"/>
      <c r="X109" s="255"/>
      <c r="Y109" s="13"/>
      <c r="Z109" s="13"/>
      <c r="AA109" s="13"/>
      <c r="AB109" s="13"/>
      <c r="AC109" s="13"/>
      <c r="AD109" s="13"/>
      <c r="AE109" s="13"/>
      <c r="AT109" s="256" t="s">
        <v>605</v>
      </c>
      <c r="AU109" s="256" t="s">
        <v>86</v>
      </c>
      <c r="AV109" s="13" t="s">
        <v>86</v>
      </c>
      <c r="AW109" s="13" t="s">
        <v>5</v>
      </c>
      <c r="AX109" s="13" t="s">
        <v>76</v>
      </c>
      <c r="AY109" s="256" t="s">
        <v>166</v>
      </c>
    </row>
    <row r="110" s="14" customFormat="1">
      <c r="A110" s="14"/>
      <c r="B110" s="257"/>
      <c r="C110" s="258"/>
      <c r="D110" s="247" t="s">
        <v>605</v>
      </c>
      <c r="E110" s="259" t="s">
        <v>20</v>
      </c>
      <c r="F110" s="260" t="s">
        <v>608</v>
      </c>
      <c r="G110" s="258"/>
      <c r="H110" s="261">
        <v>53.800000000000004</v>
      </c>
      <c r="I110" s="262"/>
      <c r="J110" s="262"/>
      <c r="K110" s="258"/>
      <c r="L110" s="258"/>
      <c r="M110" s="263"/>
      <c r="N110" s="264"/>
      <c r="O110" s="265"/>
      <c r="P110" s="265"/>
      <c r="Q110" s="265"/>
      <c r="R110" s="265"/>
      <c r="S110" s="265"/>
      <c r="T110" s="265"/>
      <c r="U110" s="265"/>
      <c r="V110" s="265"/>
      <c r="W110" s="265"/>
      <c r="X110" s="266"/>
      <c r="Y110" s="14"/>
      <c r="Z110" s="14"/>
      <c r="AA110" s="14"/>
      <c r="AB110" s="14"/>
      <c r="AC110" s="14"/>
      <c r="AD110" s="14"/>
      <c r="AE110" s="14"/>
      <c r="AT110" s="267" t="s">
        <v>605</v>
      </c>
      <c r="AU110" s="267" t="s">
        <v>86</v>
      </c>
      <c r="AV110" s="14" t="s">
        <v>175</v>
      </c>
      <c r="AW110" s="14" t="s">
        <v>5</v>
      </c>
      <c r="AX110" s="14" t="s">
        <v>84</v>
      </c>
      <c r="AY110" s="267" t="s">
        <v>166</v>
      </c>
    </row>
    <row r="111" s="2" customFormat="1" ht="49.05" customHeight="1">
      <c r="A111" s="40"/>
      <c r="B111" s="41"/>
      <c r="C111" s="220" t="s">
        <v>191</v>
      </c>
      <c r="D111" s="220" t="s">
        <v>171</v>
      </c>
      <c r="E111" s="221" t="s">
        <v>2216</v>
      </c>
      <c r="F111" s="222" t="s">
        <v>2217</v>
      </c>
      <c r="G111" s="223" t="s">
        <v>599</v>
      </c>
      <c r="H111" s="224">
        <v>90.802999999999997</v>
      </c>
      <c r="I111" s="225"/>
      <c r="J111" s="225"/>
      <c r="K111" s="226">
        <f>ROUND(P111*H111,2)</f>
        <v>0</v>
      </c>
      <c r="L111" s="227"/>
      <c r="M111" s="46"/>
      <c r="N111" s="228" t="s">
        <v>20</v>
      </c>
      <c r="O111" s="229" t="s">
        <v>45</v>
      </c>
      <c r="P111" s="230">
        <f>I111+J111</f>
        <v>0</v>
      </c>
      <c r="Q111" s="230">
        <f>ROUND(I111*H111,2)</f>
        <v>0</v>
      </c>
      <c r="R111" s="230">
        <f>ROUND(J111*H111,2)</f>
        <v>0</v>
      </c>
      <c r="S111" s="86"/>
      <c r="T111" s="231">
        <f>S111*H111</f>
        <v>0</v>
      </c>
      <c r="U111" s="231">
        <v>0</v>
      </c>
      <c r="V111" s="231">
        <f>U111*H111</f>
        <v>0</v>
      </c>
      <c r="W111" s="231">
        <v>0</v>
      </c>
      <c r="X111" s="232">
        <f>W111*H111</f>
        <v>0</v>
      </c>
      <c r="Y111" s="40"/>
      <c r="Z111" s="40"/>
      <c r="AA111" s="40"/>
      <c r="AB111" s="40"/>
      <c r="AC111" s="40"/>
      <c r="AD111" s="40"/>
      <c r="AE111" s="40"/>
      <c r="AR111" s="233" t="s">
        <v>175</v>
      </c>
      <c r="AT111" s="233" t="s">
        <v>171</v>
      </c>
      <c r="AU111" s="233" t="s">
        <v>86</v>
      </c>
      <c r="AY111" s="19" t="s">
        <v>166</v>
      </c>
      <c r="BE111" s="234">
        <f>IF(O111="základní",K111,0)</f>
        <v>0</v>
      </c>
      <c r="BF111" s="234">
        <f>IF(O111="snížená",K111,0)</f>
        <v>0</v>
      </c>
      <c r="BG111" s="234">
        <f>IF(O111="zákl. přenesená",K111,0)</f>
        <v>0</v>
      </c>
      <c r="BH111" s="234">
        <f>IF(O111="sníž. přenesená",K111,0)</f>
        <v>0</v>
      </c>
      <c r="BI111" s="234">
        <f>IF(O111="nulová",K111,0)</f>
        <v>0</v>
      </c>
      <c r="BJ111" s="19" t="s">
        <v>84</v>
      </c>
      <c r="BK111" s="234">
        <f>ROUND(P111*H111,2)</f>
        <v>0</v>
      </c>
      <c r="BL111" s="19" t="s">
        <v>175</v>
      </c>
      <c r="BM111" s="233" t="s">
        <v>2218</v>
      </c>
    </row>
    <row r="112" s="15" customFormat="1">
      <c r="A112" s="15"/>
      <c r="B112" s="277"/>
      <c r="C112" s="278"/>
      <c r="D112" s="247" t="s">
        <v>605</v>
      </c>
      <c r="E112" s="279" t="s">
        <v>20</v>
      </c>
      <c r="F112" s="280" t="s">
        <v>2219</v>
      </c>
      <c r="G112" s="278"/>
      <c r="H112" s="279" t="s">
        <v>20</v>
      </c>
      <c r="I112" s="281"/>
      <c r="J112" s="281"/>
      <c r="K112" s="278"/>
      <c r="L112" s="278"/>
      <c r="M112" s="282"/>
      <c r="N112" s="283"/>
      <c r="O112" s="284"/>
      <c r="P112" s="284"/>
      <c r="Q112" s="284"/>
      <c r="R112" s="284"/>
      <c r="S112" s="284"/>
      <c r="T112" s="284"/>
      <c r="U112" s="284"/>
      <c r="V112" s="284"/>
      <c r="W112" s="284"/>
      <c r="X112" s="285"/>
      <c r="Y112" s="15"/>
      <c r="Z112" s="15"/>
      <c r="AA112" s="15"/>
      <c r="AB112" s="15"/>
      <c r="AC112" s="15"/>
      <c r="AD112" s="15"/>
      <c r="AE112" s="15"/>
      <c r="AT112" s="286" t="s">
        <v>605</v>
      </c>
      <c r="AU112" s="286" t="s">
        <v>86</v>
      </c>
      <c r="AV112" s="15" t="s">
        <v>84</v>
      </c>
      <c r="AW112" s="15" t="s">
        <v>5</v>
      </c>
      <c r="AX112" s="15" t="s">
        <v>76</v>
      </c>
      <c r="AY112" s="286" t="s">
        <v>166</v>
      </c>
    </row>
    <row r="113" s="13" customFormat="1">
      <c r="A113" s="13"/>
      <c r="B113" s="245"/>
      <c r="C113" s="246"/>
      <c r="D113" s="247" t="s">
        <v>605</v>
      </c>
      <c r="E113" s="248" t="s">
        <v>20</v>
      </c>
      <c r="F113" s="249" t="s">
        <v>2220</v>
      </c>
      <c r="G113" s="246"/>
      <c r="H113" s="250">
        <v>99.319999999999993</v>
      </c>
      <c r="I113" s="251"/>
      <c r="J113" s="251"/>
      <c r="K113" s="246"/>
      <c r="L113" s="246"/>
      <c r="M113" s="252"/>
      <c r="N113" s="253"/>
      <c r="O113" s="254"/>
      <c r="P113" s="254"/>
      <c r="Q113" s="254"/>
      <c r="R113" s="254"/>
      <c r="S113" s="254"/>
      <c r="T113" s="254"/>
      <c r="U113" s="254"/>
      <c r="V113" s="254"/>
      <c r="W113" s="254"/>
      <c r="X113" s="255"/>
      <c r="Y113" s="13"/>
      <c r="Z113" s="13"/>
      <c r="AA113" s="13"/>
      <c r="AB113" s="13"/>
      <c r="AC113" s="13"/>
      <c r="AD113" s="13"/>
      <c r="AE113" s="13"/>
      <c r="AT113" s="256" t="s">
        <v>605</v>
      </c>
      <c r="AU113" s="256" t="s">
        <v>86</v>
      </c>
      <c r="AV113" s="13" t="s">
        <v>86</v>
      </c>
      <c r="AW113" s="13" t="s">
        <v>5</v>
      </c>
      <c r="AX113" s="13" t="s">
        <v>76</v>
      </c>
      <c r="AY113" s="256" t="s">
        <v>166</v>
      </c>
    </row>
    <row r="114" s="13" customFormat="1">
      <c r="A114" s="13"/>
      <c r="B114" s="245"/>
      <c r="C114" s="246"/>
      <c r="D114" s="247" t="s">
        <v>605</v>
      </c>
      <c r="E114" s="248" t="s">
        <v>20</v>
      </c>
      <c r="F114" s="249" t="s">
        <v>2221</v>
      </c>
      <c r="G114" s="246"/>
      <c r="H114" s="250">
        <v>12.16</v>
      </c>
      <c r="I114" s="251"/>
      <c r="J114" s="251"/>
      <c r="K114" s="246"/>
      <c r="L114" s="246"/>
      <c r="M114" s="252"/>
      <c r="N114" s="253"/>
      <c r="O114" s="254"/>
      <c r="P114" s="254"/>
      <c r="Q114" s="254"/>
      <c r="R114" s="254"/>
      <c r="S114" s="254"/>
      <c r="T114" s="254"/>
      <c r="U114" s="254"/>
      <c r="V114" s="254"/>
      <c r="W114" s="254"/>
      <c r="X114" s="255"/>
      <c r="Y114" s="13"/>
      <c r="Z114" s="13"/>
      <c r="AA114" s="13"/>
      <c r="AB114" s="13"/>
      <c r="AC114" s="13"/>
      <c r="AD114" s="13"/>
      <c r="AE114" s="13"/>
      <c r="AT114" s="256" t="s">
        <v>605</v>
      </c>
      <c r="AU114" s="256" t="s">
        <v>86</v>
      </c>
      <c r="AV114" s="13" t="s">
        <v>86</v>
      </c>
      <c r="AW114" s="13" t="s">
        <v>5</v>
      </c>
      <c r="AX114" s="13" t="s">
        <v>76</v>
      </c>
      <c r="AY114" s="256" t="s">
        <v>166</v>
      </c>
    </row>
    <row r="115" s="15" customFormat="1">
      <c r="A115" s="15"/>
      <c r="B115" s="277"/>
      <c r="C115" s="278"/>
      <c r="D115" s="247" t="s">
        <v>605</v>
      </c>
      <c r="E115" s="279" t="s">
        <v>20</v>
      </c>
      <c r="F115" s="280" t="s">
        <v>2222</v>
      </c>
      <c r="G115" s="278"/>
      <c r="H115" s="279" t="s">
        <v>20</v>
      </c>
      <c r="I115" s="281"/>
      <c r="J115" s="281"/>
      <c r="K115" s="278"/>
      <c r="L115" s="278"/>
      <c r="M115" s="282"/>
      <c r="N115" s="283"/>
      <c r="O115" s="284"/>
      <c r="P115" s="284"/>
      <c r="Q115" s="284"/>
      <c r="R115" s="284"/>
      <c r="S115" s="284"/>
      <c r="T115" s="284"/>
      <c r="U115" s="284"/>
      <c r="V115" s="284"/>
      <c r="W115" s="284"/>
      <c r="X115" s="285"/>
      <c r="Y115" s="15"/>
      <c r="Z115" s="15"/>
      <c r="AA115" s="15"/>
      <c r="AB115" s="15"/>
      <c r="AC115" s="15"/>
      <c r="AD115" s="15"/>
      <c r="AE115" s="15"/>
      <c r="AT115" s="286" t="s">
        <v>605</v>
      </c>
      <c r="AU115" s="286" t="s">
        <v>86</v>
      </c>
      <c r="AV115" s="15" t="s">
        <v>84</v>
      </c>
      <c r="AW115" s="15" t="s">
        <v>5</v>
      </c>
      <c r="AX115" s="15" t="s">
        <v>76</v>
      </c>
      <c r="AY115" s="286" t="s">
        <v>166</v>
      </c>
    </row>
    <row r="116" s="13" customFormat="1">
      <c r="A116" s="13"/>
      <c r="B116" s="245"/>
      <c r="C116" s="246"/>
      <c r="D116" s="247" t="s">
        <v>605</v>
      </c>
      <c r="E116" s="248" t="s">
        <v>20</v>
      </c>
      <c r="F116" s="249" t="s">
        <v>2223</v>
      </c>
      <c r="G116" s="246"/>
      <c r="H116" s="250">
        <v>56.295000000000002</v>
      </c>
      <c r="I116" s="251"/>
      <c r="J116" s="251"/>
      <c r="K116" s="246"/>
      <c r="L116" s="246"/>
      <c r="M116" s="252"/>
      <c r="N116" s="253"/>
      <c r="O116" s="254"/>
      <c r="P116" s="254"/>
      <c r="Q116" s="254"/>
      <c r="R116" s="254"/>
      <c r="S116" s="254"/>
      <c r="T116" s="254"/>
      <c r="U116" s="254"/>
      <c r="V116" s="254"/>
      <c r="W116" s="254"/>
      <c r="X116" s="255"/>
      <c r="Y116" s="13"/>
      <c r="Z116" s="13"/>
      <c r="AA116" s="13"/>
      <c r="AB116" s="13"/>
      <c r="AC116" s="13"/>
      <c r="AD116" s="13"/>
      <c r="AE116" s="13"/>
      <c r="AT116" s="256" t="s">
        <v>605</v>
      </c>
      <c r="AU116" s="256" t="s">
        <v>86</v>
      </c>
      <c r="AV116" s="13" t="s">
        <v>86</v>
      </c>
      <c r="AW116" s="13" t="s">
        <v>5</v>
      </c>
      <c r="AX116" s="13" t="s">
        <v>76</v>
      </c>
      <c r="AY116" s="256" t="s">
        <v>166</v>
      </c>
    </row>
    <row r="117" s="15" customFormat="1">
      <c r="A117" s="15"/>
      <c r="B117" s="277"/>
      <c r="C117" s="278"/>
      <c r="D117" s="247" t="s">
        <v>605</v>
      </c>
      <c r="E117" s="279" t="s">
        <v>20</v>
      </c>
      <c r="F117" s="280" t="s">
        <v>2224</v>
      </c>
      <c r="G117" s="278"/>
      <c r="H117" s="279" t="s">
        <v>20</v>
      </c>
      <c r="I117" s="281"/>
      <c r="J117" s="281"/>
      <c r="K117" s="278"/>
      <c r="L117" s="278"/>
      <c r="M117" s="282"/>
      <c r="N117" s="283"/>
      <c r="O117" s="284"/>
      <c r="P117" s="284"/>
      <c r="Q117" s="284"/>
      <c r="R117" s="284"/>
      <c r="S117" s="284"/>
      <c r="T117" s="284"/>
      <c r="U117" s="284"/>
      <c r="V117" s="284"/>
      <c r="W117" s="284"/>
      <c r="X117" s="285"/>
      <c r="Y117" s="15"/>
      <c r="Z117" s="15"/>
      <c r="AA117" s="15"/>
      <c r="AB117" s="15"/>
      <c r="AC117" s="15"/>
      <c r="AD117" s="15"/>
      <c r="AE117" s="15"/>
      <c r="AT117" s="286" t="s">
        <v>605</v>
      </c>
      <c r="AU117" s="286" t="s">
        <v>86</v>
      </c>
      <c r="AV117" s="15" t="s">
        <v>84</v>
      </c>
      <c r="AW117" s="15" t="s">
        <v>5</v>
      </c>
      <c r="AX117" s="15" t="s">
        <v>76</v>
      </c>
      <c r="AY117" s="286" t="s">
        <v>166</v>
      </c>
    </row>
    <row r="118" s="13" customFormat="1">
      <c r="A118" s="13"/>
      <c r="B118" s="245"/>
      <c r="C118" s="246"/>
      <c r="D118" s="247" t="s">
        <v>605</v>
      </c>
      <c r="E118" s="248" t="s">
        <v>20</v>
      </c>
      <c r="F118" s="249" t="s">
        <v>2225</v>
      </c>
      <c r="G118" s="246"/>
      <c r="H118" s="250">
        <v>111.872</v>
      </c>
      <c r="I118" s="251"/>
      <c r="J118" s="251"/>
      <c r="K118" s="246"/>
      <c r="L118" s="246"/>
      <c r="M118" s="252"/>
      <c r="N118" s="253"/>
      <c r="O118" s="254"/>
      <c r="P118" s="254"/>
      <c r="Q118" s="254"/>
      <c r="R118" s="254"/>
      <c r="S118" s="254"/>
      <c r="T118" s="254"/>
      <c r="U118" s="254"/>
      <c r="V118" s="254"/>
      <c r="W118" s="254"/>
      <c r="X118" s="255"/>
      <c r="Y118" s="13"/>
      <c r="Z118" s="13"/>
      <c r="AA118" s="13"/>
      <c r="AB118" s="13"/>
      <c r="AC118" s="13"/>
      <c r="AD118" s="13"/>
      <c r="AE118" s="13"/>
      <c r="AT118" s="256" t="s">
        <v>605</v>
      </c>
      <c r="AU118" s="256" t="s">
        <v>86</v>
      </c>
      <c r="AV118" s="13" t="s">
        <v>86</v>
      </c>
      <c r="AW118" s="13" t="s">
        <v>5</v>
      </c>
      <c r="AX118" s="13" t="s">
        <v>76</v>
      </c>
      <c r="AY118" s="256" t="s">
        <v>166</v>
      </c>
    </row>
    <row r="119" s="15" customFormat="1">
      <c r="A119" s="15"/>
      <c r="B119" s="277"/>
      <c r="C119" s="278"/>
      <c r="D119" s="247" t="s">
        <v>605</v>
      </c>
      <c r="E119" s="279" t="s">
        <v>20</v>
      </c>
      <c r="F119" s="280" t="s">
        <v>2226</v>
      </c>
      <c r="G119" s="278"/>
      <c r="H119" s="279" t="s">
        <v>20</v>
      </c>
      <c r="I119" s="281"/>
      <c r="J119" s="281"/>
      <c r="K119" s="278"/>
      <c r="L119" s="278"/>
      <c r="M119" s="282"/>
      <c r="N119" s="283"/>
      <c r="O119" s="284"/>
      <c r="P119" s="284"/>
      <c r="Q119" s="284"/>
      <c r="R119" s="284"/>
      <c r="S119" s="284"/>
      <c r="T119" s="284"/>
      <c r="U119" s="284"/>
      <c r="V119" s="284"/>
      <c r="W119" s="284"/>
      <c r="X119" s="285"/>
      <c r="Y119" s="15"/>
      <c r="Z119" s="15"/>
      <c r="AA119" s="15"/>
      <c r="AB119" s="15"/>
      <c r="AC119" s="15"/>
      <c r="AD119" s="15"/>
      <c r="AE119" s="15"/>
      <c r="AT119" s="286" t="s">
        <v>605</v>
      </c>
      <c r="AU119" s="286" t="s">
        <v>86</v>
      </c>
      <c r="AV119" s="15" t="s">
        <v>84</v>
      </c>
      <c r="AW119" s="15" t="s">
        <v>5</v>
      </c>
      <c r="AX119" s="15" t="s">
        <v>76</v>
      </c>
      <c r="AY119" s="286" t="s">
        <v>166</v>
      </c>
    </row>
    <row r="120" s="13" customFormat="1">
      <c r="A120" s="13"/>
      <c r="B120" s="245"/>
      <c r="C120" s="246"/>
      <c r="D120" s="247" t="s">
        <v>605</v>
      </c>
      <c r="E120" s="248" t="s">
        <v>20</v>
      </c>
      <c r="F120" s="249" t="s">
        <v>2227</v>
      </c>
      <c r="G120" s="246"/>
      <c r="H120" s="250">
        <v>9.0749999999999993</v>
      </c>
      <c r="I120" s="251"/>
      <c r="J120" s="251"/>
      <c r="K120" s="246"/>
      <c r="L120" s="246"/>
      <c r="M120" s="252"/>
      <c r="N120" s="253"/>
      <c r="O120" s="254"/>
      <c r="P120" s="254"/>
      <c r="Q120" s="254"/>
      <c r="R120" s="254"/>
      <c r="S120" s="254"/>
      <c r="T120" s="254"/>
      <c r="U120" s="254"/>
      <c r="V120" s="254"/>
      <c r="W120" s="254"/>
      <c r="X120" s="255"/>
      <c r="Y120" s="13"/>
      <c r="Z120" s="13"/>
      <c r="AA120" s="13"/>
      <c r="AB120" s="13"/>
      <c r="AC120" s="13"/>
      <c r="AD120" s="13"/>
      <c r="AE120" s="13"/>
      <c r="AT120" s="256" t="s">
        <v>605</v>
      </c>
      <c r="AU120" s="256" t="s">
        <v>86</v>
      </c>
      <c r="AV120" s="13" t="s">
        <v>86</v>
      </c>
      <c r="AW120" s="13" t="s">
        <v>5</v>
      </c>
      <c r="AX120" s="13" t="s">
        <v>76</v>
      </c>
      <c r="AY120" s="256" t="s">
        <v>166</v>
      </c>
    </row>
    <row r="121" s="16" customFormat="1">
      <c r="A121" s="16"/>
      <c r="B121" s="287"/>
      <c r="C121" s="288"/>
      <c r="D121" s="247" t="s">
        <v>605</v>
      </c>
      <c r="E121" s="289" t="s">
        <v>20</v>
      </c>
      <c r="F121" s="290" t="s">
        <v>1815</v>
      </c>
      <c r="G121" s="288"/>
      <c r="H121" s="291">
        <v>288.72199999999998</v>
      </c>
      <c r="I121" s="292"/>
      <c r="J121" s="292"/>
      <c r="K121" s="288"/>
      <c r="L121" s="288"/>
      <c r="M121" s="293"/>
      <c r="N121" s="294"/>
      <c r="O121" s="295"/>
      <c r="P121" s="295"/>
      <c r="Q121" s="295"/>
      <c r="R121" s="295"/>
      <c r="S121" s="295"/>
      <c r="T121" s="295"/>
      <c r="U121" s="295"/>
      <c r="V121" s="295"/>
      <c r="W121" s="295"/>
      <c r="X121" s="296"/>
      <c r="Y121" s="16"/>
      <c r="Z121" s="16"/>
      <c r="AA121" s="16"/>
      <c r="AB121" s="16"/>
      <c r="AC121" s="16"/>
      <c r="AD121" s="16"/>
      <c r="AE121" s="16"/>
      <c r="AT121" s="297" t="s">
        <v>605</v>
      </c>
      <c r="AU121" s="297" t="s">
        <v>86</v>
      </c>
      <c r="AV121" s="16" t="s">
        <v>165</v>
      </c>
      <c r="AW121" s="16" t="s">
        <v>5</v>
      </c>
      <c r="AX121" s="16" t="s">
        <v>76</v>
      </c>
      <c r="AY121" s="297" t="s">
        <v>166</v>
      </c>
    </row>
    <row r="122" s="15" customFormat="1">
      <c r="A122" s="15"/>
      <c r="B122" s="277"/>
      <c r="C122" s="278"/>
      <c r="D122" s="247" t="s">
        <v>605</v>
      </c>
      <c r="E122" s="279" t="s">
        <v>20</v>
      </c>
      <c r="F122" s="280" t="s">
        <v>2228</v>
      </c>
      <c r="G122" s="278"/>
      <c r="H122" s="279" t="s">
        <v>20</v>
      </c>
      <c r="I122" s="281"/>
      <c r="J122" s="281"/>
      <c r="K122" s="278"/>
      <c r="L122" s="278"/>
      <c r="M122" s="282"/>
      <c r="N122" s="283"/>
      <c r="O122" s="284"/>
      <c r="P122" s="284"/>
      <c r="Q122" s="284"/>
      <c r="R122" s="284"/>
      <c r="S122" s="284"/>
      <c r="T122" s="284"/>
      <c r="U122" s="284"/>
      <c r="V122" s="284"/>
      <c r="W122" s="284"/>
      <c r="X122" s="285"/>
      <c r="Y122" s="15"/>
      <c r="Z122" s="15"/>
      <c r="AA122" s="15"/>
      <c r="AB122" s="15"/>
      <c r="AC122" s="15"/>
      <c r="AD122" s="15"/>
      <c r="AE122" s="15"/>
      <c r="AT122" s="286" t="s">
        <v>605</v>
      </c>
      <c r="AU122" s="286" t="s">
        <v>86</v>
      </c>
      <c r="AV122" s="15" t="s">
        <v>84</v>
      </c>
      <c r="AW122" s="15" t="s">
        <v>5</v>
      </c>
      <c r="AX122" s="15" t="s">
        <v>76</v>
      </c>
      <c r="AY122" s="286" t="s">
        <v>166</v>
      </c>
    </row>
    <row r="123" s="13" customFormat="1">
      <c r="A123" s="13"/>
      <c r="B123" s="245"/>
      <c r="C123" s="246"/>
      <c r="D123" s="247" t="s">
        <v>605</v>
      </c>
      <c r="E123" s="248" t="s">
        <v>20</v>
      </c>
      <c r="F123" s="249" t="s">
        <v>2229</v>
      </c>
      <c r="G123" s="246"/>
      <c r="H123" s="250">
        <v>59.200000000000003</v>
      </c>
      <c r="I123" s="251"/>
      <c r="J123" s="251"/>
      <c r="K123" s="246"/>
      <c r="L123" s="246"/>
      <c r="M123" s="252"/>
      <c r="N123" s="253"/>
      <c r="O123" s="254"/>
      <c r="P123" s="254"/>
      <c r="Q123" s="254"/>
      <c r="R123" s="254"/>
      <c r="S123" s="254"/>
      <c r="T123" s="254"/>
      <c r="U123" s="254"/>
      <c r="V123" s="254"/>
      <c r="W123" s="254"/>
      <c r="X123" s="255"/>
      <c r="Y123" s="13"/>
      <c r="Z123" s="13"/>
      <c r="AA123" s="13"/>
      <c r="AB123" s="13"/>
      <c r="AC123" s="13"/>
      <c r="AD123" s="13"/>
      <c r="AE123" s="13"/>
      <c r="AT123" s="256" t="s">
        <v>605</v>
      </c>
      <c r="AU123" s="256" t="s">
        <v>86</v>
      </c>
      <c r="AV123" s="13" t="s">
        <v>86</v>
      </c>
      <c r="AW123" s="13" t="s">
        <v>5</v>
      </c>
      <c r="AX123" s="13" t="s">
        <v>76</v>
      </c>
      <c r="AY123" s="256" t="s">
        <v>166</v>
      </c>
    </row>
    <row r="124" s="13" customFormat="1">
      <c r="A124" s="13"/>
      <c r="B124" s="245"/>
      <c r="C124" s="246"/>
      <c r="D124" s="247" t="s">
        <v>605</v>
      </c>
      <c r="E124" s="248" t="s">
        <v>20</v>
      </c>
      <c r="F124" s="249" t="s">
        <v>2230</v>
      </c>
      <c r="G124" s="246"/>
      <c r="H124" s="250">
        <v>41.491999999999997</v>
      </c>
      <c r="I124" s="251"/>
      <c r="J124" s="251"/>
      <c r="K124" s="246"/>
      <c r="L124" s="246"/>
      <c r="M124" s="252"/>
      <c r="N124" s="253"/>
      <c r="O124" s="254"/>
      <c r="P124" s="254"/>
      <c r="Q124" s="254"/>
      <c r="R124" s="254"/>
      <c r="S124" s="254"/>
      <c r="T124" s="254"/>
      <c r="U124" s="254"/>
      <c r="V124" s="254"/>
      <c r="W124" s="254"/>
      <c r="X124" s="255"/>
      <c r="Y124" s="13"/>
      <c r="Z124" s="13"/>
      <c r="AA124" s="13"/>
      <c r="AB124" s="13"/>
      <c r="AC124" s="13"/>
      <c r="AD124" s="13"/>
      <c r="AE124" s="13"/>
      <c r="AT124" s="256" t="s">
        <v>605</v>
      </c>
      <c r="AU124" s="256" t="s">
        <v>86</v>
      </c>
      <c r="AV124" s="13" t="s">
        <v>86</v>
      </c>
      <c r="AW124" s="13" t="s">
        <v>5</v>
      </c>
      <c r="AX124" s="13" t="s">
        <v>76</v>
      </c>
      <c r="AY124" s="256" t="s">
        <v>166</v>
      </c>
    </row>
    <row r="125" s="13" customFormat="1">
      <c r="A125" s="13"/>
      <c r="B125" s="245"/>
      <c r="C125" s="246"/>
      <c r="D125" s="247" t="s">
        <v>605</v>
      </c>
      <c r="E125" s="248" t="s">
        <v>20</v>
      </c>
      <c r="F125" s="249" t="s">
        <v>2231</v>
      </c>
      <c r="G125" s="246"/>
      <c r="H125" s="250">
        <v>64.599999999999994</v>
      </c>
      <c r="I125" s="251"/>
      <c r="J125" s="251"/>
      <c r="K125" s="246"/>
      <c r="L125" s="246"/>
      <c r="M125" s="252"/>
      <c r="N125" s="253"/>
      <c r="O125" s="254"/>
      <c r="P125" s="254"/>
      <c r="Q125" s="254"/>
      <c r="R125" s="254"/>
      <c r="S125" s="254"/>
      <c r="T125" s="254"/>
      <c r="U125" s="254"/>
      <c r="V125" s="254"/>
      <c r="W125" s="254"/>
      <c r="X125" s="255"/>
      <c r="Y125" s="13"/>
      <c r="Z125" s="13"/>
      <c r="AA125" s="13"/>
      <c r="AB125" s="13"/>
      <c r="AC125" s="13"/>
      <c r="AD125" s="13"/>
      <c r="AE125" s="13"/>
      <c r="AT125" s="256" t="s">
        <v>605</v>
      </c>
      <c r="AU125" s="256" t="s">
        <v>86</v>
      </c>
      <c r="AV125" s="13" t="s">
        <v>86</v>
      </c>
      <c r="AW125" s="13" t="s">
        <v>5</v>
      </c>
      <c r="AX125" s="13" t="s">
        <v>76</v>
      </c>
      <c r="AY125" s="256" t="s">
        <v>166</v>
      </c>
    </row>
    <row r="126" s="16" customFormat="1">
      <c r="A126" s="16"/>
      <c r="B126" s="287"/>
      <c r="C126" s="288"/>
      <c r="D126" s="247" t="s">
        <v>605</v>
      </c>
      <c r="E126" s="289" t="s">
        <v>20</v>
      </c>
      <c r="F126" s="290" t="s">
        <v>1815</v>
      </c>
      <c r="G126" s="288"/>
      <c r="H126" s="291">
        <v>165.292</v>
      </c>
      <c r="I126" s="292"/>
      <c r="J126" s="292"/>
      <c r="K126" s="288"/>
      <c r="L126" s="288"/>
      <c r="M126" s="293"/>
      <c r="N126" s="294"/>
      <c r="O126" s="295"/>
      <c r="P126" s="295"/>
      <c r="Q126" s="295"/>
      <c r="R126" s="295"/>
      <c r="S126" s="295"/>
      <c r="T126" s="295"/>
      <c r="U126" s="295"/>
      <c r="V126" s="295"/>
      <c r="W126" s="295"/>
      <c r="X126" s="296"/>
      <c r="Y126" s="16"/>
      <c r="Z126" s="16"/>
      <c r="AA126" s="16"/>
      <c r="AB126" s="16"/>
      <c r="AC126" s="16"/>
      <c r="AD126" s="16"/>
      <c r="AE126" s="16"/>
      <c r="AT126" s="297" t="s">
        <v>605</v>
      </c>
      <c r="AU126" s="297" t="s">
        <v>86</v>
      </c>
      <c r="AV126" s="16" t="s">
        <v>165</v>
      </c>
      <c r="AW126" s="16" t="s">
        <v>5</v>
      </c>
      <c r="AX126" s="16" t="s">
        <v>76</v>
      </c>
      <c r="AY126" s="297" t="s">
        <v>166</v>
      </c>
    </row>
    <row r="127" s="14" customFormat="1">
      <c r="A127" s="14"/>
      <c r="B127" s="257"/>
      <c r="C127" s="258"/>
      <c r="D127" s="247" t="s">
        <v>605</v>
      </c>
      <c r="E127" s="259" t="s">
        <v>20</v>
      </c>
      <c r="F127" s="260" t="s">
        <v>608</v>
      </c>
      <c r="G127" s="258"/>
      <c r="H127" s="261">
        <v>454.01400000000001</v>
      </c>
      <c r="I127" s="262"/>
      <c r="J127" s="262"/>
      <c r="K127" s="258"/>
      <c r="L127" s="258"/>
      <c r="M127" s="263"/>
      <c r="N127" s="264"/>
      <c r="O127" s="265"/>
      <c r="P127" s="265"/>
      <c r="Q127" s="265"/>
      <c r="R127" s="265"/>
      <c r="S127" s="265"/>
      <c r="T127" s="265"/>
      <c r="U127" s="265"/>
      <c r="V127" s="265"/>
      <c r="W127" s="265"/>
      <c r="X127" s="266"/>
      <c r="Y127" s="14"/>
      <c r="Z127" s="14"/>
      <c r="AA127" s="14"/>
      <c r="AB127" s="14"/>
      <c r="AC127" s="14"/>
      <c r="AD127" s="14"/>
      <c r="AE127" s="14"/>
      <c r="AT127" s="267" t="s">
        <v>605</v>
      </c>
      <c r="AU127" s="267" t="s">
        <v>86</v>
      </c>
      <c r="AV127" s="14" t="s">
        <v>175</v>
      </c>
      <c r="AW127" s="14" t="s">
        <v>5</v>
      </c>
      <c r="AX127" s="14" t="s">
        <v>84</v>
      </c>
      <c r="AY127" s="267" t="s">
        <v>166</v>
      </c>
    </row>
    <row r="128" s="13" customFormat="1">
      <c r="A128" s="13"/>
      <c r="B128" s="245"/>
      <c r="C128" s="246"/>
      <c r="D128" s="247" t="s">
        <v>605</v>
      </c>
      <c r="E128" s="246"/>
      <c r="F128" s="249" t="s">
        <v>2232</v>
      </c>
      <c r="G128" s="246"/>
      <c r="H128" s="250">
        <v>90.802999999999997</v>
      </c>
      <c r="I128" s="251"/>
      <c r="J128" s="251"/>
      <c r="K128" s="246"/>
      <c r="L128" s="246"/>
      <c r="M128" s="252"/>
      <c r="N128" s="253"/>
      <c r="O128" s="254"/>
      <c r="P128" s="254"/>
      <c r="Q128" s="254"/>
      <c r="R128" s="254"/>
      <c r="S128" s="254"/>
      <c r="T128" s="254"/>
      <c r="U128" s="254"/>
      <c r="V128" s="254"/>
      <c r="W128" s="254"/>
      <c r="X128" s="255"/>
      <c r="Y128" s="13"/>
      <c r="Z128" s="13"/>
      <c r="AA128" s="13"/>
      <c r="AB128" s="13"/>
      <c r="AC128" s="13"/>
      <c r="AD128" s="13"/>
      <c r="AE128" s="13"/>
      <c r="AT128" s="256" t="s">
        <v>605</v>
      </c>
      <c r="AU128" s="256" t="s">
        <v>86</v>
      </c>
      <c r="AV128" s="13" t="s">
        <v>86</v>
      </c>
      <c r="AW128" s="13" t="s">
        <v>4</v>
      </c>
      <c r="AX128" s="13" t="s">
        <v>84</v>
      </c>
      <c r="AY128" s="256" t="s">
        <v>166</v>
      </c>
    </row>
    <row r="129" s="2" customFormat="1" ht="49.05" customHeight="1">
      <c r="A129" s="40"/>
      <c r="B129" s="41"/>
      <c r="C129" s="220" t="s">
        <v>196</v>
      </c>
      <c r="D129" s="220" t="s">
        <v>171</v>
      </c>
      <c r="E129" s="221" t="s">
        <v>2233</v>
      </c>
      <c r="F129" s="222" t="s">
        <v>2234</v>
      </c>
      <c r="G129" s="223" t="s">
        <v>599</v>
      </c>
      <c r="H129" s="224">
        <v>363.21100000000001</v>
      </c>
      <c r="I129" s="225"/>
      <c r="J129" s="225"/>
      <c r="K129" s="226">
        <f>ROUND(P129*H129,2)</f>
        <v>0</v>
      </c>
      <c r="L129" s="227"/>
      <c r="M129" s="46"/>
      <c r="N129" s="228" t="s">
        <v>20</v>
      </c>
      <c r="O129" s="229" t="s">
        <v>45</v>
      </c>
      <c r="P129" s="230">
        <f>I129+J129</f>
        <v>0</v>
      </c>
      <c r="Q129" s="230">
        <f>ROUND(I129*H129,2)</f>
        <v>0</v>
      </c>
      <c r="R129" s="230">
        <f>ROUND(J129*H129,2)</f>
        <v>0</v>
      </c>
      <c r="S129" s="86"/>
      <c r="T129" s="231">
        <f>S129*H129</f>
        <v>0</v>
      </c>
      <c r="U129" s="231">
        <v>0</v>
      </c>
      <c r="V129" s="231">
        <f>U129*H129</f>
        <v>0</v>
      </c>
      <c r="W129" s="231">
        <v>0</v>
      </c>
      <c r="X129" s="232">
        <f>W129*H129</f>
        <v>0</v>
      </c>
      <c r="Y129" s="40"/>
      <c r="Z129" s="40"/>
      <c r="AA129" s="40"/>
      <c r="AB129" s="40"/>
      <c r="AC129" s="40"/>
      <c r="AD129" s="40"/>
      <c r="AE129" s="40"/>
      <c r="AR129" s="233" t="s">
        <v>175</v>
      </c>
      <c r="AT129" s="233" t="s">
        <v>171</v>
      </c>
      <c r="AU129" s="233" t="s">
        <v>86</v>
      </c>
      <c r="AY129" s="19" t="s">
        <v>166</v>
      </c>
      <c r="BE129" s="234">
        <f>IF(O129="základní",K129,0)</f>
        <v>0</v>
      </c>
      <c r="BF129" s="234">
        <f>IF(O129="snížená",K129,0)</f>
        <v>0</v>
      </c>
      <c r="BG129" s="234">
        <f>IF(O129="zákl. přenesená",K129,0)</f>
        <v>0</v>
      </c>
      <c r="BH129" s="234">
        <f>IF(O129="sníž. přenesená",K129,0)</f>
        <v>0</v>
      </c>
      <c r="BI129" s="234">
        <f>IF(O129="nulová",K129,0)</f>
        <v>0</v>
      </c>
      <c r="BJ129" s="19" t="s">
        <v>84</v>
      </c>
      <c r="BK129" s="234">
        <f>ROUND(P129*H129,2)</f>
        <v>0</v>
      </c>
      <c r="BL129" s="19" t="s">
        <v>175</v>
      </c>
      <c r="BM129" s="233" t="s">
        <v>2235</v>
      </c>
    </row>
    <row r="130" s="13" customFormat="1">
      <c r="A130" s="13"/>
      <c r="B130" s="245"/>
      <c r="C130" s="246"/>
      <c r="D130" s="247" t="s">
        <v>605</v>
      </c>
      <c r="E130" s="246"/>
      <c r="F130" s="249" t="s">
        <v>2236</v>
      </c>
      <c r="G130" s="246"/>
      <c r="H130" s="250">
        <v>363.21100000000001</v>
      </c>
      <c r="I130" s="251"/>
      <c r="J130" s="251"/>
      <c r="K130" s="246"/>
      <c r="L130" s="246"/>
      <c r="M130" s="252"/>
      <c r="N130" s="253"/>
      <c r="O130" s="254"/>
      <c r="P130" s="254"/>
      <c r="Q130" s="254"/>
      <c r="R130" s="254"/>
      <c r="S130" s="254"/>
      <c r="T130" s="254"/>
      <c r="U130" s="254"/>
      <c r="V130" s="254"/>
      <c r="W130" s="254"/>
      <c r="X130" s="255"/>
      <c r="Y130" s="13"/>
      <c r="Z130" s="13"/>
      <c r="AA130" s="13"/>
      <c r="AB130" s="13"/>
      <c r="AC130" s="13"/>
      <c r="AD130" s="13"/>
      <c r="AE130" s="13"/>
      <c r="AT130" s="256" t="s">
        <v>605</v>
      </c>
      <c r="AU130" s="256" t="s">
        <v>86</v>
      </c>
      <c r="AV130" s="13" t="s">
        <v>86</v>
      </c>
      <c r="AW130" s="13" t="s">
        <v>4</v>
      </c>
      <c r="AX130" s="13" t="s">
        <v>84</v>
      </c>
      <c r="AY130" s="256" t="s">
        <v>166</v>
      </c>
    </row>
    <row r="131" s="2" customFormat="1" ht="24.15" customHeight="1">
      <c r="A131" s="40"/>
      <c r="B131" s="41"/>
      <c r="C131" s="220" t="s">
        <v>194</v>
      </c>
      <c r="D131" s="220" t="s">
        <v>171</v>
      </c>
      <c r="E131" s="221" t="s">
        <v>2237</v>
      </c>
      <c r="F131" s="222" t="s">
        <v>2238</v>
      </c>
      <c r="G131" s="223" t="s">
        <v>998</v>
      </c>
      <c r="H131" s="224">
        <v>922.46000000000004</v>
      </c>
      <c r="I131" s="225"/>
      <c r="J131" s="225"/>
      <c r="K131" s="226">
        <f>ROUND(P131*H131,2)</f>
        <v>0</v>
      </c>
      <c r="L131" s="227"/>
      <c r="M131" s="46"/>
      <c r="N131" s="228" t="s">
        <v>20</v>
      </c>
      <c r="O131" s="229" t="s">
        <v>45</v>
      </c>
      <c r="P131" s="230">
        <f>I131+J131</f>
        <v>0</v>
      </c>
      <c r="Q131" s="230">
        <f>ROUND(I131*H131,2)</f>
        <v>0</v>
      </c>
      <c r="R131" s="230">
        <f>ROUND(J131*H131,2)</f>
        <v>0</v>
      </c>
      <c r="S131" s="86"/>
      <c r="T131" s="231">
        <f>S131*H131</f>
        <v>0</v>
      </c>
      <c r="U131" s="231">
        <v>0.00069999999999999999</v>
      </c>
      <c r="V131" s="231">
        <f>U131*H131</f>
        <v>0.64572200000000002</v>
      </c>
      <c r="W131" s="231">
        <v>0</v>
      </c>
      <c r="X131" s="232">
        <f>W131*H131</f>
        <v>0</v>
      </c>
      <c r="Y131" s="40"/>
      <c r="Z131" s="40"/>
      <c r="AA131" s="40"/>
      <c r="AB131" s="40"/>
      <c r="AC131" s="40"/>
      <c r="AD131" s="40"/>
      <c r="AE131" s="40"/>
      <c r="AR131" s="233" t="s">
        <v>175</v>
      </c>
      <c r="AT131" s="233" t="s">
        <v>171</v>
      </c>
      <c r="AU131" s="233" t="s">
        <v>86</v>
      </c>
      <c r="AY131" s="19" t="s">
        <v>166</v>
      </c>
      <c r="BE131" s="234">
        <f>IF(O131="základní",K131,0)</f>
        <v>0</v>
      </c>
      <c r="BF131" s="234">
        <f>IF(O131="snížená",K131,0)</f>
        <v>0</v>
      </c>
      <c r="BG131" s="234">
        <f>IF(O131="zákl. přenesená",K131,0)</f>
        <v>0</v>
      </c>
      <c r="BH131" s="234">
        <f>IF(O131="sníž. přenesená",K131,0)</f>
        <v>0</v>
      </c>
      <c r="BI131" s="234">
        <f>IF(O131="nulová",K131,0)</f>
        <v>0</v>
      </c>
      <c r="BJ131" s="19" t="s">
        <v>84</v>
      </c>
      <c r="BK131" s="234">
        <f>ROUND(P131*H131,2)</f>
        <v>0</v>
      </c>
      <c r="BL131" s="19" t="s">
        <v>175</v>
      </c>
      <c r="BM131" s="233" t="s">
        <v>2239</v>
      </c>
    </row>
    <row r="132" s="13" customFormat="1">
      <c r="A132" s="13"/>
      <c r="B132" s="245"/>
      <c r="C132" s="246"/>
      <c r="D132" s="247" t="s">
        <v>605</v>
      </c>
      <c r="E132" s="248" t="s">
        <v>20</v>
      </c>
      <c r="F132" s="249" t="s">
        <v>2240</v>
      </c>
      <c r="G132" s="246"/>
      <c r="H132" s="250">
        <v>13.199999999999999</v>
      </c>
      <c r="I132" s="251"/>
      <c r="J132" s="251"/>
      <c r="K132" s="246"/>
      <c r="L132" s="246"/>
      <c r="M132" s="252"/>
      <c r="N132" s="253"/>
      <c r="O132" s="254"/>
      <c r="P132" s="254"/>
      <c r="Q132" s="254"/>
      <c r="R132" s="254"/>
      <c r="S132" s="254"/>
      <c r="T132" s="254"/>
      <c r="U132" s="254"/>
      <c r="V132" s="254"/>
      <c r="W132" s="254"/>
      <c r="X132" s="255"/>
      <c r="Y132" s="13"/>
      <c r="Z132" s="13"/>
      <c r="AA132" s="13"/>
      <c r="AB132" s="13"/>
      <c r="AC132" s="13"/>
      <c r="AD132" s="13"/>
      <c r="AE132" s="13"/>
      <c r="AT132" s="256" t="s">
        <v>605</v>
      </c>
      <c r="AU132" s="256" t="s">
        <v>86</v>
      </c>
      <c r="AV132" s="13" t="s">
        <v>86</v>
      </c>
      <c r="AW132" s="13" t="s">
        <v>5</v>
      </c>
      <c r="AX132" s="13" t="s">
        <v>76</v>
      </c>
      <c r="AY132" s="256" t="s">
        <v>166</v>
      </c>
    </row>
    <row r="133" s="13" customFormat="1">
      <c r="A133" s="13"/>
      <c r="B133" s="245"/>
      <c r="C133" s="246"/>
      <c r="D133" s="247" t="s">
        <v>605</v>
      </c>
      <c r="E133" s="248" t="s">
        <v>20</v>
      </c>
      <c r="F133" s="249" t="s">
        <v>2241</v>
      </c>
      <c r="G133" s="246"/>
      <c r="H133" s="250">
        <v>13.6</v>
      </c>
      <c r="I133" s="251"/>
      <c r="J133" s="251"/>
      <c r="K133" s="246"/>
      <c r="L133" s="246"/>
      <c r="M133" s="252"/>
      <c r="N133" s="253"/>
      <c r="O133" s="254"/>
      <c r="P133" s="254"/>
      <c r="Q133" s="254"/>
      <c r="R133" s="254"/>
      <c r="S133" s="254"/>
      <c r="T133" s="254"/>
      <c r="U133" s="254"/>
      <c r="V133" s="254"/>
      <c r="W133" s="254"/>
      <c r="X133" s="255"/>
      <c r="Y133" s="13"/>
      <c r="Z133" s="13"/>
      <c r="AA133" s="13"/>
      <c r="AB133" s="13"/>
      <c r="AC133" s="13"/>
      <c r="AD133" s="13"/>
      <c r="AE133" s="13"/>
      <c r="AT133" s="256" t="s">
        <v>605</v>
      </c>
      <c r="AU133" s="256" t="s">
        <v>86</v>
      </c>
      <c r="AV133" s="13" t="s">
        <v>86</v>
      </c>
      <c r="AW133" s="13" t="s">
        <v>5</v>
      </c>
      <c r="AX133" s="13" t="s">
        <v>76</v>
      </c>
      <c r="AY133" s="256" t="s">
        <v>166</v>
      </c>
    </row>
    <row r="134" s="13" customFormat="1">
      <c r="A134" s="13"/>
      <c r="B134" s="245"/>
      <c r="C134" s="246"/>
      <c r="D134" s="247" t="s">
        <v>605</v>
      </c>
      <c r="E134" s="248" t="s">
        <v>20</v>
      </c>
      <c r="F134" s="249" t="s">
        <v>2242</v>
      </c>
      <c r="G134" s="246"/>
      <c r="H134" s="250">
        <v>12</v>
      </c>
      <c r="I134" s="251"/>
      <c r="J134" s="251"/>
      <c r="K134" s="246"/>
      <c r="L134" s="246"/>
      <c r="M134" s="252"/>
      <c r="N134" s="253"/>
      <c r="O134" s="254"/>
      <c r="P134" s="254"/>
      <c r="Q134" s="254"/>
      <c r="R134" s="254"/>
      <c r="S134" s="254"/>
      <c r="T134" s="254"/>
      <c r="U134" s="254"/>
      <c r="V134" s="254"/>
      <c r="W134" s="254"/>
      <c r="X134" s="255"/>
      <c r="Y134" s="13"/>
      <c r="Z134" s="13"/>
      <c r="AA134" s="13"/>
      <c r="AB134" s="13"/>
      <c r="AC134" s="13"/>
      <c r="AD134" s="13"/>
      <c r="AE134" s="13"/>
      <c r="AT134" s="256" t="s">
        <v>605</v>
      </c>
      <c r="AU134" s="256" t="s">
        <v>86</v>
      </c>
      <c r="AV134" s="13" t="s">
        <v>86</v>
      </c>
      <c r="AW134" s="13" t="s">
        <v>5</v>
      </c>
      <c r="AX134" s="13" t="s">
        <v>76</v>
      </c>
      <c r="AY134" s="256" t="s">
        <v>166</v>
      </c>
    </row>
    <row r="135" s="13" customFormat="1">
      <c r="A135" s="13"/>
      <c r="B135" s="245"/>
      <c r="C135" s="246"/>
      <c r="D135" s="247" t="s">
        <v>605</v>
      </c>
      <c r="E135" s="248" t="s">
        <v>20</v>
      </c>
      <c r="F135" s="249" t="s">
        <v>2243</v>
      </c>
      <c r="G135" s="246"/>
      <c r="H135" s="250">
        <v>11.199999999999999</v>
      </c>
      <c r="I135" s="251"/>
      <c r="J135" s="251"/>
      <c r="K135" s="246"/>
      <c r="L135" s="246"/>
      <c r="M135" s="252"/>
      <c r="N135" s="253"/>
      <c r="O135" s="254"/>
      <c r="P135" s="254"/>
      <c r="Q135" s="254"/>
      <c r="R135" s="254"/>
      <c r="S135" s="254"/>
      <c r="T135" s="254"/>
      <c r="U135" s="254"/>
      <c r="V135" s="254"/>
      <c r="W135" s="254"/>
      <c r="X135" s="255"/>
      <c r="Y135" s="13"/>
      <c r="Z135" s="13"/>
      <c r="AA135" s="13"/>
      <c r="AB135" s="13"/>
      <c r="AC135" s="13"/>
      <c r="AD135" s="13"/>
      <c r="AE135" s="13"/>
      <c r="AT135" s="256" t="s">
        <v>605</v>
      </c>
      <c r="AU135" s="256" t="s">
        <v>86</v>
      </c>
      <c r="AV135" s="13" t="s">
        <v>86</v>
      </c>
      <c r="AW135" s="13" t="s">
        <v>5</v>
      </c>
      <c r="AX135" s="13" t="s">
        <v>76</v>
      </c>
      <c r="AY135" s="256" t="s">
        <v>166</v>
      </c>
    </row>
    <row r="136" s="13" customFormat="1">
      <c r="A136" s="13"/>
      <c r="B136" s="245"/>
      <c r="C136" s="246"/>
      <c r="D136" s="247" t="s">
        <v>605</v>
      </c>
      <c r="E136" s="248" t="s">
        <v>20</v>
      </c>
      <c r="F136" s="249" t="s">
        <v>2244</v>
      </c>
      <c r="G136" s="246"/>
      <c r="H136" s="250">
        <v>12.800000000000001</v>
      </c>
      <c r="I136" s="251"/>
      <c r="J136" s="251"/>
      <c r="K136" s="246"/>
      <c r="L136" s="246"/>
      <c r="M136" s="252"/>
      <c r="N136" s="253"/>
      <c r="O136" s="254"/>
      <c r="P136" s="254"/>
      <c r="Q136" s="254"/>
      <c r="R136" s="254"/>
      <c r="S136" s="254"/>
      <c r="T136" s="254"/>
      <c r="U136" s="254"/>
      <c r="V136" s="254"/>
      <c r="W136" s="254"/>
      <c r="X136" s="255"/>
      <c r="Y136" s="13"/>
      <c r="Z136" s="13"/>
      <c r="AA136" s="13"/>
      <c r="AB136" s="13"/>
      <c r="AC136" s="13"/>
      <c r="AD136" s="13"/>
      <c r="AE136" s="13"/>
      <c r="AT136" s="256" t="s">
        <v>605</v>
      </c>
      <c r="AU136" s="256" t="s">
        <v>86</v>
      </c>
      <c r="AV136" s="13" t="s">
        <v>86</v>
      </c>
      <c r="AW136" s="13" t="s">
        <v>5</v>
      </c>
      <c r="AX136" s="13" t="s">
        <v>76</v>
      </c>
      <c r="AY136" s="256" t="s">
        <v>166</v>
      </c>
    </row>
    <row r="137" s="13" customFormat="1">
      <c r="A137" s="13"/>
      <c r="B137" s="245"/>
      <c r="C137" s="246"/>
      <c r="D137" s="247" t="s">
        <v>605</v>
      </c>
      <c r="E137" s="248" t="s">
        <v>20</v>
      </c>
      <c r="F137" s="249" t="s">
        <v>2245</v>
      </c>
      <c r="G137" s="246"/>
      <c r="H137" s="250">
        <v>12.800000000000001</v>
      </c>
      <c r="I137" s="251"/>
      <c r="J137" s="251"/>
      <c r="K137" s="246"/>
      <c r="L137" s="246"/>
      <c r="M137" s="252"/>
      <c r="N137" s="253"/>
      <c r="O137" s="254"/>
      <c r="P137" s="254"/>
      <c r="Q137" s="254"/>
      <c r="R137" s="254"/>
      <c r="S137" s="254"/>
      <c r="T137" s="254"/>
      <c r="U137" s="254"/>
      <c r="V137" s="254"/>
      <c r="W137" s="254"/>
      <c r="X137" s="255"/>
      <c r="Y137" s="13"/>
      <c r="Z137" s="13"/>
      <c r="AA137" s="13"/>
      <c r="AB137" s="13"/>
      <c r="AC137" s="13"/>
      <c r="AD137" s="13"/>
      <c r="AE137" s="13"/>
      <c r="AT137" s="256" t="s">
        <v>605</v>
      </c>
      <c r="AU137" s="256" t="s">
        <v>86</v>
      </c>
      <c r="AV137" s="13" t="s">
        <v>86</v>
      </c>
      <c r="AW137" s="13" t="s">
        <v>5</v>
      </c>
      <c r="AX137" s="13" t="s">
        <v>76</v>
      </c>
      <c r="AY137" s="256" t="s">
        <v>166</v>
      </c>
    </row>
    <row r="138" s="13" customFormat="1">
      <c r="A138" s="13"/>
      <c r="B138" s="245"/>
      <c r="C138" s="246"/>
      <c r="D138" s="247" t="s">
        <v>605</v>
      </c>
      <c r="E138" s="248" t="s">
        <v>20</v>
      </c>
      <c r="F138" s="249" t="s">
        <v>2246</v>
      </c>
      <c r="G138" s="246"/>
      <c r="H138" s="250">
        <v>10.4</v>
      </c>
      <c r="I138" s="251"/>
      <c r="J138" s="251"/>
      <c r="K138" s="246"/>
      <c r="L138" s="246"/>
      <c r="M138" s="252"/>
      <c r="N138" s="253"/>
      <c r="O138" s="254"/>
      <c r="P138" s="254"/>
      <c r="Q138" s="254"/>
      <c r="R138" s="254"/>
      <c r="S138" s="254"/>
      <c r="T138" s="254"/>
      <c r="U138" s="254"/>
      <c r="V138" s="254"/>
      <c r="W138" s="254"/>
      <c r="X138" s="255"/>
      <c r="Y138" s="13"/>
      <c r="Z138" s="13"/>
      <c r="AA138" s="13"/>
      <c r="AB138" s="13"/>
      <c r="AC138" s="13"/>
      <c r="AD138" s="13"/>
      <c r="AE138" s="13"/>
      <c r="AT138" s="256" t="s">
        <v>605</v>
      </c>
      <c r="AU138" s="256" t="s">
        <v>86</v>
      </c>
      <c r="AV138" s="13" t="s">
        <v>86</v>
      </c>
      <c r="AW138" s="13" t="s">
        <v>5</v>
      </c>
      <c r="AX138" s="13" t="s">
        <v>76</v>
      </c>
      <c r="AY138" s="256" t="s">
        <v>166</v>
      </c>
    </row>
    <row r="139" s="15" customFormat="1">
      <c r="A139" s="15"/>
      <c r="B139" s="277"/>
      <c r="C139" s="278"/>
      <c r="D139" s="247" t="s">
        <v>605</v>
      </c>
      <c r="E139" s="279" t="s">
        <v>20</v>
      </c>
      <c r="F139" s="280" t="s">
        <v>2219</v>
      </c>
      <c r="G139" s="278"/>
      <c r="H139" s="279" t="s">
        <v>20</v>
      </c>
      <c r="I139" s="281"/>
      <c r="J139" s="281"/>
      <c r="K139" s="278"/>
      <c r="L139" s="278"/>
      <c r="M139" s="282"/>
      <c r="N139" s="283"/>
      <c r="O139" s="284"/>
      <c r="P139" s="284"/>
      <c r="Q139" s="284"/>
      <c r="R139" s="284"/>
      <c r="S139" s="284"/>
      <c r="T139" s="284"/>
      <c r="U139" s="284"/>
      <c r="V139" s="284"/>
      <c r="W139" s="284"/>
      <c r="X139" s="285"/>
      <c r="Y139" s="15"/>
      <c r="Z139" s="15"/>
      <c r="AA139" s="15"/>
      <c r="AB139" s="15"/>
      <c r="AC139" s="15"/>
      <c r="AD139" s="15"/>
      <c r="AE139" s="15"/>
      <c r="AT139" s="286" t="s">
        <v>605</v>
      </c>
      <c r="AU139" s="286" t="s">
        <v>86</v>
      </c>
      <c r="AV139" s="15" t="s">
        <v>84</v>
      </c>
      <c r="AW139" s="15" t="s">
        <v>5</v>
      </c>
      <c r="AX139" s="15" t="s">
        <v>76</v>
      </c>
      <c r="AY139" s="286" t="s">
        <v>166</v>
      </c>
    </row>
    <row r="140" s="13" customFormat="1">
      <c r="A140" s="13"/>
      <c r="B140" s="245"/>
      <c r="C140" s="246"/>
      <c r="D140" s="247" t="s">
        <v>605</v>
      </c>
      <c r="E140" s="248" t="s">
        <v>20</v>
      </c>
      <c r="F140" s="249" t="s">
        <v>2247</v>
      </c>
      <c r="G140" s="246"/>
      <c r="H140" s="250">
        <v>198.63999999999999</v>
      </c>
      <c r="I140" s="251"/>
      <c r="J140" s="251"/>
      <c r="K140" s="246"/>
      <c r="L140" s="246"/>
      <c r="M140" s="252"/>
      <c r="N140" s="253"/>
      <c r="O140" s="254"/>
      <c r="P140" s="254"/>
      <c r="Q140" s="254"/>
      <c r="R140" s="254"/>
      <c r="S140" s="254"/>
      <c r="T140" s="254"/>
      <c r="U140" s="254"/>
      <c r="V140" s="254"/>
      <c r="W140" s="254"/>
      <c r="X140" s="255"/>
      <c r="Y140" s="13"/>
      <c r="Z140" s="13"/>
      <c r="AA140" s="13"/>
      <c r="AB140" s="13"/>
      <c r="AC140" s="13"/>
      <c r="AD140" s="13"/>
      <c r="AE140" s="13"/>
      <c r="AT140" s="256" t="s">
        <v>605</v>
      </c>
      <c r="AU140" s="256" t="s">
        <v>86</v>
      </c>
      <c r="AV140" s="13" t="s">
        <v>86</v>
      </c>
      <c r="AW140" s="13" t="s">
        <v>5</v>
      </c>
      <c r="AX140" s="13" t="s">
        <v>76</v>
      </c>
      <c r="AY140" s="256" t="s">
        <v>166</v>
      </c>
    </row>
    <row r="141" s="13" customFormat="1">
      <c r="A141" s="13"/>
      <c r="B141" s="245"/>
      <c r="C141" s="246"/>
      <c r="D141" s="247" t="s">
        <v>605</v>
      </c>
      <c r="E141" s="248" t="s">
        <v>20</v>
      </c>
      <c r="F141" s="249" t="s">
        <v>2248</v>
      </c>
      <c r="G141" s="246"/>
      <c r="H141" s="250">
        <v>19.199999999999999</v>
      </c>
      <c r="I141" s="251"/>
      <c r="J141" s="251"/>
      <c r="K141" s="246"/>
      <c r="L141" s="246"/>
      <c r="M141" s="252"/>
      <c r="N141" s="253"/>
      <c r="O141" s="254"/>
      <c r="P141" s="254"/>
      <c r="Q141" s="254"/>
      <c r="R141" s="254"/>
      <c r="S141" s="254"/>
      <c r="T141" s="254"/>
      <c r="U141" s="254"/>
      <c r="V141" s="254"/>
      <c r="W141" s="254"/>
      <c r="X141" s="255"/>
      <c r="Y141" s="13"/>
      <c r="Z141" s="13"/>
      <c r="AA141" s="13"/>
      <c r="AB141" s="13"/>
      <c r="AC141" s="13"/>
      <c r="AD141" s="13"/>
      <c r="AE141" s="13"/>
      <c r="AT141" s="256" t="s">
        <v>605</v>
      </c>
      <c r="AU141" s="256" t="s">
        <v>86</v>
      </c>
      <c r="AV141" s="13" t="s">
        <v>86</v>
      </c>
      <c r="AW141" s="13" t="s">
        <v>5</v>
      </c>
      <c r="AX141" s="13" t="s">
        <v>76</v>
      </c>
      <c r="AY141" s="256" t="s">
        <v>166</v>
      </c>
    </row>
    <row r="142" s="15" customFormat="1">
      <c r="A142" s="15"/>
      <c r="B142" s="277"/>
      <c r="C142" s="278"/>
      <c r="D142" s="247" t="s">
        <v>605</v>
      </c>
      <c r="E142" s="279" t="s">
        <v>20</v>
      </c>
      <c r="F142" s="280" t="s">
        <v>2222</v>
      </c>
      <c r="G142" s="278"/>
      <c r="H142" s="279" t="s">
        <v>20</v>
      </c>
      <c r="I142" s="281"/>
      <c r="J142" s="281"/>
      <c r="K142" s="278"/>
      <c r="L142" s="278"/>
      <c r="M142" s="282"/>
      <c r="N142" s="283"/>
      <c r="O142" s="284"/>
      <c r="P142" s="284"/>
      <c r="Q142" s="284"/>
      <c r="R142" s="284"/>
      <c r="S142" s="284"/>
      <c r="T142" s="284"/>
      <c r="U142" s="284"/>
      <c r="V142" s="284"/>
      <c r="W142" s="284"/>
      <c r="X142" s="285"/>
      <c r="Y142" s="15"/>
      <c r="Z142" s="15"/>
      <c r="AA142" s="15"/>
      <c r="AB142" s="15"/>
      <c r="AC142" s="15"/>
      <c r="AD142" s="15"/>
      <c r="AE142" s="15"/>
      <c r="AT142" s="286" t="s">
        <v>605</v>
      </c>
      <c r="AU142" s="286" t="s">
        <v>86</v>
      </c>
      <c r="AV142" s="15" t="s">
        <v>84</v>
      </c>
      <c r="AW142" s="15" t="s">
        <v>5</v>
      </c>
      <c r="AX142" s="15" t="s">
        <v>76</v>
      </c>
      <c r="AY142" s="286" t="s">
        <v>166</v>
      </c>
    </row>
    <row r="143" s="13" customFormat="1">
      <c r="A143" s="13"/>
      <c r="B143" s="245"/>
      <c r="C143" s="246"/>
      <c r="D143" s="247" t="s">
        <v>605</v>
      </c>
      <c r="E143" s="248" t="s">
        <v>20</v>
      </c>
      <c r="F143" s="249" t="s">
        <v>2249</v>
      </c>
      <c r="G143" s="246"/>
      <c r="H143" s="250">
        <v>112.59</v>
      </c>
      <c r="I143" s="251"/>
      <c r="J143" s="251"/>
      <c r="K143" s="246"/>
      <c r="L143" s="246"/>
      <c r="M143" s="252"/>
      <c r="N143" s="253"/>
      <c r="O143" s="254"/>
      <c r="P143" s="254"/>
      <c r="Q143" s="254"/>
      <c r="R143" s="254"/>
      <c r="S143" s="254"/>
      <c r="T143" s="254"/>
      <c r="U143" s="254"/>
      <c r="V143" s="254"/>
      <c r="W143" s="254"/>
      <c r="X143" s="255"/>
      <c r="Y143" s="13"/>
      <c r="Z143" s="13"/>
      <c r="AA143" s="13"/>
      <c r="AB143" s="13"/>
      <c r="AC143" s="13"/>
      <c r="AD143" s="13"/>
      <c r="AE143" s="13"/>
      <c r="AT143" s="256" t="s">
        <v>605</v>
      </c>
      <c r="AU143" s="256" t="s">
        <v>86</v>
      </c>
      <c r="AV143" s="13" t="s">
        <v>86</v>
      </c>
      <c r="AW143" s="13" t="s">
        <v>5</v>
      </c>
      <c r="AX143" s="13" t="s">
        <v>76</v>
      </c>
      <c r="AY143" s="256" t="s">
        <v>166</v>
      </c>
    </row>
    <row r="144" s="15" customFormat="1">
      <c r="A144" s="15"/>
      <c r="B144" s="277"/>
      <c r="C144" s="278"/>
      <c r="D144" s="247" t="s">
        <v>605</v>
      </c>
      <c r="E144" s="279" t="s">
        <v>20</v>
      </c>
      <c r="F144" s="280" t="s">
        <v>2224</v>
      </c>
      <c r="G144" s="278"/>
      <c r="H144" s="279" t="s">
        <v>20</v>
      </c>
      <c r="I144" s="281"/>
      <c r="J144" s="281"/>
      <c r="K144" s="278"/>
      <c r="L144" s="278"/>
      <c r="M144" s="282"/>
      <c r="N144" s="283"/>
      <c r="O144" s="284"/>
      <c r="P144" s="284"/>
      <c r="Q144" s="284"/>
      <c r="R144" s="284"/>
      <c r="S144" s="284"/>
      <c r="T144" s="284"/>
      <c r="U144" s="284"/>
      <c r="V144" s="284"/>
      <c r="W144" s="284"/>
      <c r="X144" s="285"/>
      <c r="Y144" s="15"/>
      <c r="Z144" s="15"/>
      <c r="AA144" s="15"/>
      <c r="AB144" s="15"/>
      <c r="AC144" s="15"/>
      <c r="AD144" s="15"/>
      <c r="AE144" s="15"/>
      <c r="AT144" s="286" t="s">
        <v>605</v>
      </c>
      <c r="AU144" s="286" t="s">
        <v>86</v>
      </c>
      <c r="AV144" s="15" t="s">
        <v>84</v>
      </c>
      <c r="AW144" s="15" t="s">
        <v>5</v>
      </c>
      <c r="AX144" s="15" t="s">
        <v>76</v>
      </c>
      <c r="AY144" s="286" t="s">
        <v>166</v>
      </c>
    </row>
    <row r="145" s="13" customFormat="1">
      <c r="A145" s="13"/>
      <c r="B145" s="245"/>
      <c r="C145" s="246"/>
      <c r="D145" s="247" t="s">
        <v>605</v>
      </c>
      <c r="E145" s="248" t="s">
        <v>20</v>
      </c>
      <c r="F145" s="249" t="s">
        <v>2250</v>
      </c>
      <c r="G145" s="246"/>
      <c r="H145" s="250">
        <v>176.63999999999999</v>
      </c>
      <c r="I145" s="251"/>
      <c r="J145" s="251"/>
      <c r="K145" s="246"/>
      <c r="L145" s="246"/>
      <c r="M145" s="252"/>
      <c r="N145" s="253"/>
      <c r="O145" s="254"/>
      <c r="P145" s="254"/>
      <c r="Q145" s="254"/>
      <c r="R145" s="254"/>
      <c r="S145" s="254"/>
      <c r="T145" s="254"/>
      <c r="U145" s="254"/>
      <c r="V145" s="254"/>
      <c r="W145" s="254"/>
      <c r="X145" s="255"/>
      <c r="Y145" s="13"/>
      <c r="Z145" s="13"/>
      <c r="AA145" s="13"/>
      <c r="AB145" s="13"/>
      <c r="AC145" s="13"/>
      <c r="AD145" s="13"/>
      <c r="AE145" s="13"/>
      <c r="AT145" s="256" t="s">
        <v>605</v>
      </c>
      <c r="AU145" s="256" t="s">
        <v>86</v>
      </c>
      <c r="AV145" s="13" t="s">
        <v>86</v>
      </c>
      <c r="AW145" s="13" t="s">
        <v>5</v>
      </c>
      <c r="AX145" s="13" t="s">
        <v>76</v>
      </c>
      <c r="AY145" s="256" t="s">
        <v>166</v>
      </c>
    </row>
    <row r="146" s="15" customFormat="1">
      <c r="A146" s="15"/>
      <c r="B146" s="277"/>
      <c r="C146" s="278"/>
      <c r="D146" s="247" t="s">
        <v>605</v>
      </c>
      <c r="E146" s="279" t="s">
        <v>20</v>
      </c>
      <c r="F146" s="280" t="s">
        <v>2228</v>
      </c>
      <c r="G146" s="278"/>
      <c r="H146" s="279" t="s">
        <v>20</v>
      </c>
      <c r="I146" s="281"/>
      <c r="J146" s="281"/>
      <c r="K146" s="278"/>
      <c r="L146" s="278"/>
      <c r="M146" s="282"/>
      <c r="N146" s="283"/>
      <c r="O146" s="284"/>
      <c r="P146" s="284"/>
      <c r="Q146" s="284"/>
      <c r="R146" s="284"/>
      <c r="S146" s="284"/>
      <c r="T146" s="284"/>
      <c r="U146" s="284"/>
      <c r="V146" s="284"/>
      <c r="W146" s="284"/>
      <c r="X146" s="285"/>
      <c r="Y146" s="15"/>
      <c r="Z146" s="15"/>
      <c r="AA146" s="15"/>
      <c r="AB146" s="15"/>
      <c r="AC146" s="15"/>
      <c r="AD146" s="15"/>
      <c r="AE146" s="15"/>
      <c r="AT146" s="286" t="s">
        <v>605</v>
      </c>
      <c r="AU146" s="286" t="s">
        <v>86</v>
      </c>
      <c r="AV146" s="15" t="s">
        <v>84</v>
      </c>
      <c r="AW146" s="15" t="s">
        <v>5</v>
      </c>
      <c r="AX146" s="15" t="s">
        <v>76</v>
      </c>
      <c r="AY146" s="286" t="s">
        <v>166</v>
      </c>
    </row>
    <row r="147" s="13" customFormat="1">
      <c r="A147" s="13"/>
      <c r="B147" s="245"/>
      <c r="C147" s="246"/>
      <c r="D147" s="247" t="s">
        <v>605</v>
      </c>
      <c r="E147" s="248" t="s">
        <v>20</v>
      </c>
      <c r="F147" s="249" t="s">
        <v>2251</v>
      </c>
      <c r="G147" s="246"/>
      <c r="H147" s="250">
        <v>118.40000000000001</v>
      </c>
      <c r="I147" s="251"/>
      <c r="J147" s="251"/>
      <c r="K147" s="246"/>
      <c r="L147" s="246"/>
      <c r="M147" s="252"/>
      <c r="N147" s="253"/>
      <c r="O147" s="254"/>
      <c r="P147" s="254"/>
      <c r="Q147" s="254"/>
      <c r="R147" s="254"/>
      <c r="S147" s="254"/>
      <c r="T147" s="254"/>
      <c r="U147" s="254"/>
      <c r="V147" s="254"/>
      <c r="W147" s="254"/>
      <c r="X147" s="255"/>
      <c r="Y147" s="13"/>
      <c r="Z147" s="13"/>
      <c r="AA147" s="13"/>
      <c r="AB147" s="13"/>
      <c r="AC147" s="13"/>
      <c r="AD147" s="13"/>
      <c r="AE147" s="13"/>
      <c r="AT147" s="256" t="s">
        <v>605</v>
      </c>
      <c r="AU147" s="256" t="s">
        <v>86</v>
      </c>
      <c r="AV147" s="13" t="s">
        <v>86</v>
      </c>
      <c r="AW147" s="13" t="s">
        <v>5</v>
      </c>
      <c r="AX147" s="13" t="s">
        <v>76</v>
      </c>
      <c r="AY147" s="256" t="s">
        <v>166</v>
      </c>
    </row>
    <row r="148" s="13" customFormat="1">
      <c r="A148" s="13"/>
      <c r="B148" s="245"/>
      <c r="C148" s="246"/>
      <c r="D148" s="247" t="s">
        <v>605</v>
      </c>
      <c r="E148" s="248" t="s">
        <v>20</v>
      </c>
      <c r="F148" s="249" t="s">
        <v>2252</v>
      </c>
      <c r="G148" s="246"/>
      <c r="H148" s="250">
        <v>83.489999999999995</v>
      </c>
      <c r="I148" s="251"/>
      <c r="J148" s="251"/>
      <c r="K148" s="246"/>
      <c r="L148" s="246"/>
      <c r="M148" s="252"/>
      <c r="N148" s="253"/>
      <c r="O148" s="254"/>
      <c r="P148" s="254"/>
      <c r="Q148" s="254"/>
      <c r="R148" s="254"/>
      <c r="S148" s="254"/>
      <c r="T148" s="254"/>
      <c r="U148" s="254"/>
      <c r="V148" s="254"/>
      <c r="W148" s="254"/>
      <c r="X148" s="255"/>
      <c r="Y148" s="13"/>
      <c r="Z148" s="13"/>
      <c r="AA148" s="13"/>
      <c r="AB148" s="13"/>
      <c r="AC148" s="13"/>
      <c r="AD148" s="13"/>
      <c r="AE148" s="13"/>
      <c r="AT148" s="256" t="s">
        <v>605</v>
      </c>
      <c r="AU148" s="256" t="s">
        <v>86</v>
      </c>
      <c r="AV148" s="13" t="s">
        <v>86</v>
      </c>
      <c r="AW148" s="13" t="s">
        <v>5</v>
      </c>
      <c r="AX148" s="13" t="s">
        <v>76</v>
      </c>
      <c r="AY148" s="256" t="s">
        <v>166</v>
      </c>
    </row>
    <row r="149" s="13" customFormat="1">
      <c r="A149" s="13"/>
      <c r="B149" s="245"/>
      <c r="C149" s="246"/>
      <c r="D149" s="247" t="s">
        <v>605</v>
      </c>
      <c r="E149" s="248" t="s">
        <v>20</v>
      </c>
      <c r="F149" s="249" t="s">
        <v>2253</v>
      </c>
      <c r="G149" s="246"/>
      <c r="H149" s="250">
        <v>127.5</v>
      </c>
      <c r="I149" s="251"/>
      <c r="J149" s="251"/>
      <c r="K149" s="246"/>
      <c r="L149" s="246"/>
      <c r="M149" s="252"/>
      <c r="N149" s="253"/>
      <c r="O149" s="254"/>
      <c r="P149" s="254"/>
      <c r="Q149" s="254"/>
      <c r="R149" s="254"/>
      <c r="S149" s="254"/>
      <c r="T149" s="254"/>
      <c r="U149" s="254"/>
      <c r="V149" s="254"/>
      <c r="W149" s="254"/>
      <c r="X149" s="255"/>
      <c r="Y149" s="13"/>
      <c r="Z149" s="13"/>
      <c r="AA149" s="13"/>
      <c r="AB149" s="13"/>
      <c r="AC149" s="13"/>
      <c r="AD149" s="13"/>
      <c r="AE149" s="13"/>
      <c r="AT149" s="256" t="s">
        <v>605</v>
      </c>
      <c r="AU149" s="256" t="s">
        <v>86</v>
      </c>
      <c r="AV149" s="13" t="s">
        <v>86</v>
      </c>
      <c r="AW149" s="13" t="s">
        <v>5</v>
      </c>
      <c r="AX149" s="13" t="s">
        <v>76</v>
      </c>
      <c r="AY149" s="256" t="s">
        <v>166</v>
      </c>
    </row>
    <row r="150" s="14" customFormat="1">
      <c r="A150" s="14"/>
      <c r="B150" s="257"/>
      <c r="C150" s="258"/>
      <c r="D150" s="247" t="s">
        <v>605</v>
      </c>
      <c r="E150" s="259" t="s">
        <v>20</v>
      </c>
      <c r="F150" s="260" t="s">
        <v>608</v>
      </c>
      <c r="G150" s="258"/>
      <c r="H150" s="261">
        <v>922.45999999999992</v>
      </c>
      <c r="I150" s="262"/>
      <c r="J150" s="262"/>
      <c r="K150" s="258"/>
      <c r="L150" s="258"/>
      <c r="M150" s="263"/>
      <c r="N150" s="264"/>
      <c r="O150" s="265"/>
      <c r="P150" s="265"/>
      <c r="Q150" s="265"/>
      <c r="R150" s="265"/>
      <c r="S150" s="265"/>
      <c r="T150" s="265"/>
      <c r="U150" s="265"/>
      <c r="V150" s="265"/>
      <c r="W150" s="265"/>
      <c r="X150" s="266"/>
      <c r="Y150" s="14"/>
      <c r="Z150" s="14"/>
      <c r="AA150" s="14"/>
      <c r="AB150" s="14"/>
      <c r="AC150" s="14"/>
      <c r="AD150" s="14"/>
      <c r="AE150" s="14"/>
      <c r="AT150" s="267" t="s">
        <v>605</v>
      </c>
      <c r="AU150" s="267" t="s">
        <v>86</v>
      </c>
      <c r="AV150" s="14" t="s">
        <v>175</v>
      </c>
      <c r="AW150" s="14" t="s">
        <v>5</v>
      </c>
      <c r="AX150" s="14" t="s">
        <v>84</v>
      </c>
      <c r="AY150" s="267" t="s">
        <v>166</v>
      </c>
    </row>
    <row r="151" s="2" customFormat="1" ht="44.25" customHeight="1">
      <c r="A151" s="40"/>
      <c r="B151" s="41"/>
      <c r="C151" s="220" t="s">
        <v>203</v>
      </c>
      <c r="D151" s="220" t="s">
        <v>171</v>
      </c>
      <c r="E151" s="221" t="s">
        <v>2254</v>
      </c>
      <c r="F151" s="222" t="s">
        <v>2255</v>
      </c>
      <c r="G151" s="223" t="s">
        <v>998</v>
      </c>
      <c r="H151" s="224">
        <v>922.46000000000004</v>
      </c>
      <c r="I151" s="225"/>
      <c r="J151" s="225"/>
      <c r="K151" s="226">
        <f>ROUND(P151*H151,2)</f>
        <v>0</v>
      </c>
      <c r="L151" s="227"/>
      <c r="M151" s="46"/>
      <c r="N151" s="228" t="s">
        <v>20</v>
      </c>
      <c r="O151" s="229" t="s">
        <v>45</v>
      </c>
      <c r="P151" s="230">
        <f>I151+J151</f>
        <v>0</v>
      </c>
      <c r="Q151" s="230">
        <f>ROUND(I151*H151,2)</f>
        <v>0</v>
      </c>
      <c r="R151" s="230">
        <f>ROUND(J151*H151,2)</f>
        <v>0</v>
      </c>
      <c r="S151" s="86"/>
      <c r="T151" s="231">
        <f>S151*H151</f>
        <v>0</v>
      </c>
      <c r="U151" s="231">
        <v>0</v>
      </c>
      <c r="V151" s="231">
        <f>U151*H151</f>
        <v>0</v>
      </c>
      <c r="W151" s="231">
        <v>0</v>
      </c>
      <c r="X151" s="232">
        <f>W151*H151</f>
        <v>0</v>
      </c>
      <c r="Y151" s="40"/>
      <c r="Z151" s="40"/>
      <c r="AA151" s="40"/>
      <c r="AB151" s="40"/>
      <c r="AC151" s="40"/>
      <c r="AD151" s="40"/>
      <c r="AE151" s="40"/>
      <c r="AR151" s="233" t="s">
        <v>175</v>
      </c>
      <c r="AT151" s="233" t="s">
        <v>171</v>
      </c>
      <c r="AU151" s="233" t="s">
        <v>86</v>
      </c>
      <c r="AY151" s="19" t="s">
        <v>166</v>
      </c>
      <c r="BE151" s="234">
        <f>IF(O151="základní",K151,0)</f>
        <v>0</v>
      </c>
      <c r="BF151" s="234">
        <f>IF(O151="snížená",K151,0)</f>
        <v>0</v>
      </c>
      <c r="BG151" s="234">
        <f>IF(O151="zákl. přenesená",K151,0)</f>
        <v>0</v>
      </c>
      <c r="BH151" s="234">
        <f>IF(O151="sníž. přenesená",K151,0)</f>
        <v>0</v>
      </c>
      <c r="BI151" s="234">
        <f>IF(O151="nulová",K151,0)</f>
        <v>0</v>
      </c>
      <c r="BJ151" s="19" t="s">
        <v>84</v>
      </c>
      <c r="BK151" s="234">
        <f>ROUND(P151*H151,2)</f>
        <v>0</v>
      </c>
      <c r="BL151" s="19" t="s">
        <v>175</v>
      </c>
      <c r="BM151" s="233" t="s">
        <v>2256</v>
      </c>
    </row>
    <row r="152" s="2" customFormat="1" ht="62.7" customHeight="1">
      <c r="A152" s="40"/>
      <c r="B152" s="41"/>
      <c r="C152" s="220" t="s">
        <v>207</v>
      </c>
      <c r="D152" s="220" t="s">
        <v>171</v>
      </c>
      <c r="E152" s="221" t="s">
        <v>2257</v>
      </c>
      <c r="F152" s="222" t="s">
        <v>2258</v>
      </c>
      <c r="G152" s="223" t="s">
        <v>599</v>
      </c>
      <c r="H152" s="224">
        <v>485.16000000000002</v>
      </c>
      <c r="I152" s="225"/>
      <c r="J152" s="225"/>
      <c r="K152" s="226">
        <f>ROUND(P152*H152,2)</f>
        <v>0</v>
      </c>
      <c r="L152" s="227"/>
      <c r="M152" s="46"/>
      <c r="N152" s="228" t="s">
        <v>20</v>
      </c>
      <c r="O152" s="229" t="s">
        <v>45</v>
      </c>
      <c r="P152" s="230">
        <f>I152+J152</f>
        <v>0</v>
      </c>
      <c r="Q152" s="230">
        <f>ROUND(I152*H152,2)</f>
        <v>0</v>
      </c>
      <c r="R152" s="230">
        <f>ROUND(J152*H152,2)</f>
        <v>0</v>
      </c>
      <c r="S152" s="86"/>
      <c r="T152" s="231">
        <f>S152*H152</f>
        <v>0</v>
      </c>
      <c r="U152" s="231">
        <v>0</v>
      </c>
      <c r="V152" s="231">
        <f>U152*H152</f>
        <v>0</v>
      </c>
      <c r="W152" s="231">
        <v>0</v>
      </c>
      <c r="X152" s="232">
        <f>W152*H152</f>
        <v>0</v>
      </c>
      <c r="Y152" s="40"/>
      <c r="Z152" s="40"/>
      <c r="AA152" s="40"/>
      <c r="AB152" s="40"/>
      <c r="AC152" s="40"/>
      <c r="AD152" s="40"/>
      <c r="AE152" s="40"/>
      <c r="AR152" s="233" t="s">
        <v>175</v>
      </c>
      <c r="AT152" s="233" t="s">
        <v>171</v>
      </c>
      <c r="AU152" s="233" t="s">
        <v>86</v>
      </c>
      <c r="AY152" s="19" t="s">
        <v>166</v>
      </c>
      <c r="BE152" s="234">
        <f>IF(O152="základní",K152,0)</f>
        <v>0</v>
      </c>
      <c r="BF152" s="234">
        <f>IF(O152="snížená",K152,0)</f>
        <v>0</v>
      </c>
      <c r="BG152" s="234">
        <f>IF(O152="zákl. přenesená",K152,0)</f>
        <v>0</v>
      </c>
      <c r="BH152" s="234">
        <f>IF(O152="sníž. přenesená",K152,0)</f>
        <v>0</v>
      </c>
      <c r="BI152" s="234">
        <f>IF(O152="nulová",K152,0)</f>
        <v>0</v>
      </c>
      <c r="BJ152" s="19" t="s">
        <v>84</v>
      </c>
      <c r="BK152" s="234">
        <f>ROUND(P152*H152,2)</f>
        <v>0</v>
      </c>
      <c r="BL152" s="19" t="s">
        <v>175</v>
      </c>
      <c r="BM152" s="233" t="s">
        <v>2259</v>
      </c>
    </row>
    <row r="153" s="13" customFormat="1">
      <c r="A153" s="13"/>
      <c r="B153" s="245"/>
      <c r="C153" s="246"/>
      <c r="D153" s="247" t="s">
        <v>605</v>
      </c>
      <c r="E153" s="248" t="s">
        <v>20</v>
      </c>
      <c r="F153" s="249" t="s">
        <v>2260</v>
      </c>
      <c r="G153" s="246"/>
      <c r="H153" s="250">
        <v>485.16000000000002</v>
      </c>
      <c r="I153" s="251"/>
      <c r="J153" s="251"/>
      <c r="K153" s="246"/>
      <c r="L153" s="246"/>
      <c r="M153" s="252"/>
      <c r="N153" s="253"/>
      <c r="O153" s="254"/>
      <c r="P153" s="254"/>
      <c r="Q153" s="254"/>
      <c r="R153" s="254"/>
      <c r="S153" s="254"/>
      <c r="T153" s="254"/>
      <c r="U153" s="254"/>
      <c r="V153" s="254"/>
      <c r="W153" s="254"/>
      <c r="X153" s="255"/>
      <c r="Y153" s="13"/>
      <c r="Z153" s="13"/>
      <c r="AA153" s="13"/>
      <c r="AB153" s="13"/>
      <c r="AC153" s="13"/>
      <c r="AD153" s="13"/>
      <c r="AE153" s="13"/>
      <c r="AT153" s="256" t="s">
        <v>605</v>
      </c>
      <c r="AU153" s="256" t="s">
        <v>86</v>
      </c>
      <c r="AV153" s="13" t="s">
        <v>86</v>
      </c>
      <c r="AW153" s="13" t="s">
        <v>5</v>
      </c>
      <c r="AX153" s="13" t="s">
        <v>84</v>
      </c>
      <c r="AY153" s="256" t="s">
        <v>166</v>
      </c>
    </row>
    <row r="154" s="2" customFormat="1" ht="62.7" customHeight="1">
      <c r="A154" s="40"/>
      <c r="B154" s="41"/>
      <c r="C154" s="220" t="s">
        <v>212</v>
      </c>
      <c r="D154" s="220" t="s">
        <v>171</v>
      </c>
      <c r="E154" s="221" t="s">
        <v>1358</v>
      </c>
      <c r="F154" s="222" t="s">
        <v>1359</v>
      </c>
      <c r="G154" s="223" t="s">
        <v>599</v>
      </c>
      <c r="H154" s="224">
        <v>265.23399999999998</v>
      </c>
      <c r="I154" s="225"/>
      <c r="J154" s="225"/>
      <c r="K154" s="226">
        <f>ROUND(P154*H154,2)</f>
        <v>0</v>
      </c>
      <c r="L154" s="227"/>
      <c r="M154" s="46"/>
      <c r="N154" s="228" t="s">
        <v>20</v>
      </c>
      <c r="O154" s="229" t="s">
        <v>45</v>
      </c>
      <c r="P154" s="230">
        <f>I154+J154</f>
        <v>0</v>
      </c>
      <c r="Q154" s="230">
        <f>ROUND(I154*H154,2)</f>
        <v>0</v>
      </c>
      <c r="R154" s="230">
        <f>ROUND(J154*H154,2)</f>
        <v>0</v>
      </c>
      <c r="S154" s="86"/>
      <c r="T154" s="231">
        <f>S154*H154</f>
        <v>0</v>
      </c>
      <c r="U154" s="231">
        <v>0</v>
      </c>
      <c r="V154" s="231">
        <f>U154*H154</f>
        <v>0</v>
      </c>
      <c r="W154" s="231">
        <v>0</v>
      </c>
      <c r="X154" s="232">
        <f>W154*H154</f>
        <v>0</v>
      </c>
      <c r="Y154" s="40"/>
      <c r="Z154" s="40"/>
      <c r="AA154" s="40"/>
      <c r="AB154" s="40"/>
      <c r="AC154" s="40"/>
      <c r="AD154" s="40"/>
      <c r="AE154" s="40"/>
      <c r="AR154" s="233" t="s">
        <v>175</v>
      </c>
      <c r="AT154" s="233" t="s">
        <v>171</v>
      </c>
      <c r="AU154" s="233" t="s">
        <v>86</v>
      </c>
      <c r="AY154" s="19" t="s">
        <v>166</v>
      </c>
      <c r="BE154" s="234">
        <f>IF(O154="základní",K154,0)</f>
        <v>0</v>
      </c>
      <c r="BF154" s="234">
        <f>IF(O154="snížená",K154,0)</f>
        <v>0</v>
      </c>
      <c r="BG154" s="234">
        <f>IF(O154="zákl. přenesená",K154,0)</f>
        <v>0</v>
      </c>
      <c r="BH154" s="234">
        <f>IF(O154="sníž. přenesená",K154,0)</f>
        <v>0</v>
      </c>
      <c r="BI154" s="234">
        <f>IF(O154="nulová",K154,0)</f>
        <v>0</v>
      </c>
      <c r="BJ154" s="19" t="s">
        <v>84</v>
      </c>
      <c r="BK154" s="234">
        <f>ROUND(P154*H154,2)</f>
        <v>0</v>
      </c>
      <c r="BL154" s="19" t="s">
        <v>175</v>
      </c>
      <c r="BM154" s="233" t="s">
        <v>2261</v>
      </c>
    </row>
    <row r="155" s="13" customFormat="1">
      <c r="A155" s="13"/>
      <c r="B155" s="245"/>
      <c r="C155" s="246"/>
      <c r="D155" s="247" t="s">
        <v>605</v>
      </c>
      <c r="E155" s="248" t="s">
        <v>20</v>
      </c>
      <c r="F155" s="249" t="s">
        <v>2262</v>
      </c>
      <c r="G155" s="246"/>
      <c r="H155" s="250">
        <v>265.23399999999998</v>
      </c>
      <c r="I155" s="251"/>
      <c r="J155" s="251"/>
      <c r="K155" s="246"/>
      <c r="L155" s="246"/>
      <c r="M155" s="252"/>
      <c r="N155" s="253"/>
      <c r="O155" s="254"/>
      <c r="P155" s="254"/>
      <c r="Q155" s="254"/>
      <c r="R155" s="254"/>
      <c r="S155" s="254"/>
      <c r="T155" s="254"/>
      <c r="U155" s="254"/>
      <c r="V155" s="254"/>
      <c r="W155" s="254"/>
      <c r="X155" s="255"/>
      <c r="Y155" s="13"/>
      <c r="Z155" s="13"/>
      <c r="AA155" s="13"/>
      <c r="AB155" s="13"/>
      <c r="AC155" s="13"/>
      <c r="AD155" s="13"/>
      <c r="AE155" s="13"/>
      <c r="AT155" s="256" t="s">
        <v>605</v>
      </c>
      <c r="AU155" s="256" t="s">
        <v>86</v>
      </c>
      <c r="AV155" s="13" t="s">
        <v>86</v>
      </c>
      <c r="AW155" s="13" t="s">
        <v>5</v>
      </c>
      <c r="AX155" s="13" t="s">
        <v>84</v>
      </c>
      <c r="AY155" s="256" t="s">
        <v>166</v>
      </c>
    </row>
    <row r="156" s="2" customFormat="1" ht="44.25" customHeight="1">
      <c r="A156" s="40"/>
      <c r="B156" s="41"/>
      <c r="C156" s="220" t="s">
        <v>218</v>
      </c>
      <c r="D156" s="220" t="s">
        <v>171</v>
      </c>
      <c r="E156" s="221" t="s">
        <v>2263</v>
      </c>
      <c r="F156" s="222" t="s">
        <v>2264</v>
      </c>
      <c r="G156" s="223" t="s">
        <v>599</v>
      </c>
      <c r="H156" s="224">
        <v>242.58000000000001</v>
      </c>
      <c r="I156" s="225"/>
      <c r="J156" s="225"/>
      <c r="K156" s="226">
        <f>ROUND(P156*H156,2)</f>
        <v>0</v>
      </c>
      <c r="L156" s="227"/>
      <c r="M156" s="46"/>
      <c r="N156" s="228" t="s">
        <v>20</v>
      </c>
      <c r="O156" s="229" t="s">
        <v>45</v>
      </c>
      <c r="P156" s="230">
        <f>I156+J156</f>
        <v>0</v>
      </c>
      <c r="Q156" s="230">
        <f>ROUND(I156*H156,2)</f>
        <v>0</v>
      </c>
      <c r="R156" s="230">
        <f>ROUND(J156*H156,2)</f>
        <v>0</v>
      </c>
      <c r="S156" s="86"/>
      <c r="T156" s="231">
        <f>S156*H156</f>
        <v>0</v>
      </c>
      <c r="U156" s="231">
        <v>0</v>
      </c>
      <c r="V156" s="231">
        <f>U156*H156</f>
        <v>0</v>
      </c>
      <c r="W156" s="231">
        <v>0</v>
      </c>
      <c r="X156" s="232">
        <f>W156*H156</f>
        <v>0</v>
      </c>
      <c r="Y156" s="40"/>
      <c r="Z156" s="40"/>
      <c r="AA156" s="40"/>
      <c r="AB156" s="40"/>
      <c r="AC156" s="40"/>
      <c r="AD156" s="40"/>
      <c r="AE156" s="40"/>
      <c r="AR156" s="233" t="s">
        <v>175</v>
      </c>
      <c r="AT156" s="233" t="s">
        <v>171</v>
      </c>
      <c r="AU156" s="233" t="s">
        <v>86</v>
      </c>
      <c r="AY156" s="19" t="s">
        <v>166</v>
      </c>
      <c r="BE156" s="234">
        <f>IF(O156="základní",K156,0)</f>
        <v>0</v>
      </c>
      <c r="BF156" s="234">
        <f>IF(O156="snížená",K156,0)</f>
        <v>0</v>
      </c>
      <c r="BG156" s="234">
        <f>IF(O156="zákl. přenesená",K156,0)</f>
        <v>0</v>
      </c>
      <c r="BH156" s="234">
        <f>IF(O156="sníž. přenesená",K156,0)</f>
        <v>0</v>
      </c>
      <c r="BI156" s="234">
        <f>IF(O156="nulová",K156,0)</f>
        <v>0</v>
      </c>
      <c r="BJ156" s="19" t="s">
        <v>84</v>
      </c>
      <c r="BK156" s="234">
        <f>ROUND(P156*H156,2)</f>
        <v>0</v>
      </c>
      <c r="BL156" s="19" t="s">
        <v>175</v>
      </c>
      <c r="BM156" s="233" t="s">
        <v>2265</v>
      </c>
    </row>
    <row r="157" s="2" customFormat="1" ht="44.25" customHeight="1">
      <c r="A157" s="40"/>
      <c r="B157" s="41"/>
      <c r="C157" s="220" t="s">
        <v>222</v>
      </c>
      <c r="D157" s="220" t="s">
        <v>171</v>
      </c>
      <c r="E157" s="221" t="s">
        <v>2266</v>
      </c>
      <c r="F157" s="222" t="s">
        <v>1552</v>
      </c>
      <c r="G157" s="223" t="s">
        <v>1374</v>
      </c>
      <c r="H157" s="224">
        <v>450.89800000000002</v>
      </c>
      <c r="I157" s="225"/>
      <c r="J157" s="225"/>
      <c r="K157" s="226">
        <f>ROUND(P157*H157,2)</f>
        <v>0</v>
      </c>
      <c r="L157" s="227"/>
      <c r="M157" s="46"/>
      <c r="N157" s="228" t="s">
        <v>20</v>
      </c>
      <c r="O157" s="229" t="s">
        <v>45</v>
      </c>
      <c r="P157" s="230">
        <f>I157+J157</f>
        <v>0</v>
      </c>
      <c r="Q157" s="230">
        <f>ROUND(I157*H157,2)</f>
        <v>0</v>
      </c>
      <c r="R157" s="230">
        <f>ROUND(J157*H157,2)</f>
        <v>0</v>
      </c>
      <c r="S157" s="86"/>
      <c r="T157" s="231">
        <f>S157*H157</f>
        <v>0</v>
      </c>
      <c r="U157" s="231">
        <v>0</v>
      </c>
      <c r="V157" s="231">
        <f>U157*H157</f>
        <v>0</v>
      </c>
      <c r="W157" s="231">
        <v>0</v>
      </c>
      <c r="X157" s="232">
        <f>W157*H157</f>
        <v>0</v>
      </c>
      <c r="Y157" s="40"/>
      <c r="Z157" s="40"/>
      <c r="AA157" s="40"/>
      <c r="AB157" s="40"/>
      <c r="AC157" s="40"/>
      <c r="AD157" s="40"/>
      <c r="AE157" s="40"/>
      <c r="AR157" s="233" t="s">
        <v>175</v>
      </c>
      <c r="AT157" s="233" t="s">
        <v>171</v>
      </c>
      <c r="AU157" s="233" t="s">
        <v>86</v>
      </c>
      <c r="AY157" s="19" t="s">
        <v>166</v>
      </c>
      <c r="BE157" s="234">
        <f>IF(O157="základní",K157,0)</f>
        <v>0</v>
      </c>
      <c r="BF157" s="234">
        <f>IF(O157="snížená",K157,0)</f>
        <v>0</v>
      </c>
      <c r="BG157" s="234">
        <f>IF(O157="zákl. přenesená",K157,0)</f>
        <v>0</v>
      </c>
      <c r="BH157" s="234">
        <f>IF(O157="sníž. přenesená",K157,0)</f>
        <v>0</v>
      </c>
      <c r="BI157" s="234">
        <f>IF(O157="nulová",K157,0)</f>
        <v>0</v>
      </c>
      <c r="BJ157" s="19" t="s">
        <v>84</v>
      </c>
      <c r="BK157" s="234">
        <f>ROUND(P157*H157,2)</f>
        <v>0</v>
      </c>
      <c r="BL157" s="19" t="s">
        <v>175</v>
      </c>
      <c r="BM157" s="233" t="s">
        <v>2267</v>
      </c>
    </row>
    <row r="158" s="13" customFormat="1">
      <c r="A158" s="13"/>
      <c r="B158" s="245"/>
      <c r="C158" s="246"/>
      <c r="D158" s="247" t="s">
        <v>605</v>
      </c>
      <c r="E158" s="246"/>
      <c r="F158" s="249" t="s">
        <v>2268</v>
      </c>
      <c r="G158" s="246"/>
      <c r="H158" s="250">
        <v>450.89800000000002</v>
      </c>
      <c r="I158" s="251"/>
      <c r="J158" s="251"/>
      <c r="K158" s="246"/>
      <c r="L158" s="246"/>
      <c r="M158" s="252"/>
      <c r="N158" s="253"/>
      <c r="O158" s="254"/>
      <c r="P158" s="254"/>
      <c r="Q158" s="254"/>
      <c r="R158" s="254"/>
      <c r="S158" s="254"/>
      <c r="T158" s="254"/>
      <c r="U158" s="254"/>
      <c r="V158" s="254"/>
      <c r="W158" s="254"/>
      <c r="X158" s="255"/>
      <c r="Y158" s="13"/>
      <c r="Z158" s="13"/>
      <c r="AA158" s="13"/>
      <c r="AB158" s="13"/>
      <c r="AC158" s="13"/>
      <c r="AD158" s="13"/>
      <c r="AE158" s="13"/>
      <c r="AT158" s="256" t="s">
        <v>605</v>
      </c>
      <c r="AU158" s="256" t="s">
        <v>86</v>
      </c>
      <c r="AV158" s="13" t="s">
        <v>86</v>
      </c>
      <c r="AW158" s="13" t="s">
        <v>4</v>
      </c>
      <c r="AX158" s="13" t="s">
        <v>84</v>
      </c>
      <c r="AY158" s="256" t="s">
        <v>166</v>
      </c>
    </row>
    <row r="159" s="2" customFormat="1" ht="44.25" customHeight="1">
      <c r="A159" s="40"/>
      <c r="B159" s="41"/>
      <c r="C159" s="220" t="s">
        <v>226</v>
      </c>
      <c r="D159" s="220" t="s">
        <v>171</v>
      </c>
      <c r="E159" s="221" t="s">
        <v>1377</v>
      </c>
      <c r="F159" s="222" t="s">
        <v>1378</v>
      </c>
      <c r="G159" s="223" t="s">
        <v>599</v>
      </c>
      <c r="H159" s="224">
        <v>242.58000000000001</v>
      </c>
      <c r="I159" s="225"/>
      <c r="J159" s="225"/>
      <c r="K159" s="226">
        <f>ROUND(P159*H159,2)</f>
        <v>0</v>
      </c>
      <c r="L159" s="227"/>
      <c r="M159" s="46"/>
      <c r="N159" s="228" t="s">
        <v>20</v>
      </c>
      <c r="O159" s="229" t="s">
        <v>45</v>
      </c>
      <c r="P159" s="230">
        <f>I159+J159</f>
        <v>0</v>
      </c>
      <c r="Q159" s="230">
        <f>ROUND(I159*H159,2)</f>
        <v>0</v>
      </c>
      <c r="R159" s="230">
        <f>ROUND(J159*H159,2)</f>
        <v>0</v>
      </c>
      <c r="S159" s="86"/>
      <c r="T159" s="231">
        <f>S159*H159</f>
        <v>0</v>
      </c>
      <c r="U159" s="231">
        <v>0</v>
      </c>
      <c r="V159" s="231">
        <f>U159*H159</f>
        <v>0</v>
      </c>
      <c r="W159" s="231">
        <v>0</v>
      </c>
      <c r="X159" s="232">
        <f>W159*H159</f>
        <v>0</v>
      </c>
      <c r="Y159" s="40"/>
      <c r="Z159" s="40"/>
      <c r="AA159" s="40"/>
      <c r="AB159" s="40"/>
      <c r="AC159" s="40"/>
      <c r="AD159" s="40"/>
      <c r="AE159" s="40"/>
      <c r="AR159" s="233" t="s">
        <v>175</v>
      </c>
      <c r="AT159" s="233" t="s">
        <v>171</v>
      </c>
      <c r="AU159" s="233" t="s">
        <v>86</v>
      </c>
      <c r="AY159" s="19" t="s">
        <v>166</v>
      </c>
      <c r="BE159" s="234">
        <f>IF(O159="základní",K159,0)</f>
        <v>0</v>
      </c>
      <c r="BF159" s="234">
        <f>IF(O159="snížená",K159,0)</f>
        <v>0</v>
      </c>
      <c r="BG159" s="234">
        <f>IF(O159="zákl. přenesená",K159,0)</f>
        <v>0</v>
      </c>
      <c r="BH159" s="234">
        <f>IF(O159="sníž. přenesená",K159,0)</f>
        <v>0</v>
      </c>
      <c r="BI159" s="234">
        <f>IF(O159="nulová",K159,0)</f>
        <v>0</v>
      </c>
      <c r="BJ159" s="19" t="s">
        <v>84</v>
      </c>
      <c r="BK159" s="234">
        <f>ROUND(P159*H159,2)</f>
        <v>0</v>
      </c>
      <c r="BL159" s="19" t="s">
        <v>175</v>
      </c>
      <c r="BM159" s="233" t="s">
        <v>2269</v>
      </c>
    </row>
    <row r="160" s="15" customFormat="1">
      <c r="A160" s="15"/>
      <c r="B160" s="277"/>
      <c r="C160" s="278"/>
      <c r="D160" s="247" t="s">
        <v>605</v>
      </c>
      <c r="E160" s="279" t="s">
        <v>20</v>
      </c>
      <c r="F160" s="280" t="s">
        <v>2270</v>
      </c>
      <c r="G160" s="278"/>
      <c r="H160" s="279" t="s">
        <v>20</v>
      </c>
      <c r="I160" s="281"/>
      <c r="J160" s="281"/>
      <c r="K160" s="278"/>
      <c r="L160" s="278"/>
      <c r="M160" s="282"/>
      <c r="N160" s="283"/>
      <c r="O160" s="284"/>
      <c r="P160" s="284"/>
      <c r="Q160" s="284"/>
      <c r="R160" s="284"/>
      <c r="S160" s="284"/>
      <c r="T160" s="284"/>
      <c r="U160" s="284"/>
      <c r="V160" s="284"/>
      <c r="W160" s="284"/>
      <c r="X160" s="285"/>
      <c r="Y160" s="15"/>
      <c r="Z160" s="15"/>
      <c r="AA160" s="15"/>
      <c r="AB160" s="15"/>
      <c r="AC160" s="15"/>
      <c r="AD160" s="15"/>
      <c r="AE160" s="15"/>
      <c r="AT160" s="286" t="s">
        <v>605</v>
      </c>
      <c r="AU160" s="286" t="s">
        <v>86</v>
      </c>
      <c r="AV160" s="15" t="s">
        <v>84</v>
      </c>
      <c r="AW160" s="15" t="s">
        <v>5</v>
      </c>
      <c r="AX160" s="15" t="s">
        <v>76</v>
      </c>
      <c r="AY160" s="286" t="s">
        <v>166</v>
      </c>
    </row>
    <row r="161" s="13" customFormat="1">
      <c r="A161" s="13"/>
      <c r="B161" s="245"/>
      <c r="C161" s="246"/>
      <c r="D161" s="247" t="s">
        <v>605</v>
      </c>
      <c r="E161" s="248" t="s">
        <v>20</v>
      </c>
      <c r="F161" s="249" t="s">
        <v>2206</v>
      </c>
      <c r="G161" s="246"/>
      <c r="H161" s="250">
        <v>6.5999999999999996</v>
      </c>
      <c r="I161" s="251"/>
      <c r="J161" s="251"/>
      <c r="K161" s="246"/>
      <c r="L161" s="246"/>
      <c r="M161" s="252"/>
      <c r="N161" s="253"/>
      <c r="O161" s="254"/>
      <c r="P161" s="254"/>
      <c r="Q161" s="254"/>
      <c r="R161" s="254"/>
      <c r="S161" s="254"/>
      <c r="T161" s="254"/>
      <c r="U161" s="254"/>
      <c r="V161" s="254"/>
      <c r="W161" s="254"/>
      <c r="X161" s="255"/>
      <c r="Y161" s="13"/>
      <c r="Z161" s="13"/>
      <c r="AA161" s="13"/>
      <c r="AB161" s="13"/>
      <c r="AC161" s="13"/>
      <c r="AD161" s="13"/>
      <c r="AE161" s="13"/>
      <c r="AT161" s="256" t="s">
        <v>605</v>
      </c>
      <c r="AU161" s="256" t="s">
        <v>86</v>
      </c>
      <c r="AV161" s="13" t="s">
        <v>86</v>
      </c>
      <c r="AW161" s="13" t="s">
        <v>5</v>
      </c>
      <c r="AX161" s="13" t="s">
        <v>76</v>
      </c>
      <c r="AY161" s="256" t="s">
        <v>166</v>
      </c>
    </row>
    <row r="162" s="13" customFormat="1">
      <c r="A162" s="13"/>
      <c r="B162" s="245"/>
      <c r="C162" s="246"/>
      <c r="D162" s="247" t="s">
        <v>605</v>
      </c>
      <c r="E162" s="248" t="s">
        <v>20</v>
      </c>
      <c r="F162" s="249" t="s">
        <v>2207</v>
      </c>
      <c r="G162" s="246"/>
      <c r="H162" s="250">
        <v>6.7999999999999998</v>
      </c>
      <c r="I162" s="251"/>
      <c r="J162" s="251"/>
      <c r="K162" s="246"/>
      <c r="L162" s="246"/>
      <c r="M162" s="252"/>
      <c r="N162" s="253"/>
      <c r="O162" s="254"/>
      <c r="P162" s="254"/>
      <c r="Q162" s="254"/>
      <c r="R162" s="254"/>
      <c r="S162" s="254"/>
      <c r="T162" s="254"/>
      <c r="U162" s="254"/>
      <c r="V162" s="254"/>
      <c r="W162" s="254"/>
      <c r="X162" s="255"/>
      <c r="Y162" s="13"/>
      <c r="Z162" s="13"/>
      <c r="AA162" s="13"/>
      <c r="AB162" s="13"/>
      <c r="AC162" s="13"/>
      <c r="AD162" s="13"/>
      <c r="AE162" s="13"/>
      <c r="AT162" s="256" t="s">
        <v>605</v>
      </c>
      <c r="AU162" s="256" t="s">
        <v>86</v>
      </c>
      <c r="AV162" s="13" t="s">
        <v>86</v>
      </c>
      <c r="AW162" s="13" t="s">
        <v>5</v>
      </c>
      <c r="AX162" s="13" t="s">
        <v>76</v>
      </c>
      <c r="AY162" s="256" t="s">
        <v>166</v>
      </c>
    </row>
    <row r="163" s="13" customFormat="1">
      <c r="A163" s="13"/>
      <c r="B163" s="245"/>
      <c r="C163" s="246"/>
      <c r="D163" s="247" t="s">
        <v>605</v>
      </c>
      <c r="E163" s="248" t="s">
        <v>20</v>
      </c>
      <c r="F163" s="249" t="s">
        <v>2208</v>
      </c>
      <c r="G163" s="246"/>
      <c r="H163" s="250">
        <v>6</v>
      </c>
      <c r="I163" s="251"/>
      <c r="J163" s="251"/>
      <c r="K163" s="246"/>
      <c r="L163" s="246"/>
      <c r="M163" s="252"/>
      <c r="N163" s="253"/>
      <c r="O163" s="254"/>
      <c r="P163" s="254"/>
      <c r="Q163" s="254"/>
      <c r="R163" s="254"/>
      <c r="S163" s="254"/>
      <c r="T163" s="254"/>
      <c r="U163" s="254"/>
      <c r="V163" s="254"/>
      <c r="W163" s="254"/>
      <c r="X163" s="255"/>
      <c r="Y163" s="13"/>
      <c r="Z163" s="13"/>
      <c r="AA163" s="13"/>
      <c r="AB163" s="13"/>
      <c r="AC163" s="13"/>
      <c r="AD163" s="13"/>
      <c r="AE163" s="13"/>
      <c r="AT163" s="256" t="s">
        <v>605</v>
      </c>
      <c r="AU163" s="256" t="s">
        <v>86</v>
      </c>
      <c r="AV163" s="13" t="s">
        <v>86</v>
      </c>
      <c r="AW163" s="13" t="s">
        <v>5</v>
      </c>
      <c r="AX163" s="13" t="s">
        <v>76</v>
      </c>
      <c r="AY163" s="256" t="s">
        <v>166</v>
      </c>
    </row>
    <row r="164" s="13" customFormat="1">
      <c r="A164" s="13"/>
      <c r="B164" s="245"/>
      <c r="C164" s="246"/>
      <c r="D164" s="247" t="s">
        <v>605</v>
      </c>
      <c r="E164" s="248" t="s">
        <v>20</v>
      </c>
      <c r="F164" s="249" t="s">
        <v>2209</v>
      </c>
      <c r="G164" s="246"/>
      <c r="H164" s="250">
        <v>5.5999999999999996</v>
      </c>
      <c r="I164" s="251"/>
      <c r="J164" s="251"/>
      <c r="K164" s="246"/>
      <c r="L164" s="246"/>
      <c r="M164" s="252"/>
      <c r="N164" s="253"/>
      <c r="O164" s="254"/>
      <c r="P164" s="254"/>
      <c r="Q164" s="254"/>
      <c r="R164" s="254"/>
      <c r="S164" s="254"/>
      <c r="T164" s="254"/>
      <c r="U164" s="254"/>
      <c r="V164" s="254"/>
      <c r="W164" s="254"/>
      <c r="X164" s="255"/>
      <c r="Y164" s="13"/>
      <c r="Z164" s="13"/>
      <c r="AA164" s="13"/>
      <c r="AB164" s="13"/>
      <c r="AC164" s="13"/>
      <c r="AD164" s="13"/>
      <c r="AE164" s="13"/>
      <c r="AT164" s="256" t="s">
        <v>605</v>
      </c>
      <c r="AU164" s="256" t="s">
        <v>86</v>
      </c>
      <c r="AV164" s="13" t="s">
        <v>86</v>
      </c>
      <c r="AW164" s="13" t="s">
        <v>5</v>
      </c>
      <c r="AX164" s="13" t="s">
        <v>76</v>
      </c>
      <c r="AY164" s="256" t="s">
        <v>166</v>
      </c>
    </row>
    <row r="165" s="13" customFormat="1">
      <c r="A165" s="13"/>
      <c r="B165" s="245"/>
      <c r="C165" s="246"/>
      <c r="D165" s="247" t="s">
        <v>605</v>
      </c>
      <c r="E165" s="248" t="s">
        <v>20</v>
      </c>
      <c r="F165" s="249" t="s">
        <v>2210</v>
      </c>
      <c r="G165" s="246"/>
      <c r="H165" s="250">
        <v>6.4000000000000004</v>
      </c>
      <c r="I165" s="251"/>
      <c r="J165" s="251"/>
      <c r="K165" s="246"/>
      <c r="L165" s="246"/>
      <c r="M165" s="252"/>
      <c r="N165" s="253"/>
      <c r="O165" s="254"/>
      <c r="P165" s="254"/>
      <c r="Q165" s="254"/>
      <c r="R165" s="254"/>
      <c r="S165" s="254"/>
      <c r="T165" s="254"/>
      <c r="U165" s="254"/>
      <c r="V165" s="254"/>
      <c r="W165" s="254"/>
      <c r="X165" s="255"/>
      <c r="Y165" s="13"/>
      <c r="Z165" s="13"/>
      <c r="AA165" s="13"/>
      <c r="AB165" s="13"/>
      <c r="AC165" s="13"/>
      <c r="AD165" s="13"/>
      <c r="AE165" s="13"/>
      <c r="AT165" s="256" t="s">
        <v>605</v>
      </c>
      <c r="AU165" s="256" t="s">
        <v>86</v>
      </c>
      <c r="AV165" s="13" t="s">
        <v>86</v>
      </c>
      <c r="AW165" s="13" t="s">
        <v>5</v>
      </c>
      <c r="AX165" s="13" t="s">
        <v>76</v>
      </c>
      <c r="AY165" s="256" t="s">
        <v>166</v>
      </c>
    </row>
    <row r="166" s="13" customFormat="1">
      <c r="A166" s="13"/>
      <c r="B166" s="245"/>
      <c r="C166" s="246"/>
      <c r="D166" s="247" t="s">
        <v>605</v>
      </c>
      <c r="E166" s="248" t="s">
        <v>20</v>
      </c>
      <c r="F166" s="249" t="s">
        <v>2211</v>
      </c>
      <c r="G166" s="246"/>
      <c r="H166" s="250">
        <v>6.4000000000000004</v>
      </c>
      <c r="I166" s="251"/>
      <c r="J166" s="251"/>
      <c r="K166" s="246"/>
      <c r="L166" s="246"/>
      <c r="M166" s="252"/>
      <c r="N166" s="253"/>
      <c r="O166" s="254"/>
      <c r="P166" s="254"/>
      <c r="Q166" s="254"/>
      <c r="R166" s="254"/>
      <c r="S166" s="254"/>
      <c r="T166" s="254"/>
      <c r="U166" s="254"/>
      <c r="V166" s="254"/>
      <c r="W166" s="254"/>
      <c r="X166" s="255"/>
      <c r="Y166" s="13"/>
      <c r="Z166" s="13"/>
      <c r="AA166" s="13"/>
      <c r="AB166" s="13"/>
      <c r="AC166" s="13"/>
      <c r="AD166" s="13"/>
      <c r="AE166" s="13"/>
      <c r="AT166" s="256" t="s">
        <v>605</v>
      </c>
      <c r="AU166" s="256" t="s">
        <v>86</v>
      </c>
      <c r="AV166" s="13" t="s">
        <v>86</v>
      </c>
      <c r="AW166" s="13" t="s">
        <v>5</v>
      </c>
      <c r="AX166" s="13" t="s">
        <v>76</v>
      </c>
      <c r="AY166" s="256" t="s">
        <v>166</v>
      </c>
    </row>
    <row r="167" s="13" customFormat="1">
      <c r="A167" s="13"/>
      <c r="B167" s="245"/>
      <c r="C167" s="246"/>
      <c r="D167" s="247" t="s">
        <v>605</v>
      </c>
      <c r="E167" s="248" t="s">
        <v>20</v>
      </c>
      <c r="F167" s="249" t="s">
        <v>2212</v>
      </c>
      <c r="G167" s="246"/>
      <c r="H167" s="250">
        <v>5.2000000000000002</v>
      </c>
      <c r="I167" s="251"/>
      <c r="J167" s="251"/>
      <c r="K167" s="246"/>
      <c r="L167" s="246"/>
      <c r="M167" s="252"/>
      <c r="N167" s="253"/>
      <c r="O167" s="254"/>
      <c r="P167" s="254"/>
      <c r="Q167" s="254"/>
      <c r="R167" s="254"/>
      <c r="S167" s="254"/>
      <c r="T167" s="254"/>
      <c r="U167" s="254"/>
      <c r="V167" s="254"/>
      <c r="W167" s="254"/>
      <c r="X167" s="255"/>
      <c r="Y167" s="13"/>
      <c r="Z167" s="13"/>
      <c r="AA167" s="13"/>
      <c r="AB167" s="13"/>
      <c r="AC167" s="13"/>
      <c r="AD167" s="13"/>
      <c r="AE167" s="13"/>
      <c r="AT167" s="256" t="s">
        <v>605</v>
      </c>
      <c r="AU167" s="256" t="s">
        <v>86</v>
      </c>
      <c r="AV167" s="13" t="s">
        <v>86</v>
      </c>
      <c r="AW167" s="13" t="s">
        <v>5</v>
      </c>
      <c r="AX167" s="13" t="s">
        <v>76</v>
      </c>
      <c r="AY167" s="256" t="s">
        <v>166</v>
      </c>
    </row>
    <row r="168" s="13" customFormat="1">
      <c r="A168" s="13"/>
      <c r="B168" s="245"/>
      <c r="C168" s="246"/>
      <c r="D168" s="247" t="s">
        <v>605</v>
      </c>
      <c r="E168" s="248" t="s">
        <v>20</v>
      </c>
      <c r="F168" s="249" t="s">
        <v>2213</v>
      </c>
      <c r="G168" s="246"/>
      <c r="H168" s="250">
        <v>4.4000000000000004</v>
      </c>
      <c r="I168" s="251"/>
      <c r="J168" s="251"/>
      <c r="K168" s="246"/>
      <c r="L168" s="246"/>
      <c r="M168" s="252"/>
      <c r="N168" s="253"/>
      <c r="O168" s="254"/>
      <c r="P168" s="254"/>
      <c r="Q168" s="254"/>
      <c r="R168" s="254"/>
      <c r="S168" s="254"/>
      <c r="T168" s="254"/>
      <c r="U168" s="254"/>
      <c r="V168" s="254"/>
      <c r="W168" s="254"/>
      <c r="X168" s="255"/>
      <c r="Y168" s="13"/>
      <c r="Z168" s="13"/>
      <c r="AA168" s="13"/>
      <c r="AB168" s="13"/>
      <c r="AC168" s="13"/>
      <c r="AD168" s="13"/>
      <c r="AE168" s="13"/>
      <c r="AT168" s="256" t="s">
        <v>605</v>
      </c>
      <c r="AU168" s="256" t="s">
        <v>86</v>
      </c>
      <c r="AV168" s="13" t="s">
        <v>86</v>
      </c>
      <c r="AW168" s="13" t="s">
        <v>5</v>
      </c>
      <c r="AX168" s="13" t="s">
        <v>76</v>
      </c>
      <c r="AY168" s="256" t="s">
        <v>166</v>
      </c>
    </row>
    <row r="169" s="13" customFormat="1">
      <c r="A169" s="13"/>
      <c r="B169" s="245"/>
      <c r="C169" s="246"/>
      <c r="D169" s="247" t="s">
        <v>605</v>
      </c>
      <c r="E169" s="248" t="s">
        <v>20</v>
      </c>
      <c r="F169" s="249" t="s">
        <v>2214</v>
      </c>
      <c r="G169" s="246"/>
      <c r="H169" s="250">
        <v>3.2000000000000002</v>
      </c>
      <c r="I169" s="251"/>
      <c r="J169" s="251"/>
      <c r="K169" s="246"/>
      <c r="L169" s="246"/>
      <c r="M169" s="252"/>
      <c r="N169" s="253"/>
      <c r="O169" s="254"/>
      <c r="P169" s="254"/>
      <c r="Q169" s="254"/>
      <c r="R169" s="254"/>
      <c r="S169" s="254"/>
      <c r="T169" s="254"/>
      <c r="U169" s="254"/>
      <c r="V169" s="254"/>
      <c r="W169" s="254"/>
      <c r="X169" s="255"/>
      <c r="Y169" s="13"/>
      <c r="Z169" s="13"/>
      <c r="AA169" s="13"/>
      <c r="AB169" s="13"/>
      <c r="AC169" s="13"/>
      <c r="AD169" s="13"/>
      <c r="AE169" s="13"/>
      <c r="AT169" s="256" t="s">
        <v>605</v>
      </c>
      <c r="AU169" s="256" t="s">
        <v>86</v>
      </c>
      <c r="AV169" s="13" t="s">
        <v>86</v>
      </c>
      <c r="AW169" s="13" t="s">
        <v>5</v>
      </c>
      <c r="AX169" s="13" t="s">
        <v>76</v>
      </c>
      <c r="AY169" s="256" t="s">
        <v>166</v>
      </c>
    </row>
    <row r="170" s="13" customFormat="1">
      <c r="A170" s="13"/>
      <c r="B170" s="245"/>
      <c r="C170" s="246"/>
      <c r="D170" s="247" t="s">
        <v>605</v>
      </c>
      <c r="E170" s="248" t="s">
        <v>20</v>
      </c>
      <c r="F170" s="249" t="s">
        <v>2215</v>
      </c>
      <c r="G170" s="246"/>
      <c r="H170" s="250">
        <v>3.2000000000000002</v>
      </c>
      <c r="I170" s="251"/>
      <c r="J170" s="251"/>
      <c r="K170" s="246"/>
      <c r="L170" s="246"/>
      <c r="M170" s="252"/>
      <c r="N170" s="253"/>
      <c r="O170" s="254"/>
      <c r="P170" s="254"/>
      <c r="Q170" s="254"/>
      <c r="R170" s="254"/>
      <c r="S170" s="254"/>
      <c r="T170" s="254"/>
      <c r="U170" s="254"/>
      <c r="V170" s="254"/>
      <c r="W170" s="254"/>
      <c r="X170" s="255"/>
      <c r="Y170" s="13"/>
      <c r="Z170" s="13"/>
      <c r="AA170" s="13"/>
      <c r="AB170" s="13"/>
      <c r="AC170" s="13"/>
      <c r="AD170" s="13"/>
      <c r="AE170" s="13"/>
      <c r="AT170" s="256" t="s">
        <v>605</v>
      </c>
      <c r="AU170" s="256" t="s">
        <v>86</v>
      </c>
      <c r="AV170" s="13" t="s">
        <v>86</v>
      </c>
      <c r="AW170" s="13" t="s">
        <v>5</v>
      </c>
      <c r="AX170" s="13" t="s">
        <v>76</v>
      </c>
      <c r="AY170" s="256" t="s">
        <v>166</v>
      </c>
    </row>
    <row r="171" s="15" customFormat="1">
      <c r="A171" s="15"/>
      <c r="B171" s="277"/>
      <c r="C171" s="278"/>
      <c r="D171" s="247" t="s">
        <v>605</v>
      </c>
      <c r="E171" s="279" t="s">
        <v>20</v>
      </c>
      <c r="F171" s="280" t="s">
        <v>2219</v>
      </c>
      <c r="G171" s="278"/>
      <c r="H171" s="279" t="s">
        <v>20</v>
      </c>
      <c r="I171" s="281"/>
      <c r="J171" s="281"/>
      <c r="K171" s="278"/>
      <c r="L171" s="278"/>
      <c r="M171" s="282"/>
      <c r="N171" s="283"/>
      <c r="O171" s="284"/>
      <c r="P171" s="284"/>
      <c r="Q171" s="284"/>
      <c r="R171" s="284"/>
      <c r="S171" s="284"/>
      <c r="T171" s="284"/>
      <c r="U171" s="284"/>
      <c r="V171" s="284"/>
      <c r="W171" s="284"/>
      <c r="X171" s="285"/>
      <c r="Y171" s="15"/>
      <c r="Z171" s="15"/>
      <c r="AA171" s="15"/>
      <c r="AB171" s="15"/>
      <c r="AC171" s="15"/>
      <c r="AD171" s="15"/>
      <c r="AE171" s="15"/>
      <c r="AT171" s="286" t="s">
        <v>605</v>
      </c>
      <c r="AU171" s="286" t="s">
        <v>86</v>
      </c>
      <c r="AV171" s="15" t="s">
        <v>84</v>
      </c>
      <c r="AW171" s="15" t="s">
        <v>5</v>
      </c>
      <c r="AX171" s="15" t="s">
        <v>76</v>
      </c>
      <c r="AY171" s="286" t="s">
        <v>166</v>
      </c>
    </row>
    <row r="172" s="13" customFormat="1">
      <c r="A172" s="13"/>
      <c r="B172" s="245"/>
      <c r="C172" s="246"/>
      <c r="D172" s="247" t="s">
        <v>605</v>
      </c>
      <c r="E172" s="248" t="s">
        <v>20</v>
      </c>
      <c r="F172" s="249" t="s">
        <v>2220</v>
      </c>
      <c r="G172" s="246"/>
      <c r="H172" s="250">
        <v>99.319999999999993</v>
      </c>
      <c r="I172" s="251"/>
      <c r="J172" s="251"/>
      <c r="K172" s="246"/>
      <c r="L172" s="246"/>
      <c r="M172" s="252"/>
      <c r="N172" s="253"/>
      <c r="O172" s="254"/>
      <c r="P172" s="254"/>
      <c r="Q172" s="254"/>
      <c r="R172" s="254"/>
      <c r="S172" s="254"/>
      <c r="T172" s="254"/>
      <c r="U172" s="254"/>
      <c r="V172" s="254"/>
      <c r="W172" s="254"/>
      <c r="X172" s="255"/>
      <c r="Y172" s="13"/>
      <c r="Z172" s="13"/>
      <c r="AA172" s="13"/>
      <c r="AB172" s="13"/>
      <c r="AC172" s="13"/>
      <c r="AD172" s="13"/>
      <c r="AE172" s="13"/>
      <c r="AT172" s="256" t="s">
        <v>605</v>
      </c>
      <c r="AU172" s="256" t="s">
        <v>86</v>
      </c>
      <c r="AV172" s="13" t="s">
        <v>86</v>
      </c>
      <c r="AW172" s="13" t="s">
        <v>5</v>
      </c>
      <c r="AX172" s="13" t="s">
        <v>76</v>
      </c>
      <c r="AY172" s="256" t="s">
        <v>166</v>
      </c>
    </row>
    <row r="173" s="13" customFormat="1">
      <c r="A173" s="13"/>
      <c r="B173" s="245"/>
      <c r="C173" s="246"/>
      <c r="D173" s="247" t="s">
        <v>605</v>
      </c>
      <c r="E173" s="248" t="s">
        <v>20</v>
      </c>
      <c r="F173" s="249" t="s">
        <v>2271</v>
      </c>
      <c r="G173" s="246"/>
      <c r="H173" s="250">
        <v>9.5999999999999996</v>
      </c>
      <c r="I173" s="251"/>
      <c r="J173" s="251"/>
      <c r="K173" s="246"/>
      <c r="L173" s="246"/>
      <c r="M173" s="252"/>
      <c r="N173" s="253"/>
      <c r="O173" s="254"/>
      <c r="P173" s="254"/>
      <c r="Q173" s="254"/>
      <c r="R173" s="254"/>
      <c r="S173" s="254"/>
      <c r="T173" s="254"/>
      <c r="U173" s="254"/>
      <c r="V173" s="254"/>
      <c r="W173" s="254"/>
      <c r="X173" s="255"/>
      <c r="Y173" s="13"/>
      <c r="Z173" s="13"/>
      <c r="AA173" s="13"/>
      <c r="AB173" s="13"/>
      <c r="AC173" s="13"/>
      <c r="AD173" s="13"/>
      <c r="AE173" s="13"/>
      <c r="AT173" s="256" t="s">
        <v>605</v>
      </c>
      <c r="AU173" s="256" t="s">
        <v>86</v>
      </c>
      <c r="AV173" s="13" t="s">
        <v>86</v>
      </c>
      <c r="AW173" s="13" t="s">
        <v>5</v>
      </c>
      <c r="AX173" s="13" t="s">
        <v>76</v>
      </c>
      <c r="AY173" s="256" t="s">
        <v>166</v>
      </c>
    </row>
    <row r="174" s="15" customFormat="1">
      <c r="A174" s="15"/>
      <c r="B174" s="277"/>
      <c r="C174" s="278"/>
      <c r="D174" s="247" t="s">
        <v>605</v>
      </c>
      <c r="E174" s="279" t="s">
        <v>20</v>
      </c>
      <c r="F174" s="280" t="s">
        <v>2222</v>
      </c>
      <c r="G174" s="278"/>
      <c r="H174" s="279" t="s">
        <v>20</v>
      </c>
      <c r="I174" s="281"/>
      <c r="J174" s="281"/>
      <c r="K174" s="278"/>
      <c r="L174" s="278"/>
      <c r="M174" s="282"/>
      <c r="N174" s="283"/>
      <c r="O174" s="284"/>
      <c r="P174" s="284"/>
      <c r="Q174" s="284"/>
      <c r="R174" s="284"/>
      <c r="S174" s="284"/>
      <c r="T174" s="284"/>
      <c r="U174" s="284"/>
      <c r="V174" s="284"/>
      <c r="W174" s="284"/>
      <c r="X174" s="285"/>
      <c r="Y174" s="15"/>
      <c r="Z174" s="15"/>
      <c r="AA174" s="15"/>
      <c r="AB174" s="15"/>
      <c r="AC174" s="15"/>
      <c r="AD174" s="15"/>
      <c r="AE174" s="15"/>
      <c r="AT174" s="286" t="s">
        <v>605</v>
      </c>
      <c r="AU174" s="286" t="s">
        <v>86</v>
      </c>
      <c r="AV174" s="15" t="s">
        <v>84</v>
      </c>
      <c r="AW174" s="15" t="s">
        <v>5</v>
      </c>
      <c r="AX174" s="15" t="s">
        <v>76</v>
      </c>
      <c r="AY174" s="286" t="s">
        <v>166</v>
      </c>
    </row>
    <row r="175" s="13" customFormat="1">
      <c r="A175" s="13"/>
      <c r="B175" s="245"/>
      <c r="C175" s="246"/>
      <c r="D175" s="247" t="s">
        <v>605</v>
      </c>
      <c r="E175" s="248" t="s">
        <v>20</v>
      </c>
      <c r="F175" s="249" t="s">
        <v>2223</v>
      </c>
      <c r="G175" s="246"/>
      <c r="H175" s="250">
        <v>56.295000000000002</v>
      </c>
      <c r="I175" s="251"/>
      <c r="J175" s="251"/>
      <c r="K175" s="246"/>
      <c r="L175" s="246"/>
      <c r="M175" s="252"/>
      <c r="N175" s="253"/>
      <c r="O175" s="254"/>
      <c r="P175" s="254"/>
      <c r="Q175" s="254"/>
      <c r="R175" s="254"/>
      <c r="S175" s="254"/>
      <c r="T175" s="254"/>
      <c r="U175" s="254"/>
      <c r="V175" s="254"/>
      <c r="W175" s="254"/>
      <c r="X175" s="255"/>
      <c r="Y175" s="13"/>
      <c r="Z175" s="13"/>
      <c r="AA175" s="13"/>
      <c r="AB175" s="13"/>
      <c r="AC175" s="13"/>
      <c r="AD175" s="13"/>
      <c r="AE175" s="13"/>
      <c r="AT175" s="256" t="s">
        <v>605</v>
      </c>
      <c r="AU175" s="256" t="s">
        <v>86</v>
      </c>
      <c r="AV175" s="13" t="s">
        <v>86</v>
      </c>
      <c r="AW175" s="13" t="s">
        <v>5</v>
      </c>
      <c r="AX175" s="13" t="s">
        <v>76</v>
      </c>
      <c r="AY175" s="256" t="s">
        <v>166</v>
      </c>
    </row>
    <row r="176" s="15" customFormat="1">
      <c r="A176" s="15"/>
      <c r="B176" s="277"/>
      <c r="C176" s="278"/>
      <c r="D176" s="247" t="s">
        <v>605</v>
      </c>
      <c r="E176" s="279" t="s">
        <v>20</v>
      </c>
      <c r="F176" s="280" t="s">
        <v>2224</v>
      </c>
      <c r="G176" s="278"/>
      <c r="H176" s="279" t="s">
        <v>20</v>
      </c>
      <c r="I176" s="281"/>
      <c r="J176" s="281"/>
      <c r="K176" s="278"/>
      <c r="L176" s="278"/>
      <c r="M176" s="282"/>
      <c r="N176" s="283"/>
      <c r="O176" s="284"/>
      <c r="P176" s="284"/>
      <c r="Q176" s="284"/>
      <c r="R176" s="284"/>
      <c r="S176" s="284"/>
      <c r="T176" s="284"/>
      <c r="U176" s="284"/>
      <c r="V176" s="284"/>
      <c r="W176" s="284"/>
      <c r="X176" s="285"/>
      <c r="Y176" s="15"/>
      <c r="Z176" s="15"/>
      <c r="AA176" s="15"/>
      <c r="AB176" s="15"/>
      <c r="AC176" s="15"/>
      <c r="AD176" s="15"/>
      <c r="AE176" s="15"/>
      <c r="AT176" s="286" t="s">
        <v>605</v>
      </c>
      <c r="AU176" s="286" t="s">
        <v>86</v>
      </c>
      <c r="AV176" s="15" t="s">
        <v>84</v>
      </c>
      <c r="AW176" s="15" t="s">
        <v>5</v>
      </c>
      <c r="AX176" s="15" t="s">
        <v>76</v>
      </c>
      <c r="AY176" s="286" t="s">
        <v>166</v>
      </c>
    </row>
    <row r="177" s="13" customFormat="1">
      <c r="A177" s="13"/>
      <c r="B177" s="245"/>
      <c r="C177" s="246"/>
      <c r="D177" s="247" t="s">
        <v>605</v>
      </c>
      <c r="E177" s="248" t="s">
        <v>20</v>
      </c>
      <c r="F177" s="249" t="s">
        <v>2272</v>
      </c>
      <c r="G177" s="246"/>
      <c r="H177" s="250">
        <v>88.319999999999993</v>
      </c>
      <c r="I177" s="251"/>
      <c r="J177" s="251"/>
      <c r="K177" s="246"/>
      <c r="L177" s="246"/>
      <c r="M177" s="252"/>
      <c r="N177" s="253"/>
      <c r="O177" s="254"/>
      <c r="P177" s="254"/>
      <c r="Q177" s="254"/>
      <c r="R177" s="254"/>
      <c r="S177" s="254"/>
      <c r="T177" s="254"/>
      <c r="U177" s="254"/>
      <c r="V177" s="254"/>
      <c r="W177" s="254"/>
      <c r="X177" s="255"/>
      <c r="Y177" s="13"/>
      <c r="Z177" s="13"/>
      <c r="AA177" s="13"/>
      <c r="AB177" s="13"/>
      <c r="AC177" s="13"/>
      <c r="AD177" s="13"/>
      <c r="AE177" s="13"/>
      <c r="AT177" s="256" t="s">
        <v>605</v>
      </c>
      <c r="AU177" s="256" t="s">
        <v>86</v>
      </c>
      <c r="AV177" s="13" t="s">
        <v>86</v>
      </c>
      <c r="AW177" s="13" t="s">
        <v>5</v>
      </c>
      <c r="AX177" s="13" t="s">
        <v>76</v>
      </c>
      <c r="AY177" s="256" t="s">
        <v>166</v>
      </c>
    </row>
    <row r="178" s="15" customFormat="1">
      <c r="A178" s="15"/>
      <c r="B178" s="277"/>
      <c r="C178" s="278"/>
      <c r="D178" s="247" t="s">
        <v>605</v>
      </c>
      <c r="E178" s="279" t="s">
        <v>20</v>
      </c>
      <c r="F178" s="280" t="s">
        <v>2226</v>
      </c>
      <c r="G178" s="278"/>
      <c r="H178" s="279" t="s">
        <v>20</v>
      </c>
      <c r="I178" s="281"/>
      <c r="J178" s="281"/>
      <c r="K178" s="278"/>
      <c r="L178" s="278"/>
      <c r="M178" s="282"/>
      <c r="N178" s="283"/>
      <c r="O178" s="284"/>
      <c r="P178" s="284"/>
      <c r="Q178" s="284"/>
      <c r="R178" s="284"/>
      <c r="S178" s="284"/>
      <c r="T178" s="284"/>
      <c r="U178" s="284"/>
      <c r="V178" s="284"/>
      <c r="W178" s="284"/>
      <c r="X178" s="285"/>
      <c r="Y178" s="15"/>
      <c r="Z178" s="15"/>
      <c r="AA178" s="15"/>
      <c r="AB178" s="15"/>
      <c r="AC178" s="15"/>
      <c r="AD178" s="15"/>
      <c r="AE178" s="15"/>
      <c r="AT178" s="286" t="s">
        <v>605</v>
      </c>
      <c r="AU178" s="286" t="s">
        <v>86</v>
      </c>
      <c r="AV178" s="15" t="s">
        <v>84</v>
      </c>
      <c r="AW178" s="15" t="s">
        <v>5</v>
      </c>
      <c r="AX178" s="15" t="s">
        <v>76</v>
      </c>
      <c r="AY178" s="286" t="s">
        <v>166</v>
      </c>
    </row>
    <row r="179" s="13" customFormat="1">
      <c r="A179" s="13"/>
      <c r="B179" s="245"/>
      <c r="C179" s="246"/>
      <c r="D179" s="247" t="s">
        <v>605</v>
      </c>
      <c r="E179" s="248" t="s">
        <v>20</v>
      </c>
      <c r="F179" s="249" t="s">
        <v>2227</v>
      </c>
      <c r="G179" s="246"/>
      <c r="H179" s="250">
        <v>9.0749999999999993</v>
      </c>
      <c r="I179" s="251"/>
      <c r="J179" s="251"/>
      <c r="K179" s="246"/>
      <c r="L179" s="246"/>
      <c r="M179" s="252"/>
      <c r="N179" s="253"/>
      <c r="O179" s="254"/>
      <c r="P179" s="254"/>
      <c r="Q179" s="254"/>
      <c r="R179" s="254"/>
      <c r="S179" s="254"/>
      <c r="T179" s="254"/>
      <c r="U179" s="254"/>
      <c r="V179" s="254"/>
      <c r="W179" s="254"/>
      <c r="X179" s="255"/>
      <c r="Y179" s="13"/>
      <c r="Z179" s="13"/>
      <c r="AA179" s="13"/>
      <c r="AB179" s="13"/>
      <c r="AC179" s="13"/>
      <c r="AD179" s="13"/>
      <c r="AE179" s="13"/>
      <c r="AT179" s="256" t="s">
        <v>605</v>
      </c>
      <c r="AU179" s="256" t="s">
        <v>86</v>
      </c>
      <c r="AV179" s="13" t="s">
        <v>86</v>
      </c>
      <c r="AW179" s="13" t="s">
        <v>5</v>
      </c>
      <c r="AX179" s="13" t="s">
        <v>76</v>
      </c>
      <c r="AY179" s="256" t="s">
        <v>166</v>
      </c>
    </row>
    <row r="180" s="15" customFormat="1">
      <c r="A180" s="15"/>
      <c r="B180" s="277"/>
      <c r="C180" s="278"/>
      <c r="D180" s="247" t="s">
        <v>605</v>
      </c>
      <c r="E180" s="279" t="s">
        <v>20</v>
      </c>
      <c r="F180" s="280" t="s">
        <v>2228</v>
      </c>
      <c r="G180" s="278"/>
      <c r="H180" s="279" t="s">
        <v>20</v>
      </c>
      <c r="I180" s="281"/>
      <c r="J180" s="281"/>
      <c r="K180" s="278"/>
      <c r="L180" s="278"/>
      <c r="M180" s="282"/>
      <c r="N180" s="283"/>
      <c r="O180" s="284"/>
      <c r="P180" s="284"/>
      <c r="Q180" s="284"/>
      <c r="R180" s="284"/>
      <c r="S180" s="284"/>
      <c r="T180" s="284"/>
      <c r="U180" s="284"/>
      <c r="V180" s="284"/>
      <c r="W180" s="284"/>
      <c r="X180" s="285"/>
      <c r="Y180" s="15"/>
      <c r="Z180" s="15"/>
      <c r="AA180" s="15"/>
      <c r="AB180" s="15"/>
      <c r="AC180" s="15"/>
      <c r="AD180" s="15"/>
      <c r="AE180" s="15"/>
      <c r="AT180" s="286" t="s">
        <v>605</v>
      </c>
      <c r="AU180" s="286" t="s">
        <v>86</v>
      </c>
      <c r="AV180" s="15" t="s">
        <v>84</v>
      </c>
      <c r="AW180" s="15" t="s">
        <v>5</v>
      </c>
      <c r="AX180" s="15" t="s">
        <v>76</v>
      </c>
      <c r="AY180" s="286" t="s">
        <v>166</v>
      </c>
    </row>
    <row r="181" s="13" customFormat="1">
      <c r="A181" s="13"/>
      <c r="B181" s="245"/>
      <c r="C181" s="246"/>
      <c r="D181" s="247" t="s">
        <v>605</v>
      </c>
      <c r="E181" s="248" t="s">
        <v>20</v>
      </c>
      <c r="F181" s="249" t="s">
        <v>2273</v>
      </c>
      <c r="G181" s="246"/>
      <c r="H181" s="250">
        <v>47.359999999999999</v>
      </c>
      <c r="I181" s="251"/>
      <c r="J181" s="251"/>
      <c r="K181" s="246"/>
      <c r="L181" s="246"/>
      <c r="M181" s="252"/>
      <c r="N181" s="253"/>
      <c r="O181" s="254"/>
      <c r="P181" s="254"/>
      <c r="Q181" s="254"/>
      <c r="R181" s="254"/>
      <c r="S181" s="254"/>
      <c r="T181" s="254"/>
      <c r="U181" s="254"/>
      <c r="V181" s="254"/>
      <c r="W181" s="254"/>
      <c r="X181" s="255"/>
      <c r="Y181" s="13"/>
      <c r="Z181" s="13"/>
      <c r="AA181" s="13"/>
      <c r="AB181" s="13"/>
      <c r="AC181" s="13"/>
      <c r="AD181" s="13"/>
      <c r="AE181" s="13"/>
      <c r="AT181" s="256" t="s">
        <v>605</v>
      </c>
      <c r="AU181" s="256" t="s">
        <v>86</v>
      </c>
      <c r="AV181" s="13" t="s">
        <v>86</v>
      </c>
      <c r="AW181" s="13" t="s">
        <v>5</v>
      </c>
      <c r="AX181" s="13" t="s">
        <v>76</v>
      </c>
      <c r="AY181" s="256" t="s">
        <v>166</v>
      </c>
    </row>
    <row r="182" s="13" customFormat="1">
      <c r="A182" s="13"/>
      <c r="B182" s="245"/>
      <c r="C182" s="246"/>
      <c r="D182" s="247" t="s">
        <v>605</v>
      </c>
      <c r="E182" s="248" t="s">
        <v>20</v>
      </c>
      <c r="F182" s="249" t="s">
        <v>2274</v>
      </c>
      <c r="G182" s="246"/>
      <c r="H182" s="250">
        <v>33.396000000000001</v>
      </c>
      <c r="I182" s="251"/>
      <c r="J182" s="251"/>
      <c r="K182" s="246"/>
      <c r="L182" s="246"/>
      <c r="M182" s="252"/>
      <c r="N182" s="253"/>
      <c r="O182" s="254"/>
      <c r="P182" s="254"/>
      <c r="Q182" s="254"/>
      <c r="R182" s="254"/>
      <c r="S182" s="254"/>
      <c r="T182" s="254"/>
      <c r="U182" s="254"/>
      <c r="V182" s="254"/>
      <c r="W182" s="254"/>
      <c r="X182" s="255"/>
      <c r="Y182" s="13"/>
      <c r="Z182" s="13"/>
      <c r="AA182" s="13"/>
      <c r="AB182" s="13"/>
      <c r="AC182" s="13"/>
      <c r="AD182" s="13"/>
      <c r="AE182" s="13"/>
      <c r="AT182" s="256" t="s">
        <v>605</v>
      </c>
      <c r="AU182" s="256" t="s">
        <v>86</v>
      </c>
      <c r="AV182" s="13" t="s">
        <v>86</v>
      </c>
      <c r="AW182" s="13" t="s">
        <v>5</v>
      </c>
      <c r="AX182" s="13" t="s">
        <v>76</v>
      </c>
      <c r="AY182" s="256" t="s">
        <v>166</v>
      </c>
    </row>
    <row r="183" s="13" customFormat="1">
      <c r="A183" s="13"/>
      <c r="B183" s="245"/>
      <c r="C183" s="246"/>
      <c r="D183" s="247" t="s">
        <v>605</v>
      </c>
      <c r="E183" s="248" t="s">
        <v>20</v>
      </c>
      <c r="F183" s="249" t="s">
        <v>2275</v>
      </c>
      <c r="G183" s="246"/>
      <c r="H183" s="250">
        <v>51</v>
      </c>
      <c r="I183" s="251"/>
      <c r="J183" s="251"/>
      <c r="K183" s="246"/>
      <c r="L183" s="246"/>
      <c r="M183" s="252"/>
      <c r="N183" s="253"/>
      <c r="O183" s="254"/>
      <c r="P183" s="254"/>
      <c r="Q183" s="254"/>
      <c r="R183" s="254"/>
      <c r="S183" s="254"/>
      <c r="T183" s="254"/>
      <c r="U183" s="254"/>
      <c r="V183" s="254"/>
      <c r="W183" s="254"/>
      <c r="X183" s="255"/>
      <c r="Y183" s="13"/>
      <c r="Z183" s="13"/>
      <c r="AA183" s="13"/>
      <c r="AB183" s="13"/>
      <c r="AC183" s="13"/>
      <c r="AD183" s="13"/>
      <c r="AE183" s="13"/>
      <c r="AT183" s="256" t="s">
        <v>605</v>
      </c>
      <c r="AU183" s="256" t="s">
        <v>86</v>
      </c>
      <c r="AV183" s="13" t="s">
        <v>86</v>
      </c>
      <c r="AW183" s="13" t="s">
        <v>5</v>
      </c>
      <c r="AX183" s="13" t="s">
        <v>76</v>
      </c>
      <c r="AY183" s="256" t="s">
        <v>166</v>
      </c>
    </row>
    <row r="184" s="13" customFormat="1">
      <c r="A184" s="13"/>
      <c r="B184" s="245"/>
      <c r="C184" s="246"/>
      <c r="D184" s="247" t="s">
        <v>605</v>
      </c>
      <c r="E184" s="248" t="s">
        <v>20</v>
      </c>
      <c r="F184" s="249" t="s">
        <v>2276</v>
      </c>
      <c r="G184" s="246"/>
      <c r="H184" s="250">
        <v>-15.558</v>
      </c>
      <c r="I184" s="251"/>
      <c r="J184" s="251"/>
      <c r="K184" s="246"/>
      <c r="L184" s="246"/>
      <c r="M184" s="252"/>
      <c r="N184" s="253"/>
      <c r="O184" s="254"/>
      <c r="P184" s="254"/>
      <c r="Q184" s="254"/>
      <c r="R184" s="254"/>
      <c r="S184" s="254"/>
      <c r="T184" s="254"/>
      <c r="U184" s="254"/>
      <c r="V184" s="254"/>
      <c r="W184" s="254"/>
      <c r="X184" s="255"/>
      <c r="Y184" s="13"/>
      <c r="Z184" s="13"/>
      <c r="AA184" s="13"/>
      <c r="AB184" s="13"/>
      <c r="AC184" s="13"/>
      <c r="AD184" s="13"/>
      <c r="AE184" s="13"/>
      <c r="AT184" s="256" t="s">
        <v>605</v>
      </c>
      <c r="AU184" s="256" t="s">
        <v>86</v>
      </c>
      <c r="AV184" s="13" t="s">
        <v>86</v>
      </c>
      <c r="AW184" s="13" t="s">
        <v>5</v>
      </c>
      <c r="AX184" s="13" t="s">
        <v>76</v>
      </c>
      <c r="AY184" s="256" t="s">
        <v>166</v>
      </c>
    </row>
    <row r="185" s="13" customFormat="1">
      <c r="A185" s="13"/>
      <c r="B185" s="245"/>
      <c r="C185" s="246"/>
      <c r="D185" s="247" t="s">
        <v>605</v>
      </c>
      <c r="E185" s="248" t="s">
        <v>20</v>
      </c>
      <c r="F185" s="249" t="s">
        <v>2277</v>
      </c>
      <c r="G185" s="246"/>
      <c r="H185" s="250">
        <v>-32.372</v>
      </c>
      <c r="I185" s="251"/>
      <c r="J185" s="251"/>
      <c r="K185" s="246"/>
      <c r="L185" s="246"/>
      <c r="M185" s="252"/>
      <c r="N185" s="253"/>
      <c r="O185" s="254"/>
      <c r="P185" s="254"/>
      <c r="Q185" s="254"/>
      <c r="R185" s="254"/>
      <c r="S185" s="254"/>
      <c r="T185" s="254"/>
      <c r="U185" s="254"/>
      <c r="V185" s="254"/>
      <c r="W185" s="254"/>
      <c r="X185" s="255"/>
      <c r="Y185" s="13"/>
      <c r="Z185" s="13"/>
      <c r="AA185" s="13"/>
      <c r="AB185" s="13"/>
      <c r="AC185" s="13"/>
      <c r="AD185" s="13"/>
      <c r="AE185" s="13"/>
      <c r="AT185" s="256" t="s">
        <v>605</v>
      </c>
      <c r="AU185" s="256" t="s">
        <v>86</v>
      </c>
      <c r="AV185" s="13" t="s">
        <v>86</v>
      </c>
      <c r="AW185" s="13" t="s">
        <v>5</v>
      </c>
      <c r="AX185" s="13" t="s">
        <v>76</v>
      </c>
      <c r="AY185" s="256" t="s">
        <v>166</v>
      </c>
    </row>
    <row r="186" s="13" customFormat="1">
      <c r="A186" s="13"/>
      <c r="B186" s="245"/>
      <c r="C186" s="246"/>
      <c r="D186" s="247" t="s">
        <v>605</v>
      </c>
      <c r="E186" s="248" t="s">
        <v>20</v>
      </c>
      <c r="F186" s="249" t="s">
        <v>2278</v>
      </c>
      <c r="G186" s="246"/>
      <c r="H186" s="250">
        <v>-97.691999999999993</v>
      </c>
      <c r="I186" s="251"/>
      <c r="J186" s="251"/>
      <c r="K186" s="246"/>
      <c r="L186" s="246"/>
      <c r="M186" s="252"/>
      <c r="N186" s="253"/>
      <c r="O186" s="254"/>
      <c r="P186" s="254"/>
      <c r="Q186" s="254"/>
      <c r="R186" s="254"/>
      <c r="S186" s="254"/>
      <c r="T186" s="254"/>
      <c r="U186" s="254"/>
      <c r="V186" s="254"/>
      <c r="W186" s="254"/>
      <c r="X186" s="255"/>
      <c r="Y186" s="13"/>
      <c r="Z186" s="13"/>
      <c r="AA186" s="13"/>
      <c r="AB186" s="13"/>
      <c r="AC186" s="13"/>
      <c r="AD186" s="13"/>
      <c r="AE186" s="13"/>
      <c r="AT186" s="256" t="s">
        <v>605</v>
      </c>
      <c r="AU186" s="256" t="s">
        <v>86</v>
      </c>
      <c r="AV186" s="13" t="s">
        <v>86</v>
      </c>
      <c r="AW186" s="13" t="s">
        <v>5</v>
      </c>
      <c r="AX186" s="13" t="s">
        <v>76</v>
      </c>
      <c r="AY186" s="256" t="s">
        <v>166</v>
      </c>
    </row>
    <row r="187" s="13" customFormat="1">
      <c r="A187" s="13"/>
      <c r="B187" s="245"/>
      <c r="C187" s="246"/>
      <c r="D187" s="247" t="s">
        <v>605</v>
      </c>
      <c r="E187" s="248" t="s">
        <v>20</v>
      </c>
      <c r="F187" s="249" t="s">
        <v>2279</v>
      </c>
      <c r="G187" s="246"/>
      <c r="H187" s="250">
        <v>-59.963999999999999</v>
      </c>
      <c r="I187" s="251"/>
      <c r="J187" s="251"/>
      <c r="K187" s="246"/>
      <c r="L187" s="246"/>
      <c r="M187" s="252"/>
      <c r="N187" s="253"/>
      <c r="O187" s="254"/>
      <c r="P187" s="254"/>
      <c r="Q187" s="254"/>
      <c r="R187" s="254"/>
      <c r="S187" s="254"/>
      <c r="T187" s="254"/>
      <c r="U187" s="254"/>
      <c r="V187" s="254"/>
      <c r="W187" s="254"/>
      <c r="X187" s="255"/>
      <c r="Y187" s="13"/>
      <c r="Z187" s="13"/>
      <c r="AA187" s="13"/>
      <c r="AB187" s="13"/>
      <c r="AC187" s="13"/>
      <c r="AD187" s="13"/>
      <c r="AE187" s="13"/>
      <c r="AT187" s="256" t="s">
        <v>605</v>
      </c>
      <c r="AU187" s="256" t="s">
        <v>86</v>
      </c>
      <c r="AV187" s="13" t="s">
        <v>86</v>
      </c>
      <c r="AW187" s="13" t="s">
        <v>5</v>
      </c>
      <c r="AX187" s="13" t="s">
        <v>76</v>
      </c>
      <c r="AY187" s="256" t="s">
        <v>166</v>
      </c>
    </row>
    <row r="188" s="14" customFormat="1">
      <c r="A188" s="14"/>
      <c r="B188" s="257"/>
      <c r="C188" s="258"/>
      <c r="D188" s="247" t="s">
        <v>605</v>
      </c>
      <c r="E188" s="259" t="s">
        <v>20</v>
      </c>
      <c r="F188" s="260" t="s">
        <v>608</v>
      </c>
      <c r="G188" s="258"/>
      <c r="H188" s="261">
        <v>242.57999999999998</v>
      </c>
      <c r="I188" s="262"/>
      <c r="J188" s="262"/>
      <c r="K188" s="258"/>
      <c r="L188" s="258"/>
      <c r="M188" s="263"/>
      <c r="N188" s="264"/>
      <c r="O188" s="265"/>
      <c r="P188" s="265"/>
      <c r="Q188" s="265"/>
      <c r="R188" s="265"/>
      <c r="S188" s="265"/>
      <c r="T188" s="265"/>
      <c r="U188" s="265"/>
      <c r="V188" s="265"/>
      <c r="W188" s="265"/>
      <c r="X188" s="266"/>
      <c r="Y188" s="14"/>
      <c r="Z188" s="14"/>
      <c r="AA188" s="14"/>
      <c r="AB188" s="14"/>
      <c r="AC188" s="14"/>
      <c r="AD188" s="14"/>
      <c r="AE188" s="14"/>
      <c r="AT188" s="267" t="s">
        <v>605</v>
      </c>
      <c r="AU188" s="267" t="s">
        <v>86</v>
      </c>
      <c r="AV188" s="14" t="s">
        <v>175</v>
      </c>
      <c r="AW188" s="14" t="s">
        <v>5</v>
      </c>
      <c r="AX188" s="14" t="s">
        <v>84</v>
      </c>
      <c r="AY188" s="267" t="s">
        <v>166</v>
      </c>
    </row>
    <row r="189" s="2" customFormat="1" ht="66.75" customHeight="1">
      <c r="A189" s="40"/>
      <c r="B189" s="41"/>
      <c r="C189" s="220" t="s">
        <v>9</v>
      </c>
      <c r="D189" s="220" t="s">
        <v>171</v>
      </c>
      <c r="E189" s="221" t="s">
        <v>2280</v>
      </c>
      <c r="F189" s="222" t="s">
        <v>2281</v>
      </c>
      <c r="G189" s="223" t="s">
        <v>599</v>
      </c>
      <c r="H189" s="224">
        <v>97.691999999999993</v>
      </c>
      <c r="I189" s="225"/>
      <c r="J189" s="225"/>
      <c r="K189" s="226">
        <f>ROUND(P189*H189,2)</f>
        <v>0</v>
      </c>
      <c r="L189" s="227"/>
      <c r="M189" s="46"/>
      <c r="N189" s="228" t="s">
        <v>20</v>
      </c>
      <c r="O189" s="229" t="s">
        <v>45</v>
      </c>
      <c r="P189" s="230">
        <f>I189+J189</f>
        <v>0</v>
      </c>
      <c r="Q189" s="230">
        <f>ROUND(I189*H189,2)</f>
        <v>0</v>
      </c>
      <c r="R189" s="230">
        <f>ROUND(J189*H189,2)</f>
        <v>0</v>
      </c>
      <c r="S189" s="86"/>
      <c r="T189" s="231">
        <f>S189*H189</f>
        <v>0</v>
      </c>
      <c r="U189" s="231">
        <v>0</v>
      </c>
      <c r="V189" s="231">
        <f>U189*H189</f>
        <v>0</v>
      </c>
      <c r="W189" s="231">
        <v>0</v>
      </c>
      <c r="X189" s="232">
        <f>W189*H189</f>
        <v>0</v>
      </c>
      <c r="Y189" s="40"/>
      <c r="Z189" s="40"/>
      <c r="AA189" s="40"/>
      <c r="AB189" s="40"/>
      <c r="AC189" s="40"/>
      <c r="AD189" s="40"/>
      <c r="AE189" s="40"/>
      <c r="AR189" s="233" t="s">
        <v>175</v>
      </c>
      <c r="AT189" s="233" t="s">
        <v>171</v>
      </c>
      <c r="AU189" s="233" t="s">
        <v>86</v>
      </c>
      <c r="AY189" s="19" t="s">
        <v>166</v>
      </c>
      <c r="BE189" s="234">
        <f>IF(O189="základní",K189,0)</f>
        <v>0</v>
      </c>
      <c r="BF189" s="234">
        <f>IF(O189="snížená",K189,0)</f>
        <v>0</v>
      </c>
      <c r="BG189" s="234">
        <f>IF(O189="zákl. přenesená",K189,0)</f>
        <v>0</v>
      </c>
      <c r="BH189" s="234">
        <f>IF(O189="sníž. přenesená",K189,0)</f>
        <v>0</v>
      </c>
      <c r="BI189" s="234">
        <f>IF(O189="nulová",K189,0)</f>
        <v>0</v>
      </c>
      <c r="BJ189" s="19" t="s">
        <v>84</v>
      </c>
      <c r="BK189" s="234">
        <f>ROUND(P189*H189,2)</f>
        <v>0</v>
      </c>
      <c r="BL189" s="19" t="s">
        <v>175</v>
      </c>
      <c r="BM189" s="233" t="s">
        <v>2282</v>
      </c>
    </row>
    <row r="190" s="15" customFormat="1">
      <c r="A190" s="15"/>
      <c r="B190" s="277"/>
      <c r="C190" s="278"/>
      <c r="D190" s="247" t="s">
        <v>605</v>
      </c>
      <c r="E190" s="279" t="s">
        <v>20</v>
      </c>
      <c r="F190" s="280" t="s">
        <v>2219</v>
      </c>
      <c r="G190" s="278"/>
      <c r="H190" s="279" t="s">
        <v>20</v>
      </c>
      <c r="I190" s="281"/>
      <c r="J190" s="281"/>
      <c r="K190" s="278"/>
      <c r="L190" s="278"/>
      <c r="M190" s="282"/>
      <c r="N190" s="283"/>
      <c r="O190" s="284"/>
      <c r="P190" s="284"/>
      <c r="Q190" s="284"/>
      <c r="R190" s="284"/>
      <c r="S190" s="284"/>
      <c r="T190" s="284"/>
      <c r="U190" s="284"/>
      <c r="V190" s="284"/>
      <c r="W190" s="284"/>
      <c r="X190" s="285"/>
      <c r="Y190" s="15"/>
      <c r="Z190" s="15"/>
      <c r="AA190" s="15"/>
      <c r="AB190" s="15"/>
      <c r="AC190" s="15"/>
      <c r="AD190" s="15"/>
      <c r="AE190" s="15"/>
      <c r="AT190" s="286" t="s">
        <v>605</v>
      </c>
      <c r="AU190" s="286" t="s">
        <v>86</v>
      </c>
      <c r="AV190" s="15" t="s">
        <v>84</v>
      </c>
      <c r="AW190" s="15" t="s">
        <v>5</v>
      </c>
      <c r="AX190" s="15" t="s">
        <v>76</v>
      </c>
      <c r="AY190" s="286" t="s">
        <v>166</v>
      </c>
    </row>
    <row r="191" s="13" customFormat="1">
      <c r="A191" s="13"/>
      <c r="B191" s="245"/>
      <c r="C191" s="246"/>
      <c r="D191" s="247" t="s">
        <v>605</v>
      </c>
      <c r="E191" s="248" t="s">
        <v>20</v>
      </c>
      <c r="F191" s="249" t="s">
        <v>2283</v>
      </c>
      <c r="G191" s="246"/>
      <c r="H191" s="250">
        <v>22.920000000000002</v>
      </c>
      <c r="I191" s="251"/>
      <c r="J191" s="251"/>
      <c r="K191" s="246"/>
      <c r="L191" s="246"/>
      <c r="M191" s="252"/>
      <c r="N191" s="253"/>
      <c r="O191" s="254"/>
      <c r="P191" s="254"/>
      <c r="Q191" s="254"/>
      <c r="R191" s="254"/>
      <c r="S191" s="254"/>
      <c r="T191" s="254"/>
      <c r="U191" s="254"/>
      <c r="V191" s="254"/>
      <c r="W191" s="254"/>
      <c r="X191" s="255"/>
      <c r="Y191" s="13"/>
      <c r="Z191" s="13"/>
      <c r="AA191" s="13"/>
      <c r="AB191" s="13"/>
      <c r="AC191" s="13"/>
      <c r="AD191" s="13"/>
      <c r="AE191" s="13"/>
      <c r="AT191" s="256" t="s">
        <v>605</v>
      </c>
      <c r="AU191" s="256" t="s">
        <v>86</v>
      </c>
      <c r="AV191" s="13" t="s">
        <v>86</v>
      </c>
      <c r="AW191" s="13" t="s">
        <v>5</v>
      </c>
      <c r="AX191" s="13" t="s">
        <v>76</v>
      </c>
      <c r="AY191" s="256" t="s">
        <v>166</v>
      </c>
    </row>
    <row r="192" s="13" customFormat="1">
      <c r="A192" s="13"/>
      <c r="B192" s="245"/>
      <c r="C192" s="246"/>
      <c r="D192" s="247" t="s">
        <v>605</v>
      </c>
      <c r="E192" s="248" t="s">
        <v>20</v>
      </c>
      <c r="F192" s="249" t="s">
        <v>2284</v>
      </c>
      <c r="G192" s="246"/>
      <c r="H192" s="250">
        <v>1.9199999999999999</v>
      </c>
      <c r="I192" s="251"/>
      <c r="J192" s="251"/>
      <c r="K192" s="246"/>
      <c r="L192" s="246"/>
      <c r="M192" s="252"/>
      <c r="N192" s="253"/>
      <c r="O192" s="254"/>
      <c r="P192" s="254"/>
      <c r="Q192" s="254"/>
      <c r="R192" s="254"/>
      <c r="S192" s="254"/>
      <c r="T192" s="254"/>
      <c r="U192" s="254"/>
      <c r="V192" s="254"/>
      <c r="W192" s="254"/>
      <c r="X192" s="255"/>
      <c r="Y192" s="13"/>
      <c r="Z192" s="13"/>
      <c r="AA192" s="13"/>
      <c r="AB192" s="13"/>
      <c r="AC192" s="13"/>
      <c r="AD192" s="13"/>
      <c r="AE192" s="13"/>
      <c r="AT192" s="256" t="s">
        <v>605</v>
      </c>
      <c r="AU192" s="256" t="s">
        <v>86</v>
      </c>
      <c r="AV192" s="13" t="s">
        <v>86</v>
      </c>
      <c r="AW192" s="13" t="s">
        <v>5</v>
      </c>
      <c r="AX192" s="13" t="s">
        <v>76</v>
      </c>
      <c r="AY192" s="256" t="s">
        <v>166</v>
      </c>
    </row>
    <row r="193" s="15" customFormat="1">
      <c r="A193" s="15"/>
      <c r="B193" s="277"/>
      <c r="C193" s="278"/>
      <c r="D193" s="247" t="s">
        <v>605</v>
      </c>
      <c r="E193" s="279" t="s">
        <v>20</v>
      </c>
      <c r="F193" s="280" t="s">
        <v>2222</v>
      </c>
      <c r="G193" s="278"/>
      <c r="H193" s="279" t="s">
        <v>20</v>
      </c>
      <c r="I193" s="281"/>
      <c r="J193" s="281"/>
      <c r="K193" s="278"/>
      <c r="L193" s="278"/>
      <c r="M193" s="282"/>
      <c r="N193" s="283"/>
      <c r="O193" s="284"/>
      <c r="P193" s="284"/>
      <c r="Q193" s="284"/>
      <c r="R193" s="284"/>
      <c r="S193" s="284"/>
      <c r="T193" s="284"/>
      <c r="U193" s="284"/>
      <c r="V193" s="284"/>
      <c r="W193" s="284"/>
      <c r="X193" s="285"/>
      <c r="Y193" s="15"/>
      <c r="Z193" s="15"/>
      <c r="AA193" s="15"/>
      <c r="AB193" s="15"/>
      <c r="AC193" s="15"/>
      <c r="AD193" s="15"/>
      <c r="AE193" s="15"/>
      <c r="AT193" s="286" t="s">
        <v>605</v>
      </c>
      <c r="AU193" s="286" t="s">
        <v>86</v>
      </c>
      <c r="AV193" s="15" t="s">
        <v>84</v>
      </c>
      <c r="AW193" s="15" t="s">
        <v>5</v>
      </c>
      <c r="AX193" s="15" t="s">
        <v>76</v>
      </c>
      <c r="AY193" s="286" t="s">
        <v>166</v>
      </c>
    </row>
    <row r="194" s="13" customFormat="1">
      <c r="A194" s="13"/>
      <c r="B194" s="245"/>
      <c r="C194" s="246"/>
      <c r="D194" s="247" t="s">
        <v>605</v>
      </c>
      <c r="E194" s="248" t="s">
        <v>20</v>
      </c>
      <c r="F194" s="249" t="s">
        <v>2285</v>
      </c>
      <c r="G194" s="246"/>
      <c r="H194" s="250">
        <v>12.51</v>
      </c>
      <c r="I194" s="251"/>
      <c r="J194" s="251"/>
      <c r="K194" s="246"/>
      <c r="L194" s="246"/>
      <c r="M194" s="252"/>
      <c r="N194" s="253"/>
      <c r="O194" s="254"/>
      <c r="P194" s="254"/>
      <c r="Q194" s="254"/>
      <c r="R194" s="254"/>
      <c r="S194" s="254"/>
      <c r="T194" s="254"/>
      <c r="U194" s="254"/>
      <c r="V194" s="254"/>
      <c r="W194" s="254"/>
      <c r="X194" s="255"/>
      <c r="Y194" s="13"/>
      <c r="Z194" s="13"/>
      <c r="AA194" s="13"/>
      <c r="AB194" s="13"/>
      <c r="AC194" s="13"/>
      <c r="AD194" s="13"/>
      <c r="AE194" s="13"/>
      <c r="AT194" s="256" t="s">
        <v>605</v>
      </c>
      <c r="AU194" s="256" t="s">
        <v>86</v>
      </c>
      <c r="AV194" s="13" t="s">
        <v>86</v>
      </c>
      <c r="AW194" s="13" t="s">
        <v>5</v>
      </c>
      <c r="AX194" s="13" t="s">
        <v>76</v>
      </c>
      <c r="AY194" s="256" t="s">
        <v>166</v>
      </c>
    </row>
    <row r="195" s="15" customFormat="1">
      <c r="A195" s="15"/>
      <c r="B195" s="277"/>
      <c r="C195" s="278"/>
      <c r="D195" s="247" t="s">
        <v>605</v>
      </c>
      <c r="E195" s="279" t="s">
        <v>20</v>
      </c>
      <c r="F195" s="280" t="s">
        <v>2224</v>
      </c>
      <c r="G195" s="278"/>
      <c r="H195" s="279" t="s">
        <v>20</v>
      </c>
      <c r="I195" s="281"/>
      <c r="J195" s="281"/>
      <c r="K195" s="278"/>
      <c r="L195" s="278"/>
      <c r="M195" s="282"/>
      <c r="N195" s="283"/>
      <c r="O195" s="284"/>
      <c r="P195" s="284"/>
      <c r="Q195" s="284"/>
      <c r="R195" s="284"/>
      <c r="S195" s="284"/>
      <c r="T195" s="284"/>
      <c r="U195" s="284"/>
      <c r="V195" s="284"/>
      <c r="W195" s="284"/>
      <c r="X195" s="285"/>
      <c r="Y195" s="15"/>
      <c r="Z195" s="15"/>
      <c r="AA195" s="15"/>
      <c r="AB195" s="15"/>
      <c r="AC195" s="15"/>
      <c r="AD195" s="15"/>
      <c r="AE195" s="15"/>
      <c r="AT195" s="286" t="s">
        <v>605</v>
      </c>
      <c r="AU195" s="286" t="s">
        <v>86</v>
      </c>
      <c r="AV195" s="15" t="s">
        <v>84</v>
      </c>
      <c r="AW195" s="15" t="s">
        <v>5</v>
      </c>
      <c r="AX195" s="15" t="s">
        <v>76</v>
      </c>
      <c r="AY195" s="286" t="s">
        <v>166</v>
      </c>
    </row>
    <row r="196" s="13" customFormat="1">
      <c r="A196" s="13"/>
      <c r="B196" s="245"/>
      <c r="C196" s="246"/>
      <c r="D196" s="247" t="s">
        <v>605</v>
      </c>
      <c r="E196" s="248" t="s">
        <v>20</v>
      </c>
      <c r="F196" s="249" t="s">
        <v>2286</v>
      </c>
      <c r="G196" s="246"/>
      <c r="H196" s="250">
        <v>17.664000000000001</v>
      </c>
      <c r="I196" s="251"/>
      <c r="J196" s="251"/>
      <c r="K196" s="246"/>
      <c r="L196" s="246"/>
      <c r="M196" s="252"/>
      <c r="N196" s="253"/>
      <c r="O196" s="254"/>
      <c r="P196" s="254"/>
      <c r="Q196" s="254"/>
      <c r="R196" s="254"/>
      <c r="S196" s="254"/>
      <c r="T196" s="254"/>
      <c r="U196" s="254"/>
      <c r="V196" s="254"/>
      <c r="W196" s="254"/>
      <c r="X196" s="255"/>
      <c r="Y196" s="13"/>
      <c r="Z196" s="13"/>
      <c r="AA196" s="13"/>
      <c r="AB196" s="13"/>
      <c r="AC196" s="13"/>
      <c r="AD196" s="13"/>
      <c r="AE196" s="13"/>
      <c r="AT196" s="256" t="s">
        <v>605</v>
      </c>
      <c r="AU196" s="256" t="s">
        <v>86</v>
      </c>
      <c r="AV196" s="13" t="s">
        <v>86</v>
      </c>
      <c r="AW196" s="13" t="s">
        <v>5</v>
      </c>
      <c r="AX196" s="13" t="s">
        <v>76</v>
      </c>
      <c r="AY196" s="256" t="s">
        <v>166</v>
      </c>
    </row>
    <row r="197" s="15" customFormat="1">
      <c r="A197" s="15"/>
      <c r="B197" s="277"/>
      <c r="C197" s="278"/>
      <c r="D197" s="247" t="s">
        <v>605</v>
      </c>
      <c r="E197" s="279" t="s">
        <v>20</v>
      </c>
      <c r="F197" s="280" t="s">
        <v>2226</v>
      </c>
      <c r="G197" s="278"/>
      <c r="H197" s="279" t="s">
        <v>20</v>
      </c>
      <c r="I197" s="281"/>
      <c r="J197" s="281"/>
      <c r="K197" s="278"/>
      <c r="L197" s="278"/>
      <c r="M197" s="282"/>
      <c r="N197" s="283"/>
      <c r="O197" s="284"/>
      <c r="P197" s="284"/>
      <c r="Q197" s="284"/>
      <c r="R197" s="284"/>
      <c r="S197" s="284"/>
      <c r="T197" s="284"/>
      <c r="U197" s="284"/>
      <c r="V197" s="284"/>
      <c r="W197" s="284"/>
      <c r="X197" s="285"/>
      <c r="Y197" s="15"/>
      <c r="Z197" s="15"/>
      <c r="AA197" s="15"/>
      <c r="AB197" s="15"/>
      <c r="AC197" s="15"/>
      <c r="AD197" s="15"/>
      <c r="AE197" s="15"/>
      <c r="AT197" s="286" t="s">
        <v>605</v>
      </c>
      <c r="AU197" s="286" t="s">
        <v>86</v>
      </c>
      <c r="AV197" s="15" t="s">
        <v>84</v>
      </c>
      <c r="AW197" s="15" t="s">
        <v>5</v>
      </c>
      <c r="AX197" s="15" t="s">
        <v>76</v>
      </c>
      <c r="AY197" s="286" t="s">
        <v>166</v>
      </c>
    </row>
    <row r="198" s="13" customFormat="1">
      <c r="A198" s="13"/>
      <c r="B198" s="245"/>
      <c r="C198" s="246"/>
      <c r="D198" s="247" t="s">
        <v>605</v>
      </c>
      <c r="E198" s="248" t="s">
        <v>20</v>
      </c>
      <c r="F198" s="249" t="s">
        <v>2287</v>
      </c>
      <c r="G198" s="246"/>
      <c r="H198" s="250">
        <v>4.9500000000000002</v>
      </c>
      <c r="I198" s="251"/>
      <c r="J198" s="251"/>
      <c r="K198" s="246"/>
      <c r="L198" s="246"/>
      <c r="M198" s="252"/>
      <c r="N198" s="253"/>
      <c r="O198" s="254"/>
      <c r="P198" s="254"/>
      <c r="Q198" s="254"/>
      <c r="R198" s="254"/>
      <c r="S198" s="254"/>
      <c r="T198" s="254"/>
      <c r="U198" s="254"/>
      <c r="V198" s="254"/>
      <c r="W198" s="254"/>
      <c r="X198" s="255"/>
      <c r="Y198" s="13"/>
      <c r="Z198" s="13"/>
      <c r="AA198" s="13"/>
      <c r="AB198" s="13"/>
      <c r="AC198" s="13"/>
      <c r="AD198" s="13"/>
      <c r="AE198" s="13"/>
      <c r="AT198" s="256" t="s">
        <v>605</v>
      </c>
      <c r="AU198" s="256" t="s">
        <v>86</v>
      </c>
      <c r="AV198" s="13" t="s">
        <v>86</v>
      </c>
      <c r="AW198" s="13" t="s">
        <v>5</v>
      </c>
      <c r="AX198" s="13" t="s">
        <v>76</v>
      </c>
      <c r="AY198" s="256" t="s">
        <v>166</v>
      </c>
    </row>
    <row r="199" s="15" customFormat="1">
      <c r="A199" s="15"/>
      <c r="B199" s="277"/>
      <c r="C199" s="278"/>
      <c r="D199" s="247" t="s">
        <v>605</v>
      </c>
      <c r="E199" s="279" t="s">
        <v>20</v>
      </c>
      <c r="F199" s="280" t="s">
        <v>2228</v>
      </c>
      <c r="G199" s="278"/>
      <c r="H199" s="279" t="s">
        <v>20</v>
      </c>
      <c r="I199" s="281"/>
      <c r="J199" s="281"/>
      <c r="K199" s="278"/>
      <c r="L199" s="278"/>
      <c r="M199" s="282"/>
      <c r="N199" s="283"/>
      <c r="O199" s="284"/>
      <c r="P199" s="284"/>
      <c r="Q199" s="284"/>
      <c r="R199" s="284"/>
      <c r="S199" s="284"/>
      <c r="T199" s="284"/>
      <c r="U199" s="284"/>
      <c r="V199" s="284"/>
      <c r="W199" s="284"/>
      <c r="X199" s="285"/>
      <c r="Y199" s="15"/>
      <c r="Z199" s="15"/>
      <c r="AA199" s="15"/>
      <c r="AB199" s="15"/>
      <c r="AC199" s="15"/>
      <c r="AD199" s="15"/>
      <c r="AE199" s="15"/>
      <c r="AT199" s="286" t="s">
        <v>605</v>
      </c>
      <c r="AU199" s="286" t="s">
        <v>86</v>
      </c>
      <c r="AV199" s="15" t="s">
        <v>84</v>
      </c>
      <c r="AW199" s="15" t="s">
        <v>5</v>
      </c>
      <c r="AX199" s="15" t="s">
        <v>76</v>
      </c>
      <c r="AY199" s="286" t="s">
        <v>166</v>
      </c>
    </row>
    <row r="200" s="13" customFormat="1">
      <c r="A200" s="13"/>
      <c r="B200" s="245"/>
      <c r="C200" s="246"/>
      <c r="D200" s="247" t="s">
        <v>605</v>
      </c>
      <c r="E200" s="248" t="s">
        <v>20</v>
      </c>
      <c r="F200" s="249" t="s">
        <v>2288</v>
      </c>
      <c r="G200" s="246"/>
      <c r="H200" s="250">
        <v>13.32</v>
      </c>
      <c r="I200" s="251"/>
      <c r="J200" s="251"/>
      <c r="K200" s="246"/>
      <c r="L200" s="246"/>
      <c r="M200" s="252"/>
      <c r="N200" s="253"/>
      <c r="O200" s="254"/>
      <c r="P200" s="254"/>
      <c r="Q200" s="254"/>
      <c r="R200" s="254"/>
      <c r="S200" s="254"/>
      <c r="T200" s="254"/>
      <c r="U200" s="254"/>
      <c r="V200" s="254"/>
      <c r="W200" s="254"/>
      <c r="X200" s="255"/>
      <c r="Y200" s="13"/>
      <c r="Z200" s="13"/>
      <c r="AA200" s="13"/>
      <c r="AB200" s="13"/>
      <c r="AC200" s="13"/>
      <c r="AD200" s="13"/>
      <c r="AE200" s="13"/>
      <c r="AT200" s="256" t="s">
        <v>605</v>
      </c>
      <c r="AU200" s="256" t="s">
        <v>86</v>
      </c>
      <c r="AV200" s="13" t="s">
        <v>86</v>
      </c>
      <c r="AW200" s="13" t="s">
        <v>5</v>
      </c>
      <c r="AX200" s="13" t="s">
        <v>76</v>
      </c>
      <c r="AY200" s="256" t="s">
        <v>166</v>
      </c>
    </row>
    <row r="201" s="13" customFormat="1">
      <c r="A201" s="13"/>
      <c r="B201" s="245"/>
      <c r="C201" s="246"/>
      <c r="D201" s="247" t="s">
        <v>605</v>
      </c>
      <c r="E201" s="248" t="s">
        <v>20</v>
      </c>
      <c r="F201" s="249" t="s">
        <v>2289</v>
      </c>
      <c r="G201" s="246"/>
      <c r="H201" s="250">
        <v>9.1080000000000005</v>
      </c>
      <c r="I201" s="251"/>
      <c r="J201" s="251"/>
      <c r="K201" s="246"/>
      <c r="L201" s="246"/>
      <c r="M201" s="252"/>
      <c r="N201" s="253"/>
      <c r="O201" s="254"/>
      <c r="P201" s="254"/>
      <c r="Q201" s="254"/>
      <c r="R201" s="254"/>
      <c r="S201" s="254"/>
      <c r="T201" s="254"/>
      <c r="U201" s="254"/>
      <c r="V201" s="254"/>
      <c r="W201" s="254"/>
      <c r="X201" s="255"/>
      <c r="Y201" s="13"/>
      <c r="Z201" s="13"/>
      <c r="AA201" s="13"/>
      <c r="AB201" s="13"/>
      <c r="AC201" s="13"/>
      <c r="AD201" s="13"/>
      <c r="AE201" s="13"/>
      <c r="AT201" s="256" t="s">
        <v>605</v>
      </c>
      <c r="AU201" s="256" t="s">
        <v>86</v>
      </c>
      <c r="AV201" s="13" t="s">
        <v>86</v>
      </c>
      <c r="AW201" s="13" t="s">
        <v>5</v>
      </c>
      <c r="AX201" s="13" t="s">
        <v>76</v>
      </c>
      <c r="AY201" s="256" t="s">
        <v>166</v>
      </c>
    </row>
    <row r="202" s="13" customFormat="1">
      <c r="A202" s="13"/>
      <c r="B202" s="245"/>
      <c r="C202" s="246"/>
      <c r="D202" s="247" t="s">
        <v>605</v>
      </c>
      <c r="E202" s="248" t="s">
        <v>20</v>
      </c>
      <c r="F202" s="249" t="s">
        <v>2290</v>
      </c>
      <c r="G202" s="246"/>
      <c r="H202" s="250">
        <v>15.300000000000001</v>
      </c>
      <c r="I202" s="251"/>
      <c r="J202" s="251"/>
      <c r="K202" s="246"/>
      <c r="L202" s="246"/>
      <c r="M202" s="252"/>
      <c r="N202" s="253"/>
      <c r="O202" s="254"/>
      <c r="P202" s="254"/>
      <c r="Q202" s="254"/>
      <c r="R202" s="254"/>
      <c r="S202" s="254"/>
      <c r="T202" s="254"/>
      <c r="U202" s="254"/>
      <c r="V202" s="254"/>
      <c r="W202" s="254"/>
      <c r="X202" s="255"/>
      <c r="Y202" s="13"/>
      <c r="Z202" s="13"/>
      <c r="AA202" s="13"/>
      <c r="AB202" s="13"/>
      <c r="AC202" s="13"/>
      <c r="AD202" s="13"/>
      <c r="AE202" s="13"/>
      <c r="AT202" s="256" t="s">
        <v>605</v>
      </c>
      <c r="AU202" s="256" t="s">
        <v>86</v>
      </c>
      <c r="AV202" s="13" t="s">
        <v>86</v>
      </c>
      <c r="AW202" s="13" t="s">
        <v>5</v>
      </c>
      <c r="AX202" s="13" t="s">
        <v>76</v>
      </c>
      <c r="AY202" s="256" t="s">
        <v>166</v>
      </c>
    </row>
    <row r="203" s="14" customFormat="1">
      <c r="A203" s="14"/>
      <c r="B203" s="257"/>
      <c r="C203" s="258"/>
      <c r="D203" s="247" t="s">
        <v>605</v>
      </c>
      <c r="E203" s="259" t="s">
        <v>20</v>
      </c>
      <c r="F203" s="260" t="s">
        <v>608</v>
      </c>
      <c r="G203" s="258"/>
      <c r="H203" s="261">
        <v>97.692000000000007</v>
      </c>
      <c r="I203" s="262"/>
      <c r="J203" s="262"/>
      <c r="K203" s="258"/>
      <c r="L203" s="258"/>
      <c r="M203" s="263"/>
      <c r="N203" s="264"/>
      <c r="O203" s="265"/>
      <c r="P203" s="265"/>
      <c r="Q203" s="265"/>
      <c r="R203" s="265"/>
      <c r="S203" s="265"/>
      <c r="T203" s="265"/>
      <c r="U203" s="265"/>
      <c r="V203" s="265"/>
      <c r="W203" s="265"/>
      <c r="X203" s="266"/>
      <c r="Y203" s="14"/>
      <c r="Z203" s="14"/>
      <c r="AA203" s="14"/>
      <c r="AB203" s="14"/>
      <c r="AC203" s="14"/>
      <c r="AD203" s="14"/>
      <c r="AE203" s="14"/>
      <c r="AT203" s="267" t="s">
        <v>605</v>
      </c>
      <c r="AU203" s="267" t="s">
        <v>86</v>
      </c>
      <c r="AV203" s="14" t="s">
        <v>175</v>
      </c>
      <c r="AW203" s="14" t="s">
        <v>5</v>
      </c>
      <c r="AX203" s="14" t="s">
        <v>84</v>
      </c>
      <c r="AY203" s="267" t="s">
        <v>166</v>
      </c>
    </row>
    <row r="204" s="2" customFormat="1" ht="16.5" customHeight="1">
      <c r="A204" s="40"/>
      <c r="B204" s="41"/>
      <c r="C204" s="235" t="s">
        <v>233</v>
      </c>
      <c r="D204" s="235" t="s">
        <v>163</v>
      </c>
      <c r="E204" s="236" t="s">
        <v>2291</v>
      </c>
      <c r="F204" s="237" t="s">
        <v>2292</v>
      </c>
      <c r="G204" s="238" t="s">
        <v>1374</v>
      </c>
      <c r="H204" s="239">
        <v>175.846</v>
      </c>
      <c r="I204" s="240"/>
      <c r="J204" s="241"/>
      <c r="K204" s="242">
        <f>ROUND(P204*H204,2)</f>
        <v>0</v>
      </c>
      <c r="L204" s="241"/>
      <c r="M204" s="243"/>
      <c r="N204" s="244" t="s">
        <v>20</v>
      </c>
      <c r="O204" s="229" t="s">
        <v>45</v>
      </c>
      <c r="P204" s="230">
        <f>I204+J204</f>
        <v>0</v>
      </c>
      <c r="Q204" s="230">
        <f>ROUND(I204*H204,2)</f>
        <v>0</v>
      </c>
      <c r="R204" s="230">
        <f>ROUND(J204*H204,2)</f>
        <v>0</v>
      </c>
      <c r="S204" s="86"/>
      <c r="T204" s="231">
        <f>S204*H204</f>
        <v>0</v>
      </c>
      <c r="U204" s="231">
        <v>1</v>
      </c>
      <c r="V204" s="231">
        <f>U204*H204</f>
        <v>175.846</v>
      </c>
      <c r="W204" s="231">
        <v>0</v>
      </c>
      <c r="X204" s="232">
        <f>W204*H204</f>
        <v>0</v>
      </c>
      <c r="Y204" s="40"/>
      <c r="Z204" s="40"/>
      <c r="AA204" s="40"/>
      <c r="AB204" s="40"/>
      <c r="AC204" s="40"/>
      <c r="AD204" s="40"/>
      <c r="AE204" s="40"/>
      <c r="AR204" s="233" t="s">
        <v>194</v>
      </c>
      <c r="AT204" s="233" t="s">
        <v>163</v>
      </c>
      <c r="AU204" s="233" t="s">
        <v>86</v>
      </c>
      <c r="AY204" s="19" t="s">
        <v>166</v>
      </c>
      <c r="BE204" s="234">
        <f>IF(O204="základní",K204,0)</f>
        <v>0</v>
      </c>
      <c r="BF204" s="234">
        <f>IF(O204="snížená",K204,0)</f>
        <v>0</v>
      </c>
      <c r="BG204" s="234">
        <f>IF(O204="zákl. přenesená",K204,0)</f>
        <v>0</v>
      </c>
      <c r="BH204" s="234">
        <f>IF(O204="sníž. přenesená",K204,0)</f>
        <v>0</v>
      </c>
      <c r="BI204" s="234">
        <f>IF(O204="nulová",K204,0)</f>
        <v>0</v>
      </c>
      <c r="BJ204" s="19" t="s">
        <v>84</v>
      </c>
      <c r="BK204" s="234">
        <f>ROUND(P204*H204,2)</f>
        <v>0</v>
      </c>
      <c r="BL204" s="19" t="s">
        <v>175</v>
      </c>
      <c r="BM204" s="233" t="s">
        <v>2293</v>
      </c>
    </row>
    <row r="205" s="13" customFormat="1">
      <c r="A205" s="13"/>
      <c r="B205" s="245"/>
      <c r="C205" s="246"/>
      <c r="D205" s="247" t="s">
        <v>605</v>
      </c>
      <c r="E205" s="246"/>
      <c r="F205" s="249" t="s">
        <v>2294</v>
      </c>
      <c r="G205" s="246"/>
      <c r="H205" s="250">
        <v>175.846</v>
      </c>
      <c r="I205" s="251"/>
      <c r="J205" s="251"/>
      <c r="K205" s="246"/>
      <c r="L205" s="246"/>
      <c r="M205" s="252"/>
      <c r="N205" s="253"/>
      <c r="O205" s="254"/>
      <c r="P205" s="254"/>
      <c r="Q205" s="254"/>
      <c r="R205" s="254"/>
      <c r="S205" s="254"/>
      <c r="T205" s="254"/>
      <c r="U205" s="254"/>
      <c r="V205" s="254"/>
      <c r="W205" s="254"/>
      <c r="X205" s="255"/>
      <c r="Y205" s="13"/>
      <c r="Z205" s="13"/>
      <c r="AA205" s="13"/>
      <c r="AB205" s="13"/>
      <c r="AC205" s="13"/>
      <c r="AD205" s="13"/>
      <c r="AE205" s="13"/>
      <c r="AT205" s="256" t="s">
        <v>605</v>
      </c>
      <c r="AU205" s="256" t="s">
        <v>86</v>
      </c>
      <c r="AV205" s="13" t="s">
        <v>86</v>
      </c>
      <c r="AW205" s="13" t="s">
        <v>4</v>
      </c>
      <c r="AX205" s="13" t="s">
        <v>84</v>
      </c>
      <c r="AY205" s="256" t="s">
        <v>166</v>
      </c>
    </row>
    <row r="206" s="12" customFormat="1" ht="22.8" customHeight="1">
      <c r="A206" s="12"/>
      <c r="B206" s="203"/>
      <c r="C206" s="204"/>
      <c r="D206" s="205" t="s">
        <v>75</v>
      </c>
      <c r="E206" s="218" t="s">
        <v>86</v>
      </c>
      <c r="F206" s="218" t="s">
        <v>1405</v>
      </c>
      <c r="G206" s="204"/>
      <c r="H206" s="204"/>
      <c r="I206" s="207"/>
      <c r="J206" s="207"/>
      <c r="K206" s="219">
        <f>BK206</f>
        <v>0</v>
      </c>
      <c r="L206" s="204"/>
      <c r="M206" s="209"/>
      <c r="N206" s="210"/>
      <c r="O206" s="211"/>
      <c r="P206" s="211"/>
      <c r="Q206" s="212">
        <f>SUM(Q207:Q209)</f>
        <v>0</v>
      </c>
      <c r="R206" s="212">
        <f>SUM(R207:R209)</f>
        <v>0</v>
      </c>
      <c r="S206" s="211"/>
      <c r="T206" s="213">
        <f>SUM(T207:T209)</f>
        <v>0</v>
      </c>
      <c r="U206" s="211"/>
      <c r="V206" s="213">
        <f>SUM(V207:V209)</f>
        <v>3.2491295999999994</v>
      </c>
      <c r="W206" s="211"/>
      <c r="X206" s="214">
        <f>SUM(X207:X209)</f>
        <v>0</v>
      </c>
      <c r="Y206" s="12"/>
      <c r="Z206" s="12"/>
      <c r="AA206" s="12"/>
      <c r="AB206" s="12"/>
      <c r="AC206" s="12"/>
      <c r="AD206" s="12"/>
      <c r="AE206" s="12"/>
      <c r="AR206" s="215" t="s">
        <v>84</v>
      </c>
      <c r="AT206" s="216" t="s">
        <v>75</v>
      </c>
      <c r="AU206" s="216" t="s">
        <v>84</v>
      </c>
      <c r="AY206" s="215" t="s">
        <v>166</v>
      </c>
      <c r="BK206" s="217">
        <f>SUM(BK207:BK209)</f>
        <v>0</v>
      </c>
    </row>
    <row r="207" s="2" customFormat="1" ht="24.15" customHeight="1">
      <c r="A207" s="40"/>
      <c r="B207" s="41"/>
      <c r="C207" s="220" t="s">
        <v>408</v>
      </c>
      <c r="D207" s="220" t="s">
        <v>171</v>
      </c>
      <c r="E207" s="221" t="s">
        <v>2295</v>
      </c>
      <c r="F207" s="222" t="s">
        <v>2296</v>
      </c>
      <c r="G207" s="223" t="s">
        <v>599</v>
      </c>
      <c r="H207" s="224">
        <v>1.44</v>
      </c>
      <c r="I207" s="225"/>
      <c r="J207" s="225"/>
      <c r="K207" s="226">
        <f>ROUND(P207*H207,2)</f>
        <v>0</v>
      </c>
      <c r="L207" s="227"/>
      <c r="M207" s="46"/>
      <c r="N207" s="228" t="s">
        <v>20</v>
      </c>
      <c r="O207" s="229" t="s">
        <v>45</v>
      </c>
      <c r="P207" s="230">
        <f>I207+J207</f>
        <v>0</v>
      </c>
      <c r="Q207" s="230">
        <f>ROUND(I207*H207,2)</f>
        <v>0</v>
      </c>
      <c r="R207" s="230">
        <f>ROUND(J207*H207,2)</f>
        <v>0</v>
      </c>
      <c r="S207" s="86"/>
      <c r="T207" s="231">
        <f>S207*H207</f>
        <v>0</v>
      </c>
      <c r="U207" s="231">
        <v>2.2563399999999998</v>
      </c>
      <c r="V207" s="231">
        <f>U207*H207</f>
        <v>3.2491295999999994</v>
      </c>
      <c r="W207" s="231">
        <v>0</v>
      </c>
      <c r="X207" s="232">
        <f>W207*H207</f>
        <v>0</v>
      </c>
      <c r="Y207" s="40"/>
      <c r="Z207" s="40"/>
      <c r="AA207" s="40"/>
      <c r="AB207" s="40"/>
      <c r="AC207" s="40"/>
      <c r="AD207" s="40"/>
      <c r="AE207" s="40"/>
      <c r="AR207" s="233" t="s">
        <v>175</v>
      </c>
      <c r="AT207" s="233" t="s">
        <v>171</v>
      </c>
      <c r="AU207" s="233" t="s">
        <v>86</v>
      </c>
      <c r="AY207" s="19" t="s">
        <v>166</v>
      </c>
      <c r="BE207" s="234">
        <f>IF(O207="základní",K207,0)</f>
        <v>0</v>
      </c>
      <c r="BF207" s="234">
        <f>IF(O207="snížená",K207,0)</f>
        <v>0</v>
      </c>
      <c r="BG207" s="234">
        <f>IF(O207="zákl. přenesená",K207,0)</f>
        <v>0</v>
      </c>
      <c r="BH207" s="234">
        <f>IF(O207="sníž. přenesená",K207,0)</f>
        <v>0</v>
      </c>
      <c r="BI207" s="234">
        <f>IF(O207="nulová",K207,0)</f>
        <v>0</v>
      </c>
      <c r="BJ207" s="19" t="s">
        <v>84</v>
      </c>
      <c r="BK207" s="234">
        <f>ROUND(P207*H207,2)</f>
        <v>0</v>
      </c>
      <c r="BL207" s="19" t="s">
        <v>175</v>
      </c>
      <c r="BM207" s="233" t="s">
        <v>2297</v>
      </c>
    </row>
    <row r="208" s="13" customFormat="1">
      <c r="A208" s="13"/>
      <c r="B208" s="245"/>
      <c r="C208" s="246"/>
      <c r="D208" s="247" t="s">
        <v>605</v>
      </c>
      <c r="E208" s="248" t="s">
        <v>20</v>
      </c>
      <c r="F208" s="249" t="s">
        <v>2298</v>
      </c>
      <c r="G208" s="246"/>
      <c r="H208" s="250">
        <v>1.44</v>
      </c>
      <c r="I208" s="251"/>
      <c r="J208" s="251"/>
      <c r="K208" s="246"/>
      <c r="L208" s="246"/>
      <c r="M208" s="252"/>
      <c r="N208" s="253"/>
      <c r="O208" s="254"/>
      <c r="P208" s="254"/>
      <c r="Q208" s="254"/>
      <c r="R208" s="254"/>
      <c r="S208" s="254"/>
      <c r="T208" s="254"/>
      <c r="U208" s="254"/>
      <c r="V208" s="254"/>
      <c r="W208" s="254"/>
      <c r="X208" s="255"/>
      <c r="Y208" s="13"/>
      <c r="Z208" s="13"/>
      <c r="AA208" s="13"/>
      <c r="AB208" s="13"/>
      <c r="AC208" s="13"/>
      <c r="AD208" s="13"/>
      <c r="AE208" s="13"/>
      <c r="AT208" s="256" t="s">
        <v>605</v>
      </c>
      <c r="AU208" s="256" t="s">
        <v>86</v>
      </c>
      <c r="AV208" s="13" t="s">
        <v>86</v>
      </c>
      <c r="AW208" s="13" t="s">
        <v>5</v>
      </c>
      <c r="AX208" s="13" t="s">
        <v>76</v>
      </c>
      <c r="AY208" s="256" t="s">
        <v>166</v>
      </c>
    </row>
    <row r="209" s="14" customFormat="1">
      <c r="A209" s="14"/>
      <c r="B209" s="257"/>
      <c r="C209" s="258"/>
      <c r="D209" s="247" t="s">
        <v>605</v>
      </c>
      <c r="E209" s="259" t="s">
        <v>20</v>
      </c>
      <c r="F209" s="260" t="s">
        <v>608</v>
      </c>
      <c r="G209" s="258"/>
      <c r="H209" s="261">
        <v>1.44</v>
      </c>
      <c r="I209" s="262"/>
      <c r="J209" s="262"/>
      <c r="K209" s="258"/>
      <c r="L209" s="258"/>
      <c r="M209" s="263"/>
      <c r="N209" s="264"/>
      <c r="O209" s="265"/>
      <c r="P209" s="265"/>
      <c r="Q209" s="265"/>
      <c r="R209" s="265"/>
      <c r="S209" s="265"/>
      <c r="T209" s="265"/>
      <c r="U209" s="265"/>
      <c r="V209" s="265"/>
      <c r="W209" s="265"/>
      <c r="X209" s="266"/>
      <c r="Y209" s="14"/>
      <c r="Z209" s="14"/>
      <c r="AA209" s="14"/>
      <c r="AB209" s="14"/>
      <c r="AC209" s="14"/>
      <c r="AD209" s="14"/>
      <c r="AE209" s="14"/>
      <c r="AT209" s="267" t="s">
        <v>605</v>
      </c>
      <c r="AU209" s="267" t="s">
        <v>86</v>
      </c>
      <c r="AV209" s="14" t="s">
        <v>175</v>
      </c>
      <c r="AW209" s="14" t="s">
        <v>5</v>
      </c>
      <c r="AX209" s="14" t="s">
        <v>84</v>
      </c>
      <c r="AY209" s="267" t="s">
        <v>166</v>
      </c>
    </row>
    <row r="210" s="12" customFormat="1" ht="22.8" customHeight="1">
      <c r="A210" s="12"/>
      <c r="B210" s="203"/>
      <c r="C210" s="204"/>
      <c r="D210" s="205" t="s">
        <v>75</v>
      </c>
      <c r="E210" s="218" t="s">
        <v>175</v>
      </c>
      <c r="F210" s="218" t="s">
        <v>2299</v>
      </c>
      <c r="G210" s="204"/>
      <c r="H210" s="204"/>
      <c r="I210" s="207"/>
      <c r="J210" s="207"/>
      <c r="K210" s="219">
        <f>BK210</f>
        <v>0</v>
      </c>
      <c r="L210" s="204"/>
      <c r="M210" s="209"/>
      <c r="N210" s="210"/>
      <c r="O210" s="211"/>
      <c r="P210" s="211"/>
      <c r="Q210" s="212">
        <f>SUM(Q211:Q248)</f>
        <v>0</v>
      </c>
      <c r="R210" s="212">
        <f>SUM(R211:R248)</f>
        <v>0</v>
      </c>
      <c r="S210" s="211"/>
      <c r="T210" s="213">
        <f>SUM(T211:T248)</f>
        <v>0</v>
      </c>
      <c r="U210" s="211"/>
      <c r="V210" s="213">
        <f>SUM(V211:V248)</f>
        <v>61.129999999999995</v>
      </c>
      <c r="W210" s="211"/>
      <c r="X210" s="214">
        <f>SUM(X211:X248)</f>
        <v>0</v>
      </c>
      <c r="Y210" s="12"/>
      <c r="Z210" s="12"/>
      <c r="AA210" s="12"/>
      <c r="AB210" s="12"/>
      <c r="AC210" s="12"/>
      <c r="AD210" s="12"/>
      <c r="AE210" s="12"/>
      <c r="AR210" s="215" t="s">
        <v>84</v>
      </c>
      <c r="AT210" s="216" t="s">
        <v>75</v>
      </c>
      <c r="AU210" s="216" t="s">
        <v>84</v>
      </c>
      <c r="AY210" s="215" t="s">
        <v>166</v>
      </c>
      <c r="BK210" s="217">
        <f>SUM(BK211:BK248)</f>
        <v>0</v>
      </c>
    </row>
    <row r="211" s="2" customFormat="1" ht="24.15" customHeight="1">
      <c r="A211" s="40"/>
      <c r="B211" s="41"/>
      <c r="C211" s="220" t="s">
        <v>237</v>
      </c>
      <c r="D211" s="220" t="s">
        <v>171</v>
      </c>
      <c r="E211" s="221" t="s">
        <v>2300</v>
      </c>
      <c r="F211" s="222" t="s">
        <v>2301</v>
      </c>
      <c r="G211" s="223" t="s">
        <v>599</v>
      </c>
      <c r="H211" s="224">
        <v>32.372</v>
      </c>
      <c r="I211" s="225"/>
      <c r="J211" s="225"/>
      <c r="K211" s="226">
        <f>ROUND(P211*H211,2)</f>
        <v>0</v>
      </c>
      <c r="L211" s="227"/>
      <c r="M211" s="46"/>
      <c r="N211" s="228" t="s">
        <v>20</v>
      </c>
      <c r="O211" s="229" t="s">
        <v>45</v>
      </c>
      <c r="P211" s="230">
        <f>I211+J211</f>
        <v>0</v>
      </c>
      <c r="Q211" s="230">
        <f>ROUND(I211*H211,2)</f>
        <v>0</v>
      </c>
      <c r="R211" s="230">
        <f>ROUND(J211*H211,2)</f>
        <v>0</v>
      </c>
      <c r="S211" s="86"/>
      <c r="T211" s="231">
        <f>S211*H211</f>
        <v>0</v>
      </c>
      <c r="U211" s="231">
        <v>0</v>
      </c>
      <c r="V211" s="231">
        <f>U211*H211</f>
        <v>0</v>
      </c>
      <c r="W211" s="231">
        <v>0</v>
      </c>
      <c r="X211" s="232">
        <f>W211*H211</f>
        <v>0</v>
      </c>
      <c r="Y211" s="40"/>
      <c r="Z211" s="40"/>
      <c r="AA211" s="40"/>
      <c r="AB211" s="40"/>
      <c r="AC211" s="40"/>
      <c r="AD211" s="40"/>
      <c r="AE211" s="40"/>
      <c r="AR211" s="233" t="s">
        <v>175</v>
      </c>
      <c r="AT211" s="233" t="s">
        <v>171</v>
      </c>
      <c r="AU211" s="233" t="s">
        <v>86</v>
      </c>
      <c r="AY211" s="19" t="s">
        <v>166</v>
      </c>
      <c r="BE211" s="234">
        <f>IF(O211="základní",K211,0)</f>
        <v>0</v>
      </c>
      <c r="BF211" s="234">
        <f>IF(O211="snížená",K211,0)</f>
        <v>0</v>
      </c>
      <c r="BG211" s="234">
        <f>IF(O211="zákl. přenesená",K211,0)</f>
        <v>0</v>
      </c>
      <c r="BH211" s="234">
        <f>IF(O211="sníž. přenesená",K211,0)</f>
        <v>0</v>
      </c>
      <c r="BI211" s="234">
        <f>IF(O211="nulová",K211,0)</f>
        <v>0</v>
      </c>
      <c r="BJ211" s="19" t="s">
        <v>84</v>
      </c>
      <c r="BK211" s="234">
        <f>ROUND(P211*H211,2)</f>
        <v>0</v>
      </c>
      <c r="BL211" s="19" t="s">
        <v>175</v>
      </c>
      <c r="BM211" s="233" t="s">
        <v>2302</v>
      </c>
    </row>
    <row r="212" s="13" customFormat="1">
      <c r="A212" s="13"/>
      <c r="B212" s="245"/>
      <c r="C212" s="246"/>
      <c r="D212" s="247" t="s">
        <v>605</v>
      </c>
      <c r="E212" s="248" t="s">
        <v>20</v>
      </c>
      <c r="F212" s="249" t="s">
        <v>2303</v>
      </c>
      <c r="G212" s="246"/>
      <c r="H212" s="250">
        <v>0.40000000000000002</v>
      </c>
      <c r="I212" s="251"/>
      <c r="J212" s="251"/>
      <c r="K212" s="246"/>
      <c r="L212" s="246"/>
      <c r="M212" s="252"/>
      <c r="N212" s="253"/>
      <c r="O212" s="254"/>
      <c r="P212" s="254"/>
      <c r="Q212" s="254"/>
      <c r="R212" s="254"/>
      <c r="S212" s="254"/>
      <c r="T212" s="254"/>
      <c r="U212" s="254"/>
      <c r="V212" s="254"/>
      <c r="W212" s="254"/>
      <c r="X212" s="255"/>
      <c r="Y212" s="13"/>
      <c r="Z212" s="13"/>
      <c r="AA212" s="13"/>
      <c r="AB212" s="13"/>
      <c r="AC212" s="13"/>
      <c r="AD212" s="13"/>
      <c r="AE212" s="13"/>
      <c r="AT212" s="256" t="s">
        <v>605</v>
      </c>
      <c r="AU212" s="256" t="s">
        <v>86</v>
      </c>
      <c r="AV212" s="13" t="s">
        <v>86</v>
      </c>
      <c r="AW212" s="13" t="s">
        <v>5</v>
      </c>
      <c r="AX212" s="13" t="s">
        <v>76</v>
      </c>
      <c r="AY212" s="256" t="s">
        <v>166</v>
      </c>
    </row>
    <row r="213" s="13" customFormat="1">
      <c r="A213" s="13"/>
      <c r="B213" s="245"/>
      <c r="C213" s="246"/>
      <c r="D213" s="247" t="s">
        <v>605</v>
      </c>
      <c r="E213" s="248" t="s">
        <v>20</v>
      </c>
      <c r="F213" s="249" t="s">
        <v>2304</v>
      </c>
      <c r="G213" s="246"/>
      <c r="H213" s="250">
        <v>0.40000000000000002</v>
      </c>
      <c r="I213" s="251"/>
      <c r="J213" s="251"/>
      <c r="K213" s="246"/>
      <c r="L213" s="246"/>
      <c r="M213" s="252"/>
      <c r="N213" s="253"/>
      <c r="O213" s="254"/>
      <c r="P213" s="254"/>
      <c r="Q213" s="254"/>
      <c r="R213" s="254"/>
      <c r="S213" s="254"/>
      <c r="T213" s="254"/>
      <c r="U213" s="254"/>
      <c r="V213" s="254"/>
      <c r="W213" s="254"/>
      <c r="X213" s="255"/>
      <c r="Y213" s="13"/>
      <c r="Z213" s="13"/>
      <c r="AA213" s="13"/>
      <c r="AB213" s="13"/>
      <c r="AC213" s="13"/>
      <c r="AD213" s="13"/>
      <c r="AE213" s="13"/>
      <c r="AT213" s="256" t="s">
        <v>605</v>
      </c>
      <c r="AU213" s="256" t="s">
        <v>86</v>
      </c>
      <c r="AV213" s="13" t="s">
        <v>86</v>
      </c>
      <c r="AW213" s="13" t="s">
        <v>5</v>
      </c>
      <c r="AX213" s="13" t="s">
        <v>76</v>
      </c>
      <c r="AY213" s="256" t="s">
        <v>166</v>
      </c>
    </row>
    <row r="214" s="13" customFormat="1">
      <c r="A214" s="13"/>
      <c r="B214" s="245"/>
      <c r="C214" s="246"/>
      <c r="D214" s="247" t="s">
        <v>605</v>
      </c>
      <c r="E214" s="248" t="s">
        <v>20</v>
      </c>
      <c r="F214" s="249" t="s">
        <v>2305</v>
      </c>
      <c r="G214" s="246"/>
      <c r="H214" s="250">
        <v>0.40000000000000002</v>
      </c>
      <c r="I214" s="251"/>
      <c r="J214" s="251"/>
      <c r="K214" s="246"/>
      <c r="L214" s="246"/>
      <c r="M214" s="252"/>
      <c r="N214" s="253"/>
      <c r="O214" s="254"/>
      <c r="P214" s="254"/>
      <c r="Q214" s="254"/>
      <c r="R214" s="254"/>
      <c r="S214" s="254"/>
      <c r="T214" s="254"/>
      <c r="U214" s="254"/>
      <c r="V214" s="254"/>
      <c r="W214" s="254"/>
      <c r="X214" s="255"/>
      <c r="Y214" s="13"/>
      <c r="Z214" s="13"/>
      <c r="AA214" s="13"/>
      <c r="AB214" s="13"/>
      <c r="AC214" s="13"/>
      <c r="AD214" s="13"/>
      <c r="AE214" s="13"/>
      <c r="AT214" s="256" t="s">
        <v>605</v>
      </c>
      <c r="AU214" s="256" t="s">
        <v>86</v>
      </c>
      <c r="AV214" s="13" t="s">
        <v>86</v>
      </c>
      <c r="AW214" s="13" t="s">
        <v>5</v>
      </c>
      <c r="AX214" s="13" t="s">
        <v>76</v>
      </c>
      <c r="AY214" s="256" t="s">
        <v>166</v>
      </c>
    </row>
    <row r="215" s="13" customFormat="1">
      <c r="A215" s="13"/>
      <c r="B215" s="245"/>
      <c r="C215" s="246"/>
      <c r="D215" s="247" t="s">
        <v>605</v>
      </c>
      <c r="E215" s="248" t="s">
        <v>20</v>
      </c>
      <c r="F215" s="249" t="s">
        <v>2306</v>
      </c>
      <c r="G215" s="246"/>
      <c r="H215" s="250">
        <v>0.40000000000000002</v>
      </c>
      <c r="I215" s="251"/>
      <c r="J215" s="251"/>
      <c r="K215" s="246"/>
      <c r="L215" s="246"/>
      <c r="M215" s="252"/>
      <c r="N215" s="253"/>
      <c r="O215" s="254"/>
      <c r="P215" s="254"/>
      <c r="Q215" s="254"/>
      <c r="R215" s="254"/>
      <c r="S215" s="254"/>
      <c r="T215" s="254"/>
      <c r="U215" s="254"/>
      <c r="V215" s="254"/>
      <c r="W215" s="254"/>
      <c r="X215" s="255"/>
      <c r="Y215" s="13"/>
      <c r="Z215" s="13"/>
      <c r="AA215" s="13"/>
      <c r="AB215" s="13"/>
      <c r="AC215" s="13"/>
      <c r="AD215" s="13"/>
      <c r="AE215" s="13"/>
      <c r="AT215" s="256" t="s">
        <v>605</v>
      </c>
      <c r="AU215" s="256" t="s">
        <v>86</v>
      </c>
      <c r="AV215" s="13" t="s">
        <v>86</v>
      </c>
      <c r="AW215" s="13" t="s">
        <v>5</v>
      </c>
      <c r="AX215" s="13" t="s">
        <v>76</v>
      </c>
      <c r="AY215" s="256" t="s">
        <v>166</v>
      </c>
    </row>
    <row r="216" s="13" customFormat="1">
      <c r="A216" s="13"/>
      <c r="B216" s="245"/>
      <c r="C216" s="246"/>
      <c r="D216" s="247" t="s">
        <v>605</v>
      </c>
      <c r="E216" s="248" t="s">
        <v>20</v>
      </c>
      <c r="F216" s="249" t="s">
        <v>2307</v>
      </c>
      <c r="G216" s="246"/>
      <c r="H216" s="250">
        <v>0.40000000000000002</v>
      </c>
      <c r="I216" s="251"/>
      <c r="J216" s="251"/>
      <c r="K216" s="246"/>
      <c r="L216" s="246"/>
      <c r="M216" s="252"/>
      <c r="N216" s="253"/>
      <c r="O216" s="254"/>
      <c r="P216" s="254"/>
      <c r="Q216" s="254"/>
      <c r="R216" s="254"/>
      <c r="S216" s="254"/>
      <c r="T216" s="254"/>
      <c r="U216" s="254"/>
      <c r="V216" s="254"/>
      <c r="W216" s="254"/>
      <c r="X216" s="255"/>
      <c r="Y216" s="13"/>
      <c r="Z216" s="13"/>
      <c r="AA216" s="13"/>
      <c r="AB216" s="13"/>
      <c r="AC216" s="13"/>
      <c r="AD216" s="13"/>
      <c r="AE216" s="13"/>
      <c r="AT216" s="256" t="s">
        <v>605</v>
      </c>
      <c r="AU216" s="256" t="s">
        <v>86</v>
      </c>
      <c r="AV216" s="13" t="s">
        <v>86</v>
      </c>
      <c r="AW216" s="13" t="s">
        <v>5</v>
      </c>
      <c r="AX216" s="13" t="s">
        <v>76</v>
      </c>
      <c r="AY216" s="256" t="s">
        <v>166</v>
      </c>
    </row>
    <row r="217" s="13" customFormat="1">
      <c r="A217" s="13"/>
      <c r="B217" s="245"/>
      <c r="C217" s="246"/>
      <c r="D217" s="247" t="s">
        <v>605</v>
      </c>
      <c r="E217" s="248" t="s">
        <v>20</v>
      </c>
      <c r="F217" s="249" t="s">
        <v>2308</v>
      </c>
      <c r="G217" s="246"/>
      <c r="H217" s="250">
        <v>0.40000000000000002</v>
      </c>
      <c r="I217" s="251"/>
      <c r="J217" s="251"/>
      <c r="K217" s="246"/>
      <c r="L217" s="246"/>
      <c r="M217" s="252"/>
      <c r="N217" s="253"/>
      <c r="O217" s="254"/>
      <c r="P217" s="254"/>
      <c r="Q217" s="254"/>
      <c r="R217" s="254"/>
      <c r="S217" s="254"/>
      <c r="T217" s="254"/>
      <c r="U217" s="254"/>
      <c r="V217" s="254"/>
      <c r="W217" s="254"/>
      <c r="X217" s="255"/>
      <c r="Y217" s="13"/>
      <c r="Z217" s="13"/>
      <c r="AA217" s="13"/>
      <c r="AB217" s="13"/>
      <c r="AC217" s="13"/>
      <c r="AD217" s="13"/>
      <c r="AE217" s="13"/>
      <c r="AT217" s="256" t="s">
        <v>605</v>
      </c>
      <c r="AU217" s="256" t="s">
        <v>86</v>
      </c>
      <c r="AV217" s="13" t="s">
        <v>86</v>
      </c>
      <c r="AW217" s="13" t="s">
        <v>5</v>
      </c>
      <c r="AX217" s="13" t="s">
        <v>76</v>
      </c>
      <c r="AY217" s="256" t="s">
        <v>166</v>
      </c>
    </row>
    <row r="218" s="13" customFormat="1">
      <c r="A218" s="13"/>
      <c r="B218" s="245"/>
      <c r="C218" s="246"/>
      <c r="D218" s="247" t="s">
        <v>605</v>
      </c>
      <c r="E218" s="248" t="s">
        <v>20</v>
      </c>
      <c r="F218" s="249" t="s">
        <v>2309</v>
      </c>
      <c r="G218" s="246"/>
      <c r="H218" s="250">
        <v>0.40000000000000002</v>
      </c>
      <c r="I218" s="251"/>
      <c r="J218" s="251"/>
      <c r="K218" s="246"/>
      <c r="L218" s="246"/>
      <c r="M218" s="252"/>
      <c r="N218" s="253"/>
      <c r="O218" s="254"/>
      <c r="P218" s="254"/>
      <c r="Q218" s="254"/>
      <c r="R218" s="254"/>
      <c r="S218" s="254"/>
      <c r="T218" s="254"/>
      <c r="U218" s="254"/>
      <c r="V218" s="254"/>
      <c r="W218" s="254"/>
      <c r="X218" s="255"/>
      <c r="Y218" s="13"/>
      <c r="Z218" s="13"/>
      <c r="AA218" s="13"/>
      <c r="AB218" s="13"/>
      <c r="AC218" s="13"/>
      <c r="AD218" s="13"/>
      <c r="AE218" s="13"/>
      <c r="AT218" s="256" t="s">
        <v>605</v>
      </c>
      <c r="AU218" s="256" t="s">
        <v>86</v>
      </c>
      <c r="AV218" s="13" t="s">
        <v>86</v>
      </c>
      <c r="AW218" s="13" t="s">
        <v>5</v>
      </c>
      <c r="AX218" s="13" t="s">
        <v>76</v>
      </c>
      <c r="AY218" s="256" t="s">
        <v>166</v>
      </c>
    </row>
    <row r="219" s="13" customFormat="1">
      <c r="A219" s="13"/>
      <c r="B219" s="245"/>
      <c r="C219" s="246"/>
      <c r="D219" s="247" t="s">
        <v>605</v>
      </c>
      <c r="E219" s="248" t="s">
        <v>20</v>
      </c>
      <c r="F219" s="249" t="s">
        <v>2310</v>
      </c>
      <c r="G219" s="246"/>
      <c r="H219" s="250">
        <v>0.40000000000000002</v>
      </c>
      <c r="I219" s="251"/>
      <c r="J219" s="251"/>
      <c r="K219" s="246"/>
      <c r="L219" s="246"/>
      <c r="M219" s="252"/>
      <c r="N219" s="253"/>
      <c r="O219" s="254"/>
      <c r="P219" s="254"/>
      <c r="Q219" s="254"/>
      <c r="R219" s="254"/>
      <c r="S219" s="254"/>
      <c r="T219" s="254"/>
      <c r="U219" s="254"/>
      <c r="V219" s="254"/>
      <c r="W219" s="254"/>
      <c r="X219" s="255"/>
      <c r="Y219" s="13"/>
      <c r="Z219" s="13"/>
      <c r="AA219" s="13"/>
      <c r="AB219" s="13"/>
      <c r="AC219" s="13"/>
      <c r="AD219" s="13"/>
      <c r="AE219" s="13"/>
      <c r="AT219" s="256" t="s">
        <v>605</v>
      </c>
      <c r="AU219" s="256" t="s">
        <v>86</v>
      </c>
      <c r="AV219" s="13" t="s">
        <v>86</v>
      </c>
      <c r="AW219" s="13" t="s">
        <v>5</v>
      </c>
      <c r="AX219" s="13" t="s">
        <v>76</v>
      </c>
      <c r="AY219" s="256" t="s">
        <v>166</v>
      </c>
    </row>
    <row r="220" s="13" customFormat="1">
      <c r="A220" s="13"/>
      <c r="B220" s="245"/>
      <c r="C220" s="246"/>
      <c r="D220" s="247" t="s">
        <v>605</v>
      </c>
      <c r="E220" s="248" t="s">
        <v>20</v>
      </c>
      <c r="F220" s="249" t="s">
        <v>2311</v>
      </c>
      <c r="G220" s="246"/>
      <c r="H220" s="250">
        <v>0.40000000000000002</v>
      </c>
      <c r="I220" s="251"/>
      <c r="J220" s="251"/>
      <c r="K220" s="246"/>
      <c r="L220" s="246"/>
      <c r="M220" s="252"/>
      <c r="N220" s="253"/>
      <c r="O220" s="254"/>
      <c r="P220" s="254"/>
      <c r="Q220" s="254"/>
      <c r="R220" s="254"/>
      <c r="S220" s="254"/>
      <c r="T220" s="254"/>
      <c r="U220" s="254"/>
      <c r="V220" s="254"/>
      <c r="W220" s="254"/>
      <c r="X220" s="255"/>
      <c r="Y220" s="13"/>
      <c r="Z220" s="13"/>
      <c r="AA220" s="13"/>
      <c r="AB220" s="13"/>
      <c r="AC220" s="13"/>
      <c r="AD220" s="13"/>
      <c r="AE220" s="13"/>
      <c r="AT220" s="256" t="s">
        <v>605</v>
      </c>
      <c r="AU220" s="256" t="s">
        <v>86</v>
      </c>
      <c r="AV220" s="13" t="s">
        <v>86</v>
      </c>
      <c r="AW220" s="13" t="s">
        <v>5</v>
      </c>
      <c r="AX220" s="13" t="s">
        <v>76</v>
      </c>
      <c r="AY220" s="256" t="s">
        <v>166</v>
      </c>
    </row>
    <row r="221" s="13" customFormat="1">
      <c r="A221" s="13"/>
      <c r="B221" s="245"/>
      <c r="C221" s="246"/>
      <c r="D221" s="247" t="s">
        <v>605</v>
      </c>
      <c r="E221" s="248" t="s">
        <v>20</v>
      </c>
      <c r="F221" s="249" t="s">
        <v>2312</v>
      </c>
      <c r="G221" s="246"/>
      <c r="H221" s="250">
        <v>0.40000000000000002</v>
      </c>
      <c r="I221" s="251"/>
      <c r="J221" s="251"/>
      <c r="K221" s="246"/>
      <c r="L221" s="246"/>
      <c r="M221" s="252"/>
      <c r="N221" s="253"/>
      <c r="O221" s="254"/>
      <c r="P221" s="254"/>
      <c r="Q221" s="254"/>
      <c r="R221" s="254"/>
      <c r="S221" s="254"/>
      <c r="T221" s="254"/>
      <c r="U221" s="254"/>
      <c r="V221" s="254"/>
      <c r="W221" s="254"/>
      <c r="X221" s="255"/>
      <c r="Y221" s="13"/>
      <c r="Z221" s="13"/>
      <c r="AA221" s="13"/>
      <c r="AB221" s="13"/>
      <c r="AC221" s="13"/>
      <c r="AD221" s="13"/>
      <c r="AE221" s="13"/>
      <c r="AT221" s="256" t="s">
        <v>605</v>
      </c>
      <c r="AU221" s="256" t="s">
        <v>86</v>
      </c>
      <c r="AV221" s="13" t="s">
        <v>86</v>
      </c>
      <c r="AW221" s="13" t="s">
        <v>5</v>
      </c>
      <c r="AX221" s="13" t="s">
        <v>76</v>
      </c>
      <c r="AY221" s="256" t="s">
        <v>166</v>
      </c>
    </row>
    <row r="222" s="15" customFormat="1">
      <c r="A222" s="15"/>
      <c r="B222" s="277"/>
      <c r="C222" s="278"/>
      <c r="D222" s="247" t="s">
        <v>605</v>
      </c>
      <c r="E222" s="279" t="s">
        <v>20</v>
      </c>
      <c r="F222" s="280" t="s">
        <v>2219</v>
      </c>
      <c r="G222" s="278"/>
      <c r="H222" s="279" t="s">
        <v>20</v>
      </c>
      <c r="I222" s="281"/>
      <c r="J222" s="281"/>
      <c r="K222" s="278"/>
      <c r="L222" s="278"/>
      <c r="M222" s="282"/>
      <c r="N222" s="283"/>
      <c r="O222" s="284"/>
      <c r="P222" s="284"/>
      <c r="Q222" s="284"/>
      <c r="R222" s="284"/>
      <c r="S222" s="284"/>
      <c r="T222" s="284"/>
      <c r="U222" s="284"/>
      <c r="V222" s="284"/>
      <c r="W222" s="284"/>
      <c r="X222" s="285"/>
      <c r="Y222" s="15"/>
      <c r="Z222" s="15"/>
      <c r="AA222" s="15"/>
      <c r="AB222" s="15"/>
      <c r="AC222" s="15"/>
      <c r="AD222" s="15"/>
      <c r="AE222" s="15"/>
      <c r="AT222" s="286" t="s">
        <v>605</v>
      </c>
      <c r="AU222" s="286" t="s">
        <v>86</v>
      </c>
      <c r="AV222" s="15" t="s">
        <v>84</v>
      </c>
      <c r="AW222" s="15" t="s">
        <v>5</v>
      </c>
      <c r="AX222" s="15" t="s">
        <v>76</v>
      </c>
      <c r="AY222" s="286" t="s">
        <v>166</v>
      </c>
    </row>
    <row r="223" s="13" customFormat="1">
      <c r="A223" s="13"/>
      <c r="B223" s="245"/>
      <c r="C223" s="246"/>
      <c r="D223" s="247" t="s">
        <v>605</v>
      </c>
      <c r="E223" s="248" t="s">
        <v>20</v>
      </c>
      <c r="F223" s="249" t="s">
        <v>2313</v>
      </c>
      <c r="G223" s="246"/>
      <c r="H223" s="250">
        <v>7.6399999999999997</v>
      </c>
      <c r="I223" s="251"/>
      <c r="J223" s="251"/>
      <c r="K223" s="246"/>
      <c r="L223" s="246"/>
      <c r="M223" s="252"/>
      <c r="N223" s="253"/>
      <c r="O223" s="254"/>
      <c r="P223" s="254"/>
      <c r="Q223" s="254"/>
      <c r="R223" s="254"/>
      <c r="S223" s="254"/>
      <c r="T223" s="254"/>
      <c r="U223" s="254"/>
      <c r="V223" s="254"/>
      <c r="W223" s="254"/>
      <c r="X223" s="255"/>
      <c r="Y223" s="13"/>
      <c r="Z223" s="13"/>
      <c r="AA223" s="13"/>
      <c r="AB223" s="13"/>
      <c r="AC223" s="13"/>
      <c r="AD223" s="13"/>
      <c r="AE223" s="13"/>
      <c r="AT223" s="256" t="s">
        <v>605</v>
      </c>
      <c r="AU223" s="256" t="s">
        <v>86</v>
      </c>
      <c r="AV223" s="13" t="s">
        <v>86</v>
      </c>
      <c r="AW223" s="13" t="s">
        <v>5</v>
      </c>
      <c r="AX223" s="13" t="s">
        <v>76</v>
      </c>
      <c r="AY223" s="256" t="s">
        <v>166</v>
      </c>
    </row>
    <row r="224" s="13" customFormat="1">
      <c r="A224" s="13"/>
      <c r="B224" s="245"/>
      <c r="C224" s="246"/>
      <c r="D224" s="247" t="s">
        <v>605</v>
      </c>
      <c r="E224" s="248" t="s">
        <v>20</v>
      </c>
      <c r="F224" s="249" t="s">
        <v>2314</v>
      </c>
      <c r="G224" s="246"/>
      <c r="H224" s="250">
        <v>0.64000000000000001</v>
      </c>
      <c r="I224" s="251"/>
      <c r="J224" s="251"/>
      <c r="K224" s="246"/>
      <c r="L224" s="246"/>
      <c r="M224" s="252"/>
      <c r="N224" s="253"/>
      <c r="O224" s="254"/>
      <c r="P224" s="254"/>
      <c r="Q224" s="254"/>
      <c r="R224" s="254"/>
      <c r="S224" s="254"/>
      <c r="T224" s="254"/>
      <c r="U224" s="254"/>
      <c r="V224" s="254"/>
      <c r="W224" s="254"/>
      <c r="X224" s="255"/>
      <c r="Y224" s="13"/>
      <c r="Z224" s="13"/>
      <c r="AA224" s="13"/>
      <c r="AB224" s="13"/>
      <c r="AC224" s="13"/>
      <c r="AD224" s="13"/>
      <c r="AE224" s="13"/>
      <c r="AT224" s="256" t="s">
        <v>605</v>
      </c>
      <c r="AU224" s="256" t="s">
        <v>86</v>
      </c>
      <c r="AV224" s="13" t="s">
        <v>86</v>
      </c>
      <c r="AW224" s="13" t="s">
        <v>5</v>
      </c>
      <c r="AX224" s="13" t="s">
        <v>76</v>
      </c>
      <c r="AY224" s="256" t="s">
        <v>166</v>
      </c>
    </row>
    <row r="225" s="15" customFormat="1">
      <c r="A225" s="15"/>
      <c r="B225" s="277"/>
      <c r="C225" s="278"/>
      <c r="D225" s="247" t="s">
        <v>605</v>
      </c>
      <c r="E225" s="279" t="s">
        <v>20</v>
      </c>
      <c r="F225" s="280" t="s">
        <v>2222</v>
      </c>
      <c r="G225" s="278"/>
      <c r="H225" s="279" t="s">
        <v>20</v>
      </c>
      <c r="I225" s="281"/>
      <c r="J225" s="281"/>
      <c r="K225" s="278"/>
      <c r="L225" s="278"/>
      <c r="M225" s="282"/>
      <c r="N225" s="283"/>
      <c r="O225" s="284"/>
      <c r="P225" s="284"/>
      <c r="Q225" s="284"/>
      <c r="R225" s="284"/>
      <c r="S225" s="284"/>
      <c r="T225" s="284"/>
      <c r="U225" s="284"/>
      <c r="V225" s="284"/>
      <c r="W225" s="284"/>
      <c r="X225" s="285"/>
      <c r="Y225" s="15"/>
      <c r="Z225" s="15"/>
      <c r="AA225" s="15"/>
      <c r="AB225" s="15"/>
      <c r="AC225" s="15"/>
      <c r="AD225" s="15"/>
      <c r="AE225" s="15"/>
      <c r="AT225" s="286" t="s">
        <v>605</v>
      </c>
      <c r="AU225" s="286" t="s">
        <v>86</v>
      </c>
      <c r="AV225" s="15" t="s">
        <v>84</v>
      </c>
      <c r="AW225" s="15" t="s">
        <v>5</v>
      </c>
      <c r="AX225" s="15" t="s">
        <v>76</v>
      </c>
      <c r="AY225" s="286" t="s">
        <v>166</v>
      </c>
    </row>
    <row r="226" s="13" customFormat="1">
      <c r="A226" s="13"/>
      <c r="B226" s="245"/>
      <c r="C226" s="246"/>
      <c r="D226" s="247" t="s">
        <v>605</v>
      </c>
      <c r="E226" s="248" t="s">
        <v>20</v>
      </c>
      <c r="F226" s="249" t="s">
        <v>2315</v>
      </c>
      <c r="G226" s="246"/>
      <c r="H226" s="250">
        <v>4.1699999999999999</v>
      </c>
      <c r="I226" s="251"/>
      <c r="J226" s="251"/>
      <c r="K226" s="246"/>
      <c r="L226" s="246"/>
      <c r="M226" s="252"/>
      <c r="N226" s="253"/>
      <c r="O226" s="254"/>
      <c r="P226" s="254"/>
      <c r="Q226" s="254"/>
      <c r="R226" s="254"/>
      <c r="S226" s="254"/>
      <c r="T226" s="254"/>
      <c r="U226" s="254"/>
      <c r="V226" s="254"/>
      <c r="W226" s="254"/>
      <c r="X226" s="255"/>
      <c r="Y226" s="13"/>
      <c r="Z226" s="13"/>
      <c r="AA226" s="13"/>
      <c r="AB226" s="13"/>
      <c r="AC226" s="13"/>
      <c r="AD226" s="13"/>
      <c r="AE226" s="13"/>
      <c r="AT226" s="256" t="s">
        <v>605</v>
      </c>
      <c r="AU226" s="256" t="s">
        <v>86</v>
      </c>
      <c r="AV226" s="13" t="s">
        <v>86</v>
      </c>
      <c r="AW226" s="13" t="s">
        <v>5</v>
      </c>
      <c r="AX226" s="13" t="s">
        <v>76</v>
      </c>
      <c r="AY226" s="256" t="s">
        <v>166</v>
      </c>
    </row>
    <row r="227" s="15" customFormat="1">
      <c r="A227" s="15"/>
      <c r="B227" s="277"/>
      <c r="C227" s="278"/>
      <c r="D227" s="247" t="s">
        <v>605</v>
      </c>
      <c r="E227" s="279" t="s">
        <v>20</v>
      </c>
      <c r="F227" s="280" t="s">
        <v>2224</v>
      </c>
      <c r="G227" s="278"/>
      <c r="H227" s="279" t="s">
        <v>20</v>
      </c>
      <c r="I227" s="281"/>
      <c r="J227" s="281"/>
      <c r="K227" s="278"/>
      <c r="L227" s="278"/>
      <c r="M227" s="282"/>
      <c r="N227" s="283"/>
      <c r="O227" s="284"/>
      <c r="P227" s="284"/>
      <c r="Q227" s="284"/>
      <c r="R227" s="284"/>
      <c r="S227" s="284"/>
      <c r="T227" s="284"/>
      <c r="U227" s="284"/>
      <c r="V227" s="284"/>
      <c r="W227" s="284"/>
      <c r="X227" s="285"/>
      <c r="Y227" s="15"/>
      <c r="Z227" s="15"/>
      <c r="AA227" s="15"/>
      <c r="AB227" s="15"/>
      <c r="AC227" s="15"/>
      <c r="AD227" s="15"/>
      <c r="AE227" s="15"/>
      <c r="AT227" s="286" t="s">
        <v>605</v>
      </c>
      <c r="AU227" s="286" t="s">
        <v>86</v>
      </c>
      <c r="AV227" s="15" t="s">
        <v>84</v>
      </c>
      <c r="AW227" s="15" t="s">
        <v>5</v>
      </c>
      <c r="AX227" s="15" t="s">
        <v>76</v>
      </c>
      <c r="AY227" s="286" t="s">
        <v>166</v>
      </c>
    </row>
    <row r="228" s="13" customFormat="1">
      <c r="A228" s="13"/>
      <c r="B228" s="245"/>
      <c r="C228" s="246"/>
      <c r="D228" s="247" t="s">
        <v>605</v>
      </c>
      <c r="E228" s="248" t="s">
        <v>20</v>
      </c>
      <c r="F228" s="249" t="s">
        <v>2316</v>
      </c>
      <c r="G228" s="246"/>
      <c r="H228" s="250">
        <v>5.8879999999999999</v>
      </c>
      <c r="I228" s="251"/>
      <c r="J228" s="251"/>
      <c r="K228" s="246"/>
      <c r="L228" s="246"/>
      <c r="M228" s="252"/>
      <c r="N228" s="253"/>
      <c r="O228" s="254"/>
      <c r="P228" s="254"/>
      <c r="Q228" s="254"/>
      <c r="R228" s="254"/>
      <c r="S228" s="254"/>
      <c r="T228" s="254"/>
      <c r="U228" s="254"/>
      <c r="V228" s="254"/>
      <c r="W228" s="254"/>
      <c r="X228" s="255"/>
      <c r="Y228" s="13"/>
      <c r="Z228" s="13"/>
      <c r="AA228" s="13"/>
      <c r="AB228" s="13"/>
      <c r="AC228" s="13"/>
      <c r="AD228" s="13"/>
      <c r="AE228" s="13"/>
      <c r="AT228" s="256" t="s">
        <v>605</v>
      </c>
      <c r="AU228" s="256" t="s">
        <v>86</v>
      </c>
      <c r="AV228" s="13" t="s">
        <v>86</v>
      </c>
      <c r="AW228" s="13" t="s">
        <v>5</v>
      </c>
      <c r="AX228" s="13" t="s">
        <v>76</v>
      </c>
      <c r="AY228" s="256" t="s">
        <v>166</v>
      </c>
    </row>
    <row r="229" s="15" customFormat="1">
      <c r="A229" s="15"/>
      <c r="B229" s="277"/>
      <c r="C229" s="278"/>
      <c r="D229" s="247" t="s">
        <v>605</v>
      </c>
      <c r="E229" s="279" t="s">
        <v>20</v>
      </c>
      <c r="F229" s="280" t="s">
        <v>2226</v>
      </c>
      <c r="G229" s="278"/>
      <c r="H229" s="279" t="s">
        <v>20</v>
      </c>
      <c r="I229" s="281"/>
      <c r="J229" s="281"/>
      <c r="K229" s="278"/>
      <c r="L229" s="278"/>
      <c r="M229" s="282"/>
      <c r="N229" s="283"/>
      <c r="O229" s="284"/>
      <c r="P229" s="284"/>
      <c r="Q229" s="284"/>
      <c r="R229" s="284"/>
      <c r="S229" s="284"/>
      <c r="T229" s="284"/>
      <c r="U229" s="284"/>
      <c r="V229" s="284"/>
      <c r="W229" s="284"/>
      <c r="X229" s="285"/>
      <c r="Y229" s="15"/>
      <c r="Z229" s="15"/>
      <c r="AA229" s="15"/>
      <c r="AB229" s="15"/>
      <c r="AC229" s="15"/>
      <c r="AD229" s="15"/>
      <c r="AE229" s="15"/>
      <c r="AT229" s="286" t="s">
        <v>605</v>
      </c>
      <c r="AU229" s="286" t="s">
        <v>86</v>
      </c>
      <c r="AV229" s="15" t="s">
        <v>84</v>
      </c>
      <c r="AW229" s="15" t="s">
        <v>5</v>
      </c>
      <c r="AX229" s="15" t="s">
        <v>76</v>
      </c>
      <c r="AY229" s="286" t="s">
        <v>166</v>
      </c>
    </row>
    <row r="230" s="13" customFormat="1">
      <c r="A230" s="13"/>
      <c r="B230" s="245"/>
      <c r="C230" s="246"/>
      <c r="D230" s="247" t="s">
        <v>605</v>
      </c>
      <c r="E230" s="248" t="s">
        <v>20</v>
      </c>
      <c r="F230" s="249" t="s">
        <v>2317</v>
      </c>
      <c r="G230" s="246"/>
      <c r="H230" s="250">
        <v>1.6499999999999999</v>
      </c>
      <c r="I230" s="251"/>
      <c r="J230" s="251"/>
      <c r="K230" s="246"/>
      <c r="L230" s="246"/>
      <c r="M230" s="252"/>
      <c r="N230" s="253"/>
      <c r="O230" s="254"/>
      <c r="P230" s="254"/>
      <c r="Q230" s="254"/>
      <c r="R230" s="254"/>
      <c r="S230" s="254"/>
      <c r="T230" s="254"/>
      <c r="U230" s="254"/>
      <c r="V230" s="254"/>
      <c r="W230" s="254"/>
      <c r="X230" s="255"/>
      <c r="Y230" s="13"/>
      <c r="Z230" s="13"/>
      <c r="AA230" s="13"/>
      <c r="AB230" s="13"/>
      <c r="AC230" s="13"/>
      <c r="AD230" s="13"/>
      <c r="AE230" s="13"/>
      <c r="AT230" s="256" t="s">
        <v>605</v>
      </c>
      <c r="AU230" s="256" t="s">
        <v>86</v>
      </c>
      <c r="AV230" s="13" t="s">
        <v>86</v>
      </c>
      <c r="AW230" s="13" t="s">
        <v>5</v>
      </c>
      <c r="AX230" s="13" t="s">
        <v>76</v>
      </c>
      <c r="AY230" s="256" t="s">
        <v>166</v>
      </c>
    </row>
    <row r="231" s="15" customFormat="1">
      <c r="A231" s="15"/>
      <c r="B231" s="277"/>
      <c r="C231" s="278"/>
      <c r="D231" s="247" t="s">
        <v>605</v>
      </c>
      <c r="E231" s="279" t="s">
        <v>20</v>
      </c>
      <c r="F231" s="280" t="s">
        <v>2228</v>
      </c>
      <c r="G231" s="278"/>
      <c r="H231" s="279" t="s">
        <v>20</v>
      </c>
      <c r="I231" s="281"/>
      <c r="J231" s="281"/>
      <c r="K231" s="278"/>
      <c r="L231" s="278"/>
      <c r="M231" s="282"/>
      <c r="N231" s="283"/>
      <c r="O231" s="284"/>
      <c r="P231" s="284"/>
      <c r="Q231" s="284"/>
      <c r="R231" s="284"/>
      <c r="S231" s="284"/>
      <c r="T231" s="284"/>
      <c r="U231" s="284"/>
      <c r="V231" s="284"/>
      <c r="W231" s="284"/>
      <c r="X231" s="285"/>
      <c r="Y231" s="15"/>
      <c r="Z231" s="15"/>
      <c r="AA231" s="15"/>
      <c r="AB231" s="15"/>
      <c r="AC231" s="15"/>
      <c r="AD231" s="15"/>
      <c r="AE231" s="15"/>
      <c r="AT231" s="286" t="s">
        <v>605</v>
      </c>
      <c r="AU231" s="286" t="s">
        <v>86</v>
      </c>
      <c r="AV231" s="15" t="s">
        <v>84</v>
      </c>
      <c r="AW231" s="15" t="s">
        <v>5</v>
      </c>
      <c r="AX231" s="15" t="s">
        <v>76</v>
      </c>
      <c r="AY231" s="286" t="s">
        <v>166</v>
      </c>
    </row>
    <row r="232" s="13" customFormat="1">
      <c r="A232" s="13"/>
      <c r="B232" s="245"/>
      <c r="C232" s="246"/>
      <c r="D232" s="247" t="s">
        <v>605</v>
      </c>
      <c r="E232" s="248" t="s">
        <v>20</v>
      </c>
      <c r="F232" s="249" t="s">
        <v>2318</v>
      </c>
      <c r="G232" s="246"/>
      <c r="H232" s="250">
        <v>2.96</v>
      </c>
      <c r="I232" s="251"/>
      <c r="J232" s="251"/>
      <c r="K232" s="246"/>
      <c r="L232" s="246"/>
      <c r="M232" s="252"/>
      <c r="N232" s="253"/>
      <c r="O232" s="254"/>
      <c r="P232" s="254"/>
      <c r="Q232" s="254"/>
      <c r="R232" s="254"/>
      <c r="S232" s="254"/>
      <c r="T232" s="254"/>
      <c r="U232" s="254"/>
      <c r="V232" s="254"/>
      <c r="W232" s="254"/>
      <c r="X232" s="255"/>
      <c r="Y232" s="13"/>
      <c r="Z232" s="13"/>
      <c r="AA232" s="13"/>
      <c r="AB232" s="13"/>
      <c r="AC232" s="13"/>
      <c r="AD232" s="13"/>
      <c r="AE232" s="13"/>
      <c r="AT232" s="256" t="s">
        <v>605</v>
      </c>
      <c r="AU232" s="256" t="s">
        <v>86</v>
      </c>
      <c r="AV232" s="13" t="s">
        <v>86</v>
      </c>
      <c r="AW232" s="13" t="s">
        <v>5</v>
      </c>
      <c r="AX232" s="13" t="s">
        <v>76</v>
      </c>
      <c r="AY232" s="256" t="s">
        <v>166</v>
      </c>
    </row>
    <row r="233" s="13" customFormat="1">
      <c r="A233" s="13"/>
      <c r="B233" s="245"/>
      <c r="C233" s="246"/>
      <c r="D233" s="247" t="s">
        <v>605</v>
      </c>
      <c r="E233" s="248" t="s">
        <v>20</v>
      </c>
      <c r="F233" s="249" t="s">
        <v>2319</v>
      </c>
      <c r="G233" s="246"/>
      <c r="H233" s="250">
        <v>2.024</v>
      </c>
      <c r="I233" s="251"/>
      <c r="J233" s="251"/>
      <c r="K233" s="246"/>
      <c r="L233" s="246"/>
      <c r="M233" s="252"/>
      <c r="N233" s="253"/>
      <c r="O233" s="254"/>
      <c r="P233" s="254"/>
      <c r="Q233" s="254"/>
      <c r="R233" s="254"/>
      <c r="S233" s="254"/>
      <c r="T233" s="254"/>
      <c r="U233" s="254"/>
      <c r="V233" s="254"/>
      <c r="W233" s="254"/>
      <c r="X233" s="255"/>
      <c r="Y233" s="13"/>
      <c r="Z233" s="13"/>
      <c r="AA233" s="13"/>
      <c r="AB233" s="13"/>
      <c r="AC233" s="13"/>
      <c r="AD233" s="13"/>
      <c r="AE233" s="13"/>
      <c r="AT233" s="256" t="s">
        <v>605</v>
      </c>
      <c r="AU233" s="256" t="s">
        <v>86</v>
      </c>
      <c r="AV233" s="13" t="s">
        <v>86</v>
      </c>
      <c r="AW233" s="13" t="s">
        <v>5</v>
      </c>
      <c r="AX233" s="13" t="s">
        <v>76</v>
      </c>
      <c r="AY233" s="256" t="s">
        <v>166</v>
      </c>
    </row>
    <row r="234" s="13" customFormat="1">
      <c r="A234" s="13"/>
      <c r="B234" s="245"/>
      <c r="C234" s="246"/>
      <c r="D234" s="247" t="s">
        <v>605</v>
      </c>
      <c r="E234" s="248" t="s">
        <v>20</v>
      </c>
      <c r="F234" s="249" t="s">
        <v>2320</v>
      </c>
      <c r="G234" s="246"/>
      <c r="H234" s="250">
        <v>3.3999999999999999</v>
      </c>
      <c r="I234" s="251"/>
      <c r="J234" s="251"/>
      <c r="K234" s="246"/>
      <c r="L234" s="246"/>
      <c r="M234" s="252"/>
      <c r="N234" s="253"/>
      <c r="O234" s="254"/>
      <c r="P234" s="254"/>
      <c r="Q234" s="254"/>
      <c r="R234" s="254"/>
      <c r="S234" s="254"/>
      <c r="T234" s="254"/>
      <c r="U234" s="254"/>
      <c r="V234" s="254"/>
      <c r="W234" s="254"/>
      <c r="X234" s="255"/>
      <c r="Y234" s="13"/>
      <c r="Z234" s="13"/>
      <c r="AA234" s="13"/>
      <c r="AB234" s="13"/>
      <c r="AC234" s="13"/>
      <c r="AD234" s="13"/>
      <c r="AE234" s="13"/>
      <c r="AT234" s="256" t="s">
        <v>605</v>
      </c>
      <c r="AU234" s="256" t="s">
        <v>86</v>
      </c>
      <c r="AV234" s="13" t="s">
        <v>86</v>
      </c>
      <c r="AW234" s="13" t="s">
        <v>5</v>
      </c>
      <c r="AX234" s="13" t="s">
        <v>76</v>
      </c>
      <c r="AY234" s="256" t="s">
        <v>166</v>
      </c>
    </row>
    <row r="235" s="14" customFormat="1">
      <c r="A235" s="14"/>
      <c r="B235" s="257"/>
      <c r="C235" s="258"/>
      <c r="D235" s="247" t="s">
        <v>605</v>
      </c>
      <c r="E235" s="259" t="s">
        <v>20</v>
      </c>
      <c r="F235" s="260" t="s">
        <v>608</v>
      </c>
      <c r="G235" s="258"/>
      <c r="H235" s="261">
        <v>32.372</v>
      </c>
      <c r="I235" s="262"/>
      <c r="J235" s="262"/>
      <c r="K235" s="258"/>
      <c r="L235" s="258"/>
      <c r="M235" s="263"/>
      <c r="N235" s="264"/>
      <c r="O235" s="265"/>
      <c r="P235" s="265"/>
      <c r="Q235" s="265"/>
      <c r="R235" s="265"/>
      <c r="S235" s="265"/>
      <c r="T235" s="265"/>
      <c r="U235" s="265"/>
      <c r="V235" s="265"/>
      <c r="W235" s="265"/>
      <c r="X235" s="266"/>
      <c r="Y235" s="14"/>
      <c r="Z235" s="14"/>
      <c r="AA235" s="14"/>
      <c r="AB235" s="14"/>
      <c r="AC235" s="14"/>
      <c r="AD235" s="14"/>
      <c r="AE235" s="14"/>
      <c r="AT235" s="267" t="s">
        <v>605</v>
      </c>
      <c r="AU235" s="267" t="s">
        <v>86</v>
      </c>
      <c r="AV235" s="14" t="s">
        <v>175</v>
      </c>
      <c r="AW235" s="14" t="s">
        <v>5</v>
      </c>
      <c r="AX235" s="14" t="s">
        <v>84</v>
      </c>
      <c r="AY235" s="267" t="s">
        <v>166</v>
      </c>
    </row>
    <row r="236" s="2" customFormat="1" ht="37.8" customHeight="1">
      <c r="A236" s="40"/>
      <c r="B236" s="41"/>
      <c r="C236" s="220" t="s">
        <v>241</v>
      </c>
      <c r="D236" s="220" t="s">
        <v>171</v>
      </c>
      <c r="E236" s="221" t="s">
        <v>2321</v>
      </c>
      <c r="F236" s="222" t="s">
        <v>2322</v>
      </c>
      <c r="G236" s="223" t="s">
        <v>730</v>
      </c>
      <c r="H236" s="224">
        <v>200</v>
      </c>
      <c r="I236" s="225"/>
      <c r="J236" s="225"/>
      <c r="K236" s="226">
        <f>ROUND(P236*H236,2)</f>
        <v>0</v>
      </c>
      <c r="L236" s="227"/>
      <c r="M236" s="46"/>
      <c r="N236" s="228" t="s">
        <v>20</v>
      </c>
      <c r="O236" s="229" t="s">
        <v>45</v>
      </c>
      <c r="P236" s="230">
        <f>I236+J236</f>
        <v>0</v>
      </c>
      <c r="Q236" s="230">
        <f>ROUND(I236*H236,2)</f>
        <v>0</v>
      </c>
      <c r="R236" s="230">
        <f>ROUND(J236*H236,2)</f>
        <v>0</v>
      </c>
      <c r="S236" s="86"/>
      <c r="T236" s="231">
        <f>S236*H236</f>
        <v>0</v>
      </c>
      <c r="U236" s="231">
        <v>0.00165</v>
      </c>
      <c r="V236" s="231">
        <f>U236*H236</f>
        <v>0.33000000000000002</v>
      </c>
      <c r="W236" s="231">
        <v>0</v>
      </c>
      <c r="X236" s="232">
        <f>W236*H236</f>
        <v>0</v>
      </c>
      <c r="Y236" s="40"/>
      <c r="Z236" s="40"/>
      <c r="AA236" s="40"/>
      <c r="AB236" s="40"/>
      <c r="AC236" s="40"/>
      <c r="AD236" s="40"/>
      <c r="AE236" s="40"/>
      <c r="AR236" s="233" t="s">
        <v>175</v>
      </c>
      <c r="AT236" s="233" t="s">
        <v>171</v>
      </c>
      <c r="AU236" s="233" t="s">
        <v>86</v>
      </c>
      <c r="AY236" s="19" t="s">
        <v>166</v>
      </c>
      <c r="BE236" s="234">
        <f>IF(O236="základní",K236,0)</f>
        <v>0</v>
      </c>
      <c r="BF236" s="234">
        <f>IF(O236="snížená",K236,0)</f>
        <v>0</v>
      </c>
      <c r="BG236" s="234">
        <f>IF(O236="zákl. přenesená",K236,0)</f>
        <v>0</v>
      </c>
      <c r="BH236" s="234">
        <f>IF(O236="sníž. přenesená",K236,0)</f>
        <v>0</v>
      </c>
      <c r="BI236" s="234">
        <f>IF(O236="nulová",K236,0)</f>
        <v>0</v>
      </c>
      <c r="BJ236" s="19" t="s">
        <v>84</v>
      </c>
      <c r="BK236" s="234">
        <f>ROUND(P236*H236,2)</f>
        <v>0</v>
      </c>
      <c r="BL236" s="19" t="s">
        <v>175</v>
      </c>
      <c r="BM236" s="233" t="s">
        <v>2323</v>
      </c>
    </row>
    <row r="237" s="2" customFormat="1" ht="16.5" customHeight="1">
      <c r="A237" s="40"/>
      <c r="B237" s="41"/>
      <c r="C237" s="235" t="s">
        <v>245</v>
      </c>
      <c r="D237" s="235" t="s">
        <v>163</v>
      </c>
      <c r="E237" s="236" t="s">
        <v>2324</v>
      </c>
      <c r="F237" s="237" t="s">
        <v>2325</v>
      </c>
      <c r="G237" s="238" t="s">
        <v>730</v>
      </c>
      <c r="H237" s="239">
        <v>200</v>
      </c>
      <c r="I237" s="240"/>
      <c r="J237" s="241"/>
      <c r="K237" s="242">
        <f>ROUND(P237*H237,2)</f>
        <v>0</v>
      </c>
      <c r="L237" s="241"/>
      <c r="M237" s="243"/>
      <c r="N237" s="244" t="s">
        <v>20</v>
      </c>
      <c r="O237" s="229" t="s">
        <v>45</v>
      </c>
      <c r="P237" s="230">
        <f>I237+J237</f>
        <v>0</v>
      </c>
      <c r="Q237" s="230">
        <f>ROUND(I237*H237,2)</f>
        <v>0</v>
      </c>
      <c r="R237" s="230">
        <f>ROUND(J237*H237,2)</f>
        <v>0</v>
      </c>
      <c r="S237" s="86"/>
      <c r="T237" s="231">
        <f>S237*H237</f>
        <v>0</v>
      </c>
      <c r="U237" s="231">
        <v>0.30399999999999999</v>
      </c>
      <c r="V237" s="231">
        <f>U237*H237</f>
        <v>60.799999999999997</v>
      </c>
      <c r="W237" s="231">
        <v>0</v>
      </c>
      <c r="X237" s="232">
        <f>W237*H237</f>
        <v>0</v>
      </c>
      <c r="Y237" s="40"/>
      <c r="Z237" s="40"/>
      <c r="AA237" s="40"/>
      <c r="AB237" s="40"/>
      <c r="AC237" s="40"/>
      <c r="AD237" s="40"/>
      <c r="AE237" s="40"/>
      <c r="AR237" s="233" t="s">
        <v>194</v>
      </c>
      <c r="AT237" s="233" t="s">
        <v>163</v>
      </c>
      <c r="AU237" s="233" t="s">
        <v>86</v>
      </c>
      <c r="AY237" s="19" t="s">
        <v>166</v>
      </c>
      <c r="BE237" s="234">
        <f>IF(O237="základní",K237,0)</f>
        <v>0</v>
      </c>
      <c r="BF237" s="234">
        <f>IF(O237="snížená",K237,0)</f>
        <v>0</v>
      </c>
      <c r="BG237" s="234">
        <f>IF(O237="zákl. přenesená",K237,0)</f>
        <v>0</v>
      </c>
      <c r="BH237" s="234">
        <f>IF(O237="sníž. přenesená",K237,0)</f>
        <v>0</v>
      </c>
      <c r="BI237" s="234">
        <f>IF(O237="nulová",K237,0)</f>
        <v>0</v>
      </c>
      <c r="BJ237" s="19" t="s">
        <v>84</v>
      </c>
      <c r="BK237" s="234">
        <f>ROUND(P237*H237,2)</f>
        <v>0</v>
      </c>
      <c r="BL237" s="19" t="s">
        <v>175</v>
      </c>
      <c r="BM237" s="233" t="s">
        <v>2326</v>
      </c>
    </row>
    <row r="238" s="2" customFormat="1" ht="37.8" customHeight="1">
      <c r="A238" s="40"/>
      <c r="B238" s="41"/>
      <c r="C238" s="220" t="s">
        <v>251</v>
      </c>
      <c r="D238" s="220" t="s">
        <v>171</v>
      </c>
      <c r="E238" s="221" t="s">
        <v>2327</v>
      </c>
      <c r="F238" s="222" t="s">
        <v>2328</v>
      </c>
      <c r="G238" s="223" t="s">
        <v>599</v>
      </c>
      <c r="H238" s="224">
        <v>59.963999999999999</v>
      </c>
      <c r="I238" s="225"/>
      <c r="J238" s="225"/>
      <c r="K238" s="226">
        <f>ROUND(P238*H238,2)</f>
        <v>0</v>
      </c>
      <c r="L238" s="227"/>
      <c r="M238" s="46"/>
      <c r="N238" s="228" t="s">
        <v>20</v>
      </c>
      <c r="O238" s="229" t="s">
        <v>45</v>
      </c>
      <c r="P238" s="230">
        <f>I238+J238</f>
        <v>0</v>
      </c>
      <c r="Q238" s="230">
        <f>ROUND(I238*H238,2)</f>
        <v>0</v>
      </c>
      <c r="R238" s="230">
        <f>ROUND(J238*H238,2)</f>
        <v>0</v>
      </c>
      <c r="S238" s="86"/>
      <c r="T238" s="231">
        <f>S238*H238</f>
        <v>0</v>
      </c>
      <c r="U238" s="231">
        <v>0</v>
      </c>
      <c r="V238" s="231">
        <f>U238*H238</f>
        <v>0</v>
      </c>
      <c r="W238" s="231">
        <v>0</v>
      </c>
      <c r="X238" s="232">
        <f>W238*H238</f>
        <v>0</v>
      </c>
      <c r="Y238" s="40"/>
      <c r="Z238" s="40"/>
      <c r="AA238" s="40"/>
      <c r="AB238" s="40"/>
      <c r="AC238" s="40"/>
      <c r="AD238" s="40"/>
      <c r="AE238" s="40"/>
      <c r="AR238" s="233" t="s">
        <v>175</v>
      </c>
      <c r="AT238" s="233" t="s">
        <v>171</v>
      </c>
      <c r="AU238" s="233" t="s">
        <v>86</v>
      </c>
      <c r="AY238" s="19" t="s">
        <v>166</v>
      </c>
      <c r="BE238" s="234">
        <f>IF(O238="základní",K238,0)</f>
        <v>0</v>
      </c>
      <c r="BF238" s="234">
        <f>IF(O238="snížená",K238,0)</f>
        <v>0</v>
      </c>
      <c r="BG238" s="234">
        <f>IF(O238="zákl. přenesená",K238,0)</f>
        <v>0</v>
      </c>
      <c r="BH238" s="234">
        <f>IF(O238="sníž. přenesená",K238,0)</f>
        <v>0</v>
      </c>
      <c r="BI238" s="234">
        <f>IF(O238="nulová",K238,0)</f>
        <v>0</v>
      </c>
      <c r="BJ238" s="19" t="s">
        <v>84</v>
      </c>
      <c r="BK238" s="234">
        <f>ROUND(P238*H238,2)</f>
        <v>0</v>
      </c>
      <c r="BL238" s="19" t="s">
        <v>175</v>
      </c>
      <c r="BM238" s="233" t="s">
        <v>2329</v>
      </c>
    </row>
    <row r="239" s="15" customFormat="1">
      <c r="A239" s="15"/>
      <c r="B239" s="277"/>
      <c r="C239" s="278"/>
      <c r="D239" s="247" t="s">
        <v>605</v>
      </c>
      <c r="E239" s="279" t="s">
        <v>20</v>
      </c>
      <c r="F239" s="280" t="s">
        <v>2219</v>
      </c>
      <c r="G239" s="278"/>
      <c r="H239" s="279" t="s">
        <v>20</v>
      </c>
      <c r="I239" s="281"/>
      <c r="J239" s="281"/>
      <c r="K239" s="278"/>
      <c r="L239" s="278"/>
      <c r="M239" s="282"/>
      <c r="N239" s="283"/>
      <c r="O239" s="284"/>
      <c r="P239" s="284"/>
      <c r="Q239" s="284"/>
      <c r="R239" s="284"/>
      <c r="S239" s="284"/>
      <c r="T239" s="284"/>
      <c r="U239" s="284"/>
      <c r="V239" s="284"/>
      <c r="W239" s="284"/>
      <c r="X239" s="285"/>
      <c r="Y239" s="15"/>
      <c r="Z239" s="15"/>
      <c r="AA239" s="15"/>
      <c r="AB239" s="15"/>
      <c r="AC239" s="15"/>
      <c r="AD239" s="15"/>
      <c r="AE239" s="15"/>
      <c r="AT239" s="286" t="s">
        <v>605</v>
      </c>
      <c r="AU239" s="286" t="s">
        <v>86</v>
      </c>
      <c r="AV239" s="15" t="s">
        <v>84</v>
      </c>
      <c r="AW239" s="15" t="s">
        <v>5</v>
      </c>
      <c r="AX239" s="15" t="s">
        <v>76</v>
      </c>
      <c r="AY239" s="286" t="s">
        <v>166</v>
      </c>
    </row>
    <row r="240" s="13" customFormat="1">
      <c r="A240" s="13"/>
      <c r="B240" s="245"/>
      <c r="C240" s="246"/>
      <c r="D240" s="247" t="s">
        <v>605</v>
      </c>
      <c r="E240" s="248" t="s">
        <v>20</v>
      </c>
      <c r="F240" s="249" t="s">
        <v>2283</v>
      </c>
      <c r="G240" s="246"/>
      <c r="H240" s="250">
        <v>22.920000000000002</v>
      </c>
      <c r="I240" s="251"/>
      <c r="J240" s="251"/>
      <c r="K240" s="246"/>
      <c r="L240" s="246"/>
      <c r="M240" s="252"/>
      <c r="N240" s="253"/>
      <c r="O240" s="254"/>
      <c r="P240" s="254"/>
      <c r="Q240" s="254"/>
      <c r="R240" s="254"/>
      <c r="S240" s="254"/>
      <c r="T240" s="254"/>
      <c r="U240" s="254"/>
      <c r="V240" s="254"/>
      <c r="W240" s="254"/>
      <c r="X240" s="255"/>
      <c r="Y240" s="13"/>
      <c r="Z240" s="13"/>
      <c r="AA240" s="13"/>
      <c r="AB240" s="13"/>
      <c r="AC240" s="13"/>
      <c r="AD240" s="13"/>
      <c r="AE240" s="13"/>
      <c r="AT240" s="256" t="s">
        <v>605</v>
      </c>
      <c r="AU240" s="256" t="s">
        <v>86</v>
      </c>
      <c r="AV240" s="13" t="s">
        <v>86</v>
      </c>
      <c r="AW240" s="13" t="s">
        <v>5</v>
      </c>
      <c r="AX240" s="13" t="s">
        <v>76</v>
      </c>
      <c r="AY240" s="256" t="s">
        <v>166</v>
      </c>
    </row>
    <row r="241" s="13" customFormat="1">
      <c r="A241" s="13"/>
      <c r="B241" s="245"/>
      <c r="C241" s="246"/>
      <c r="D241" s="247" t="s">
        <v>605</v>
      </c>
      <c r="E241" s="248" t="s">
        <v>20</v>
      </c>
      <c r="F241" s="249" t="s">
        <v>2284</v>
      </c>
      <c r="G241" s="246"/>
      <c r="H241" s="250">
        <v>1.9199999999999999</v>
      </c>
      <c r="I241" s="251"/>
      <c r="J241" s="251"/>
      <c r="K241" s="246"/>
      <c r="L241" s="246"/>
      <c r="M241" s="252"/>
      <c r="N241" s="253"/>
      <c r="O241" s="254"/>
      <c r="P241" s="254"/>
      <c r="Q241" s="254"/>
      <c r="R241" s="254"/>
      <c r="S241" s="254"/>
      <c r="T241" s="254"/>
      <c r="U241" s="254"/>
      <c r="V241" s="254"/>
      <c r="W241" s="254"/>
      <c r="X241" s="255"/>
      <c r="Y241" s="13"/>
      <c r="Z241" s="13"/>
      <c r="AA241" s="13"/>
      <c r="AB241" s="13"/>
      <c r="AC241" s="13"/>
      <c r="AD241" s="13"/>
      <c r="AE241" s="13"/>
      <c r="AT241" s="256" t="s">
        <v>605</v>
      </c>
      <c r="AU241" s="256" t="s">
        <v>86</v>
      </c>
      <c r="AV241" s="13" t="s">
        <v>86</v>
      </c>
      <c r="AW241" s="13" t="s">
        <v>5</v>
      </c>
      <c r="AX241" s="13" t="s">
        <v>76</v>
      </c>
      <c r="AY241" s="256" t="s">
        <v>166</v>
      </c>
    </row>
    <row r="242" s="15" customFormat="1">
      <c r="A242" s="15"/>
      <c r="B242" s="277"/>
      <c r="C242" s="278"/>
      <c r="D242" s="247" t="s">
        <v>605</v>
      </c>
      <c r="E242" s="279" t="s">
        <v>20</v>
      </c>
      <c r="F242" s="280" t="s">
        <v>2222</v>
      </c>
      <c r="G242" s="278"/>
      <c r="H242" s="279" t="s">
        <v>20</v>
      </c>
      <c r="I242" s="281"/>
      <c r="J242" s="281"/>
      <c r="K242" s="278"/>
      <c r="L242" s="278"/>
      <c r="M242" s="282"/>
      <c r="N242" s="283"/>
      <c r="O242" s="284"/>
      <c r="P242" s="284"/>
      <c r="Q242" s="284"/>
      <c r="R242" s="284"/>
      <c r="S242" s="284"/>
      <c r="T242" s="284"/>
      <c r="U242" s="284"/>
      <c r="V242" s="284"/>
      <c r="W242" s="284"/>
      <c r="X242" s="285"/>
      <c r="Y242" s="15"/>
      <c r="Z242" s="15"/>
      <c r="AA242" s="15"/>
      <c r="AB242" s="15"/>
      <c r="AC242" s="15"/>
      <c r="AD242" s="15"/>
      <c r="AE242" s="15"/>
      <c r="AT242" s="286" t="s">
        <v>605</v>
      </c>
      <c r="AU242" s="286" t="s">
        <v>86</v>
      </c>
      <c r="AV242" s="15" t="s">
        <v>84</v>
      </c>
      <c r="AW242" s="15" t="s">
        <v>5</v>
      </c>
      <c r="AX242" s="15" t="s">
        <v>76</v>
      </c>
      <c r="AY242" s="286" t="s">
        <v>166</v>
      </c>
    </row>
    <row r="243" s="13" customFormat="1">
      <c r="A243" s="13"/>
      <c r="B243" s="245"/>
      <c r="C243" s="246"/>
      <c r="D243" s="247" t="s">
        <v>605</v>
      </c>
      <c r="E243" s="248" t="s">
        <v>20</v>
      </c>
      <c r="F243" s="249" t="s">
        <v>2285</v>
      </c>
      <c r="G243" s="246"/>
      <c r="H243" s="250">
        <v>12.51</v>
      </c>
      <c r="I243" s="251"/>
      <c r="J243" s="251"/>
      <c r="K243" s="246"/>
      <c r="L243" s="246"/>
      <c r="M243" s="252"/>
      <c r="N243" s="253"/>
      <c r="O243" s="254"/>
      <c r="P243" s="254"/>
      <c r="Q243" s="254"/>
      <c r="R243" s="254"/>
      <c r="S243" s="254"/>
      <c r="T243" s="254"/>
      <c r="U243" s="254"/>
      <c r="V243" s="254"/>
      <c r="W243" s="254"/>
      <c r="X243" s="255"/>
      <c r="Y243" s="13"/>
      <c r="Z243" s="13"/>
      <c r="AA243" s="13"/>
      <c r="AB243" s="13"/>
      <c r="AC243" s="13"/>
      <c r="AD243" s="13"/>
      <c r="AE243" s="13"/>
      <c r="AT243" s="256" t="s">
        <v>605</v>
      </c>
      <c r="AU243" s="256" t="s">
        <v>86</v>
      </c>
      <c r="AV243" s="13" t="s">
        <v>86</v>
      </c>
      <c r="AW243" s="13" t="s">
        <v>5</v>
      </c>
      <c r="AX243" s="13" t="s">
        <v>76</v>
      </c>
      <c r="AY243" s="256" t="s">
        <v>166</v>
      </c>
    </row>
    <row r="244" s="15" customFormat="1">
      <c r="A244" s="15"/>
      <c r="B244" s="277"/>
      <c r="C244" s="278"/>
      <c r="D244" s="247" t="s">
        <v>605</v>
      </c>
      <c r="E244" s="279" t="s">
        <v>20</v>
      </c>
      <c r="F244" s="280" t="s">
        <v>2224</v>
      </c>
      <c r="G244" s="278"/>
      <c r="H244" s="279" t="s">
        <v>20</v>
      </c>
      <c r="I244" s="281"/>
      <c r="J244" s="281"/>
      <c r="K244" s="278"/>
      <c r="L244" s="278"/>
      <c r="M244" s="282"/>
      <c r="N244" s="283"/>
      <c r="O244" s="284"/>
      <c r="P244" s="284"/>
      <c r="Q244" s="284"/>
      <c r="R244" s="284"/>
      <c r="S244" s="284"/>
      <c r="T244" s="284"/>
      <c r="U244" s="284"/>
      <c r="V244" s="284"/>
      <c r="W244" s="284"/>
      <c r="X244" s="285"/>
      <c r="Y244" s="15"/>
      <c r="Z244" s="15"/>
      <c r="AA244" s="15"/>
      <c r="AB244" s="15"/>
      <c r="AC244" s="15"/>
      <c r="AD244" s="15"/>
      <c r="AE244" s="15"/>
      <c r="AT244" s="286" t="s">
        <v>605</v>
      </c>
      <c r="AU244" s="286" t="s">
        <v>86</v>
      </c>
      <c r="AV244" s="15" t="s">
        <v>84</v>
      </c>
      <c r="AW244" s="15" t="s">
        <v>5</v>
      </c>
      <c r="AX244" s="15" t="s">
        <v>76</v>
      </c>
      <c r="AY244" s="286" t="s">
        <v>166</v>
      </c>
    </row>
    <row r="245" s="13" customFormat="1">
      <c r="A245" s="13"/>
      <c r="B245" s="245"/>
      <c r="C245" s="246"/>
      <c r="D245" s="247" t="s">
        <v>605</v>
      </c>
      <c r="E245" s="248" t="s">
        <v>20</v>
      </c>
      <c r="F245" s="249" t="s">
        <v>2286</v>
      </c>
      <c r="G245" s="246"/>
      <c r="H245" s="250">
        <v>17.664000000000001</v>
      </c>
      <c r="I245" s="251"/>
      <c r="J245" s="251"/>
      <c r="K245" s="246"/>
      <c r="L245" s="246"/>
      <c r="M245" s="252"/>
      <c r="N245" s="253"/>
      <c r="O245" s="254"/>
      <c r="P245" s="254"/>
      <c r="Q245" s="254"/>
      <c r="R245" s="254"/>
      <c r="S245" s="254"/>
      <c r="T245" s="254"/>
      <c r="U245" s="254"/>
      <c r="V245" s="254"/>
      <c r="W245" s="254"/>
      <c r="X245" s="255"/>
      <c r="Y245" s="13"/>
      <c r="Z245" s="13"/>
      <c r="AA245" s="13"/>
      <c r="AB245" s="13"/>
      <c r="AC245" s="13"/>
      <c r="AD245" s="13"/>
      <c r="AE245" s="13"/>
      <c r="AT245" s="256" t="s">
        <v>605</v>
      </c>
      <c r="AU245" s="256" t="s">
        <v>86</v>
      </c>
      <c r="AV245" s="13" t="s">
        <v>86</v>
      </c>
      <c r="AW245" s="13" t="s">
        <v>5</v>
      </c>
      <c r="AX245" s="13" t="s">
        <v>76</v>
      </c>
      <c r="AY245" s="256" t="s">
        <v>166</v>
      </c>
    </row>
    <row r="246" s="15" customFormat="1">
      <c r="A246" s="15"/>
      <c r="B246" s="277"/>
      <c r="C246" s="278"/>
      <c r="D246" s="247" t="s">
        <v>605</v>
      </c>
      <c r="E246" s="279" t="s">
        <v>20</v>
      </c>
      <c r="F246" s="280" t="s">
        <v>2226</v>
      </c>
      <c r="G246" s="278"/>
      <c r="H246" s="279" t="s">
        <v>20</v>
      </c>
      <c r="I246" s="281"/>
      <c r="J246" s="281"/>
      <c r="K246" s="278"/>
      <c r="L246" s="278"/>
      <c r="M246" s="282"/>
      <c r="N246" s="283"/>
      <c r="O246" s="284"/>
      <c r="P246" s="284"/>
      <c r="Q246" s="284"/>
      <c r="R246" s="284"/>
      <c r="S246" s="284"/>
      <c r="T246" s="284"/>
      <c r="U246" s="284"/>
      <c r="V246" s="284"/>
      <c r="W246" s="284"/>
      <c r="X246" s="285"/>
      <c r="Y246" s="15"/>
      <c r="Z246" s="15"/>
      <c r="AA246" s="15"/>
      <c r="AB246" s="15"/>
      <c r="AC246" s="15"/>
      <c r="AD246" s="15"/>
      <c r="AE246" s="15"/>
      <c r="AT246" s="286" t="s">
        <v>605</v>
      </c>
      <c r="AU246" s="286" t="s">
        <v>86</v>
      </c>
      <c r="AV246" s="15" t="s">
        <v>84</v>
      </c>
      <c r="AW246" s="15" t="s">
        <v>5</v>
      </c>
      <c r="AX246" s="15" t="s">
        <v>76</v>
      </c>
      <c r="AY246" s="286" t="s">
        <v>166</v>
      </c>
    </row>
    <row r="247" s="13" customFormat="1">
      <c r="A247" s="13"/>
      <c r="B247" s="245"/>
      <c r="C247" s="246"/>
      <c r="D247" s="247" t="s">
        <v>605</v>
      </c>
      <c r="E247" s="248" t="s">
        <v>20</v>
      </c>
      <c r="F247" s="249" t="s">
        <v>2287</v>
      </c>
      <c r="G247" s="246"/>
      <c r="H247" s="250">
        <v>4.9500000000000002</v>
      </c>
      <c r="I247" s="251"/>
      <c r="J247" s="251"/>
      <c r="K247" s="246"/>
      <c r="L247" s="246"/>
      <c r="M247" s="252"/>
      <c r="N247" s="253"/>
      <c r="O247" s="254"/>
      <c r="P247" s="254"/>
      <c r="Q247" s="254"/>
      <c r="R247" s="254"/>
      <c r="S247" s="254"/>
      <c r="T247" s="254"/>
      <c r="U247" s="254"/>
      <c r="V247" s="254"/>
      <c r="W247" s="254"/>
      <c r="X247" s="255"/>
      <c r="Y247" s="13"/>
      <c r="Z247" s="13"/>
      <c r="AA247" s="13"/>
      <c r="AB247" s="13"/>
      <c r="AC247" s="13"/>
      <c r="AD247" s="13"/>
      <c r="AE247" s="13"/>
      <c r="AT247" s="256" t="s">
        <v>605</v>
      </c>
      <c r="AU247" s="256" t="s">
        <v>86</v>
      </c>
      <c r="AV247" s="13" t="s">
        <v>86</v>
      </c>
      <c r="AW247" s="13" t="s">
        <v>5</v>
      </c>
      <c r="AX247" s="13" t="s">
        <v>76</v>
      </c>
      <c r="AY247" s="256" t="s">
        <v>166</v>
      </c>
    </row>
    <row r="248" s="14" customFormat="1">
      <c r="A248" s="14"/>
      <c r="B248" s="257"/>
      <c r="C248" s="258"/>
      <c r="D248" s="247" t="s">
        <v>605</v>
      </c>
      <c r="E248" s="259" t="s">
        <v>20</v>
      </c>
      <c r="F248" s="260" t="s">
        <v>608</v>
      </c>
      <c r="G248" s="258"/>
      <c r="H248" s="261">
        <v>59.964000000000006</v>
      </c>
      <c r="I248" s="262"/>
      <c r="J248" s="262"/>
      <c r="K248" s="258"/>
      <c r="L248" s="258"/>
      <c r="M248" s="263"/>
      <c r="N248" s="264"/>
      <c r="O248" s="265"/>
      <c r="P248" s="265"/>
      <c r="Q248" s="265"/>
      <c r="R248" s="265"/>
      <c r="S248" s="265"/>
      <c r="T248" s="265"/>
      <c r="U248" s="265"/>
      <c r="V248" s="265"/>
      <c r="W248" s="265"/>
      <c r="X248" s="266"/>
      <c r="Y248" s="14"/>
      <c r="Z248" s="14"/>
      <c r="AA248" s="14"/>
      <c r="AB248" s="14"/>
      <c r="AC248" s="14"/>
      <c r="AD248" s="14"/>
      <c r="AE248" s="14"/>
      <c r="AT248" s="267" t="s">
        <v>605</v>
      </c>
      <c r="AU248" s="267" t="s">
        <v>86</v>
      </c>
      <c r="AV248" s="14" t="s">
        <v>175</v>
      </c>
      <c r="AW248" s="14" t="s">
        <v>5</v>
      </c>
      <c r="AX248" s="14" t="s">
        <v>84</v>
      </c>
      <c r="AY248" s="267" t="s">
        <v>166</v>
      </c>
    </row>
    <row r="249" s="12" customFormat="1" ht="22.8" customHeight="1">
      <c r="A249" s="12"/>
      <c r="B249" s="203"/>
      <c r="C249" s="204"/>
      <c r="D249" s="205" t="s">
        <v>75</v>
      </c>
      <c r="E249" s="218" t="s">
        <v>194</v>
      </c>
      <c r="F249" s="218" t="s">
        <v>1973</v>
      </c>
      <c r="G249" s="204"/>
      <c r="H249" s="204"/>
      <c r="I249" s="207"/>
      <c r="J249" s="207"/>
      <c r="K249" s="219">
        <f>BK249</f>
        <v>0</v>
      </c>
      <c r="L249" s="204"/>
      <c r="M249" s="209"/>
      <c r="N249" s="210"/>
      <c r="O249" s="211"/>
      <c r="P249" s="211"/>
      <c r="Q249" s="212">
        <f>SUM(Q250:Q306)</f>
        <v>0</v>
      </c>
      <c r="R249" s="212">
        <f>SUM(R250:R306)</f>
        <v>0</v>
      </c>
      <c r="S249" s="211"/>
      <c r="T249" s="213">
        <f>SUM(T250:T306)</f>
        <v>0</v>
      </c>
      <c r="U249" s="211"/>
      <c r="V249" s="213">
        <f>SUM(V250:V306)</f>
        <v>56.161177799999997</v>
      </c>
      <c r="W249" s="211"/>
      <c r="X249" s="214">
        <f>SUM(X250:X306)</f>
        <v>50.474119999999999</v>
      </c>
      <c r="Y249" s="12"/>
      <c r="Z249" s="12"/>
      <c r="AA249" s="12"/>
      <c r="AB249" s="12"/>
      <c r="AC249" s="12"/>
      <c r="AD249" s="12"/>
      <c r="AE249" s="12"/>
      <c r="AR249" s="215" t="s">
        <v>84</v>
      </c>
      <c r="AT249" s="216" t="s">
        <v>75</v>
      </c>
      <c r="AU249" s="216" t="s">
        <v>84</v>
      </c>
      <c r="AY249" s="215" t="s">
        <v>166</v>
      </c>
      <c r="BK249" s="217">
        <f>SUM(BK250:BK306)</f>
        <v>0</v>
      </c>
    </row>
    <row r="250" s="2" customFormat="1" ht="24.15" customHeight="1">
      <c r="A250" s="40"/>
      <c r="B250" s="41"/>
      <c r="C250" s="220" t="s">
        <v>8</v>
      </c>
      <c r="D250" s="220" t="s">
        <v>171</v>
      </c>
      <c r="E250" s="221" t="s">
        <v>2330</v>
      </c>
      <c r="F250" s="222" t="s">
        <v>2331</v>
      </c>
      <c r="G250" s="223" t="s">
        <v>174</v>
      </c>
      <c r="H250" s="224">
        <v>100</v>
      </c>
      <c r="I250" s="225"/>
      <c r="J250" s="225"/>
      <c r="K250" s="226">
        <f>ROUND(P250*H250,2)</f>
        <v>0</v>
      </c>
      <c r="L250" s="227"/>
      <c r="M250" s="46"/>
      <c r="N250" s="228" t="s">
        <v>20</v>
      </c>
      <c r="O250" s="229" t="s">
        <v>45</v>
      </c>
      <c r="P250" s="230">
        <f>I250+J250</f>
        <v>0</v>
      </c>
      <c r="Q250" s="230">
        <f>ROUND(I250*H250,2)</f>
        <v>0</v>
      </c>
      <c r="R250" s="230">
        <f>ROUND(J250*H250,2)</f>
        <v>0</v>
      </c>
      <c r="S250" s="86"/>
      <c r="T250" s="231">
        <f>S250*H250</f>
        <v>0</v>
      </c>
      <c r="U250" s="231">
        <v>0</v>
      </c>
      <c r="V250" s="231">
        <f>U250*H250</f>
        <v>0</v>
      </c>
      <c r="W250" s="231">
        <v>0.32000000000000001</v>
      </c>
      <c r="X250" s="232">
        <f>W250*H250</f>
        <v>32</v>
      </c>
      <c r="Y250" s="40"/>
      <c r="Z250" s="40"/>
      <c r="AA250" s="40"/>
      <c r="AB250" s="40"/>
      <c r="AC250" s="40"/>
      <c r="AD250" s="40"/>
      <c r="AE250" s="40"/>
      <c r="AR250" s="233" t="s">
        <v>175</v>
      </c>
      <c r="AT250" s="233" t="s">
        <v>171</v>
      </c>
      <c r="AU250" s="233" t="s">
        <v>86</v>
      </c>
      <c r="AY250" s="19" t="s">
        <v>166</v>
      </c>
      <c r="BE250" s="234">
        <f>IF(O250="základní",K250,0)</f>
        <v>0</v>
      </c>
      <c r="BF250" s="234">
        <f>IF(O250="snížená",K250,0)</f>
        <v>0</v>
      </c>
      <c r="BG250" s="234">
        <f>IF(O250="zákl. přenesená",K250,0)</f>
        <v>0</v>
      </c>
      <c r="BH250" s="234">
        <f>IF(O250="sníž. přenesená",K250,0)</f>
        <v>0</v>
      </c>
      <c r="BI250" s="234">
        <f>IF(O250="nulová",K250,0)</f>
        <v>0</v>
      </c>
      <c r="BJ250" s="19" t="s">
        <v>84</v>
      </c>
      <c r="BK250" s="234">
        <f>ROUND(P250*H250,2)</f>
        <v>0</v>
      </c>
      <c r="BL250" s="19" t="s">
        <v>175</v>
      </c>
      <c r="BM250" s="233" t="s">
        <v>2332</v>
      </c>
    </row>
    <row r="251" s="2" customFormat="1" ht="16.5" customHeight="1">
      <c r="A251" s="40"/>
      <c r="B251" s="41"/>
      <c r="C251" s="220" t="s">
        <v>259</v>
      </c>
      <c r="D251" s="220" t="s">
        <v>171</v>
      </c>
      <c r="E251" s="221" t="s">
        <v>2333</v>
      </c>
      <c r="F251" s="222" t="s">
        <v>2334</v>
      </c>
      <c r="G251" s="223" t="s">
        <v>179</v>
      </c>
      <c r="H251" s="224">
        <v>4</v>
      </c>
      <c r="I251" s="225"/>
      <c r="J251" s="225"/>
      <c r="K251" s="226">
        <f>ROUND(P251*H251,2)</f>
        <v>0</v>
      </c>
      <c r="L251" s="227"/>
      <c r="M251" s="46"/>
      <c r="N251" s="228" t="s">
        <v>20</v>
      </c>
      <c r="O251" s="229" t="s">
        <v>45</v>
      </c>
      <c r="P251" s="230">
        <f>I251+J251</f>
        <v>0</v>
      </c>
      <c r="Q251" s="230">
        <f>ROUND(I251*H251,2)</f>
        <v>0</v>
      </c>
      <c r="R251" s="230">
        <f>ROUND(J251*H251,2)</f>
        <v>0</v>
      </c>
      <c r="S251" s="86"/>
      <c r="T251" s="231">
        <f>S251*H251</f>
        <v>0</v>
      </c>
      <c r="U251" s="231">
        <v>0</v>
      </c>
      <c r="V251" s="231">
        <f>U251*H251</f>
        <v>0</v>
      </c>
      <c r="W251" s="231">
        <v>0</v>
      </c>
      <c r="X251" s="232">
        <f>W251*H251</f>
        <v>0</v>
      </c>
      <c r="Y251" s="40"/>
      <c r="Z251" s="40"/>
      <c r="AA251" s="40"/>
      <c r="AB251" s="40"/>
      <c r="AC251" s="40"/>
      <c r="AD251" s="40"/>
      <c r="AE251" s="40"/>
      <c r="AR251" s="233" t="s">
        <v>175</v>
      </c>
      <c r="AT251" s="233" t="s">
        <v>171</v>
      </c>
      <c r="AU251" s="233" t="s">
        <v>86</v>
      </c>
      <c r="AY251" s="19" t="s">
        <v>166</v>
      </c>
      <c r="BE251" s="234">
        <f>IF(O251="základní",K251,0)</f>
        <v>0</v>
      </c>
      <c r="BF251" s="234">
        <f>IF(O251="snížená",K251,0)</f>
        <v>0</v>
      </c>
      <c r="BG251" s="234">
        <f>IF(O251="zákl. přenesená",K251,0)</f>
        <v>0</v>
      </c>
      <c r="BH251" s="234">
        <f>IF(O251="sníž. přenesená",K251,0)</f>
        <v>0</v>
      </c>
      <c r="BI251" s="234">
        <f>IF(O251="nulová",K251,0)</f>
        <v>0</v>
      </c>
      <c r="BJ251" s="19" t="s">
        <v>84</v>
      </c>
      <c r="BK251" s="234">
        <f>ROUND(P251*H251,2)</f>
        <v>0</v>
      </c>
      <c r="BL251" s="19" t="s">
        <v>175</v>
      </c>
      <c r="BM251" s="233" t="s">
        <v>2335</v>
      </c>
    </row>
    <row r="252" s="13" customFormat="1">
      <c r="A252" s="13"/>
      <c r="B252" s="245"/>
      <c r="C252" s="246"/>
      <c r="D252" s="247" t="s">
        <v>605</v>
      </c>
      <c r="E252" s="248" t="s">
        <v>20</v>
      </c>
      <c r="F252" s="249" t="s">
        <v>2336</v>
      </c>
      <c r="G252" s="246"/>
      <c r="H252" s="250">
        <v>2</v>
      </c>
      <c r="I252" s="251"/>
      <c r="J252" s="251"/>
      <c r="K252" s="246"/>
      <c r="L252" s="246"/>
      <c r="M252" s="252"/>
      <c r="N252" s="253"/>
      <c r="O252" s="254"/>
      <c r="P252" s="254"/>
      <c r="Q252" s="254"/>
      <c r="R252" s="254"/>
      <c r="S252" s="254"/>
      <c r="T252" s="254"/>
      <c r="U252" s="254"/>
      <c r="V252" s="254"/>
      <c r="W252" s="254"/>
      <c r="X252" s="255"/>
      <c r="Y252" s="13"/>
      <c r="Z252" s="13"/>
      <c r="AA252" s="13"/>
      <c r="AB252" s="13"/>
      <c r="AC252" s="13"/>
      <c r="AD252" s="13"/>
      <c r="AE252" s="13"/>
      <c r="AT252" s="256" t="s">
        <v>605</v>
      </c>
      <c r="AU252" s="256" t="s">
        <v>86</v>
      </c>
      <c r="AV252" s="13" t="s">
        <v>86</v>
      </c>
      <c r="AW252" s="13" t="s">
        <v>5</v>
      </c>
      <c r="AX252" s="13" t="s">
        <v>76</v>
      </c>
      <c r="AY252" s="256" t="s">
        <v>166</v>
      </c>
    </row>
    <row r="253" s="13" customFormat="1">
      <c r="A253" s="13"/>
      <c r="B253" s="245"/>
      <c r="C253" s="246"/>
      <c r="D253" s="247" t="s">
        <v>605</v>
      </c>
      <c r="E253" s="248" t="s">
        <v>20</v>
      </c>
      <c r="F253" s="249" t="s">
        <v>2337</v>
      </c>
      <c r="G253" s="246"/>
      <c r="H253" s="250">
        <v>2</v>
      </c>
      <c r="I253" s="251"/>
      <c r="J253" s="251"/>
      <c r="K253" s="246"/>
      <c r="L253" s="246"/>
      <c r="M253" s="252"/>
      <c r="N253" s="253"/>
      <c r="O253" s="254"/>
      <c r="P253" s="254"/>
      <c r="Q253" s="254"/>
      <c r="R253" s="254"/>
      <c r="S253" s="254"/>
      <c r="T253" s="254"/>
      <c r="U253" s="254"/>
      <c r="V253" s="254"/>
      <c r="W253" s="254"/>
      <c r="X253" s="255"/>
      <c r="Y253" s="13"/>
      <c r="Z253" s="13"/>
      <c r="AA253" s="13"/>
      <c r="AB253" s="13"/>
      <c r="AC253" s="13"/>
      <c r="AD253" s="13"/>
      <c r="AE253" s="13"/>
      <c r="AT253" s="256" t="s">
        <v>605</v>
      </c>
      <c r="AU253" s="256" t="s">
        <v>86</v>
      </c>
      <c r="AV253" s="13" t="s">
        <v>86</v>
      </c>
      <c r="AW253" s="13" t="s">
        <v>5</v>
      </c>
      <c r="AX253" s="13" t="s">
        <v>76</v>
      </c>
      <c r="AY253" s="256" t="s">
        <v>166</v>
      </c>
    </row>
    <row r="254" s="14" customFormat="1">
      <c r="A254" s="14"/>
      <c r="B254" s="257"/>
      <c r="C254" s="258"/>
      <c r="D254" s="247" t="s">
        <v>605</v>
      </c>
      <c r="E254" s="259" t="s">
        <v>20</v>
      </c>
      <c r="F254" s="260" t="s">
        <v>608</v>
      </c>
      <c r="G254" s="258"/>
      <c r="H254" s="261">
        <v>4</v>
      </c>
      <c r="I254" s="262"/>
      <c r="J254" s="262"/>
      <c r="K254" s="258"/>
      <c r="L254" s="258"/>
      <c r="M254" s="263"/>
      <c r="N254" s="264"/>
      <c r="O254" s="265"/>
      <c r="P254" s="265"/>
      <c r="Q254" s="265"/>
      <c r="R254" s="265"/>
      <c r="S254" s="265"/>
      <c r="T254" s="265"/>
      <c r="U254" s="265"/>
      <c r="V254" s="265"/>
      <c r="W254" s="265"/>
      <c r="X254" s="266"/>
      <c r="Y254" s="14"/>
      <c r="Z254" s="14"/>
      <c r="AA254" s="14"/>
      <c r="AB254" s="14"/>
      <c r="AC254" s="14"/>
      <c r="AD254" s="14"/>
      <c r="AE254" s="14"/>
      <c r="AT254" s="267" t="s">
        <v>605</v>
      </c>
      <c r="AU254" s="267" t="s">
        <v>86</v>
      </c>
      <c r="AV254" s="14" t="s">
        <v>175</v>
      </c>
      <c r="AW254" s="14" t="s">
        <v>5</v>
      </c>
      <c r="AX254" s="14" t="s">
        <v>84</v>
      </c>
      <c r="AY254" s="267" t="s">
        <v>166</v>
      </c>
    </row>
    <row r="255" s="2" customFormat="1" ht="16.5" customHeight="1">
      <c r="A255" s="40"/>
      <c r="B255" s="41"/>
      <c r="C255" s="220" t="s">
        <v>263</v>
      </c>
      <c r="D255" s="220" t="s">
        <v>171</v>
      </c>
      <c r="E255" s="221" t="s">
        <v>2338</v>
      </c>
      <c r="F255" s="222" t="s">
        <v>2339</v>
      </c>
      <c r="G255" s="223" t="s">
        <v>179</v>
      </c>
      <c r="H255" s="224">
        <v>1</v>
      </c>
      <c r="I255" s="225"/>
      <c r="J255" s="225"/>
      <c r="K255" s="226">
        <f>ROUND(P255*H255,2)</f>
        <v>0</v>
      </c>
      <c r="L255" s="227"/>
      <c r="M255" s="46"/>
      <c r="N255" s="228" t="s">
        <v>20</v>
      </c>
      <c r="O255" s="229" t="s">
        <v>45</v>
      </c>
      <c r="P255" s="230">
        <f>I255+J255</f>
        <v>0</v>
      </c>
      <c r="Q255" s="230">
        <f>ROUND(I255*H255,2)</f>
        <v>0</v>
      </c>
      <c r="R255" s="230">
        <f>ROUND(J255*H255,2)</f>
        <v>0</v>
      </c>
      <c r="S255" s="86"/>
      <c r="T255" s="231">
        <f>S255*H255</f>
        <v>0</v>
      </c>
      <c r="U255" s="231">
        <v>0</v>
      </c>
      <c r="V255" s="231">
        <f>U255*H255</f>
        <v>0</v>
      </c>
      <c r="W255" s="231">
        <v>0</v>
      </c>
      <c r="X255" s="232">
        <f>W255*H255</f>
        <v>0</v>
      </c>
      <c r="Y255" s="40"/>
      <c r="Z255" s="40"/>
      <c r="AA255" s="40"/>
      <c r="AB255" s="40"/>
      <c r="AC255" s="40"/>
      <c r="AD255" s="40"/>
      <c r="AE255" s="40"/>
      <c r="AR255" s="233" t="s">
        <v>175</v>
      </c>
      <c r="AT255" s="233" t="s">
        <v>171</v>
      </c>
      <c r="AU255" s="233" t="s">
        <v>86</v>
      </c>
      <c r="AY255" s="19" t="s">
        <v>166</v>
      </c>
      <c r="BE255" s="234">
        <f>IF(O255="základní",K255,0)</f>
        <v>0</v>
      </c>
      <c r="BF255" s="234">
        <f>IF(O255="snížená",K255,0)</f>
        <v>0</v>
      </c>
      <c r="BG255" s="234">
        <f>IF(O255="zákl. přenesená",K255,0)</f>
        <v>0</v>
      </c>
      <c r="BH255" s="234">
        <f>IF(O255="sníž. přenesená",K255,0)</f>
        <v>0</v>
      </c>
      <c r="BI255" s="234">
        <f>IF(O255="nulová",K255,0)</f>
        <v>0</v>
      </c>
      <c r="BJ255" s="19" t="s">
        <v>84</v>
      </c>
      <c r="BK255" s="234">
        <f>ROUND(P255*H255,2)</f>
        <v>0</v>
      </c>
      <c r="BL255" s="19" t="s">
        <v>175</v>
      </c>
      <c r="BM255" s="233" t="s">
        <v>2340</v>
      </c>
    </row>
    <row r="256" s="2" customFormat="1" ht="16.5" customHeight="1">
      <c r="A256" s="40"/>
      <c r="B256" s="41"/>
      <c r="C256" s="220" t="s">
        <v>267</v>
      </c>
      <c r="D256" s="220" t="s">
        <v>171</v>
      </c>
      <c r="E256" s="221" t="s">
        <v>2341</v>
      </c>
      <c r="F256" s="222" t="s">
        <v>2342</v>
      </c>
      <c r="G256" s="223" t="s">
        <v>179</v>
      </c>
      <c r="H256" s="224">
        <v>2</v>
      </c>
      <c r="I256" s="225"/>
      <c r="J256" s="225"/>
      <c r="K256" s="226">
        <f>ROUND(P256*H256,2)</f>
        <v>0</v>
      </c>
      <c r="L256" s="227"/>
      <c r="M256" s="46"/>
      <c r="N256" s="228" t="s">
        <v>20</v>
      </c>
      <c r="O256" s="229" t="s">
        <v>45</v>
      </c>
      <c r="P256" s="230">
        <f>I256+J256</f>
        <v>0</v>
      </c>
      <c r="Q256" s="230">
        <f>ROUND(I256*H256,2)</f>
        <v>0</v>
      </c>
      <c r="R256" s="230">
        <f>ROUND(J256*H256,2)</f>
        <v>0</v>
      </c>
      <c r="S256" s="86"/>
      <c r="T256" s="231">
        <f>S256*H256</f>
        <v>0</v>
      </c>
      <c r="U256" s="231">
        <v>0</v>
      </c>
      <c r="V256" s="231">
        <f>U256*H256</f>
        <v>0</v>
      </c>
      <c r="W256" s="231">
        <v>0</v>
      </c>
      <c r="X256" s="232">
        <f>W256*H256</f>
        <v>0</v>
      </c>
      <c r="Y256" s="40"/>
      <c r="Z256" s="40"/>
      <c r="AA256" s="40"/>
      <c r="AB256" s="40"/>
      <c r="AC256" s="40"/>
      <c r="AD256" s="40"/>
      <c r="AE256" s="40"/>
      <c r="AR256" s="233" t="s">
        <v>175</v>
      </c>
      <c r="AT256" s="233" t="s">
        <v>171</v>
      </c>
      <c r="AU256" s="233" t="s">
        <v>86</v>
      </c>
      <c r="AY256" s="19" t="s">
        <v>166</v>
      </c>
      <c r="BE256" s="234">
        <f>IF(O256="základní",K256,0)</f>
        <v>0</v>
      </c>
      <c r="BF256" s="234">
        <f>IF(O256="snížená",K256,0)</f>
        <v>0</v>
      </c>
      <c r="BG256" s="234">
        <f>IF(O256="zákl. přenesená",K256,0)</f>
        <v>0</v>
      </c>
      <c r="BH256" s="234">
        <f>IF(O256="sníž. přenesená",K256,0)</f>
        <v>0</v>
      </c>
      <c r="BI256" s="234">
        <f>IF(O256="nulová",K256,0)</f>
        <v>0</v>
      </c>
      <c r="BJ256" s="19" t="s">
        <v>84</v>
      </c>
      <c r="BK256" s="234">
        <f>ROUND(P256*H256,2)</f>
        <v>0</v>
      </c>
      <c r="BL256" s="19" t="s">
        <v>175</v>
      </c>
      <c r="BM256" s="233" t="s">
        <v>2343</v>
      </c>
    </row>
    <row r="257" s="2" customFormat="1" ht="37.8" customHeight="1">
      <c r="A257" s="40"/>
      <c r="B257" s="41"/>
      <c r="C257" s="220" t="s">
        <v>271</v>
      </c>
      <c r="D257" s="220" t="s">
        <v>171</v>
      </c>
      <c r="E257" s="221" t="s">
        <v>2344</v>
      </c>
      <c r="F257" s="222" t="s">
        <v>2345</v>
      </c>
      <c r="G257" s="223" t="s">
        <v>174</v>
      </c>
      <c r="H257" s="224">
        <v>199.90000000000001</v>
      </c>
      <c r="I257" s="225"/>
      <c r="J257" s="225"/>
      <c r="K257" s="226">
        <f>ROUND(P257*H257,2)</f>
        <v>0</v>
      </c>
      <c r="L257" s="227"/>
      <c r="M257" s="46"/>
      <c r="N257" s="228" t="s">
        <v>20</v>
      </c>
      <c r="O257" s="229" t="s">
        <v>45</v>
      </c>
      <c r="P257" s="230">
        <f>I257+J257</f>
        <v>0</v>
      </c>
      <c r="Q257" s="230">
        <f>ROUND(I257*H257,2)</f>
        <v>0</v>
      </c>
      <c r="R257" s="230">
        <f>ROUND(J257*H257,2)</f>
        <v>0</v>
      </c>
      <c r="S257" s="86"/>
      <c r="T257" s="231">
        <f>S257*H257</f>
        <v>0</v>
      </c>
      <c r="U257" s="231">
        <v>1.0000000000000001E-05</v>
      </c>
      <c r="V257" s="231">
        <f>U257*H257</f>
        <v>0.0019990000000000003</v>
      </c>
      <c r="W257" s="231">
        <v>0</v>
      </c>
      <c r="X257" s="232">
        <f>W257*H257</f>
        <v>0</v>
      </c>
      <c r="Y257" s="40"/>
      <c r="Z257" s="40"/>
      <c r="AA257" s="40"/>
      <c r="AB257" s="40"/>
      <c r="AC257" s="40"/>
      <c r="AD257" s="40"/>
      <c r="AE257" s="40"/>
      <c r="AR257" s="233" t="s">
        <v>175</v>
      </c>
      <c r="AT257" s="233" t="s">
        <v>171</v>
      </c>
      <c r="AU257" s="233" t="s">
        <v>86</v>
      </c>
      <c r="AY257" s="19" t="s">
        <v>166</v>
      </c>
      <c r="BE257" s="234">
        <f>IF(O257="základní",K257,0)</f>
        <v>0</v>
      </c>
      <c r="BF257" s="234">
        <f>IF(O257="snížená",K257,0)</f>
        <v>0</v>
      </c>
      <c r="BG257" s="234">
        <f>IF(O257="zákl. přenesená",K257,0)</f>
        <v>0</v>
      </c>
      <c r="BH257" s="234">
        <f>IF(O257="sníž. přenesená",K257,0)</f>
        <v>0</v>
      </c>
      <c r="BI257" s="234">
        <f>IF(O257="nulová",K257,0)</f>
        <v>0</v>
      </c>
      <c r="BJ257" s="19" t="s">
        <v>84</v>
      </c>
      <c r="BK257" s="234">
        <f>ROUND(P257*H257,2)</f>
        <v>0</v>
      </c>
      <c r="BL257" s="19" t="s">
        <v>175</v>
      </c>
      <c r="BM257" s="233" t="s">
        <v>2346</v>
      </c>
    </row>
    <row r="258" s="13" customFormat="1">
      <c r="A258" s="13"/>
      <c r="B258" s="245"/>
      <c r="C258" s="246"/>
      <c r="D258" s="247" t="s">
        <v>605</v>
      </c>
      <c r="E258" s="248" t="s">
        <v>20</v>
      </c>
      <c r="F258" s="249" t="s">
        <v>2347</v>
      </c>
      <c r="G258" s="246"/>
      <c r="H258" s="250">
        <v>82.799999999999997</v>
      </c>
      <c r="I258" s="251"/>
      <c r="J258" s="251"/>
      <c r="K258" s="246"/>
      <c r="L258" s="246"/>
      <c r="M258" s="252"/>
      <c r="N258" s="253"/>
      <c r="O258" s="254"/>
      <c r="P258" s="254"/>
      <c r="Q258" s="254"/>
      <c r="R258" s="254"/>
      <c r="S258" s="254"/>
      <c r="T258" s="254"/>
      <c r="U258" s="254"/>
      <c r="V258" s="254"/>
      <c r="W258" s="254"/>
      <c r="X258" s="255"/>
      <c r="Y258" s="13"/>
      <c r="Z258" s="13"/>
      <c r="AA258" s="13"/>
      <c r="AB258" s="13"/>
      <c r="AC258" s="13"/>
      <c r="AD258" s="13"/>
      <c r="AE258" s="13"/>
      <c r="AT258" s="256" t="s">
        <v>605</v>
      </c>
      <c r="AU258" s="256" t="s">
        <v>86</v>
      </c>
      <c r="AV258" s="13" t="s">
        <v>86</v>
      </c>
      <c r="AW258" s="13" t="s">
        <v>5</v>
      </c>
      <c r="AX258" s="13" t="s">
        <v>76</v>
      </c>
      <c r="AY258" s="256" t="s">
        <v>166</v>
      </c>
    </row>
    <row r="259" s="13" customFormat="1">
      <c r="A259" s="13"/>
      <c r="B259" s="245"/>
      <c r="C259" s="246"/>
      <c r="D259" s="247" t="s">
        <v>605</v>
      </c>
      <c r="E259" s="248" t="s">
        <v>20</v>
      </c>
      <c r="F259" s="249" t="s">
        <v>2348</v>
      </c>
      <c r="G259" s="246"/>
      <c r="H259" s="250">
        <v>41.700000000000003</v>
      </c>
      <c r="I259" s="251"/>
      <c r="J259" s="251"/>
      <c r="K259" s="246"/>
      <c r="L259" s="246"/>
      <c r="M259" s="252"/>
      <c r="N259" s="253"/>
      <c r="O259" s="254"/>
      <c r="P259" s="254"/>
      <c r="Q259" s="254"/>
      <c r="R259" s="254"/>
      <c r="S259" s="254"/>
      <c r="T259" s="254"/>
      <c r="U259" s="254"/>
      <c r="V259" s="254"/>
      <c r="W259" s="254"/>
      <c r="X259" s="255"/>
      <c r="Y259" s="13"/>
      <c r="Z259" s="13"/>
      <c r="AA259" s="13"/>
      <c r="AB259" s="13"/>
      <c r="AC259" s="13"/>
      <c r="AD259" s="13"/>
      <c r="AE259" s="13"/>
      <c r="AT259" s="256" t="s">
        <v>605</v>
      </c>
      <c r="AU259" s="256" t="s">
        <v>86</v>
      </c>
      <c r="AV259" s="13" t="s">
        <v>86</v>
      </c>
      <c r="AW259" s="13" t="s">
        <v>5</v>
      </c>
      <c r="AX259" s="13" t="s">
        <v>76</v>
      </c>
      <c r="AY259" s="256" t="s">
        <v>166</v>
      </c>
    </row>
    <row r="260" s="13" customFormat="1">
      <c r="A260" s="13"/>
      <c r="B260" s="245"/>
      <c r="C260" s="246"/>
      <c r="D260" s="247" t="s">
        <v>605</v>
      </c>
      <c r="E260" s="248" t="s">
        <v>20</v>
      </c>
      <c r="F260" s="249" t="s">
        <v>2349</v>
      </c>
      <c r="G260" s="246"/>
      <c r="H260" s="250">
        <v>58.899999999999999</v>
      </c>
      <c r="I260" s="251"/>
      <c r="J260" s="251"/>
      <c r="K260" s="246"/>
      <c r="L260" s="246"/>
      <c r="M260" s="252"/>
      <c r="N260" s="253"/>
      <c r="O260" s="254"/>
      <c r="P260" s="254"/>
      <c r="Q260" s="254"/>
      <c r="R260" s="254"/>
      <c r="S260" s="254"/>
      <c r="T260" s="254"/>
      <c r="U260" s="254"/>
      <c r="V260" s="254"/>
      <c r="W260" s="254"/>
      <c r="X260" s="255"/>
      <c r="Y260" s="13"/>
      <c r="Z260" s="13"/>
      <c r="AA260" s="13"/>
      <c r="AB260" s="13"/>
      <c r="AC260" s="13"/>
      <c r="AD260" s="13"/>
      <c r="AE260" s="13"/>
      <c r="AT260" s="256" t="s">
        <v>605</v>
      </c>
      <c r="AU260" s="256" t="s">
        <v>86</v>
      </c>
      <c r="AV260" s="13" t="s">
        <v>86</v>
      </c>
      <c r="AW260" s="13" t="s">
        <v>5</v>
      </c>
      <c r="AX260" s="13" t="s">
        <v>76</v>
      </c>
      <c r="AY260" s="256" t="s">
        <v>166</v>
      </c>
    </row>
    <row r="261" s="13" customFormat="1">
      <c r="A261" s="13"/>
      <c r="B261" s="245"/>
      <c r="C261" s="246"/>
      <c r="D261" s="247" t="s">
        <v>605</v>
      </c>
      <c r="E261" s="248" t="s">
        <v>20</v>
      </c>
      <c r="F261" s="249" t="s">
        <v>2350</v>
      </c>
      <c r="G261" s="246"/>
      <c r="H261" s="250">
        <v>16.5</v>
      </c>
      <c r="I261" s="251"/>
      <c r="J261" s="251"/>
      <c r="K261" s="246"/>
      <c r="L261" s="246"/>
      <c r="M261" s="252"/>
      <c r="N261" s="253"/>
      <c r="O261" s="254"/>
      <c r="P261" s="254"/>
      <c r="Q261" s="254"/>
      <c r="R261" s="254"/>
      <c r="S261" s="254"/>
      <c r="T261" s="254"/>
      <c r="U261" s="254"/>
      <c r="V261" s="254"/>
      <c r="W261" s="254"/>
      <c r="X261" s="255"/>
      <c r="Y261" s="13"/>
      <c r="Z261" s="13"/>
      <c r="AA261" s="13"/>
      <c r="AB261" s="13"/>
      <c r="AC261" s="13"/>
      <c r="AD261" s="13"/>
      <c r="AE261" s="13"/>
      <c r="AT261" s="256" t="s">
        <v>605</v>
      </c>
      <c r="AU261" s="256" t="s">
        <v>86</v>
      </c>
      <c r="AV261" s="13" t="s">
        <v>86</v>
      </c>
      <c r="AW261" s="13" t="s">
        <v>5</v>
      </c>
      <c r="AX261" s="13" t="s">
        <v>76</v>
      </c>
      <c r="AY261" s="256" t="s">
        <v>166</v>
      </c>
    </row>
    <row r="262" s="14" customFormat="1">
      <c r="A262" s="14"/>
      <c r="B262" s="257"/>
      <c r="C262" s="258"/>
      <c r="D262" s="247" t="s">
        <v>605</v>
      </c>
      <c r="E262" s="259" t="s">
        <v>20</v>
      </c>
      <c r="F262" s="260" t="s">
        <v>608</v>
      </c>
      <c r="G262" s="258"/>
      <c r="H262" s="261">
        <v>199.90000000000001</v>
      </c>
      <c r="I262" s="262"/>
      <c r="J262" s="262"/>
      <c r="K262" s="258"/>
      <c r="L262" s="258"/>
      <c r="M262" s="263"/>
      <c r="N262" s="264"/>
      <c r="O262" s="265"/>
      <c r="P262" s="265"/>
      <c r="Q262" s="265"/>
      <c r="R262" s="265"/>
      <c r="S262" s="265"/>
      <c r="T262" s="265"/>
      <c r="U262" s="265"/>
      <c r="V262" s="265"/>
      <c r="W262" s="265"/>
      <c r="X262" s="266"/>
      <c r="Y262" s="14"/>
      <c r="Z262" s="14"/>
      <c r="AA262" s="14"/>
      <c r="AB262" s="14"/>
      <c r="AC262" s="14"/>
      <c r="AD262" s="14"/>
      <c r="AE262" s="14"/>
      <c r="AT262" s="267" t="s">
        <v>605</v>
      </c>
      <c r="AU262" s="267" t="s">
        <v>86</v>
      </c>
      <c r="AV262" s="14" t="s">
        <v>175</v>
      </c>
      <c r="AW262" s="14" t="s">
        <v>5</v>
      </c>
      <c r="AX262" s="14" t="s">
        <v>84</v>
      </c>
      <c r="AY262" s="267" t="s">
        <v>166</v>
      </c>
    </row>
    <row r="263" s="2" customFormat="1" ht="16.5" customHeight="1">
      <c r="A263" s="40"/>
      <c r="B263" s="41"/>
      <c r="C263" s="235" t="s">
        <v>275</v>
      </c>
      <c r="D263" s="235" t="s">
        <v>163</v>
      </c>
      <c r="E263" s="236" t="s">
        <v>2351</v>
      </c>
      <c r="F263" s="237" t="s">
        <v>2352</v>
      </c>
      <c r="G263" s="238" t="s">
        <v>174</v>
      </c>
      <c r="H263" s="239">
        <v>201.899</v>
      </c>
      <c r="I263" s="240"/>
      <c r="J263" s="241"/>
      <c r="K263" s="242">
        <f>ROUND(P263*H263,2)</f>
        <v>0</v>
      </c>
      <c r="L263" s="241"/>
      <c r="M263" s="243"/>
      <c r="N263" s="244" t="s">
        <v>20</v>
      </c>
      <c r="O263" s="229" t="s">
        <v>45</v>
      </c>
      <c r="P263" s="230">
        <f>I263+J263</f>
        <v>0</v>
      </c>
      <c r="Q263" s="230">
        <f>ROUND(I263*H263,2)</f>
        <v>0</v>
      </c>
      <c r="R263" s="230">
        <f>ROUND(J263*H263,2)</f>
        <v>0</v>
      </c>
      <c r="S263" s="86"/>
      <c r="T263" s="231">
        <f>S263*H263</f>
        <v>0</v>
      </c>
      <c r="U263" s="231">
        <v>0.188</v>
      </c>
      <c r="V263" s="231">
        <f>U263*H263</f>
        <v>37.957011999999999</v>
      </c>
      <c r="W263" s="231">
        <v>0</v>
      </c>
      <c r="X263" s="232">
        <f>W263*H263</f>
        <v>0</v>
      </c>
      <c r="Y263" s="40"/>
      <c r="Z263" s="40"/>
      <c r="AA263" s="40"/>
      <c r="AB263" s="40"/>
      <c r="AC263" s="40"/>
      <c r="AD263" s="40"/>
      <c r="AE263" s="40"/>
      <c r="AR263" s="233" t="s">
        <v>194</v>
      </c>
      <c r="AT263" s="233" t="s">
        <v>163</v>
      </c>
      <c r="AU263" s="233" t="s">
        <v>86</v>
      </c>
      <c r="AY263" s="19" t="s">
        <v>166</v>
      </c>
      <c r="BE263" s="234">
        <f>IF(O263="základní",K263,0)</f>
        <v>0</v>
      </c>
      <c r="BF263" s="234">
        <f>IF(O263="snížená",K263,0)</f>
        <v>0</v>
      </c>
      <c r="BG263" s="234">
        <f>IF(O263="zákl. přenesená",K263,0)</f>
        <v>0</v>
      </c>
      <c r="BH263" s="234">
        <f>IF(O263="sníž. přenesená",K263,0)</f>
        <v>0</v>
      </c>
      <c r="BI263" s="234">
        <f>IF(O263="nulová",K263,0)</f>
        <v>0</v>
      </c>
      <c r="BJ263" s="19" t="s">
        <v>84</v>
      </c>
      <c r="BK263" s="234">
        <f>ROUND(P263*H263,2)</f>
        <v>0</v>
      </c>
      <c r="BL263" s="19" t="s">
        <v>175</v>
      </c>
      <c r="BM263" s="233" t="s">
        <v>2353</v>
      </c>
    </row>
    <row r="264" s="13" customFormat="1">
      <c r="A264" s="13"/>
      <c r="B264" s="245"/>
      <c r="C264" s="246"/>
      <c r="D264" s="247" t="s">
        <v>605</v>
      </c>
      <c r="E264" s="246"/>
      <c r="F264" s="249" t="s">
        <v>2354</v>
      </c>
      <c r="G264" s="246"/>
      <c r="H264" s="250">
        <v>201.899</v>
      </c>
      <c r="I264" s="251"/>
      <c r="J264" s="251"/>
      <c r="K264" s="246"/>
      <c r="L264" s="246"/>
      <c r="M264" s="252"/>
      <c r="N264" s="253"/>
      <c r="O264" s="254"/>
      <c r="P264" s="254"/>
      <c r="Q264" s="254"/>
      <c r="R264" s="254"/>
      <c r="S264" s="254"/>
      <c r="T264" s="254"/>
      <c r="U264" s="254"/>
      <c r="V264" s="254"/>
      <c r="W264" s="254"/>
      <c r="X264" s="255"/>
      <c r="Y264" s="13"/>
      <c r="Z264" s="13"/>
      <c r="AA264" s="13"/>
      <c r="AB264" s="13"/>
      <c r="AC264" s="13"/>
      <c r="AD264" s="13"/>
      <c r="AE264" s="13"/>
      <c r="AT264" s="256" t="s">
        <v>605</v>
      </c>
      <c r="AU264" s="256" t="s">
        <v>86</v>
      </c>
      <c r="AV264" s="13" t="s">
        <v>86</v>
      </c>
      <c r="AW264" s="13" t="s">
        <v>4</v>
      </c>
      <c r="AX264" s="13" t="s">
        <v>84</v>
      </c>
      <c r="AY264" s="256" t="s">
        <v>166</v>
      </c>
    </row>
    <row r="265" s="2" customFormat="1" ht="33" customHeight="1">
      <c r="A265" s="40"/>
      <c r="B265" s="41"/>
      <c r="C265" s="220" t="s">
        <v>279</v>
      </c>
      <c r="D265" s="220" t="s">
        <v>171</v>
      </c>
      <c r="E265" s="221" t="s">
        <v>2355</v>
      </c>
      <c r="F265" s="222" t="s">
        <v>2356</v>
      </c>
      <c r="G265" s="223" t="s">
        <v>174</v>
      </c>
      <c r="H265" s="224">
        <v>127</v>
      </c>
      <c r="I265" s="225"/>
      <c r="J265" s="225"/>
      <c r="K265" s="226">
        <f>ROUND(P265*H265,2)</f>
        <v>0</v>
      </c>
      <c r="L265" s="227"/>
      <c r="M265" s="46"/>
      <c r="N265" s="228" t="s">
        <v>20</v>
      </c>
      <c r="O265" s="229" t="s">
        <v>45</v>
      </c>
      <c r="P265" s="230">
        <f>I265+J265</f>
        <v>0</v>
      </c>
      <c r="Q265" s="230">
        <f>ROUND(I265*H265,2)</f>
        <v>0</v>
      </c>
      <c r="R265" s="230">
        <f>ROUND(J265*H265,2)</f>
        <v>0</v>
      </c>
      <c r="S265" s="86"/>
      <c r="T265" s="231">
        <f>S265*H265</f>
        <v>0</v>
      </c>
      <c r="U265" s="231">
        <v>0</v>
      </c>
      <c r="V265" s="231">
        <f>U265*H265</f>
        <v>0</v>
      </c>
      <c r="W265" s="231">
        <v>0.0050000000000000001</v>
      </c>
      <c r="X265" s="232">
        <f>W265*H265</f>
        <v>0.63500000000000001</v>
      </c>
      <c r="Y265" s="40"/>
      <c r="Z265" s="40"/>
      <c r="AA265" s="40"/>
      <c r="AB265" s="40"/>
      <c r="AC265" s="40"/>
      <c r="AD265" s="40"/>
      <c r="AE265" s="40"/>
      <c r="AR265" s="233" t="s">
        <v>175</v>
      </c>
      <c r="AT265" s="233" t="s">
        <v>171</v>
      </c>
      <c r="AU265" s="233" t="s">
        <v>86</v>
      </c>
      <c r="AY265" s="19" t="s">
        <v>166</v>
      </c>
      <c r="BE265" s="234">
        <f>IF(O265="základní",K265,0)</f>
        <v>0</v>
      </c>
      <c r="BF265" s="234">
        <f>IF(O265="snížená",K265,0)</f>
        <v>0</v>
      </c>
      <c r="BG265" s="234">
        <f>IF(O265="zákl. přenesená",K265,0)</f>
        <v>0</v>
      </c>
      <c r="BH265" s="234">
        <f>IF(O265="sníž. přenesená",K265,0)</f>
        <v>0</v>
      </c>
      <c r="BI265" s="234">
        <f>IF(O265="nulová",K265,0)</f>
        <v>0</v>
      </c>
      <c r="BJ265" s="19" t="s">
        <v>84</v>
      </c>
      <c r="BK265" s="234">
        <f>ROUND(P265*H265,2)</f>
        <v>0</v>
      </c>
      <c r="BL265" s="19" t="s">
        <v>175</v>
      </c>
      <c r="BM265" s="233" t="s">
        <v>2357</v>
      </c>
    </row>
    <row r="266" s="2" customFormat="1" ht="37.8" customHeight="1">
      <c r="A266" s="40"/>
      <c r="B266" s="41"/>
      <c r="C266" s="220" t="s">
        <v>283</v>
      </c>
      <c r="D266" s="220" t="s">
        <v>171</v>
      </c>
      <c r="E266" s="221" t="s">
        <v>2358</v>
      </c>
      <c r="F266" s="222" t="s">
        <v>2359</v>
      </c>
      <c r="G266" s="223" t="s">
        <v>174</v>
      </c>
      <c r="H266" s="224">
        <v>104.8</v>
      </c>
      <c r="I266" s="225"/>
      <c r="J266" s="225"/>
      <c r="K266" s="226">
        <f>ROUND(P266*H266,2)</f>
        <v>0</v>
      </c>
      <c r="L266" s="227"/>
      <c r="M266" s="46"/>
      <c r="N266" s="228" t="s">
        <v>20</v>
      </c>
      <c r="O266" s="229" t="s">
        <v>45</v>
      </c>
      <c r="P266" s="230">
        <f>I266+J266</f>
        <v>0</v>
      </c>
      <c r="Q266" s="230">
        <f>ROUND(I266*H266,2)</f>
        <v>0</v>
      </c>
      <c r="R266" s="230">
        <f>ROUND(J266*H266,2)</f>
        <v>0</v>
      </c>
      <c r="S266" s="86"/>
      <c r="T266" s="231">
        <f>S266*H266</f>
        <v>0</v>
      </c>
      <c r="U266" s="231">
        <v>1.0000000000000001E-05</v>
      </c>
      <c r="V266" s="231">
        <f>U266*H266</f>
        <v>0.0010480000000000001</v>
      </c>
      <c r="W266" s="231">
        <v>0</v>
      </c>
      <c r="X266" s="232">
        <f>W266*H266</f>
        <v>0</v>
      </c>
      <c r="Y266" s="40"/>
      <c r="Z266" s="40"/>
      <c r="AA266" s="40"/>
      <c r="AB266" s="40"/>
      <c r="AC266" s="40"/>
      <c r="AD266" s="40"/>
      <c r="AE266" s="40"/>
      <c r="AR266" s="233" t="s">
        <v>175</v>
      </c>
      <c r="AT266" s="233" t="s">
        <v>171</v>
      </c>
      <c r="AU266" s="233" t="s">
        <v>86</v>
      </c>
      <c r="AY266" s="19" t="s">
        <v>166</v>
      </c>
      <c r="BE266" s="234">
        <f>IF(O266="základní",K266,0)</f>
        <v>0</v>
      </c>
      <c r="BF266" s="234">
        <f>IF(O266="snížená",K266,0)</f>
        <v>0</v>
      </c>
      <c r="BG266" s="234">
        <f>IF(O266="zákl. přenesená",K266,0)</f>
        <v>0</v>
      </c>
      <c r="BH266" s="234">
        <f>IF(O266="sníž. přenesená",K266,0)</f>
        <v>0</v>
      </c>
      <c r="BI266" s="234">
        <f>IF(O266="nulová",K266,0)</f>
        <v>0</v>
      </c>
      <c r="BJ266" s="19" t="s">
        <v>84</v>
      </c>
      <c r="BK266" s="234">
        <f>ROUND(P266*H266,2)</f>
        <v>0</v>
      </c>
      <c r="BL266" s="19" t="s">
        <v>175</v>
      </c>
      <c r="BM266" s="233" t="s">
        <v>2360</v>
      </c>
    </row>
    <row r="267" s="15" customFormat="1">
      <c r="A267" s="15"/>
      <c r="B267" s="277"/>
      <c r="C267" s="278"/>
      <c r="D267" s="247" t="s">
        <v>605</v>
      </c>
      <c r="E267" s="279" t="s">
        <v>20</v>
      </c>
      <c r="F267" s="280" t="s">
        <v>2361</v>
      </c>
      <c r="G267" s="278"/>
      <c r="H267" s="279" t="s">
        <v>20</v>
      </c>
      <c r="I267" s="281"/>
      <c r="J267" s="281"/>
      <c r="K267" s="278"/>
      <c r="L267" s="278"/>
      <c r="M267" s="282"/>
      <c r="N267" s="283"/>
      <c r="O267" s="284"/>
      <c r="P267" s="284"/>
      <c r="Q267" s="284"/>
      <c r="R267" s="284"/>
      <c r="S267" s="284"/>
      <c r="T267" s="284"/>
      <c r="U267" s="284"/>
      <c r="V267" s="284"/>
      <c r="W267" s="284"/>
      <c r="X267" s="285"/>
      <c r="Y267" s="15"/>
      <c r="Z267" s="15"/>
      <c r="AA267" s="15"/>
      <c r="AB267" s="15"/>
      <c r="AC267" s="15"/>
      <c r="AD267" s="15"/>
      <c r="AE267" s="15"/>
      <c r="AT267" s="286" t="s">
        <v>605</v>
      </c>
      <c r="AU267" s="286" t="s">
        <v>86</v>
      </c>
      <c r="AV267" s="15" t="s">
        <v>84</v>
      </c>
      <c r="AW267" s="15" t="s">
        <v>5</v>
      </c>
      <c r="AX267" s="15" t="s">
        <v>76</v>
      </c>
      <c r="AY267" s="286" t="s">
        <v>166</v>
      </c>
    </row>
    <row r="268" s="13" customFormat="1">
      <c r="A268" s="13"/>
      <c r="B268" s="245"/>
      <c r="C268" s="246"/>
      <c r="D268" s="247" t="s">
        <v>605</v>
      </c>
      <c r="E268" s="248" t="s">
        <v>20</v>
      </c>
      <c r="F268" s="249" t="s">
        <v>2362</v>
      </c>
      <c r="G268" s="246"/>
      <c r="H268" s="250">
        <v>37</v>
      </c>
      <c r="I268" s="251"/>
      <c r="J268" s="251"/>
      <c r="K268" s="246"/>
      <c r="L268" s="246"/>
      <c r="M268" s="252"/>
      <c r="N268" s="253"/>
      <c r="O268" s="254"/>
      <c r="P268" s="254"/>
      <c r="Q268" s="254"/>
      <c r="R268" s="254"/>
      <c r="S268" s="254"/>
      <c r="T268" s="254"/>
      <c r="U268" s="254"/>
      <c r="V268" s="254"/>
      <c r="W268" s="254"/>
      <c r="X268" s="255"/>
      <c r="Y268" s="13"/>
      <c r="Z268" s="13"/>
      <c r="AA268" s="13"/>
      <c r="AB268" s="13"/>
      <c r="AC268" s="13"/>
      <c r="AD268" s="13"/>
      <c r="AE268" s="13"/>
      <c r="AT268" s="256" t="s">
        <v>605</v>
      </c>
      <c r="AU268" s="256" t="s">
        <v>86</v>
      </c>
      <c r="AV268" s="13" t="s">
        <v>86</v>
      </c>
      <c r="AW268" s="13" t="s">
        <v>5</v>
      </c>
      <c r="AX268" s="13" t="s">
        <v>76</v>
      </c>
      <c r="AY268" s="256" t="s">
        <v>166</v>
      </c>
    </row>
    <row r="269" s="13" customFormat="1">
      <c r="A269" s="13"/>
      <c r="B269" s="245"/>
      <c r="C269" s="246"/>
      <c r="D269" s="247" t="s">
        <v>605</v>
      </c>
      <c r="E269" s="248" t="s">
        <v>20</v>
      </c>
      <c r="F269" s="249" t="s">
        <v>2363</v>
      </c>
      <c r="G269" s="246"/>
      <c r="H269" s="250">
        <v>25.300000000000001</v>
      </c>
      <c r="I269" s="251"/>
      <c r="J269" s="251"/>
      <c r="K269" s="246"/>
      <c r="L269" s="246"/>
      <c r="M269" s="252"/>
      <c r="N269" s="253"/>
      <c r="O269" s="254"/>
      <c r="P269" s="254"/>
      <c r="Q269" s="254"/>
      <c r="R269" s="254"/>
      <c r="S269" s="254"/>
      <c r="T269" s="254"/>
      <c r="U269" s="254"/>
      <c r="V269" s="254"/>
      <c r="W269" s="254"/>
      <c r="X269" s="255"/>
      <c r="Y269" s="13"/>
      <c r="Z269" s="13"/>
      <c r="AA269" s="13"/>
      <c r="AB269" s="13"/>
      <c r="AC269" s="13"/>
      <c r="AD269" s="13"/>
      <c r="AE269" s="13"/>
      <c r="AT269" s="256" t="s">
        <v>605</v>
      </c>
      <c r="AU269" s="256" t="s">
        <v>86</v>
      </c>
      <c r="AV269" s="13" t="s">
        <v>86</v>
      </c>
      <c r="AW269" s="13" t="s">
        <v>5</v>
      </c>
      <c r="AX269" s="13" t="s">
        <v>76</v>
      </c>
      <c r="AY269" s="256" t="s">
        <v>166</v>
      </c>
    </row>
    <row r="270" s="13" customFormat="1">
      <c r="A270" s="13"/>
      <c r="B270" s="245"/>
      <c r="C270" s="246"/>
      <c r="D270" s="247" t="s">
        <v>605</v>
      </c>
      <c r="E270" s="248" t="s">
        <v>20</v>
      </c>
      <c r="F270" s="249" t="s">
        <v>2364</v>
      </c>
      <c r="G270" s="246"/>
      <c r="H270" s="250">
        <v>42.5</v>
      </c>
      <c r="I270" s="251"/>
      <c r="J270" s="251"/>
      <c r="K270" s="246"/>
      <c r="L270" s="246"/>
      <c r="M270" s="252"/>
      <c r="N270" s="253"/>
      <c r="O270" s="254"/>
      <c r="P270" s="254"/>
      <c r="Q270" s="254"/>
      <c r="R270" s="254"/>
      <c r="S270" s="254"/>
      <c r="T270" s="254"/>
      <c r="U270" s="254"/>
      <c r="V270" s="254"/>
      <c r="W270" s="254"/>
      <c r="X270" s="255"/>
      <c r="Y270" s="13"/>
      <c r="Z270" s="13"/>
      <c r="AA270" s="13"/>
      <c r="AB270" s="13"/>
      <c r="AC270" s="13"/>
      <c r="AD270" s="13"/>
      <c r="AE270" s="13"/>
      <c r="AT270" s="256" t="s">
        <v>605</v>
      </c>
      <c r="AU270" s="256" t="s">
        <v>86</v>
      </c>
      <c r="AV270" s="13" t="s">
        <v>86</v>
      </c>
      <c r="AW270" s="13" t="s">
        <v>5</v>
      </c>
      <c r="AX270" s="13" t="s">
        <v>76</v>
      </c>
      <c r="AY270" s="256" t="s">
        <v>166</v>
      </c>
    </row>
    <row r="271" s="14" customFormat="1">
      <c r="A271" s="14"/>
      <c r="B271" s="257"/>
      <c r="C271" s="258"/>
      <c r="D271" s="247" t="s">
        <v>605</v>
      </c>
      <c r="E271" s="259" t="s">
        <v>20</v>
      </c>
      <c r="F271" s="260" t="s">
        <v>608</v>
      </c>
      <c r="G271" s="258"/>
      <c r="H271" s="261">
        <v>104.8</v>
      </c>
      <c r="I271" s="262"/>
      <c r="J271" s="262"/>
      <c r="K271" s="258"/>
      <c r="L271" s="258"/>
      <c r="M271" s="263"/>
      <c r="N271" s="264"/>
      <c r="O271" s="265"/>
      <c r="P271" s="265"/>
      <c r="Q271" s="265"/>
      <c r="R271" s="265"/>
      <c r="S271" s="265"/>
      <c r="T271" s="265"/>
      <c r="U271" s="265"/>
      <c r="V271" s="265"/>
      <c r="W271" s="265"/>
      <c r="X271" s="266"/>
      <c r="Y271" s="14"/>
      <c r="Z271" s="14"/>
      <c r="AA271" s="14"/>
      <c r="AB271" s="14"/>
      <c r="AC271" s="14"/>
      <c r="AD271" s="14"/>
      <c r="AE271" s="14"/>
      <c r="AT271" s="267" t="s">
        <v>605</v>
      </c>
      <c r="AU271" s="267" t="s">
        <v>86</v>
      </c>
      <c r="AV271" s="14" t="s">
        <v>175</v>
      </c>
      <c r="AW271" s="14" t="s">
        <v>5</v>
      </c>
      <c r="AX271" s="14" t="s">
        <v>84</v>
      </c>
      <c r="AY271" s="267" t="s">
        <v>166</v>
      </c>
    </row>
    <row r="272" s="2" customFormat="1" ht="24.9" customHeight="1">
      <c r="A272" s="40"/>
      <c r="B272" s="41"/>
      <c r="C272" s="235" t="s">
        <v>287</v>
      </c>
      <c r="D272" s="235" t="s">
        <v>163</v>
      </c>
      <c r="E272" s="236" t="s">
        <v>2365</v>
      </c>
      <c r="F272" s="237" t="s">
        <v>2366</v>
      </c>
      <c r="G272" s="238" t="s">
        <v>174</v>
      </c>
      <c r="H272" s="239">
        <v>106.372</v>
      </c>
      <c r="I272" s="240"/>
      <c r="J272" s="241"/>
      <c r="K272" s="242">
        <f>ROUND(P272*H272,2)</f>
        <v>0</v>
      </c>
      <c r="L272" s="241"/>
      <c r="M272" s="243"/>
      <c r="N272" s="244" t="s">
        <v>20</v>
      </c>
      <c r="O272" s="229" t="s">
        <v>45</v>
      </c>
      <c r="P272" s="230">
        <f>I272+J272</f>
        <v>0</v>
      </c>
      <c r="Q272" s="230">
        <f>ROUND(I272*H272,2)</f>
        <v>0</v>
      </c>
      <c r="R272" s="230">
        <f>ROUND(J272*H272,2)</f>
        <v>0</v>
      </c>
      <c r="S272" s="86"/>
      <c r="T272" s="231">
        <f>S272*H272</f>
        <v>0</v>
      </c>
      <c r="U272" s="231">
        <v>0.00365</v>
      </c>
      <c r="V272" s="231">
        <f>U272*H272</f>
        <v>0.38825779999999999</v>
      </c>
      <c r="W272" s="231">
        <v>0</v>
      </c>
      <c r="X272" s="232">
        <f>W272*H272</f>
        <v>0</v>
      </c>
      <c r="Y272" s="40"/>
      <c r="Z272" s="40"/>
      <c r="AA272" s="40"/>
      <c r="AB272" s="40"/>
      <c r="AC272" s="40"/>
      <c r="AD272" s="40"/>
      <c r="AE272" s="40"/>
      <c r="AR272" s="233" t="s">
        <v>194</v>
      </c>
      <c r="AT272" s="233" t="s">
        <v>163</v>
      </c>
      <c r="AU272" s="233" t="s">
        <v>86</v>
      </c>
      <c r="AY272" s="19" t="s">
        <v>166</v>
      </c>
      <c r="BE272" s="234">
        <f>IF(O272="základní",K272,0)</f>
        <v>0</v>
      </c>
      <c r="BF272" s="234">
        <f>IF(O272="snížená",K272,0)</f>
        <v>0</v>
      </c>
      <c r="BG272" s="234">
        <f>IF(O272="zákl. přenesená",K272,0)</f>
        <v>0</v>
      </c>
      <c r="BH272" s="234">
        <f>IF(O272="sníž. přenesená",K272,0)</f>
        <v>0</v>
      </c>
      <c r="BI272" s="234">
        <f>IF(O272="nulová",K272,0)</f>
        <v>0</v>
      </c>
      <c r="BJ272" s="19" t="s">
        <v>84</v>
      </c>
      <c r="BK272" s="234">
        <f>ROUND(P272*H272,2)</f>
        <v>0</v>
      </c>
      <c r="BL272" s="19" t="s">
        <v>175</v>
      </c>
      <c r="BM272" s="233" t="s">
        <v>2367</v>
      </c>
    </row>
    <row r="273" s="13" customFormat="1">
      <c r="A273" s="13"/>
      <c r="B273" s="245"/>
      <c r="C273" s="246"/>
      <c r="D273" s="247" t="s">
        <v>605</v>
      </c>
      <c r="E273" s="246"/>
      <c r="F273" s="249" t="s">
        <v>2368</v>
      </c>
      <c r="G273" s="246"/>
      <c r="H273" s="250">
        <v>106.372</v>
      </c>
      <c r="I273" s="251"/>
      <c r="J273" s="251"/>
      <c r="K273" s="246"/>
      <c r="L273" s="246"/>
      <c r="M273" s="252"/>
      <c r="N273" s="253"/>
      <c r="O273" s="254"/>
      <c r="P273" s="254"/>
      <c r="Q273" s="254"/>
      <c r="R273" s="254"/>
      <c r="S273" s="254"/>
      <c r="T273" s="254"/>
      <c r="U273" s="254"/>
      <c r="V273" s="254"/>
      <c r="W273" s="254"/>
      <c r="X273" s="255"/>
      <c r="Y273" s="13"/>
      <c r="Z273" s="13"/>
      <c r="AA273" s="13"/>
      <c r="AB273" s="13"/>
      <c r="AC273" s="13"/>
      <c r="AD273" s="13"/>
      <c r="AE273" s="13"/>
      <c r="AT273" s="256" t="s">
        <v>605</v>
      </c>
      <c r="AU273" s="256" t="s">
        <v>86</v>
      </c>
      <c r="AV273" s="13" t="s">
        <v>86</v>
      </c>
      <c r="AW273" s="13" t="s">
        <v>4</v>
      </c>
      <c r="AX273" s="13" t="s">
        <v>84</v>
      </c>
      <c r="AY273" s="256" t="s">
        <v>166</v>
      </c>
    </row>
    <row r="274" s="2" customFormat="1" ht="33" customHeight="1">
      <c r="A274" s="40"/>
      <c r="B274" s="41"/>
      <c r="C274" s="220" t="s">
        <v>291</v>
      </c>
      <c r="D274" s="220" t="s">
        <v>171</v>
      </c>
      <c r="E274" s="221" t="s">
        <v>2369</v>
      </c>
      <c r="F274" s="222" t="s">
        <v>2370</v>
      </c>
      <c r="G274" s="223" t="s">
        <v>599</v>
      </c>
      <c r="H274" s="224">
        <v>9.1609999999999996</v>
      </c>
      <c r="I274" s="225"/>
      <c r="J274" s="225"/>
      <c r="K274" s="226">
        <f>ROUND(P274*H274,2)</f>
        <v>0</v>
      </c>
      <c r="L274" s="227"/>
      <c r="M274" s="46"/>
      <c r="N274" s="228" t="s">
        <v>20</v>
      </c>
      <c r="O274" s="229" t="s">
        <v>45</v>
      </c>
      <c r="P274" s="230">
        <f>I274+J274</f>
        <v>0</v>
      </c>
      <c r="Q274" s="230">
        <f>ROUND(I274*H274,2)</f>
        <v>0</v>
      </c>
      <c r="R274" s="230">
        <f>ROUND(J274*H274,2)</f>
        <v>0</v>
      </c>
      <c r="S274" s="86"/>
      <c r="T274" s="231">
        <f>S274*H274</f>
        <v>0</v>
      </c>
      <c r="U274" s="231">
        <v>0</v>
      </c>
      <c r="V274" s="231">
        <f>U274*H274</f>
        <v>0</v>
      </c>
      <c r="W274" s="231">
        <v>1.9199999999999999</v>
      </c>
      <c r="X274" s="232">
        <f>W274*H274</f>
        <v>17.589119999999998</v>
      </c>
      <c r="Y274" s="40"/>
      <c r="Z274" s="40"/>
      <c r="AA274" s="40"/>
      <c r="AB274" s="40"/>
      <c r="AC274" s="40"/>
      <c r="AD274" s="40"/>
      <c r="AE274" s="40"/>
      <c r="AR274" s="233" t="s">
        <v>175</v>
      </c>
      <c r="AT274" s="233" t="s">
        <v>171</v>
      </c>
      <c r="AU274" s="233" t="s">
        <v>86</v>
      </c>
      <c r="AY274" s="19" t="s">
        <v>166</v>
      </c>
      <c r="BE274" s="234">
        <f>IF(O274="základní",K274,0)</f>
        <v>0</v>
      </c>
      <c r="BF274" s="234">
        <f>IF(O274="snížená",K274,0)</f>
        <v>0</v>
      </c>
      <c r="BG274" s="234">
        <f>IF(O274="zákl. přenesená",K274,0)</f>
        <v>0</v>
      </c>
      <c r="BH274" s="234">
        <f>IF(O274="sníž. přenesená",K274,0)</f>
        <v>0</v>
      </c>
      <c r="BI274" s="234">
        <f>IF(O274="nulová",K274,0)</f>
        <v>0</v>
      </c>
      <c r="BJ274" s="19" t="s">
        <v>84</v>
      </c>
      <c r="BK274" s="234">
        <f>ROUND(P274*H274,2)</f>
        <v>0</v>
      </c>
      <c r="BL274" s="19" t="s">
        <v>175</v>
      </c>
      <c r="BM274" s="233" t="s">
        <v>2371</v>
      </c>
    </row>
    <row r="275" s="15" customFormat="1">
      <c r="A275" s="15"/>
      <c r="B275" s="277"/>
      <c r="C275" s="278"/>
      <c r="D275" s="247" t="s">
        <v>605</v>
      </c>
      <c r="E275" s="279" t="s">
        <v>20</v>
      </c>
      <c r="F275" s="280" t="s">
        <v>2372</v>
      </c>
      <c r="G275" s="278"/>
      <c r="H275" s="279" t="s">
        <v>20</v>
      </c>
      <c r="I275" s="281"/>
      <c r="J275" s="281"/>
      <c r="K275" s="278"/>
      <c r="L275" s="278"/>
      <c r="M275" s="282"/>
      <c r="N275" s="283"/>
      <c r="O275" s="284"/>
      <c r="P275" s="284"/>
      <c r="Q275" s="284"/>
      <c r="R275" s="284"/>
      <c r="S275" s="284"/>
      <c r="T275" s="284"/>
      <c r="U275" s="284"/>
      <c r="V275" s="284"/>
      <c r="W275" s="284"/>
      <c r="X275" s="285"/>
      <c r="Y275" s="15"/>
      <c r="Z275" s="15"/>
      <c r="AA275" s="15"/>
      <c r="AB275" s="15"/>
      <c r="AC275" s="15"/>
      <c r="AD275" s="15"/>
      <c r="AE275" s="15"/>
      <c r="AT275" s="286" t="s">
        <v>605</v>
      </c>
      <c r="AU275" s="286" t="s">
        <v>86</v>
      </c>
      <c r="AV275" s="15" t="s">
        <v>84</v>
      </c>
      <c r="AW275" s="15" t="s">
        <v>5</v>
      </c>
      <c r="AX275" s="15" t="s">
        <v>76</v>
      </c>
      <c r="AY275" s="286" t="s">
        <v>166</v>
      </c>
    </row>
    <row r="276" s="13" customFormat="1">
      <c r="A276" s="13"/>
      <c r="B276" s="245"/>
      <c r="C276" s="246"/>
      <c r="D276" s="247" t="s">
        <v>605</v>
      </c>
      <c r="E276" s="248" t="s">
        <v>20</v>
      </c>
      <c r="F276" s="249" t="s">
        <v>2373</v>
      </c>
      <c r="G276" s="246"/>
      <c r="H276" s="250">
        <v>8.2430000000000003</v>
      </c>
      <c r="I276" s="251"/>
      <c r="J276" s="251"/>
      <c r="K276" s="246"/>
      <c r="L276" s="246"/>
      <c r="M276" s="252"/>
      <c r="N276" s="253"/>
      <c r="O276" s="254"/>
      <c r="P276" s="254"/>
      <c r="Q276" s="254"/>
      <c r="R276" s="254"/>
      <c r="S276" s="254"/>
      <c r="T276" s="254"/>
      <c r="U276" s="254"/>
      <c r="V276" s="254"/>
      <c r="W276" s="254"/>
      <c r="X276" s="255"/>
      <c r="Y276" s="13"/>
      <c r="Z276" s="13"/>
      <c r="AA276" s="13"/>
      <c r="AB276" s="13"/>
      <c r="AC276" s="13"/>
      <c r="AD276" s="13"/>
      <c r="AE276" s="13"/>
      <c r="AT276" s="256" t="s">
        <v>605</v>
      </c>
      <c r="AU276" s="256" t="s">
        <v>86</v>
      </c>
      <c r="AV276" s="13" t="s">
        <v>86</v>
      </c>
      <c r="AW276" s="13" t="s">
        <v>5</v>
      </c>
      <c r="AX276" s="13" t="s">
        <v>76</v>
      </c>
      <c r="AY276" s="256" t="s">
        <v>166</v>
      </c>
    </row>
    <row r="277" s="13" customFormat="1">
      <c r="A277" s="13"/>
      <c r="B277" s="245"/>
      <c r="C277" s="246"/>
      <c r="D277" s="247" t="s">
        <v>605</v>
      </c>
      <c r="E277" s="248" t="s">
        <v>20</v>
      </c>
      <c r="F277" s="249" t="s">
        <v>2374</v>
      </c>
      <c r="G277" s="246"/>
      <c r="H277" s="250">
        <v>0.91800000000000004</v>
      </c>
      <c r="I277" s="251"/>
      <c r="J277" s="251"/>
      <c r="K277" s="246"/>
      <c r="L277" s="246"/>
      <c r="M277" s="252"/>
      <c r="N277" s="253"/>
      <c r="O277" s="254"/>
      <c r="P277" s="254"/>
      <c r="Q277" s="254"/>
      <c r="R277" s="254"/>
      <c r="S277" s="254"/>
      <c r="T277" s="254"/>
      <c r="U277" s="254"/>
      <c r="V277" s="254"/>
      <c r="W277" s="254"/>
      <c r="X277" s="255"/>
      <c r="Y277" s="13"/>
      <c r="Z277" s="13"/>
      <c r="AA277" s="13"/>
      <c r="AB277" s="13"/>
      <c r="AC277" s="13"/>
      <c r="AD277" s="13"/>
      <c r="AE277" s="13"/>
      <c r="AT277" s="256" t="s">
        <v>605</v>
      </c>
      <c r="AU277" s="256" t="s">
        <v>86</v>
      </c>
      <c r="AV277" s="13" t="s">
        <v>86</v>
      </c>
      <c r="AW277" s="13" t="s">
        <v>5</v>
      </c>
      <c r="AX277" s="13" t="s">
        <v>76</v>
      </c>
      <c r="AY277" s="256" t="s">
        <v>166</v>
      </c>
    </row>
    <row r="278" s="14" customFormat="1">
      <c r="A278" s="14"/>
      <c r="B278" s="257"/>
      <c r="C278" s="258"/>
      <c r="D278" s="247" t="s">
        <v>605</v>
      </c>
      <c r="E278" s="259" t="s">
        <v>20</v>
      </c>
      <c r="F278" s="260" t="s">
        <v>608</v>
      </c>
      <c r="G278" s="258"/>
      <c r="H278" s="261">
        <v>9.1609999999999996</v>
      </c>
      <c r="I278" s="262"/>
      <c r="J278" s="262"/>
      <c r="K278" s="258"/>
      <c r="L278" s="258"/>
      <c r="M278" s="263"/>
      <c r="N278" s="264"/>
      <c r="O278" s="265"/>
      <c r="P278" s="265"/>
      <c r="Q278" s="265"/>
      <c r="R278" s="265"/>
      <c r="S278" s="265"/>
      <c r="T278" s="265"/>
      <c r="U278" s="265"/>
      <c r="V278" s="265"/>
      <c r="W278" s="265"/>
      <c r="X278" s="266"/>
      <c r="Y278" s="14"/>
      <c r="Z278" s="14"/>
      <c r="AA278" s="14"/>
      <c r="AB278" s="14"/>
      <c r="AC278" s="14"/>
      <c r="AD278" s="14"/>
      <c r="AE278" s="14"/>
      <c r="AT278" s="267" t="s">
        <v>605</v>
      </c>
      <c r="AU278" s="267" t="s">
        <v>86</v>
      </c>
      <c r="AV278" s="14" t="s">
        <v>175</v>
      </c>
      <c r="AW278" s="14" t="s">
        <v>5</v>
      </c>
      <c r="AX278" s="14" t="s">
        <v>84</v>
      </c>
      <c r="AY278" s="267" t="s">
        <v>166</v>
      </c>
    </row>
    <row r="279" s="2" customFormat="1" ht="21.75" customHeight="1">
      <c r="A279" s="40"/>
      <c r="B279" s="41"/>
      <c r="C279" s="220" t="s">
        <v>295</v>
      </c>
      <c r="D279" s="220" t="s">
        <v>171</v>
      </c>
      <c r="E279" s="221" t="s">
        <v>2375</v>
      </c>
      <c r="F279" s="222" t="s">
        <v>2376</v>
      </c>
      <c r="G279" s="223" t="s">
        <v>174</v>
      </c>
      <c r="H279" s="224">
        <v>105</v>
      </c>
      <c r="I279" s="225"/>
      <c r="J279" s="225"/>
      <c r="K279" s="226">
        <f>ROUND(P279*H279,2)</f>
        <v>0</v>
      </c>
      <c r="L279" s="227"/>
      <c r="M279" s="46"/>
      <c r="N279" s="228" t="s">
        <v>20</v>
      </c>
      <c r="O279" s="229" t="s">
        <v>45</v>
      </c>
      <c r="P279" s="230">
        <f>I279+J279</f>
        <v>0</v>
      </c>
      <c r="Q279" s="230">
        <f>ROUND(I279*H279,2)</f>
        <v>0</v>
      </c>
      <c r="R279" s="230">
        <f>ROUND(J279*H279,2)</f>
        <v>0</v>
      </c>
      <c r="S279" s="86"/>
      <c r="T279" s="231">
        <f>S279*H279</f>
        <v>0</v>
      </c>
      <c r="U279" s="231">
        <v>0</v>
      </c>
      <c r="V279" s="231">
        <f>U279*H279</f>
        <v>0</v>
      </c>
      <c r="W279" s="231">
        <v>0</v>
      </c>
      <c r="X279" s="232">
        <f>W279*H279</f>
        <v>0</v>
      </c>
      <c r="Y279" s="40"/>
      <c r="Z279" s="40"/>
      <c r="AA279" s="40"/>
      <c r="AB279" s="40"/>
      <c r="AC279" s="40"/>
      <c r="AD279" s="40"/>
      <c r="AE279" s="40"/>
      <c r="AR279" s="233" t="s">
        <v>175</v>
      </c>
      <c r="AT279" s="233" t="s">
        <v>171</v>
      </c>
      <c r="AU279" s="233" t="s">
        <v>86</v>
      </c>
      <c r="AY279" s="19" t="s">
        <v>166</v>
      </c>
      <c r="BE279" s="234">
        <f>IF(O279="základní",K279,0)</f>
        <v>0</v>
      </c>
      <c r="BF279" s="234">
        <f>IF(O279="snížená",K279,0)</f>
        <v>0</v>
      </c>
      <c r="BG279" s="234">
        <f>IF(O279="zákl. přenesená",K279,0)</f>
        <v>0</v>
      </c>
      <c r="BH279" s="234">
        <f>IF(O279="sníž. přenesená",K279,0)</f>
        <v>0</v>
      </c>
      <c r="BI279" s="234">
        <f>IF(O279="nulová",K279,0)</f>
        <v>0</v>
      </c>
      <c r="BJ279" s="19" t="s">
        <v>84</v>
      </c>
      <c r="BK279" s="234">
        <f>ROUND(P279*H279,2)</f>
        <v>0</v>
      </c>
      <c r="BL279" s="19" t="s">
        <v>175</v>
      </c>
      <c r="BM279" s="233" t="s">
        <v>2377</v>
      </c>
    </row>
    <row r="280" s="2" customFormat="1" ht="24.15" customHeight="1">
      <c r="A280" s="40"/>
      <c r="B280" s="41"/>
      <c r="C280" s="220" t="s">
        <v>299</v>
      </c>
      <c r="D280" s="220" t="s">
        <v>171</v>
      </c>
      <c r="E280" s="221" t="s">
        <v>2378</v>
      </c>
      <c r="F280" s="222" t="s">
        <v>2379</v>
      </c>
      <c r="G280" s="223" t="s">
        <v>730</v>
      </c>
      <c r="H280" s="224">
        <v>3</v>
      </c>
      <c r="I280" s="225"/>
      <c r="J280" s="225"/>
      <c r="K280" s="226">
        <f>ROUND(P280*H280,2)</f>
        <v>0</v>
      </c>
      <c r="L280" s="227"/>
      <c r="M280" s="46"/>
      <c r="N280" s="228" t="s">
        <v>20</v>
      </c>
      <c r="O280" s="229" t="s">
        <v>45</v>
      </c>
      <c r="P280" s="230">
        <f>I280+J280</f>
        <v>0</v>
      </c>
      <c r="Q280" s="230">
        <f>ROUND(I280*H280,2)</f>
        <v>0</v>
      </c>
      <c r="R280" s="230">
        <f>ROUND(J280*H280,2)</f>
        <v>0</v>
      </c>
      <c r="S280" s="86"/>
      <c r="T280" s="231">
        <f>S280*H280</f>
        <v>0</v>
      </c>
      <c r="U280" s="231">
        <v>0.45937</v>
      </c>
      <c r="V280" s="231">
        <f>U280*H280</f>
        <v>1.37811</v>
      </c>
      <c r="W280" s="231">
        <v>0</v>
      </c>
      <c r="X280" s="232">
        <f>W280*H280</f>
        <v>0</v>
      </c>
      <c r="Y280" s="40"/>
      <c r="Z280" s="40"/>
      <c r="AA280" s="40"/>
      <c r="AB280" s="40"/>
      <c r="AC280" s="40"/>
      <c r="AD280" s="40"/>
      <c r="AE280" s="40"/>
      <c r="AR280" s="233" t="s">
        <v>175</v>
      </c>
      <c r="AT280" s="233" t="s">
        <v>171</v>
      </c>
      <c r="AU280" s="233" t="s">
        <v>86</v>
      </c>
      <c r="AY280" s="19" t="s">
        <v>166</v>
      </c>
      <c r="BE280" s="234">
        <f>IF(O280="základní",K280,0)</f>
        <v>0</v>
      </c>
      <c r="BF280" s="234">
        <f>IF(O280="snížená",K280,0)</f>
        <v>0</v>
      </c>
      <c r="BG280" s="234">
        <f>IF(O280="zákl. přenesená",K280,0)</f>
        <v>0</v>
      </c>
      <c r="BH280" s="234">
        <f>IF(O280="sníž. přenesená",K280,0)</f>
        <v>0</v>
      </c>
      <c r="BI280" s="234">
        <f>IF(O280="nulová",K280,0)</f>
        <v>0</v>
      </c>
      <c r="BJ280" s="19" t="s">
        <v>84</v>
      </c>
      <c r="BK280" s="234">
        <f>ROUND(P280*H280,2)</f>
        <v>0</v>
      </c>
      <c r="BL280" s="19" t="s">
        <v>175</v>
      </c>
      <c r="BM280" s="233" t="s">
        <v>2380</v>
      </c>
    </row>
    <row r="281" s="2" customFormat="1" ht="24.15" customHeight="1">
      <c r="A281" s="40"/>
      <c r="B281" s="41"/>
      <c r="C281" s="220" t="s">
        <v>303</v>
      </c>
      <c r="D281" s="220" t="s">
        <v>171</v>
      </c>
      <c r="E281" s="221" t="s">
        <v>2381</v>
      </c>
      <c r="F281" s="222" t="s">
        <v>2382</v>
      </c>
      <c r="G281" s="223" t="s">
        <v>174</v>
      </c>
      <c r="H281" s="224">
        <v>200</v>
      </c>
      <c r="I281" s="225"/>
      <c r="J281" s="225"/>
      <c r="K281" s="226">
        <f>ROUND(P281*H281,2)</f>
        <v>0</v>
      </c>
      <c r="L281" s="227"/>
      <c r="M281" s="46"/>
      <c r="N281" s="228" t="s">
        <v>20</v>
      </c>
      <c r="O281" s="229" t="s">
        <v>45</v>
      </c>
      <c r="P281" s="230">
        <f>I281+J281</f>
        <v>0</v>
      </c>
      <c r="Q281" s="230">
        <f>ROUND(I281*H281,2)</f>
        <v>0</v>
      </c>
      <c r="R281" s="230">
        <f>ROUND(J281*H281,2)</f>
        <v>0</v>
      </c>
      <c r="S281" s="86"/>
      <c r="T281" s="231">
        <f>S281*H281</f>
        <v>0</v>
      </c>
      <c r="U281" s="231">
        <v>0</v>
      </c>
      <c r="V281" s="231">
        <f>U281*H281</f>
        <v>0</v>
      </c>
      <c r="W281" s="231">
        <v>0</v>
      </c>
      <c r="X281" s="232">
        <f>W281*H281</f>
        <v>0</v>
      </c>
      <c r="Y281" s="40"/>
      <c r="Z281" s="40"/>
      <c r="AA281" s="40"/>
      <c r="AB281" s="40"/>
      <c r="AC281" s="40"/>
      <c r="AD281" s="40"/>
      <c r="AE281" s="40"/>
      <c r="AR281" s="233" t="s">
        <v>175</v>
      </c>
      <c r="AT281" s="233" t="s">
        <v>171</v>
      </c>
      <c r="AU281" s="233" t="s">
        <v>86</v>
      </c>
      <c r="AY281" s="19" t="s">
        <v>166</v>
      </c>
      <c r="BE281" s="234">
        <f>IF(O281="základní",K281,0)</f>
        <v>0</v>
      </c>
      <c r="BF281" s="234">
        <f>IF(O281="snížená",K281,0)</f>
        <v>0</v>
      </c>
      <c r="BG281" s="234">
        <f>IF(O281="zákl. přenesená",K281,0)</f>
        <v>0</v>
      </c>
      <c r="BH281" s="234">
        <f>IF(O281="sníž. přenesená",K281,0)</f>
        <v>0</v>
      </c>
      <c r="BI281" s="234">
        <f>IF(O281="nulová",K281,0)</f>
        <v>0</v>
      </c>
      <c r="BJ281" s="19" t="s">
        <v>84</v>
      </c>
      <c r="BK281" s="234">
        <f>ROUND(P281*H281,2)</f>
        <v>0</v>
      </c>
      <c r="BL281" s="19" t="s">
        <v>175</v>
      </c>
      <c r="BM281" s="233" t="s">
        <v>2383</v>
      </c>
    </row>
    <row r="282" s="2" customFormat="1" ht="24.15" customHeight="1">
      <c r="A282" s="40"/>
      <c r="B282" s="41"/>
      <c r="C282" s="220" t="s">
        <v>309</v>
      </c>
      <c r="D282" s="220" t="s">
        <v>171</v>
      </c>
      <c r="E282" s="221" t="s">
        <v>2384</v>
      </c>
      <c r="F282" s="222" t="s">
        <v>2385</v>
      </c>
      <c r="G282" s="223" t="s">
        <v>730</v>
      </c>
      <c r="H282" s="224">
        <v>20</v>
      </c>
      <c r="I282" s="225"/>
      <c r="J282" s="225"/>
      <c r="K282" s="226">
        <f>ROUND(P282*H282,2)</f>
        <v>0</v>
      </c>
      <c r="L282" s="227"/>
      <c r="M282" s="46"/>
      <c r="N282" s="228" t="s">
        <v>20</v>
      </c>
      <c r="O282" s="229" t="s">
        <v>45</v>
      </c>
      <c r="P282" s="230">
        <f>I282+J282</f>
        <v>0</v>
      </c>
      <c r="Q282" s="230">
        <f>ROUND(I282*H282,2)</f>
        <v>0</v>
      </c>
      <c r="R282" s="230">
        <f>ROUND(J282*H282,2)</f>
        <v>0</v>
      </c>
      <c r="S282" s="86"/>
      <c r="T282" s="231">
        <f>S282*H282</f>
        <v>0</v>
      </c>
      <c r="U282" s="231">
        <v>0.010189999999999999</v>
      </c>
      <c r="V282" s="231">
        <f>U282*H282</f>
        <v>0.20379999999999998</v>
      </c>
      <c r="W282" s="231">
        <v>0</v>
      </c>
      <c r="X282" s="232">
        <f>W282*H282</f>
        <v>0</v>
      </c>
      <c r="Y282" s="40"/>
      <c r="Z282" s="40"/>
      <c r="AA282" s="40"/>
      <c r="AB282" s="40"/>
      <c r="AC282" s="40"/>
      <c r="AD282" s="40"/>
      <c r="AE282" s="40"/>
      <c r="AR282" s="233" t="s">
        <v>175</v>
      </c>
      <c r="AT282" s="233" t="s">
        <v>171</v>
      </c>
      <c r="AU282" s="233" t="s">
        <v>86</v>
      </c>
      <c r="AY282" s="19" t="s">
        <v>166</v>
      </c>
      <c r="BE282" s="234">
        <f>IF(O282="základní",K282,0)</f>
        <v>0</v>
      </c>
      <c r="BF282" s="234">
        <f>IF(O282="snížená",K282,0)</f>
        <v>0</v>
      </c>
      <c r="BG282" s="234">
        <f>IF(O282="zákl. přenesená",K282,0)</f>
        <v>0</v>
      </c>
      <c r="BH282" s="234">
        <f>IF(O282="sníž. přenesená",K282,0)</f>
        <v>0</v>
      </c>
      <c r="BI282" s="234">
        <f>IF(O282="nulová",K282,0)</f>
        <v>0</v>
      </c>
      <c r="BJ282" s="19" t="s">
        <v>84</v>
      </c>
      <c r="BK282" s="234">
        <f>ROUND(P282*H282,2)</f>
        <v>0</v>
      </c>
      <c r="BL282" s="19" t="s">
        <v>175</v>
      </c>
      <c r="BM282" s="233" t="s">
        <v>2386</v>
      </c>
    </row>
    <row r="283" s="13" customFormat="1">
      <c r="A283" s="13"/>
      <c r="B283" s="245"/>
      <c r="C283" s="246"/>
      <c r="D283" s="247" t="s">
        <v>605</v>
      </c>
      <c r="E283" s="248" t="s">
        <v>20</v>
      </c>
      <c r="F283" s="249" t="s">
        <v>2387</v>
      </c>
      <c r="G283" s="246"/>
      <c r="H283" s="250">
        <v>20</v>
      </c>
      <c r="I283" s="251"/>
      <c r="J283" s="251"/>
      <c r="K283" s="246"/>
      <c r="L283" s="246"/>
      <c r="M283" s="252"/>
      <c r="N283" s="253"/>
      <c r="O283" s="254"/>
      <c r="P283" s="254"/>
      <c r="Q283" s="254"/>
      <c r="R283" s="254"/>
      <c r="S283" s="254"/>
      <c r="T283" s="254"/>
      <c r="U283" s="254"/>
      <c r="V283" s="254"/>
      <c r="W283" s="254"/>
      <c r="X283" s="255"/>
      <c r="Y283" s="13"/>
      <c r="Z283" s="13"/>
      <c r="AA283" s="13"/>
      <c r="AB283" s="13"/>
      <c r="AC283" s="13"/>
      <c r="AD283" s="13"/>
      <c r="AE283" s="13"/>
      <c r="AT283" s="256" t="s">
        <v>605</v>
      </c>
      <c r="AU283" s="256" t="s">
        <v>86</v>
      </c>
      <c r="AV283" s="13" t="s">
        <v>86</v>
      </c>
      <c r="AW283" s="13" t="s">
        <v>5</v>
      </c>
      <c r="AX283" s="13" t="s">
        <v>84</v>
      </c>
      <c r="AY283" s="256" t="s">
        <v>166</v>
      </c>
    </row>
    <row r="284" s="2" customFormat="1" ht="16.5" customHeight="1">
      <c r="A284" s="40"/>
      <c r="B284" s="41"/>
      <c r="C284" s="235" t="s">
        <v>315</v>
      </c>
      <c r="D284" s="235" t="s">
        <v>163</v>
      </c>
      <c r="E284" s="236" t="s">
        <v>2388</v>
      </c>
      <c r="F284" s="237" t="s">
        <v>2389</v>
      </c>
      <c r="G284" s="238" t="s">
        <v>730</v>
      </c>
      <c r="H284" s="239">
        <v>6</v>
      </c>
      <c r="I284" s="240"/>
      <c r="J284" s="241"/>
      <c r="K284" s="242">
        <f>ROUND(P284*H284,2)</f>
        <v>0</v>
      </c>
      <c r="L284" s="241"/>
      <c r="M284" s="243"/>
      <c r="N284" s="244" t="s">
        <v>20</v>
      </c>
      <c r="O284" s="229" t="s">
        <v>45</v>
      </c>
      <c r="P284" s="230">
        <f>I284+J284</f>
        <v>0</v>
      </c>
      <c r="Q284" s="230">
        <f>ROUND(I284*H284,2)</f>
        <v>0</v>
      </c>
      <c r="R284" s="230">
        <f>ROUND(J284*H284,2)</f>
        <v>0</v>
      </c>
      <c r="S284" s="86"/>
      <c r="T284" s="231">
        <f>S284*H284</f>
        <v>0</v>
      </c>
      <c r="U284" s="231">
        <v>0.52600000000000002</v>
      </c>
      <c r="V284" s="231">
        <f>U284*H284</f>
        <v>3.1560000000000001</v>
      </c>
      <c r="W284" s="231">
        <v>0</v>
      </c>
      <c r="X284" s="232">
        <f>W284*H284</f>
        <v>0</v>
      </c>
      <c r="Y284" s="40"/>
      <c r="Z284" s="40"/>
      <c r="AA284" s="40"/>
      <c r="AB284" s="40"/>
      <c r="AC284" s="40"/>
      <c r="AD284" s="40"/>
      <c r="AE284" s="40"/>
      <c r="AR284" s="233" t="s">
        <v>194</v>
      </c>
      <c r="AT284" s="233" t="s">
        <v>163</v>
      </c>
      <c r="AU284" s="233" t="s">
        <v>86</v>
      </c>
      <c r="AY284" s="19" t="s">
        <v>166</v>
      </c>
      <c r="BE284" s="234">
        <f>IF(O284="základní",K284,0)</f>
        <v>0</v>
      </c>
      <c r="BF284" s="234">
        <f>IF(O284="snížená",K284,0)</f>
        <v>0</v>
      </c>
      <c r="BG284" s="234">
        <f>IF(O284="zákl. přenesená",K284,0)</f>
        <v>0</v>
      </c>
      <c r="BH284" s="234">
        <f>IF(O284="sníž. přenesená",K284,0)</f>
        <v>0</v>
      </c>
      <c r="BI284" s="234">
        <f>IF(O284="nulová",K284,0)</f>
        <v>0</v>
      </c>
      <c r="BJ284" s="19" t="s">
        <v>84</v>
      </c>
      <c r="BK284" s="234">
        <f>ROUND(P284*H284,2)</f>
        <v>0</v>
      </c>
      <c r="BL284" s="19" t="s">
        <v>175</v>
      </c>
      <c r="BM284" s="233" t="s">
        <v>2390</v>
      </c>
    </row>
    <row r="285" s="2" customFormat="1" ht="16.5" customHeight="1">
      <c r="A285" s="40"/>
      <c r="B285" s="41"/>
      <c r="C285" s="235" t="s">
        <v>319</v>
      </c>
      <c r="D285" s="235" t="s">
        <v>163</v>
      </c>
      <c r="E285" s="236" t="s">
        <v>2391</v>
      </c>
      <c r="F285" s="237" t="s">
        <v>2392</v>
      </c>
      <c r="G285" s="238" t="s">
        <v>730</v>
      </c>
      <c r="H285" s="239">
        <v>3</v>
      </c>
      <c r="I285" s="240"/>
      <c r="J285" s="241"/>
      <c r="K285" s="242">
        <f>ROUND(P285*H285,2)</f>
        <v>0</v>
      </c>
      <c r="L285" s="241"/>
      <c r="M285" s="243"/>
      <c r="N285" s="244" t="s">
        <v>20</v>
      </c>
      <c r="O285" s="229" t="s">
        <v>45</v>
      </c>
      <c r="P285" s="230">
        <f>I285+J285</f>
        <v>0</v>
      </c>
      <c r="Q285" s="230">
        <f>ROUND(I285*H285,2)</f>
        <v>0</v>
      </c>
      <c r="R285" s="230">
        <f>ROUND(J285*H285,2)</f>
        <v>0</v>
      </c>
      <c r="S285" s="86"/>
      <c r="T285" s="231">
        <f>S285*H285</f>
        <v>0</v>
      </c>
      <c r="U285" s="231">
        <v>0.26200000000000001</v>
      </c>
      <c r="V285" s="231">
        <f>U285*H285</f>
        <v>0.78600000000000003</v>
      </c>
      <c r="W285" s="231">
        <v>0</v>
      </c>
      <c r="X285" s="232">
        <f>W285*H285</f>
        <v>0</v>
      </c>
      <c r="Y285" s="40"/>
      <c r="Z285" s="40"/>
      <c r="AA285" s="40"/>
      <c r="AB285" s="40"/>
      <c r="AC285" s="40"/>
      <c r="AD285" s="40"/>
      <c r="AE285" s="40"/>
      <c r="AR285" s="233" t="s">
        <v>194</v>
      </c>
      <c r="AT285" s="233" t="s">
        <v>163</v>
      </c>
      <c r="AU285" s="233" t="s">
        <v>86</v>
      </c>
      <c r="AY285" s="19" t="s">
        <v>166</v>
      </c>
      <c r="BE285" s="234">
        <f>IF(O285="základní",K285,0)</f>
        <v>0</v>
      </c>
      <c r="BF285" s="234">
        <f>IF(O285="snížená",K285,0)</f>
        <v>0</v>
      </c>
      <c r="BG285" s="234">
        <f>IF(O285="zákl. přenesená",K285,0)</f>
        <v>0</v>
      </c>
      <c r="BH285" s="234">
        <f>IF(O285="sníž. přenesená",K285,0)</f>
        <v>0</v>
      </c>
      <c r="BI285" s="234">
        <f>IF(O285="nulová",K285,0)</f>
        <v>0</v>
      </c>
      <c r="BJ285" s="19" t="s">
        <v>84</v>
      </c>
      <c r="BK285" s="234">
        <f>ROUND(P285*H285,2)</f>
        <v>0</v>
      </c>
      <c r="BL285" s="19" t="s">
        <v>175</v>
      </c>
      <c r="BM285" s="233" t="s">
        <v>2393</v>
      </c>
    </row>
    <row r="286" s="2" customFormat="1" ht="21.75" customHeight="1">
      <c r="A286" s="40"/>
      <c r="B286" s="41"/>
      <c r="C286" s="235" t="s">
        <v>323</v>
      </c>
      <c r="D286" s="235" t="s">
        <v>163</v>
      </c>
      <c r="E286" s="236" t="s">
        <v>2394</v>
      </c>
      <c r="F286" s="237" t="s">
        <v>2395</v>
      </c>
      <c r="G286" s="238" t="s">
        <v>730</v>
      </c>
      <c r="H286" s="239">
        <v>1</v>
      </c>
      <c r="I286" s="240"/>
      <c r="J286" s="241"/>
      <c r="K286" s="242">
        <f>ROUND(P286*H286,2)</f>
        <v>0</v>
      </c>
      <c r="L286" s="241"/>
      <c r="M286" s="243"/>
      <c r="N286" s="244" t="s">
        <v>20</v>
      </c>
      <c r="O286" s="229" t="s">
        <v>45</v>
      </c>
      <c r="P286" s="230">
        <f>I286+J286</f>
        <v>0</v>
      </c>
      <c r="Q286" s="230">
        <f>ROUND(I286*H286,2)</f>
        <v>0</v>
      </c>
      <c r="R286" s="230">
        <f>ROUND(J286*H286,2)</f>
        <v>0</v>
      </c>
      <c r="S286" s="86"/>
      <c r="T286" s="231">
        <f>S286*H286</f>
        <v>0</v>
      </c>
      <c r="U286" s="231">
        <v>1.0540000000000001</v>
      </c>
      <c r="V286" s="231">
        <f>U286*H286</f>
        <v>1.0540000000000001</v>
      </c>
      <c r="W286" s="231">
        <v>0</v>
      </c>
      <c r="X286" s="232">
        <f>W286*H286</f>
        <v>0</v>
      </c>
      <c r="Y286" s="40"/>
      <c r="Z286" s="40"/>
      <c r="AA286" s="40"/>
      <c r="AB286" s="40"/>
      <c r="AC286" s="40"/>
      <c r="AD286" s="40"/>
      <c r="AE286" s="40"/>
      <c r="AR286" s="233" t="s">
        <v>194</v>
      </c>
      <c r="AT286" s="233" t="s">
        <v>163</v>
      </c>
      <c r="AU286" s="233" t="s">
        <v>86</v>
      </c>
      <c r="AY286" s="19" t="s">
        <v>166</v>
      </c>
      <c r="BE286" s="234">
        <f>IF(O286="základní",K286,0)</f>
        <v>0</v>
      </c>
      <c r="BF286" s="234">
        <f>IF(O286="snížená",K286,0)</f>
        <v>0</v>
      </c>
      <c r="BG286" s="234">
        <f>IF(O286="zákl. přenesená",K286,0)</f>
        <v>0</v>
      </c>
      <c r="BH286" s="234">
        <f>IF(O286="sníž. přenesená",K286,0)</f>
        <v>0</v>
      </c>
      <c r="BI286" s="234">
        <f>IF(O286="nulová",K286,0)</f>
        <v>0</v>
      </c>
      <c r="BJ286" s="19" t="s">
        <v>84</v>
      </c>
      <c r="BK286" s="234">
        <f>ROUND(P286*H286,2)</f>
        <v>0</v>
      </c>
      <c r="BL286" s="19" t="s">
        <v>175</v>
      </c>
      <c r="BM286" s="233" t="s">
        <v>2396</v>
      </c>
    </row>
    <row r="287" s="2" customFormat="1" ht="24.15" customHeight="1">
      <c r="A287" s="40"/>
      <c r="B287" s="41"/>
      <c r="C287" s="235" t="s">
        <v>329</v>
      </c>
      <c r="D287" s="235" t="s">
        <v>163</v>
      </c>
      <c r="E287" s="236" t="s">
        <v>2397</v>
      </c>
      <c r="F287" s="237" t="s">
        <v>2398</v>
      </c>
      <c r="G287" s="238" t="s">
        <v>730</v>
      </c>
      <c r="H287" s="239">
        <v>2</v>
      </c>
      <c r="I287" s="240"/>
      <c r="J287" s="241"/>
      <c r="K287" s="242">
        <f>ROUND(P287*H287,2)</f>
        <v>0</v>
      </c>
      <c r="L287" s="241"/>
      <c r="M287" s="243"/>
      <c r="N287" s="244" t="s">
        <v>20</v>
      </c>
      <c r="O287" s="229" t="s">
        <v>45</v>
      </c>
      <c r="P287" s="230">
        <f>I287+J287</f>
        <v>0</v>
      </c>
      <c r="Q287" s="230">
        <f>ROUND(I287*H287,2)</f>
        <v>0</v>
      </c>
      <c r="R287" s="230">
        <f>ROUND(J287*H287,2)</f>
        <v>0</v>
      </c>
      <c r="S287" s="86"/>
      <c r="T287" s="231">
        <f>S287*H287</f>
        <v>0</v>
      </c>
      <c r="U287" s="231">
        <v>0.028000000000000001</v>
      </c>
      <c r="V287" s="231">
        <f>U287*H287</f>
        <v>0.056000000000000001</v>
      </c>
      <c r="W287" s="231">
        <v>0</v>
      </c>
      <c r="X287" s="232">
        <f>W287*H287</f>
        <v>0</v>
      </c>
      <c r="Y287" s="40"/>
      <c r="Z287" s="40"/>
      <c r="AA287" s="40"/>
      <c r="AB287" s="40"/>
      <c r="AC287" s="40"/>
      <c r="AD287" s="40"/>
      <c r="AE287" s="40"/>
      <c r="AR287" s="233" t="s">
        <v>194</v>
      </c>
      <c r="AT287" s="233" t="s">
        <v>163</v>
      </c>
      <c r="AU287" s="233" t="s">
        <v>86</v>
      </c>
      <c r="AY287" s="19" t="s">
        <v>166</v>
      </c>
      <c r="BE287" s="234">
        <f>IF(O287="základní",K287,0)</f>
        <v>0</v>
      </c>
      <c r="BF287" s="234">
        <f>IF(O287="snížená",K287,0)</f>
        <v>0</v>
      </c>
      <c r="BG287" s="234">
        <f>IF(O287="zákl. přenesená",K287,0)</f>
        <v>0</v>
      </c>
      <c r="BH287" s="234">
        <f>IF(O287="sníž. přenesená",K287,0)</f>
        <v>0</v>
      </c>
      <c r="BI287" s="234">
        <f>IF(O287="nulová",K287,0)</f>
        <v>0</v>
      </c>
      <c r="BJ287" s="19" t="s">
        <v>84</v>
      </c>
      <c r="BK287" s="234">
        <f>ROUND(P287*H287,2)</f>
        <v>0</v>
      </c>
      <c r="BL287" s="19" t="s">
        <v>175</v>
      </c>
      <c r="BM287" s="233" t="s">
        <v>2399</v>
      </c>
    </row>
    <row r="288" s="2" customFormat="1" ht="24.15" customHeight="1">
      <c r="A288" s="40"/>
      <c r="B288" s="41"/>
      <c r="C288" s="235" t="s">
        <v>332</v>
      </c>
      <c r="D288" s="235" t="s">
        <v>163</v>
      </c>
      <c r="E288" s="236" t="s">
        <v>2400</v>
      </c>
      <c r="F288" s="237" t="s">
        <v>2401</v>
      </c>
      <c r="G288" s="238" t="s">
        <v>730</v>
      </c>
      <c r="H288" s="239">
        <v>4</v>
      </c>
      <c r="I288" s="240"/>
      <c r="J288" s="241"/>
      <c r="K288" s="242">
        <f>ROUND(P288*H288,2)</f>
        <v>0</v>
      </c>
      <c r="L288" s="241"/>
      <c r="M288" s="243"/>
      <c r="N288" s="244" t="s">
        <v>20</v>
      </c>
      <c r="O288" s="229" t="s">
        <v>45</v>
      </c>
      <c r="P288" s="230">
        <f>I288+J288</f>
        <v>0</v>
      </c>
      <c r="Q288" s="230">
        <f>ROUND(I288*H288,2)</f>
        <v>0</v>
      </c>
      <c r="R288" s="230">
        <f>ROUND(J288*H288,2)</f>
        <v>0</v>
      </c>
      <c r="S288" s="86"/>
      <c r="T288" s="231">
        <f>S288*H288</f>
        <v>0</v>
      </c>
      <c r="U288" s="231">
        <v>0.050999999999999997</v>
      </c>
      <c r="V288" s="231">
        <f>U288*H288</f>
        <v>0.20399999999999999</v>
      </c>
      <c r="W288" s="231">
        <v>0</v>
      </c>
      <c r="X288" s="232">
        <f>W288*H288</f>
        <v>0</v>
      </c>
      <c r="Y288" s="40"/>
      <c r="Z288" s="40"/>
      <c r="AA288" s="40"/>
      <c r="AB288" s="40"/>
      <c r="AC288" s="40"/>
      <c r="AD288" s="40"/>
      <c r="AE288" s="40"/>
      <c r="AR288" s="233" t="s">
        <v>194</v>
      </c>
      <c r="AT288" s="233" t="s">
        <v>163</v>
      </c>
      <c r="AU288" s="233" t="s">
        <v>86</v>
      </c>
      <c r="AY288" s="19" t="s">
        <v>166</v>
      </c>
      <c r="BE288" s="234">
        <f>IF(O288="základní",K288,0)</f>
        <v>0</v>
      </c>
      <c r="BF288" s="234">
        <f>IF(O288="snížená",K288,0)</f>
        <v>0</v>
      </c>
      <c r="BG288" s="234">
        <f>IF(O288="zákl. přenesená",K288,0)</f>
        <v>0</v>
      </c>
      <c r="BH288" s="234">
        <f>IF(O288="sníž. přenesená",K288,0)</f>
        <v>0</v>
      </c>
      <c r="BI288" s="234">
        <f>IF(O288="nulová",K288,0)</f>
        <v>0</v>
      </c>
      <c r="BJ288" s="19" t="s">
        <v>84</v>
      </c>
      <c r="BK288" s="234">
        <f>ROUND(P288*H288,2)</f>
        <v>0</v>
      </c>
      <c r="BL288" s="19" t="s">
        <v>175</v>
      </c>
      <c r="BM288" s="233" t="s">
        <v>2402</v>
      </c>
    </row>
    <row r="289" s="2" customFormat="1" ht="24.15" customHeight="1">
      <c r="A289" s="40"/>
      <c r="B289" s="41"/>
      <c r="C289" s="235" t="s">
        <v>335</v>
      </c>
      <c r="D289" s="235" t="s">
        <v>163</v>
      </c>
      <c r="E289" s="236" t="s">
        <v>2403</v>
      </c>
      <c r="F289" s="237" t="s">
        <v>2404</v>
      </c>
      <c r="G289" s="238" t="s">
        <v>730</v>
      </c>
      <c r="H289" s="239">
        <v>4</v>
      </c>
      <c r="I289" s="240"/>
      <c r="J289" s="241"/>
      <c r="K289" s="242">
        <f>ROUND(P289*H289,2)</f>
        <v>0</v>
      </c>
      <c r="L289" s="241"/>
      <c r="M289" s="243"/>
      <c r="N289" s="244" t="s">
        <v>20</v>
      </c>
      <c r="O289" s="229" t="s">
        <v>45</v>
      </c>
      <c r="P289" s="230">
        <f>I289+J289</f>
        <v>0</v>
      </c>
      <c r="Q289" s="230">
        <f>ROUND(I289*H289,2)</f>
        <v>0</v>
      </c>
      <c r="R289" s="230">
        <f>ROUND(J289*H289,2)</f>
        <v>0</v>
      </c>
      <c r="S289" s="86"/>
      <c r="T289" s="231">
        <f>S289*H289</f>
        <v>0</v>
      </c>
      <c r="U289" s="231">
        <v>0.068000000000000005</v>
      </c>
      <c r="V289" s="231">
        <f>U289*H289</f>
        <v>0.27200000000000002</v>
      </c>
      <c r="W289" s="231">
        <v>0</v>
      </c>
      <c r="X289" s="232">
        <f>W289*H289</f>
        <v>0</v>
      </c>
      <c r="Y289" s="40"/>
      <c r="Z289" s="40"/>
      <c r="AA289" s="40"/>
      <c r="AB289" s="40"/>
      <c r="AC289" s="40"/>
      <c r="AD289" s="40"/>
      <c r="AE289" s="40"/>
      <c r="AR289" s="233" t="s">
        <v>194</v>
      </c>
      <c r="AT289" s="233" t="s">
        <v>163</v>
      </c>
      <c r="AU289" s="233" t="s">
        <v>86</v>
      </c>
      <c r="AY289" s="19" t="s">
        <v>166</v>
      </c>
      <c r="BE289" s="234">
        <f>IF(O289="základní",K289,0)</f>
        <v>0</v>
      </c>
      <c r="BF289" s="234">
        <f>IF(O289="snížená",K289,0)</f>
        <v>0</v>
      </c>
      <c r="BG289" s="234">
        <f>IF(O289="zákl. přenesená",K289,0)</f>
        <v>0</v>
      </c>
      <c r="BH289" s="234">
        <f>IF(O289="sníž. přenesená",K289,0)</f>
        <v>0</v>
      </c>
      <c r="BI289" s="234">
        <f>IF(O289="nulová",K289,0)</f>
        <v>0</v>
      </c>
      <c r="BJ289" s="19" t="s">
        <v>84</v>
      </c>
      <c r="BK289" s="234">
        <f>ROUND(P289*H289,2)</f>
        <v>0</v>
      </c>
      <c r="BL289" s="19" t="s">
        <v>175</v>
      </c>
      <c r="BM289" s="233" t="s">
        <v>2405</v>
      </c>
    </row>
    <row r="290" s="2" customFormat="1" ht="24.15" customHeight="1">
      <c r="A290" s="40"/>
      <c r="B290" s="41"/>
      <c r="C290" s="220" t="s">
        <v>339</v>
      </c>
      <c r="D290" s="220" t="s">
        <v>171</v>
      </c>
      <c r="E290" s="221" t="s">
        <v>2406</v>
      </c>
      <c r="F290" s="222" t="s">
        <v>2407</v>
      </c>
      <c r="G290" s="223" t="s">
        <v>730</v>
      </c>
      <c r="H290" s="224">
        <v>10</v>
      </c>
      <c r="I290" s="225"/>
      <c r="J290" s="225"/>
      <c r="K290" s="226">
        <f>ROUND(P290*H290,2)</f>
        <v>0</v>
      </c>
      <c r="L290" s="227"/>
      <c r="M290" s="46"/>
      <c r="N290" s="228" t="s">
        <v>20</v>
      </c>
      <c r="O290" s="229" t="s">
        <v>45</v>
      </c>
      <c r="P290" s="230">
        <f>I290+J290</f>
        <v>0</v>
      </c>
      <c r="Q290" s="230">
        <f>ROUND(I290*H290,2)</f>
        <v>0</v>
      </c>
      <c r="R290" s="230">
        <f>ROUND(J290*H290,2)</f>
        <v>0</v>
      </c>
      <c r="S290" s="86"/>
      <c r="T290" s="231">
        <f>S290*H290</f>
        <v>0</v>
      </c>
      <c r="U290" s="231">
        <v>0.01248</v>
      </c>
      <c r="V290" s="231">
        <f>U290*H290</f>
        <v>0.12479999999999999</v>
      </c>
      <c r="W290" s="231">
        <v>0</v>
      </c>
      <c r="X290" s="232">
        <f>W290*H290</f>
        <v>0</v>
      </c>
      <c r="Y290" s="40"/>
      <c r="Z290" s="40"/>
      <c r="AA290" s="40"/>
      <c r="AB290" s="40"/>
      <c r="AC290" s="40"/>
      <c r="AD290" s="40"/>
      <c r="AE290" s="40"/>
      <c r="AR290" s="233" t="s">
        <v>175</v>
      </c>
      <c r="AT290" s="233" t="s">
        <v>171</v>
      </c>
      <c r="AU290" s="233" t="s">
        <v>86</v>
      </c>
      <c r="AY290" s="19" t="s">
        <v>166</v>
      </c>
      <c r="BE290" s="234">
        <f>IF(O290="základní",K290,0)</f>
        <v>0</v>
      </c>
      <c r="BF290" s="234">
        <f>IF(O290="snížená",K290,0)</f>
        <v>0</v>
      </c>
      <c r="BG290" s="234">
        <f>IF(O290="zákl. přenesená",K290,0)</f>
        <v>0</v>
      </c>
      <c r="BH290" s="234">
        <f>IF(O290="sníž. přenesená",K290,0)</f>
        <v>0</v>
      </c>
      <c r="BI290" s="234">
        <f>IF(O290="nulová",K290,0)</f>
        <v>0</v>
      </c>
      <c r="BJ290" s="19" t="s">
        <v>84</v>
      </c>
      <c r="BK290" s="234">
        <f>ROUND(P290*H290,2)</f>
        <v>0</v>
      </c>
      <c r="BL290" s="19" t="s">
        <v>175</v>
      </c>
      <c r="BM290" s="233" t="s">
        <v>2408</v>
      </c>
    </row>
    <row r="291" s="2" customFormat="1" ht="24.15" customHeight="1">
      <c r="A291" s="40"/>
      <c r="B291" s="41"/>
      <c r="C291" s="235" t="s">
        <v>342</v>
      </c>
      <c r="D291" s="235" t="s">
        <v>163</v>
      </c>
      <c r="E291" s="236" t="s">
        <v>2409</v>
      </c>
      <c r="F291" s="237" t="s">
        <v>2410</v>
      </c>
      <c r="G291" s="238" t="s">
        <v>730</v>
      </c>
      <c r="H291" s="239">
        <v>10</v>
      </c>
      <c r="I291" s="240"/>
      <c r="J291" s="241"/>
      <c r="K291" s="242">
        <f>ROUND(P291*H291,2)</f>
        <v>0</v>
      </c>
      <c r="L291" s="241"/>
      <c r="M291" s="243"/>
      <c r="N291" s="244" t="s">
        <v>20</v>
      </c>
      <c r="O291" s="229" t="s">
        <v>45</v>
      </c>
      <c r="P291" s="230">
        <f>I291+J291</f>
        <v>0</v>
      </c>
      <c r="Q291" s="230">
        <f>ROUND(I291*H291,2)</f>
        <v>0</v>
      </c>
      <c r="R291" s="230">
        <f>ROUND(J291*H291,2)</f>
        <v>0</v>
      </c>
      <c r="S291" s="86"/>
      <c r="T291" s="231">
        <f>S291*H291</f>
        <v>0</v>
      </c>
      <c r="U291" s="231">
        <v>0.58499999999999996</v>
      </c>
      <c r="V291" s="231">
        <f>U291*H291</f>
        <v>5.8499999999999996</v>
      </c>
      <c r="W291" s="231">
        <v>0</v>
      </c>
      <c r="X291" s="232">
        <f>W291*H291</f>
        <v>0</v>
      </c>
      <c r="Y291" s="40"/>
      <c r="Z291" s="40"/>
      <c r="AA291" s="40"/>
      <c r="AB291" s="40"/>
      <c r="AC291" s="40"/>
      <c r="AD291" s="40"/>
      <c r="AE291" s="40"/>
      <c r="AR291" s="233" t="s">
        <v>194</v>
      </c>
      <c r="AT291" s="233" t="s">
        <v>163</v>
      </c>
      <c r="AU291" s="233" t="s">
        <v>86</v>
      </c>
      <c r="AY291" s="19" t="s">
        <v>166</v>
      </c>
      <c r="BE291" s="234">
        <f>IF(O291="základní",K291,0)</f>
        <v>0</v>
      </c>
      <c r="BF291" s="234">
        <f>IF(O291="snížená",K291,0)</f>
        <v>0</v>
      </c>
      <c r="BG291" s="234">
        <f>IF(O291="zákl. přenesená",K291,0)</f>
        <v>0</v>
      </c>
      <c r="BH291" s="234">
        <f>IF(O291="sníž. přenesená",K291,0)</f>
        <v>0</v>
      </c>
      <c r="BI291" s="234">
        <f>IF(O291="nulová",K291,0)</f>
        <v>0</v>
      </c>
      <c r="BJ291" s="19" t="s">
        <v>84</v>
      </c>
      <c r="BK291" s="234">
        <f>ROUND(P291*H291,2)</f>
        <v>0</v>
      </c>
      <c r="BL291" s="19" t="s">
        <v>175</v>
      </c>
      <c r="BM291" s="233" t="s">
        <v>2411</v>
      </c>
    </row>
    <row r="292" s="2" customFormat="1" ht="24.15" customHeight="1">
      <c r="A292" s="40"/>
      <c r="B292" s="41"/>
      <c r="C292" s="220" t="s">
        <v>346</v>
      </c>
      <c r="D292" s="220" t="s">
        <v>171</v>
      </c>
      <c r="E292" s="221" t="s">
        <v>2412</v>
      </c>
      <c r="F292" s="222" t="s">
        <v>2413</v>
      </c>
      <c r="G292" s="223" t="s">
        <v>730</v>
      </c>
      <c r="H292" s="224">
        <v>10</v>
      </c>
      <c r="I292" s="225"/>
      <c r="J292" s="225"/>
      <c r="K292" s="226">
        <f>ROUND(P292*H292,2)</f>
        <v>0</v>
      </c>
      <c r="L292" s="227"/>
      <c r="M292" s="46"/>
      <c r="N292" s="228" t="s">
        <v>20</v>
      </c>
      <c r="O292" s="229" t="s">
        <v>45</v>
      </c>
      <c r="P292" s="230">
        <f>I292+J292</f>
        <v>0</v>
      </c>
      <c r="Q292" s="230">
        <f>ROUND(I292*H292,2)</f>
        <v>0</v>
      </c>
      <c r="R292" s="230">
        <f>ROUND(J292*H292,2)</f>
        <v>0</v>
      </c>
      <c r="S292" s="86"/>
      <c r="T292" s="231">
        <f>S292*H292</f>
        <v>0</v>
      </c>
      <c r="U292" s="231">
        <v>0.028539999999999999</v>
      </c>
      <c r="V292" s="231">
        <f>U292*H292</f>
        <v>0.28539999999999999</v>
      </c>
      <c r="W292" s="231">
        <v>0</v>
      </c>
      <c r="X292" s="232">
        <f>W292*H292</f>
        <v>0</v>
      </c>
      <c r="Y292" s="40"/>
      <c r="Z292" s="40"/>
      <c r="AA292" s="40"/>
      <c r="AB292" s="40"/>
      <c r="AC292" s="40"/>
      <c r="AD292" s="40"/>
      <c r="AE292" s="40"/>
      <c r="AR292" s="233" t="s">
        <v>175</v>
      </c>
      <c r="AT292" s="233" t="s">
        <v>171</v>
      </c>
      <c r="AU292" s="233" t="s">
        <v>86</v>
      </c>
      <c r="AY292" s="19" t="s">
        <v>166</v>
      </c>
      <c r="BE292" s="234">
        <f>IF(O292="základní",K292,0)</f>
        <v>0</v>
      </c>
      <c r="BF292" s="234">
        <f>IF(O292="snížená",K292,0)</f>
        <v>0</v>
      </c>
      <c r="BG292" s="234">
        <f>IF(O292="zákl. přenesená",K292,0)</f>
        <v>0</v>
      </c>
      <c r="BH292" s="234">
        <f>IF(O292="sníž. přenesená",K292,0)</f>
        <v>0</v>
      </c>
      <c r="BI292" s="234">
        <f>IF(O292="nulová",K292,0)</f>
        <v>0</v>
      </c>
      <c r="BJ292" s="19" t="s">
        <v>84</v>
      </c>
      <c r="BK292" s="234">
        <f>ROUND(P292*H292,2)</f>
        <v>0</v>
      </c>
      <c r="BL292" s="19" t="s">
        <v>175</v>
      </c>
      <c r="BM292" s="233" t="s">
        <v>2414</v>
      </c>
    </row>
    <row r="293" s="2" customFormat="1" ht="21.75" customHeight="1">
      <c r="A293" s="40"/>
      <c r="B293" s="41"/>
      <c r="C293" s="235" t="s">
        <v>350</v>
      </c>
      <c r="D293" s="235" t="s">
        <v>163</v>
      </c>
      <c r="E293" s="236" t="s">
        <v>2415</v>
      </c>
      <c r="F293" s="237" t="s">
        <v>2416</v>
      </c>
      <c r="G293" s="238" t="s">
        <v>179</v>
      </c>
      <c r="H293" s="239">
        <v>10</v>
      </c>
      <c r="I293" s="240"/>
      <c r="J293" s="241"/>
      <c r="K293" s="242">
        <f>ROUND(P293*H293,2)</f>
        <v>0</v>
      </c>
      <c r="L293" s="241"/>
      <c r="M293" s="243"/>
      <c r="N293" s="244" t="s">
        <v>20</v>
      </c>
      <c r="O293" s="229" t="s">
        <v>45</v>
      </c>
      <c r="P293" s="230">
        <f>I293+J293</f>
        <v>0</v>
      </c>
      <c r="Q293" s="230">
        <f>ROUND(I293*H293,2)</f>
        <v>0</v>
      </c>
      <c r="R293" s="230">
        <f>ROUND(J293*H293,2)</f>
        <v>0</v>
      </c>
      <c r="S293" s="86"/>
      <c r="T293" s="231">
        <f>S293*H293</f>
        <v>0</v>
      </c>
      <c r="U293" s="231">
        <v>0</v>
      </c>
      <c r="V293" s="231">
        <f>U293*H293</f>
        <v>0</v>
      </c>
      <c r="W293" s="231">
        <v>0</v>
      </c>
      <c r="X293" s="232">
        <f>W293*H293</f>
        <v>0</v>
      </c>
      <c r="Y293" s="40"/>
      <c r="Z293" s="40"/>
      <c r="AA293" s="40"/>
      <c r="AB293" s="40"/>
      <c r="AC293" s="40"/>
      <c r="AD293" s="40"/>
      <c r="AE293" s="40"/>
      <c r="AR293" s="233" t="s">
        <v>194</v>
      </c>
      <c r="AT293" s="233" t="s">
        <v>163</v>
      </c>
      <c r="AU293" s="233" t="s">
        <v>86</v>
      </c>
      <c r="AY293" s="19" t="s">
        <v>166</v>
      </c>
      <c r="BE293" s="234">
        <f>IF(O293="základní",K293,0)</f>
        <v>0</v>
      </c>
      <c r="BF293" s="234">
        <f>IF(O293="snížená",K293,0)</f>
        <v>0</v>
      </c>
      <c r="BG293" s="234">
        <f>IF(O293="zákl. přenesená",K293,0)</f>
        <v>0</v>
      </c>
      <c r="BH293" s="234">
        <f>IF(O293="sníž. přenesená",K293,0)</f>
        <v>0</v>
      </c>
      <c r="BI293" s="234">
        <f>IF(O293="nulová",K293,0)</f>
        <v>0</v>
      </c>
      <c r="BJ293" s="19" t="s">
        <v>84</v>
      </c>
      <c r="BK293" s="234">
        <f>ROUND(P293*H293,2)</f>
        <v>0</v>
      </c>
      <c r="BL293" s="19" t="s">
        <v>175</v>
      </c>
      <c r="BM293" s="233" t="s">
        <v>2417</v>
      </c>
    </row>
    <row r="294" s="2" customFormat="1" ht="24.15" customHeight="1">
      <c r="A294" s="40"/>
      <c r="B294" s="41"/>
      <c r="C294" s="220" t="s">
        <v>354</v>
      </c>
      <c r="D294" s="220" t="s">
        <v>171</v>
      </c>
      <c r="E294" s="221" t="s">
        <v>2418</v>
      </c>
      <c r="F294" s="222" t="s">
        <v>2419</v>
      </c>
      <c r="G294" s="223" t="s">
        <v>730</v>
      </c>
      <c r="H294" s="224">
        <v>5</v>
      </c>
      <c r="I294" s="225"/>
      <c r="J294" s="225"/>
      <c r="K294" s="226">
        <f>ROUND(P294*H294,2)</f>
        <v>0</v>
      </c>
      <c r="L294" s="227"/>
      <c r="M294" s="46"/>
      <c r="N294" s="228" t="s">
        <v>20</v>
      </c>
      <c r="O294" s="229" t="s">
        <v>45</v>
      </c>
      <c r="P294" s="230">
        <f>I294+J294</f>
        <v>0</v>
      </c>
      <c r="Q294" s="230">
        <f>ROUND(I294*H294,2)</f>
        <v>0</v>
      </c>
      <c r="R294" s="230">
        <f>ROUND(J294*H294,2)</f>
        <v>0</v>
      </c>
      <c r="S294" s="86"/>
      <c r="T294" s="231">
        <f>S294*H294</f>
        <v>0</v>
      </c>
      <c r="U294" s="231">
        <v>0</v>
      </c>
      <c r="V294" s="231">
        <f>U294*H294</f>
        <v>0</v>
      </c>
      <c r="W294" s="231">
        <v>0.050000000000000003</v>
      </c>
      <c r="X294" s="232">
        <f>W294*H294</f>
        <v>0.25</v>
      </c>
      <c r="Y294" s="40"/>
      <c r="Z294" s="40"/>
      <c r="AA294" s="40"/>
      <c r="AB294" s="40"/>
      <c r="AC294" s="40"/>
      <c r="AD294" s="40"/>
      <c r="AE294" s="40"/>
      <c r="AR294" s="233" t="s">
        <v>175</v>
      </c>
      <c r="AT294" s="233" t="s">
        <v>171</v>
      </c>
      <c r="AU294" s="233" t="s">
        <v>86</v>
      </c>
      <c r="AY294" s="19" t="s">
        <v>166</v>
      </c>
      <c r="BE294" s="234">
        <f>IF(O294="základní",K294,0)</f>
        <v>0</v>
      </c>
      <c r="BF294" s="234">
        <f>IF(O294="snížená",K294,0)</f>
        <v>0</v>
      </c>
      <c r="BG294" s="234">
        <f>IF(O294="zákl. přenesená",K294,0)</f>
        <v>0</v>
      </c>
      <c r="BH294" s="234">
        <f>IF(O294="sníž. přenesená",K294,0)</f>
        <v>0</v>
      </c>
      <c r="BI294" s="234">
        <f>IF(O294="nulová",K294,0)</f>
        <v>0</v>
      </c>
      <c r="BJ294" s="19" t="s">
        <v>84</v>
      </c>
      <c r="BK294" s="234">
        <f>ROUND(P294*H294,2)</f>
        <v>0</v>
      </c>
      <c r="BL294" s="19" t="s">
        <v>175</v>
      </c>
      <c r="BM294" s="233" t="s">
        <v>2420</v>
      </c>
    </row>
    <row r="295" s="2" customFormat="1" ht="24.15" customHeight="1">
      <c r="A295" s="40"/>
      <c r="B295" s="41"/>
      <c r="C295" s="220" t="s">
        <v>358</v>
      </c>
      <c r="D295" s="220" t="s">
        <v>171</v>
      </c>
      <c r="E295" s="221" t="s">
        <v>2421</v>
      </c>
      <c r="F295" s="222" t="s">
        <v>2422</v>
      </c>
      <c r="G295" s="223" t="s">
        <v>730</v>
      </c>
      <c r="H295" s="224">
        <v>10</v>
      </c>
      <c r="I295" s="225"/>
      <c r="J295" s="225"/>
      <c r="K295" s="226">
        <f>ROUND(P295*H295,2)</f>
        <v>0</v>
      </c>
      <c r="L295" s="227"/>
      <c r="M295" s="46"/>
      <c r="N295" s="228" t="s">
        <v>20</v>
      </c>
      <c r="O295" s="229" t="s">
        <v>45</v>
      </c>
      <c r="P295" s="230">
        <f>I295+J295</f>
        <v>0</v>
      </c>
      <c r="Q295" s="230">
        <f>ROUND(I295*H295,2)</f>
        <v>0</v>
      </c>
      <c r="R295" s="230">
        <f>ROUND(J295*H295,2)</f>
        <v>0</v>
      </c>
      <c r="S295" s="86"/>
      <c r="T295" s="231">
        <f>S295*H295</f>
        <v>0</v>
      </c>
      <c r="U295" s="231">
        <v>0.21734000000000001</v>
      </c>
      <c r="V295" s="231">
        <f>U295*H295</f>
        <v>2.1734</v>
      </c>
      <c r="W295" s="231">
        <v>0</v>
      </c>
      <c r="X295" s="232">
        <f>W295*H295</f>
        <v>0</v>
      </c>
      <c r="Y295" s="40"/>
      <c r="Z295" s="40"/>
      <c r="AA295" s="40"/>
      <c r="AB295" s="40"/>
      <c r="AC295" s="40"/>
      <c r="AD295" s="40"/>
      <c r="AE295" s="40"/>
      <c r="AR295" s="233" t="s">
        <v>175</v>
      </c>
      <c r="AT295" s="233" t="s">
        <v>171</v>
      </c>
      <c r="AU295" s="233" t="s">
        <v>86</v>
      </c>
      <c r="AY295" s="19" t="s">
        <v>166</v>
      </c>
      <c r="BE295" s="234">
        <f>IF(O295="základní",K295,0)</f>
        <v>0</v>
      </c>
      <c r="BF295" s="234">
        <f>IF(O295="snížená",K295,0)</f>
        <v>0</v>
      </c>
      <c r="BG295" s="234">
        <f>IF(O295="zákl. přenesená",K295,0)</f>
        <v>0</v>
      </c>
      <c r="BH295" s="234">
        <f>IF(O295="sníž. přenesená",K295,0)</f>
        <v>0</v>
      </c>
      <c r="BI295" s="234">
        <f>IF(O295="nulová",K295,0)</f>
        <v>0</v>
      </c>
      <c r="BJ295" s="19" t="s">
        <v>84</v>
      </c>
      <c r="BK295" s="234">
        <f>ROUND(P295*H295,2)</f>
        <v>0</v>
      </c>
      <c r="BL295" s="19" t="s">
        <v>175</v>
      </c>
      <c r="BM295" s="233" t="s">
        <v>2423</v>
      </c>
    </row>
    <row r="296" s="2" customFormat="1" ht="24.15" customHeight="1">
      <c r="A296" s="40"/>
      <c r="B296" s="41"/>
      <c r="C296" s="235" t="s">
        <v>362</v>
      </c>
      <c r="D296" s="235" t="s">
        <v>163</v>
      </c>
      <c r="E296" s="236" t="s">
        <v>2424</v>
      </c>
      <c r="F296" s="237" t="s">
        <v>2425</v>
      </c>
      <c r="G296" s="238" t="s">
        <v>730</v>
      </c>
      <c r="H296" s="239">
        <v>10</v>
      </c>
      <c r="I296" s="240"/>
      <c r="J296" s="241"/>
      <c r="K296" s="242">
        <f>ROUND(P296*H296,2)</f>
        <v>0</v>
      </c>
      <c r="L296" s="241"/>
      <c r="M296" s="243"/>
      <c r="N296" s="244" t="s">
        <v>20</v>
      </c>
      <c r="O296" s="229" t="s">
        <v>45</v>
      </c>
      <c r="P296" s="230">
        <f>I296+J296</f>
        <v>0</v>
      </c>
      <c r="Q296" s="230">
        <f>ROUND(I296*H296,2)</f>
        <v>0</v>
      </c>
      <c r="R296" s="230">
        <f>ROUND(J296*H296,2)</f>
        <v>0</v>
      </c>
      <c r="S296" s="86"/>
      <c r="T296" s="231">
        <f>S296*H296</f>
        <v>0</v>
      </c>
      <c r="U296" s="231">
        <v>0.19600000000000001</v>
      </c>
      <c r="V296" s="231">
        <f>U296*H296</f>
        <v>1.96</v>
      </c>
      <c r="W296" s="231">
        <v>0</v>
      </c>
      <c r="X296" s="232">
        <f>W296*H296</f>
        <v>0</v>
      </c>
      <c r="Y296" s="40"/>
      <c r="Z296" s="40"/>
      <c r="AA296" s="40"/>
      <c r="AB296" s="40"/>
      <c r="AC296" s="40"/>
      <c r="AD296" s="40"/>
      <c r="AE296" s="40"/>
      <c r="AR296" s="233" t="s">
        <v>194</v>
      </c>
      <c r="AT296" s="233" t="s">
        <v>163</v>
      </c>
      <c r="AU296" s="233" t="s">
        <v>86</v>
      </c>
      <c r="AY296" s="19" t="s">
        <v>166</v>
      </c>
      <c r="BE296" s="234">
        <f>IF(O296="základní",K296,0)</f>
        <v>0</v>
      </c>
      <c r="BF296" s="234">
        <f>IF(O296="snížená",K296,0)</f>
        <v>0</v>
      </c>
      <c r="BG296" s="234">
        <f>IF(O296="zákl. přenesená",K296,0)</f>
        <v>0</v>
      </c>
      <c r="BH296" s="234">
        <f>IF(O296="sníž. přenesená",K296,0)</f>
        <v>0</v>
      </c>
      <c r="BI296" s="234">
        <f>IF(O296="nulová",K296,0)</f>
        <v>0</v>
      </c>
      <c r="BJ296" s="19" t="s">
        <v>84</v>
      </c>
      <c r="BK296" s="234">
        <f>ROUND(P296*H296,2)</f>
        <v>0</v>
      </c>
      <c r="BL296" s="19" t="s">
        <v>175</v>
      </c>
      <c r="BM296" s="233" t="s">
        <v>2426</v>
      </c>
    </row>
    <row r="297" s="2" customFormat="1" ht="24.15" customHeight="1">
      <c r="A297" s="40"/>
      <c r="B297" s="41"/>
      <c r="C297" s="220" t="s">
        <v>366</v>
      </c>
      <c r="D297" s="220" t="s">
        <v>171</v>
      </c>
      <c r="E297" s="221" t="s">
        <v>2026</v>
      </c>
      <c r="F297" s="222" t="s">
        <v>2027</v>
      </c>
      <c r="G297" s="223" t="s">
        <v>730</v>
      </c>
      <c r="H297" s="224">
        <v>1</v>
      </c>
      <c r="I297" s="225"/>
      <c r="J297" s="225"/>
      <c r="K297" s="226">
        <f>ROUND(P297*H297,2)</f>
        <v>0</v>
      </c>
      <c r="L297" s="227"/>
      <c r="M297" s="46"/>
      <c r="N297" s="228" t="s">
        <v>20</v>
      </c>
      <c r="O297" s="229" t="s">
        <v>45</v>
      </c>
      <c r="P297" s="230">
        <f>I297+J297</f>
        <v>0</v>
      </c>
      <c r="Q297" s="230">
        <f>ROUND(I297*H297,2)</f>
        <v>0</v>
      </c>
      <c r="R297" s="230">
        <f>ROUND(J297*H297,2)</f>
        <v>0</v>
      </c>
      <c r="S297" s="86"/>
      <c r="T297" s="231">
        <f>S297*H297</f>
        <v>0</v>
      </c>
      <c r="U297" s="231">
        <v>0.21734000000000001</v>
      </c>
      <c r="V297" s="231">
        <f>U297*H297</f>
        <v>0.21734000000000001</v>
      </c>
      <c r="W297" s="231">
        <v>0</v>
      </c>
      <c r="X297" s="232">
        <f>W297*H297</f>
        <v>0</v>
      </c>
      <c r="Y297" s="40"/>
      <c r="Z297" s="40"/>
      <c r="AA297" s="40"/>
      <c r="AB297" s="40"/>
      <c r="AC297" s="40"/>
      <c r="AD297" s="40"/>
      <c r="AE297" s="40"/>
      <c r="AR297" s="233" t="s">
        <v>175</v>
      </c>
      <c r="AT297" s="233" t="s">
        <v>171</v>
      </c>
      <c r="AU297" s="233" t="s">
        <v>86</v>
      </c>
      <c r="AY297" s="19" t="s">
        <v>166</v>
      </c>
      <c r="BE297" s="234">
        <f>IF(O297="základní",K297,0)</f>
        <v>0</v>
      </c>
      <c r="BF297" s="234">
        <f>IF(O297="snížená",K297,0)</f>
        <v>0</v>
      </c>
      <c r="BG297" s="234">
        <f>IF(O297="zákl. přenesená",K297,0)</f>
        <v>0</v>
      </c>
      <c r="BH297" s="234">
        <f>IF(O297="sníž. přenesená",K297,0)</f>
        <v>0</v>
      </c>
      <c r="BI297" s="234">
        <f>IF(O297="nulová",K297,0)</f>
        <v>0</v>
      </c>
      <c r="BJ297" s="19" t="s">
        <v>84</v>
      </c>
      <c r="BK297" s="234">
        <f>ROUND(P297*H297,2)</f>
        <v>0</v>
      </c>
      <c r="BL297" s="19" t="s">
        <v>175</v>
      </c>
      <c r="BM297" s="233" t="s">
        <v>2427</v>
      </c>
    </row>
    <row r="298" s="2" customFormat="1" ht="16.5" customHeight="1">
      <c r="A298" s="40"/>
      <c r="B298" s="41"/>
      <c r="C298" s="235" t="s">
        <v>370</v>
      </c>
      <c r="D298" s="235" t="s">
        <v>163</v>
      </c>
      <c r="E298" s="236" t="s">
        <v>2428</v>
      </c>
      <c r="F298" s="237" t="s">
        <v>2429</v>
      </c>
      <c r="G298" s="238" t="s">
        <v>730</v>
      </c>
      <c r="H298" s="239">
        <v>1</v>
      </c>
      <c r="I298" s="240"/>
      <c r="J298" s="241"/>
      <c r="K298" s="242">
        <f>ROUND(P298*H298,2)</f>
        <v>0</v>
      </c>
      <c r="L298" s="241"/>
      <c r="M298" s="243"/>
      <c r="N298" s="244" t="s">
        <v>20</v>
      </c>
      <c r="O298" s="229" t="s">
        <v>45</v>
      </c>
      <c r="P298" s="230">
        <f>I298+J298</f>
        <v>0</v>
      </c>
      <c r="Q298" s="230">
        <f>ROUND(I298*H298,2)</f>
        <v>0</v>
      </c>
      <c r="R298" s="230">
        <f>ROUND(J298*H298,2)</f>
        <v>0</v>
      </c>
      <c r="S298" s="86"/>
      <c r="T298" s="231">
        <f>S298*H298</f>
        <v>0</v>
      </c>
      <c r="U298" s="231">
        <v>0.052400000000000002</v>
      </c>
      <c r="V298" s="231">
        <f>U298*H298</f>
        <v>0.052400000000000002</v>
      </c>
      <c r="W298" s="231">
        <v>0</v>
      </c>
      <c r="X298" s="232">
        <f>W298*H298</f>
        <v>0</v>
      </c>
      <c r="Y298" s="40"/>
      <c r="Z298" s="40"/>
      <c r="AA298" s="40"/>
      <c r="AB298" s="40"/>
      <c r="AC298" s="40"/>
      <c r="AD298" s="40"/>
      <c r="AE298" s="40"/>
      <c r="AR298" s="233" t="s">
        <v>194</v>
      </c>
      <c r="AT298" s="233" t="s">
        <v>163</v>
      </c>
      <c r="AU298" s="233" t="s">
        <v>86</v>
      </c>
      <c r="AY298" s="19" t="s">
        <v>166</v>
      </c>
      <c r="BE298" s="234">
        <f>IF(O298="základní",K298,0)</f>
        <v>0</v>
      </c>
      <c r="BF298" s="234">
        <f>IF(O298="snížená",K298,0)</f>
        <v>0</v>
      </c>
      <c r="BG298" s="234">
        <f>IF(O298="zákl. přenesená",K298,0)</f>
        <v>0</v>
      </c>
      <c r="BH298" s="234">
        <f>IF(O298="sníž. přenesená",K298,0)</f>
        <v>0</v>
      </c>
      <c r="BI298" s="234">
        <f>IF(O298="nulová",K298,0)</f>
        <v>0</v>
      </c>
      <c r="BJ298" s="19" t="s">
        <v>84</v>
      </c>
      <c r="BK298" s="234">
        <f>ROUND(P298*H298,2)</f>
        <v>0</v>
      </c>
      <c r="BL298" s="19" t="s">
        <v>175</v>
      </c>
      <c r="BM298" s="233" t="s">
        <v>2430</v>
      </c>
    </row>
    <row r="299" s="2" customFormat="1" ht="21.75" customHeight="1">
      <c r="A299" s="40"/>
      <c r="B299" s="41"/>
      <c r="C299" s="220" t="s">
        <v>374</v>
      </c>
      <c r="D299" s="220" t="s">
        <v>171</v>
      </c>
      <c r="E299" s="221" t="s">
        <v>2431</v>
      </c>
      <c r="F299" s="222" t="s">
        <v>2432</v>
      </c>
      <c r="G299" s="223" t="s">
        <v>174</v>
      </c>
      <c r="H299" s="224">
        <v>304.69999999999999</v>
      </c>
      <c r="I299" s="225"/>
      <c r="J299" s="225"/>
      <c r="K299" s="226">
        <f>ROUND(P299*H299,2)</f>
        <v>0</v>
      </c>
      <c r="L299" s="227"/>
      <c r="M299" s="46"/>
      <c r="N299" s="228" t="s">
        <v>20</v>
      </c>
      <c r="O299" s="229" t="s">
        <v>45</v>
      </c>
      <c r="P299" s="230">
        <f>I299+J299</f>
        <v>0</v>
      </c>
      <c r="Q299" s="230">
        <f>ROUND(I299*H299,2)</f>
        <v>0</v>
      </c>
      <c r="R299" s="230">
        <f>ROUND(J299*H299,2)</f>
        <v>0</v>
      </c>
      <c r="S299" s="86"/>
      <c r="T299" s="231">
        <f>S299*H299</f>
        <v>0</v>
      </c>
      <c r="U299" s="231">
        <v>0.00012999999999999999</v>
      </c>
      <c r="V299" s="231">
        <f>U299*H299</f>
        <v>0.039610999999999993</v>
      </c>
      <c r="W299" s="231">
        <v>0</v>
      </c>
      <c r="X299" s="232">
        <f>W299*H299</f>
        <v>0</v>
      </c>
      <c r="Y299" s="40"/>
      <c r="Z299" s="40"/>
      <c r="AA299" s="40"/>
      <c r="AB299" s="40"/>
      <c r="AC299" s="40"/>
      <c r="AD299" s="40"/>
      <c r="AE299" s="40"/>
      <c r="AR299" s="233" t="s">
        <v>175</v>
      </c>
      <c r="AT299" s="233" t="s">
        <v>171</v>
      </c>
      <c r="AU299" s="233" t="s">
        <v>86</v>
      </c>
      <c r="AY299" s="19" t="s">
        <v>166</v>
      </c>
      <c r="BE299" s="234">
        <f>IF(O299="základní",K299,0)</f>
        <v>0</v>
      </c>
      <c r="BF299" s="234">
        <f>IF(O299="snížená",K299,0)</f>
        <v>0</v>
      </c>
      <c r="BG299" s="234">
        <f>IF(O299="zákl. přenesená",K299,0)</f>
        <v>0</v>
      </c>
      <c r="BH299" s="234">
        <f>IF(O299="sníž. přenesená",K299,0)</f>
        <v>0</v>
      </c>
      <c r="BI299" s="234">
        <f>IF(O299="nulová",K299,0)</f>
        <v>0</v>
      </c>
      <c r="BJ299" s="19" t="s">
        <v>84</v>
      </c>
      <c r="BK299" s="234">
        <f>ROUND(P299*H299,2)</f>
        <v>0</v>
      </c>
      <c r="BL299" s="19" t="s">
        <v>175</v>
      </c>
      <c r="BM299" s="233" t="s">
        <v>2433</v>
      </c>
    </row>
    <row r="300" s="13" customFormat="1">
      <c r="A300" s="13"/>
      <c r="B300" s="245"/>
      <c r="C300" s="246"/>
      <c r="D300" s="247" t="s">
        <v>605</v>
      </c>
      <c r="E300" s="248" t="s">
        <v>20</v>
      </c>
      <c r="F300" s="249" t="s">
        <v>2434</v>
      </c>
      <c r="G300" s="246"/>
      <c r="H300" s="250">
        <v>199.90000000000001</v>
      </c>
      <c r="I300" s="251"/>
      <c r="J300" s="251"/>
      <c r="K300" s="246"/>
      <c r="L300" s="246"/>
      <c r="M300" s="252"/>
      <c r="N300" s="253"/>
      <c r="O300" s="254"/>
      <c r="P300" s="254"/>
      <c r="Q300" s="254"/>
      <c r="R300" s="254"/>
      <c r="S300" s="254"/>
      <c r="T300" s="254"/>
      <c r="U300" s="254"/>
      <c r="V300" s="254"/>
      <c r="W300" s="254"/>
      <c r="X300" s="255"/>
      <c r="Y300" s="13"/>
      <c r="Z300" s="13"/>
      <c r="AA300" s="13"/>
      <c r="AB300" s="13"/>
      <c r="AC300" s="13"/>
      <c r="AD300" s="13"/>
      <c r="AE300" s="13"/>
      <c r="AT300" s="256" t="s">
        <v>605</v>
      </c>
      <c r="AU300" s="256" t="s">
        <v>86</v>
      </c>
      <c r="AV300" s="13" t="s">
        <v>86</v>
      </c>
      <c r="AW300" s="13" t="s">
        <v>5</v>
      </c>
      <c r="AX300" s="13" t="s">
        <v>76</v>
      </c>
      <c r="AY300" s="256" t="s">
        <v>166</v>
      </c>
    </row>
    <row r="301" s="13" customFormat="1">
      <c r="A301" s="13"/>
      <c r="B301" s="245"/>
      <c r="C301" s="246"/>
      <c r="D301" s="247" t="s">
        <v>605</v>
      </c>
      <c r="E301" s="248" t="s">
        <v>20</v>
      </c>
      <c r="F301" s="249" t="s">
        <v>2435</v>
      </c>
      <c r="G301" s="246"/>
      <c r="H301" s="250">
        <v>104.8</v>
      </c>
      <c r="I301" s="251"/>
      <c r="J301" s="251"/>
      <c r="K301" s="246"/>
      <c r="L301" s="246"/>
      <c r="M301" s="252"/>
      <c r="N301" s="253"/>
      <c r="O301" s="254"/>
      <c r="P301" s="254"/>
      <c r="Q301" s="254"/>
      <c r="R301" s="254"/>
      <c r="S301" s="254"/>
      <c r="T301" s="254"/>
      <c r="U301" s="254"/>
      <c r="V301" s="254"/>
      <c r="W301" s="254"/>
      <c r="X301" s="255"/>
      <c r="Y301" s="13"/>
      <c r="Z301" s="13"/>
      <c r="AA301" s="13"/>
      <c r="AB301" s="13"/>
      <c r="AC301" s="13"/>
      <c r="AD301" s="13"/>
      <c r="AE301" s="13"/>
      <c r="AT301" s="256" t="s">
        <v>605</v>
      </c>
      <c r="AU301" s="256" t="s">
        <v>86</v>
      </c>
      <c r="AV301" s="13" t="s">
        <v>86</v>
      </c>
      <c r="AW301" s="13" t="s">
        <v>5</v>
      </c>
      <c r="AX301" s="13" t="s">
        <v>76</v>
      </c>
      <c r="AY301" s="256" t="s">
        <v>166</v>
      </c>
    </row>
    <row r="302" s="14" customFormat="1">
      <c r="A302" s="14"/>
      <c r="B302" s="257"/>
      <c r="C302" s="258"/>
      <c r="D302" s="247" t="s">
        <v>605</v>
      </c>
      <c r="E302" s="259" t="s">
        <v>20</v>
      </c>
      <c r="F302" s="260" t="s">
        <v>608</v>
      </c>
      <c r="G302" s="258"/>
      <c r="H302" s="261">
        <v>304.69999999999999</v>
      </c>
      <c r="I302" s="262"/>
      <c r="J302" s="262"/>
      <c r="K302" s="258"/>
      <c r="L302" s="258"/>
      <c r="M302" s="263"/>
      <c r="N302" s="264"/>
      <c r="O302" s="265"/>
      <c r="P302" s="265"/>
      <c r="Q302" s="265"/>
      <c r="R302" s="265"/>
      <c r="S302" s="265"/>
      <c r="T302" s="265"/>
      <c r="U302" s="265"/>
      <c r="V302" s="265"/>
      <c r="W302" s="265"/>
      <c r="X302" s="266"/>
      <c r="Y302" s="14"/>
      <c r="Z302" s="14"/>
      <c r="AA302" s="14"/>
      <c r="AB302" s="14"/>
      <c r="AC302" s="14"/>
      <c r="AD302" s="14"/>
      <c r="AE302" s="14"/>
      <c r="AT302" s="267" t="s">
        <v>605</v>
      </c>
      <c r="AU302" s="267" t="s">
        <v>86</v>
      </c>
      <c r="AV302" s="14" t="s">
        <v>175</v>
      </c>
      <c r="AW302" s="14" t="s">
        <v>5</v>
      </c>
      <c r="AX302" s="14" t="s">
        <v>84</v>
      </c>
      <c r="AY302" s="267" t="s">
        <v>166</v>
      </c>
    </row>
    <row r="303" s="2" customFormat="1" ht="24.15" customHeight="1">
      <c r="A303" s="40"/>
      <c r="B303" s="41"/>
      <c r="C303" s="220" t="s">
        <v>377</v>
      </c>
      <c r="D303" s="220" t="s">
        <v>171</v>
      </c>
      <c r="E303" s="221" t="s">
        <v>2436</v>
      </c>
      <c r="F303" s="222" t="s">
        <v>2437</v>
      </c>
      <c r="G303" s="223" t="s">
        <v>179</v>
      </c>
      <c r="H303" s="224">
        <v>1</v>
      </c>
      <c r="I303" s="225"/>
      <c r="J303" s="225"/>
      <c r="K303" s="226">
        <f>ROUND(P303*H303,2)</f>
        <v>0</v>
      </c>
      <c r="L303" s="227"/>
      <c r="M303" s="46"/>
      <c r="N303" s="228" t="s">
        <v>20</v>
      </c>
      <c r="O303" s="229" t="s">
        <v>45</v>
      </c>
      <c r="P303" s="230">
        <f>I303+J303</f>
        <v>0</v>
      </c>
      <c r="Q303" s="230">
        <f>ROUND(I303*H303,2)</f>
        <v>0</v>
      </c>
      <c r="R303" s="230">
        <f>ROUND(J303*H303,2)</f>
        <v>0</v>
      </c>
      <c r="S303" s="86"/>
      <c r="T303" s="231">
        <f>S303*H303</f>
        <v>0</v>
      </c>
      <c r="U303" s="231">
        <v>0</v>
      </c>
      <c r="V303" s="231">
        <f>U303*H303</f>
        <v>0</v>
      </c>
      <c r="W303" s="231">
        <v>0</v>
      </c>
      <c r="X303" s="232">
        <f>W303*H303</f>
        <v>0</v>
      </c>
      <c r="Y303" s="40"/>
      <c r="Z303" s="40"/>
      <c r="AA303" s="40"/>
      <c r="AB303" s="40"/>
      <c r="AC303" s="40"/>
      <c r="AD303" s="40"/>
      <c r="AE303" s="40"/>
      <c r="AR303" s="233" t="s">
        <v>2438</v>
      </c>
      <c r="AT303" s="233" t="s">
        <v>171</v>
      </c>
      <c r="AU303" s="233" t="s">
        <v>86</v>
      </c>
      <c r="AY303" s="19" t="s">
        <v>166</v>
      </c>
      <c r="BE303" s="234">
        <f>IF(O303="základní",K303,0)</f>
        <v>0</v>
      </c>
      <c r="BF303" s="234">
        <f>IF(O303="snížená",K303,0)</f>
        <v>0</v>
      </c>
      <c r="BG303" s="234">
        <f>IF(O303="zákl. přenesená",K303,0)</f>
        <v>0</v>
      </c>
      <c r="BH303" s="234">
        <f>IF(O303="sníž. přenesená",K303,0)</f>
        <v>0</v>
      </c>
      <c r="BI303" s="234">
        <f>IF(O303="nulová",K303,0)</f>
        <v>0</v>
      </c>
      <c r="BJ303" s="19" t="s">
        <v>84</v>
      </c>
      <c r="BK303" s="234">
        <f>ROUND(P303*H303,2)</f>
        <v>0</v>
      </c>
      <c r="BL303" s="19" t="s">
        <v>2438</v>
      </c>
      <c r="BM303" s="233" t="s">
        <v>2439</v>
      </c>
    </row>
    <row r="304" s="2" customFormat="1" ht="16.5" customHeight="1">
      <c r="A304" s="40"/>
      <c r="B304" s="41"/>
      <c r="C304" s="220" t="s">
        <v>380</v>
      </c>
      <c r="D304" s="220" t="s">
        <v>171</v>
      </c>
      <c r="E304" s="221" t="s">
        <v>2440</v>
      </c>
      <c r="F304" s="222" t="s">
        <v>2441</v>
      </c>
      <c r="G304" s="223" t="s">
        <v>791</v>
      </c>
      <c r="H304" s="224">
        <v>1</v>
      </c>
      <c r="I304" s="225"/>
      <c r="J304" s="225"/>
      <c r="K304" s="226">
        <f>ROUND(P304*H304,2)</f>
        <v>0</v>
      </c>
      <c r="L304" s="227"/>
      <c r="M304" s="46"/>
      <c r="N304" s="228" t="s">
        <v>20</v>
      </c>
      <c r="O304" s="229" t="s">
        <v>45</v>
      </c>
      <c r="P304" s="230">
        <f>I304+J304</f>
        <v>0</v>
      </c>
      <c r="Q304" s="230">
        <f>ROUND(I304*H304,2)</f>
        <v>0</v>
      </c>
      <c r="R304" s="230">
        <f>ROUND(J304*H304,2)</f>
        <v>0</v>
      </c>
      <c r="S304" s="86"/>
      <c r="T304" s="231">
        <f>S304*H304</f>
        <v>0</v>
      </c>
      <c r="U304" s="231">
        <v>0</v>
      </c>
      <c r="V304" s="231">
        <f>U304*H304</f>
        <v>0</v>
      </c>
      <c r="W304" s="231">
        <v>0</v>
      </c>
      <c r="X304" s="232">
        <f>W304*H304</f>
        <v>0</v>
      </c>
      <c r="Y304" s="40"/>
      <c r="Z304" s="40"/>
      <c r="AA304" s="40"/>
      <c r="AB304" s="40"/>
      <c r="AC304" s="40"/>
      <c r="AD304" s="40"/>
      <c r="AE304" s="40"/>
      <c r="AR304" s="233" t="s">
        <v>2438</v>
      </c>
      <c r="AT304" s="233" t="s">
        <v>171</v>
      </c>
      <c r="AU304" s="233" t="s">
        <v>86</v>
      </c>
      <c r="AY304" s="19" t="s">
        <v>166</v>
      </c>
      <c r="BE304" s="234">
        <f>IF(O304="základní",K304,0)</f>
        <v>0</v>
      </c>
      <c r="BF304" s="234">
        <f>IF(O304="snížená",K304,0)</f>
        <v>0</v>
      </c>
      <c r="BG304" s="234">
        <f>IF(O304="zákl. přenesená",K304,0)</f>
        <v>0</v>
      </c>
      <c r="BH304" s="234">
        <f>IF(O304="sníž. přenesená",K304,0)</f>
        <v>0</v>
      </c>
      <c r="BI304" s="234">
        <f>IF(O304="nulová",K304,0)</f>
        <v>0</v>
      </c>
      <c r="BJ304" s="19" t="s">
        <v>84</v>
      </c>
      <c r="BK304" s="234">
        <f>ROUND(P304*H304,2)</f>
        <v>0</v>
      </c>
      <c r="BL304" s="19" t="s">
        <v>2438</v>
      </c>
      <c r="BM304" s="233" t="s">
        <v>2442</v>
      </c>
    </row>
    <row r="305" s="2" customFormat="1" ht="16.5" customHeight="1">
      <c r="A305" s="40"/>
      <c r="B305" s="41"/>
      <c r="C305" s="220" t="s">
        <v>383</v>
      </c>
      <c r="D305" s="220" t="s">
        <v>171</v>
      </c>
      <c r="E305" s="221" t="s">
        <v>2443</v>
      </c>
      <c r="F305" s="222" t="s">
        <v>2444</v>
      </c>
      <c r="G305" s="223" t="s">
        <v>791</v>
      </c>
      <c r="H305" s="224">
        <v>1</v>
      </c>
      <c r="I305" s="225"/>
      <c r="J305" s="225"/>
      <c r="K305" s="226">
        <f>ROUND(P305*H305,2)</f>
        <v>0</v>
      </c>
      <c r="L305" s="227"/>
      <c r="M305" s="46"/>
      <c r="N305" s="228" t="s">
        <v>20</v>
      </c>
      <c r="O305" s="229" t="s">
        <v>45</v>
      </c>
      <c r="P305" s="230">
        <f>I305+J305</f>
        <v>0</v>
      </c>
      <c r="Q305" s="230">
        <f>ROUND(I305*H305,2)</f>
        <v>0</v>
      </c>
      <c r="R305" s="230">
        <f>ROUND(J305*H305,2)</f>
        <v>0</v>
      </c>
      <c r="S305" s="86"/>
      <c r="T305" s="231">
        <f>S305*H305</f>
        <v>0</v>
      </c>
      <c r="U305" s="231">
        <v>0</v>
      </c>
      <c r="V305" s="231">
        <f>U305*H305</f>
        <v>0</v>
      </c>
      <c r="W305" s="231">
        <v>0</v>
      </c>
      <c r="X305" s="232">
        <f>W305*H305</f>
        <v>0</v>
      </c>
      <c r="Y305" s="40"/>
      <c r="Z305" s="40"/>
      <c r="AA305" s="40"/>
      <c r="AB305" s="40"/>
      <c r="AC305" s="40"/>
      <c r="AD305" s="40"/>
      <c r="AE305" s="40"/>
      <c r="AR305" s="233" t="s">
        <v>2438</v>
      </c>
      <c r="AT305" s="233" t="s">
        <v>171</v>
      </c>
      <c r="AU305" s="233" t="s">
        <v>86</v>
      </c>
      <c r="AY305" s="19" t="s">
        <v>166</v>
      </c>
      <c r="BE305" s="234">
        <f>IF(O305="základní",K305,0)</f>
        <v>0</v>
      </c>
      <c r="BF305" s="234">
        <f>IF(O305="snížená",K305,0)</f>
        <v>0</v>
      </c>
      <c r="BG305" s="234">
        <f>IF(O305="zákl. přenesená",K305,0)</f>
        <v>0</v>
      </c>
      <c r="BH305" s="234">
        <f>IF(O305="sníž. přenesená",K305,0)</f>
        <v>0</v>
      </c>
      <c r="BI305" s="234">
        <f>IF(O305="nulová",K305,0)</f>
        <v>0</v>
      </c>
      <c r="BJ305" s="19" t="s">
        <v>84</v>
      </c>
      <c r="BK305" s="234">
        <f>ROUND(P305*H305,2)</f>
        <v>0</v>
      </c>
      <c r="BL305" s="19" t="s">
        <v>2438</v>
      </c>
      <c r="BM305" s="233" t="s">
        <v>2445</v>
      </c>
    </row>
    <row r="306" s="2" customFormat="1" ht="16.5" customHeight="1">
      <c r="A306" s="40"/>
      <c r="B306" s="41"/>
      <c r="C306" s="220" t="s">
        <v>386</v>
      </c>
      <c r="D306" s="220" t="s">
        <v>171</v>
      </c>
      <c r="E306" s="221" t="s">
        <v>2446</v>
      </c>
      <c r="F306" s="222" t="s">
        <v>2447</v>
      </c>
      <c r="G306" s="223" t="s">
        <v>791</v>
      </c>
      <c r="H306" s="224">
        <v>1</v>
      </c>
      <c r="I306" s="225"/>
      <c r="J306" s="225"/>
      <c r="K306" s="226">
        <f>ROUND(P306*H306,2)</f>
        <v>0</v>
      </c>
      <c r="L306" s="227"/>
      <c r="M306" s="46"/>
      <c r="N306" s="228" t="s">
        <v>20</v>
      </c>
      <c r="O306" s="229" t="s">
        <v>45</v>
      </c>
      <c r="P306" s="230">
        <f>I306+J306</f>
        <v>0</v>
      </c>
      <c r="Q306" s="230">
        <f>ROUND(I306*H306,2)</f>
        <v>0</v>
      </c>
      <c r="R306" s="230">
        <f>ROUND(J306*H306,2)</f>
        <v>0</v>
      </c>
      <c r="S306" s="86"/>
      <c r="T306" s="231">
        <f>S306*H306</f>
        <v>0</v>
      </c>
      <c r="U306" s="231">
        <v>0</v>
      </c>
      <c r="V306" s="231">
        <f>U306*H306</f>
        <v>0</v>
      </c>
      <c r="W306" s="231">
        <v>0</v>
      </c>
      <c r="X306" s="232">
        <f>W306*H306</f>
        <v>0</v>
      </c>
      <c r="Y306" s="40"/>
      <c r="Z306" s="40"/>
      <c r="AA306" s="40"/>
      <c r="AB306" s="40"/>
      <c r="AC306" s="40"/>
      <c r="AD306" s="40"/>
      <c r="AE306" s="40"/>
      <c r="AR306" s="233" t="s">
        <v>2438</v>
      </c>
      <c r="AT306" s="233" t="s">
        <v>171</v>
      </c>
      <c r="AU306" s="233" t="s">
        <v>86</v>
      </c>
      <c r="AY306" s="19" t="s">
        <v>166</v>
      </c>
      <c r="BE306" s="234">
        <f>IF(O306="základní",K306,0)</f>
        <v>0</v>
      </c>
      <c r="BF306" s="234">
        <f>IF(O306="snížená",K306,0)</f>
        <v>0</v>
      </c>
      <c r="BG306" s="234">
        <f>IF(O306="zákl. přenesená",K306,0)</f>
        <v>0</v>
      </c>
      <c r="BH306" s="234">
        <f>IF(O306="sníž. přenesená",K306,0)</f>
        <v>0</v>
      </c>
      <c r="BI306" s="234">
        <f>IF(O306="nulová",K306,0)</f>
        <v>0</v>
      </c>
      <c r="BJ306" s="19" t="s">
        <v>84</v>
      </c>
      <c r="BK306" s="234">
        <f>ROUND(P306*H306,2)</f>
        <v>0</v>
      </c>
      <c r="BL306" s="19" t="s">
        <v>2438</v>
      </c>
      <c r="BM306" s="233" t="s">
        <v>2448</v>
      </c>
    </row>
    <row r="307" s="12" customFormat="1" ht="22.8" customHeight="1">
      <c r="A307" s="12"/>
      <c r="B307" s="203"/>
      <c r="C307" s="204"/>
      <c r="D307" s="205" t="s">
        <v>75</v>
      </c>
      <c r="E307" s="218" t="s">
        <v>548</v>
      </c>
      <c r="F307" s="218" t="s">
        <v>2449</v>
      </c>
      <c r="G307" s="204"/>
      <c r="H307" s="204"/>
      <c r="I307" s="207"/>
      <c r="J307" s="207"/>
      <c r="K307" s="219">
        <f>BK307</f>
        <v>0</v>
      </c>
      <c r="L307" s="204"/>
      <c r="M307" s="209"/>
      <c r="N307" s="210"/>
      <c r="O307" s="211"/>
      <c r="P307" s="211"/>
      <c r="Q307" s="212">
        <f>Q308</f>
        <v>0</v>
      </c>
      <c r="R307" s="212">
        <f>R308</f>
        <v>0</v>
      </c>
      <c r="S307" s="211"/>
      <c r="T307" s="213">
        <f>T308</f>
        <v>0</v>
      </c>
      <c r="U307" s="211"/>
      <c r="V307" s="213">
        <f>V308</f>
        <v>0</v>
      </c>
      <c r="W307" s="211"/>
      <c r="X307" s="214">
        <f>X308</f>
        <v>0</v>
      </c>
      <c r="Y307" s="12"/>
      <c r="Z307" s="12"/>
      <c r="AA307" s="12"/>
      <c r="AB307" s="12"/>
      <c r="AC307" s="12"/>
      <c r="AD307" s="12"/>
      <c r="AE307" s="12"/>
      <c r="AR307" s="215" t="s">
        <v>84</v>
      </c>
      <c r="AT307" s="216" t="s">
        <v>75</v>
      </c>
      <c r="AU307" s="216" t="s">
        <v>84</v>
      </c>
      <c r="AY307" s="215" t="s">
        <v>166</v>
      </c>
      <c r="BK307" s="217">
        <f>BK308</f>
        <v>0</v>
      </c>
    </row>
    <row r="308" s="2" customFormat="1" ht="24.15" customHeight="1">
      <c r="A308" s="40"/>
      <c r="B308" s="41"/>
      <c r="C308" s="220" t="s">
        <v>389</v>
      </c>
      <c r="D308" s="220" t="s">
        <v>171</v>
      </c>
      <c r="E308" s="221" t="s">
        <v>2450</v>
      </c>
      <c r="F308" s="222" t="s">
        <v>2451</v>
      </c>
      <c r="G308" s="223" t="s">
        <v>1374</v>
      </c>
      <c r="H308" s="224">
        <v>5.8959999999999999</v>
      </c>
      <c r="I308" s="225"/>
      <c r="J308" s="225"/>
      <c r="K308" s="226">
        <f>ROUND(P308*H308,2)</f>
        <v>0</v>
      </c>
      <c r="L308" s="227"/>
      <c r="M308" s="46"/>
      <c r="N308" s="228" t="s">
        <v>20</v>
      </c>
      <c r="O308" s="229" t="s">
        <v>45</v>
      </c>
      <c r="P308" s="230">
        <f>I308+J308</f>
        <v>0</v>
      </c>
      <c r="Q308" s="230">
        <f>ROUND(I308*H308,2)</f>
        <v>0</v>
      </c>
      <c r="R308" s="230">
        <f>ROUND(J308*H308,2)</f>
        <v>0</v>
      </c>
      <c r="S308" s="86"/>
      <c r="T308" s="231">
        <f>S308*H308</f>
        <v>0</v>
      </c>
      <c r="U308" s="231">
        <v>0</v>
      </c>
      <c r="V308" s="231">
        <f>U308*H308</f>
        <v>0</v>
      </c>
      <c r="W308" s="231">
        <v>0</v>
      </c>
      <c r="X308" s="232">
        <f>W308*H308</f>
        <v>0</v>
      </c>
      <c r="Y308" s="40"/>
      <c r="Z308" s="40"/>
      <c r="AA308" s="40"/>
      <c r="AB308" s="40"/>
      <c r="AC308" s="40"/>
      <c r="AD308" s="40"/>
      <c r="AE308" s="40"/>
      <c r="AR308" s="233" t="s">
        <v>175</v>
      </c>
      <c r="AT308" s="233" t="s">
        <v>171</v>
      </c>
      <c r="AU308" s="233" t="s">
        <v>86</v>
      </c>
      <c r="AY308" s="19" t="s">
        <v>166</v>
      </c>
      <c r="BE308" s="234">
        <f>IF(O308="základní",K308,0)</f>
        <v>0</v>
      </c>
      <c r="BF308" s="234">
        <f>IF(O308="snížená",K308,0)</f>
        <v>0</v>
      </c>
      <c r="BG308" s="234">
        <f>IF(O308="zákl. přenesená",K308,0)</f>
        <v>0</v>
      </c>
      <c r="BH308" s="234">
        <f>IF(O308="sníž. přenesená",K308,0)</f>
        <v>0</v>
      </c>
      <c r="BI308" s="234">
        <f>IF(O308="nulová",K308,0)</f>
        <v>0</v>
      </c>
      <c r="BJ308" s="19" t="s">
        <v>84</v>
      </c>
      <c r="BK308" s="234">
        <f>ROUND(P308*H308,2)</f>
        <v>0</v>
      </c>
      <c r="BL308" s="19" t="s">
        <v>175</v>
      </c>
      <c r="BM308" s="233" t="s">
        <v>2452</v>
      </c>
    </row>
    <row r="309" s="12" customFormat="1" ht="22.8" customHeight="1">
      <c r="A309" s="12"/>
      <c r="B309" s="203"/>
      <c r="C309" s="204"/>
      <c r="D309" s="205" t="s">
        <v>75</v>
      </c>
      <c r="E309" s="218" t="s">
        <v>1529</v>
      </c>
      <c r="F309" s="218" t="s">
        <v>1530</v>
      </c>
      <c r="G309" s="204"/>
      <c r="H309" s="204"/>
      <c r="I309" s="207"/>
      <c r="J309" s="207"/>
      <c r="K309" s="219">
        <f>BK309</f>
        <v>0</v>
      </c>
      <c r="L309" s="204"/>
      <c r="M309" s="209"/>
      <c r="N309" s="210"/>
      <c r="O309" s="211"/>
      <c r="P309" s="211"/>
      <c r="Q309" s="212">
        <f>SUM(Q310:Q316)</f>
        <v>0</v>
      </c>
      <c r="R309" s="212">
        <f>SUM(R310:R316)</f>
        <v>0</v>
      </c>
      <c r="S309" s="211"/>
      <c r="T309" s="213">
        <f>SUM(T310:T316)</f>
        <v>0</v>
      </c>
      <c r="U309" s="211"/>
      <c r="V309" s="213">
        <f>SUM(V310:V316)</f>
        <v>0</v>
      </c>
      <c r="W309" s="211"/>
      <c r="X309" s="214">
        <f>SUM(X310:X316)</f>
        <v>0</v>
      </c>
      <c r="Y309" s="12"/>
      <c r="Z309" s="12"/>
      <c r="AA309" s="12"/>
      <c r="AB309" s="12"/>
      <c r="AC309" s="12"/>
      <c r="AD309" s="12"/>
      <c r="AE309" s="12"/>
      <c r="AR309" s="215" t="s">
        <v>84</v>
      </c>
      <c r="AT309" s="216" t="s">
        <v>75</v>
      </c>
      <c r="AU309" s="216" t="s">
        <v>84</v>
      </c>
      <c r="AY309" s="215" t="s">
        <v>166</v>
      </c>
      <c r="BK309" s="217">
        <f>SUM(BK310:BK316)</f>
        <v>0</v>
      </c>
    </row>
    <row r="310" s="2" customFormat="1" ht="33" customHeight="1">
      <c r="A310" s="40"/>
      <c r="B310" s="41"/>
      <c r="C310" s="220" t="s">
        <v>392</v>
      </c>
      <c r="D310" s="220" t="s">
        <v>171</v>
      </c>
      <c r="E310" s="221" t="s">
        <v>2170</v>
      </c>
      <c r="F310" s="222" t="s">
        <v>2171</v>
      </c>
      <c r="G310" s="223" t="s">
        <v>1374</v>
      </c>
      <c r="H310" s="224">
        <v>50.223999999999997</v>
      </c>
      <c r="I310" s="225"/>
      <c r="J310" s="225"/>
      <c r="K310" s="226">
        <f>ROUND(P310*H310,2)</f>
        <v>0</v>
      </c>
      <c r="L310" s="227"/>
      <c r="M310" s="46"/>
      <c r="N310" s="228" t="s">
        <v>20</v>
      </c>
      <c r="O310" s="229" t="s">
        <v>45</v>
      </c>
      <c r="P310" s="230">
        <f>I310+J310</f>
        <v>0</v>
      </c>
      <c r="Q310" s="230">
        <f>ROUND(I310*H310,2)</f>
        <v>0</v>
      </c>
      <c r="R310" s="230">
        <f>ROUND(J310*H310,2)</f>
        <v>0</v>
      </c>
      <c r="S310" s="86"/>
      <c r="T310" s="231">
        <f>S310*H310</f>
        <v>0</v>
      </c>
      <c r="U310" s="231">
        <v>0</v>
      </c>
      <c r="V310" s="231">
        <f>U310*H310</f>
        <v>0</v>
      </c>
      <c r="W310" s="231">
        <v>0</v>
      </c>
      <c r="X310" s="232">
        <f>W310*H310</f>
        <v>0</v>
      </c>
      <c r="Y310" s="40"/>
      <c r="Z310" s="40"/>
      <c r="AA310" s="40"/>
      <c r="AB310" s="40"/>
      <c r="AC310" s="40"/>
      <c r="AD310" s="40"/>
      <c r="AE310" s="40"/>
      <c r="AR310" s="233" t="s">
        <v>175</v>
      </c>
      <c r="AT310" s="233" t="s">
        <v>171</v>
      </c>
      <c r="AU310" s="233" t="s">
        <v>86</v>
      </c>
      <c r="AY310" s="19" t="s">
        <v>166</v>
      </c>
      <c r="BE310" s="234">
        <f>IF(O310="základní",K310,0)</f>
        <v>0</v>
      </c>
      <c r="BF310" s="234">
        <f>IF(O310="snížená",K310,0)</f>
        <v>0</v>
      </c>
      <c r="BG310" s="234">
        <f>IF(O310="zákl. přenesená",K310,0)</f>
        <v>0</v>
      </c>
      <c r="BH310" s="234">
        <f>IF(O310="sníž. přenesená",K310,0)</f>
        <v>0</v>
      </c>
      <c r="BI310" s="234">
        <f>IF(O310="nulová",K310,0)</f>
        <v>0</v>
      </c>
      <c r="BJ310" s="19" t="s">
        <v>84</v>
      </c>
      <c r="BK310" s="234">
        <f>ROUND(P310*H310,2)</f>
        <v>0</v>
      </c>
      <c r="BL310" s="19" t="s">
        <v>175</v>
      </c>
      <c r="BM310" s="233" t="s">
        <v>2453</v>
      </c>
    </row>
    <row r="311" s="13" customFormat="1">
      <c r="A311" s="13"/>
      <c r="B311" s="245"/>
      <c r="C311" s="246"/>
      <c r="D311" s="247" t="s">
        <v>605</v>
      </c>
      <c r="E311" s="248" t="s">
        <v>20</v>
      </c>
      <c r="F311" s="249" t="s">
        <v>2454</v>
      </c>
      <c r="G311" s="246"/>
      <c r="H311" s="250">
        <v>50.223999999999997</v>
      </c>
      <c r="I311" s="251"/>
      <c r="J311" s="251"/>
      <c r="K311" s="246"/>
      <c r="L311" s="246"/>
      <c r="M311" s="252"/>
      <c r="N311" s="253"/>
      <c r="O311" s="254"/>
      <c r="P311" s="254"/>
      <c r="Q311" s="254"/>
      <c r="R311" s="254"/>
      <c r="S311" s="254"/>
      <c r="T311" s="254"/>
      <c r="U311" s="254"/>
      <c r="V311" s="254"/>
      <c r="W311" s="254"/>
      <c r="X311" s="255"/>
      <c r="Y311" s="13"/>
      <c r="Z311" s="13"/>
      <c r="AA311" s="13"/>
      <c r="AB311" s="13"/>
      <c r="AC311" s="13"/>
      <c r="AD311" s="13"/>
      <c r="AE311" s="13"/>
      <c r="AT311" s="256" t="s">
        <v>605</v>
      </c>
      <c r="AU311" s="256" t="s">
        <v>86</v>
      </c>
      <c r="AV311" s="13" t="s">
        <v>86</v>
      </c>
      <c r="AW311" s="13" t="s">
        <v>5</v>
      </c>
      <c r="AX311" s="13" t="s">
        <v>84</v>
      </c>
      <c r="AY311" s="256" t="s">
        <v>166</v>
      </c>
    </row>
    <row r="312" s="2" customFormat="1" ht="44.25" customHeight="1">
      <c r="A312" s="40"/>
      <c r="B312" s="41"/>
      <c r="C312" s="220" t="s">
        <v>396</v>
      </c>
      <c r="D312" s="220" t="s">
        <v>171</v>
      </c>
      <c r="E312" s="221" t="s">
        <v>2175</v>
      </c>
      <c r="F312" s="222" t="s">
        <v>2176</v>
      </c>
      <c r="G312" s="223" t="s">
        <v>1374</v>
      </c>
      <c r="H312" s="224">
        <v>954.25599999999997</v>
      </c>
      <c r="I312" s="225"/>
      <c r="J312" s="225"/>
      <c r="K312" s="226">
        <f>ROUND(P312*H312,2)</f>
        <v>0</v>
      </c>
      <c r="L312" s="227"/>
      <c r="M312" s="46"/>
      <c r="N312" s="228" t="s">
        <v>20</v>
      </c>
      <c r="O312" s="229" t="s">
        <v>45</v>
      </c>
      <c r="P312" s="230">
        <f>I312+J312</f>
        <v>0</v>
      </c>
      <c r="Q312" s="230">
        <f>ROUND(I312*H312,2)</f>
        <v>0</v>
      </c>
      <c r="R312" s="230">
        <f>ROUND(J312*H312,2)</f>
        <v>0</v>
      </c>
      <c r="S312" s="86"/>
      <c r="T312" s="231">
        <f>S312*H312</f>
        <v>0</v>
      </c>
      <c r="U312" s="231">
        <v>0</v>
      </c>
      <c r="V312" s="231">
        <f>U312*H312</f>
        <v>0</v>
      </c>
      <c r="W312" s="231">
        <v>0</v>
      </c>
      <c r="X312" s="232">
        <f>W312*H312</f>
        <v>0</v>
      </c>
      <c r="Y312" s="40"/>
      <c r="Z312" s="40"/>
      <c r="AA312" s="40"/>
      <c r="AB312" s="40"/>
      <c r="AC312" s="40"/>
      <c r="AD312" s="40"/>
      <c r="AE312" s="40"/>
      <c r="AR312" s="233" t="s">
        <v>175</v>
      </c>
      <c r="AT312" s="233" t="s">
        <v>171</v>
      </c>
      <c r="AU312" s="233" t="s">
        <v>86</v>
      </c>
      <c r="AY312" s="19" t="s">
        <v>166</v>
      </c>
      <c r="BE312" s="234">
        <f>IF(O312="základní",K312,0)</f>
        <v>0</v>
      </c>
      <c r="BF312" s="234">
        <f>IF(O312="snížená",K312,0)</f>
        <v>0</v>
      </c>
      <c r="BG312" s="234">
        <f>IF(O312="zákl. přenesená",K312,0)</f>
        <v>0</v>
      </c>
      <c r="BH312" s="234">
        <f>IF(O312="sníž. přenesená",K312,0)</f>
        <v>0</v>
      </c>
      <c r="BI312" s="234">
        <f>IF(O312="nulová",K312,0)</f>
        <v>0</v>
      </c>
      <c r="BJ312" s="19" t="s">
        <v>84</v>
      </c>
      <c r="BK312" s="234">
        <f>ROUND(P312*H312,2)</f>
        <v>0</v>
      </c>
      <c r="BL312" s="19" t="s">
        <v>175</v>
      </c>
      <c r="BM312" s="233" t="s">
        <v>2455</v>
      </c>
    </row>
    <row r="313" s="13" customFormat="1">
      <c r="A313" s="13"/>
      <c r="B313" s="245"/>
      <c r="C313" s="246"/>
      <c r="D313" s="247" t="s">
        <v>605</v>
      </c>
      <c r="E313" s="246"/>
      <c r="F313" s="249" t="s">
        <v>2456</v>
      </c>
      <c r="G313" s="246"/>
      <c r="H313" s="250">
        <v>954.25599999999997</v>
      </c>
      <c r="I313" s="251"/>
      <c r="J313" s="251"/>
      <c r="K313" s="246"/>
      <c r="L313" s="246"/>
      <c r="M313" s="252"/>
      <c r="N313" s="253"/>
      <c r="O313" s="254"/>
      <c r="P313" s="254"/>
      <c r="Q313" s="254"/>
      <c r="R313" s="254"/>
      <c r="S313" s="254"/>
      <c r="T313" s="254"/>
      <c r="U313" s="254"/>
      <c r="V313" s="254"/>
      <c r="W313" s="254"/>
      <c r="X313" s="255"/>
      <c r="Y313" s="13"/>
      <c r="Z313" s="13"/>
      <c r="AA313" s="13"/>
      <c r="AB313" s="13"/>
      <c r="AC313" s="13"/>
      <c r="AD313" s="13"/>
      <c r="AE313" s="13"/>
      <c r="AT313" s="256" t="s">
        <v>605</v>
      </c>
      <c r="AU313" s="256" t="s">
        <v>86</v>
      </c>
      <c r="AV313" s="13" t="s">
        <v>86</v>
      </c>
      <c r="AW313" s="13" t="s">
        <v>4</v>
      </c>
      <c r="AX313" s="13" t="s">
        <v>84</v>
      </c>
      <c r="AY313" s="256" t="s">
        <v>166</v>
      </c>
    </row>
    <row r="314" s="2" customFormat="1" ht="44.25" customHeight="1">
      <c r="A314" s="40"/>
      <c r="B314" s="41"/>
      <c r="C314" s="220" t="s">
        <v>400</v>
      </c>
      <c r="D314" s="220" t="s">
        <v>171</v>
      </c>
      <c r="E314" s="221" t="s">
        <v>2179</v>
      </c>
      <c r="F314" s="222" t="s">
        <v>2180</v>
      </c>
      <c r="G314" s="223" t="s">
        <v>1374</v>
      </c>
      <c r="H314" s="224">
        <v>49.588999999999999</v>
      </c>
      <c r="I314" s="225"/>
      <c r="J314" s="225"/>
      <c r="K314" s="226">
        <f>ROUND(P314*H314,2)</f>
        <v>0</v>
      </c>
      <c r="L314" s="227"/>
      <c r="M314" s="46"/>
      <c r="N314" s="228" t="s">
        <v>20</v>
      </c>
      <c r="O314" s="229" t="s">
        <v>45</v>
      </c>
      <c r="P314" s="230">
        <f>I314+J314</f>
        <v>0</v>
      </c>
      <c r="Q314" s="230">
        <f>ROUND(I314*H314,2)</f>
        <v>0</v>
      </c>
      <c r="R314" s="230">
        <f>ROUND(J314*H314,2)</f>
        <v>0</v>
      </c>
      <c r="S314" s="86"/>
      <c r="T314" s="231">
        <f>S314*H314</f>
        <v>0</v>
      </c>
      <c r="U314" s="231">
        <v>0</v>
      </c>
      <c r="V314" s="231">
        <f>U314*H314</f>
        <v>0</v>
      </c>
      <c r="W314" s="231">
        <v>0</v>
      </c>
      <c r="X314" s="232">
        <f>W314*H314</f>
        <v>0</v>
      </c>
      <c r="Y314" s="40"/>
      <c r="Z314" s="40"/>
      <c r="AA314" s="40"/>
      <c r="AB314" s="40"/>
      <c r="AC314" s="40"/>
      <c r="AD314" s="40"/>
      <c r="AE314" s="40"/>
      <c r="AR314" s="233" t="s">
        <v>175</v>
      </c>
      <c r="AT314" s="233" t="s">
        <v>171</v>
      </c>
      <c r="AU314" s="233" t="s">
        <v>86</v>
      </c>
      <c r="AY314" s="19" t="s">
        <v>166</v>
      </c>
      <c r="BE314" s="234">
        <f>IF(O314="základní",K314,0)</f>
        <v>0</v>
      </c>
      <c r="BF314" s="234">
        <f>IF(O314="snížená",K314,0)</f>
        <v>0</v>
      </c>
      <c r="BG314" s="234">
        <f>IF(O314="zákl. přenesená",K314,0)</f>
        <v>0</v>
      </c>
      <c r="BH314" s="234">
        <f>IF(O314="sníž. přenesená",K314,0)</f>
        <v>0</v>
      </c>
      <c r="BI314" s="234">
        <f>IF(O314="nulová",K314,0)</f>
        <v>0</v>
      </c>
      <c r="BJ314" s="19" t="s">
        <v>84</v>
      </c>
      <c r="BK314" s="234">
        <f>ROUND(P314*H314,2)</f>
        <v>0</v>
      </c>
      <c r="BL314" s="19" t="s">
        <v>175</v>
      </c>
      <c r="BM314" s="233" t="s">
        <v>2457</v>
      </c>
    </row>
    <row r="315" s="13" customFormat="1">
      <c r="A315" s="13"/>
      <c r="B315" s="245"/>
      <c r="C315" s="246"/>
      <c r="D315" s="247" t="s">
        <v>605</v>
      </c>
      <c r="E315" s="248" t="s">
        <v>20</v>
      </c>
      <c r="F315" s="249" t="s">
        <v>2458</v>
      </c>
      <c r="G315" s="246"/>
      <c r="H315" s="250">
        <v>49.588999999999999</v>
      </c>
      <c r="I315" s="251"/>
      <c r="J315" s="251"/>
      <c r="K315" s="246"/>
      <c r="L315" s="246"/>
      <c r="M315" s="252"/>
      <c r="N315" s="253"/>
      <c r="O315" s="254"/>
      <c r="P315" s="254"/>
      <c r="Q315" s="254"/>
      <c r="R315" s="254"/>
      <c r="S315" s="254"/>
      <c r="T315" s="254"/>
      <c r="U315" s="254"/>
      <c r="V315" s="254"/>
      <c r="W315" s="254"/>
      <c r="X315" s="255"/>
      <c r="Y315" s="13"/>
      <c r="Z315" s="13"/>
      <c r="AA315" s="13"/>
      <c r="AB315" s="13"/>
      <c r="AC315" s="13"/>
      <c r="AD315" s="13"/>
      <c r="AE315" s="13"/>
      <c r="AT315" s="256" t="s">
        <v>605</v>
      </c>
      <c r="AU315" s="256" t="s">
        <v>86</v>
      </c>
      <c r="AV315" s="13" t="s">
        <v>86</v>
      </c>
      <c r="AW315" s="13" t="s">
        <v>5</v>
      </c>
      <c r="AX315" s="13" t="s">
        <v>84</v>
      </c>
      <c r="AY315" s="256" t="s">
        <v>166</v>
      </c>
    </row>
    <row r="316" s="2" customFormat="1" ht="44.25" customHeight="1">
      <c r="A316" s="40"/>
      <c r="B316" s="41"/>
      <c r="C316" s="220" t="s">
        <v>404</v>
      </c>
      <c r="D316" s="220" t="s">
        <v>171</v>
      </c>
      <c r="E316" s="221" t="s">
        <v>2459</v>
      </c>
      <c r="F316" s="222" t="s">
        <v>2460</v>
      </c>
      <c r="G316" s="223" t="s">
        <v>1374</v>
      </c>
      <c r="H316" s="224">
        <v>0.63500000000000001</v>
      </c>
      <c r="I316" s="225"/>
      <c r="J316" s="225"/>
      <c r="K316" s="226">
        <f>ROUND(P316*H316,2)</f>
        <v>0</v>
      </c>
      <c r="L316" s="227"/>
      <c r="M316" s="46"/>
      <c r="N316" s="268" t="s">
        <v>20</v>
      </c>
      <c r="O316" s="269" t="s">
        <v>45</v>
      </c>
      <c r="P316" s="270">
        <f>I316+J316</f>
        <v>0</v>
      </c>
      <c r="Q316" s="270">
        <f>ROUND(I316*H316,2)</f>
        <v>0</v>
      </c>
      <c r="R316" s="270">
        <f>ROUND(J316*H316,2)</f>
        <v>0</v>
      </c>
      <c r="S316" s="271"/>
      <c r="T316" s="272">
        <f>S316*H316</f>
        <v>0</v>
      </c>
      <c r="U316" s="272">
        <v>0</v>
      </c>
      <c r="V316" s="272">
        <f>U316*H316</f>
        <v>0</v>
      </c>
      <c r="W316" s="272">
        <v>0</v>
      </c>
      <c r="X316" s="273">
        <f>W316*H316</f>
        <v>0</v>
      </c>
      <c r="Y316" s="40"/>
      <c r="Z316" s="40"/>
      <c r="AA316" s="40"/>
      <c r="AB316" s="40"/>
      <c r="AC316" s="40"/>
      <c r="AD316" s="40"/>
      <c r="AE316" s="40"/>
      <c r="AR316" s="233" t="s">
        <v>175</v>
      </c>
      <c r="AT316" s="233" t="s">
        <v>171</v>
      </c>
      <c r="AU316" s="233" t="s">
        <v>86</v>
      </c>
      <c r="AY316" s="19" t="s">
        <v>166</v>
      </c>
      <c r="BE316" s="234">
        <f>IF(O316="základní",K316,0)</f>
        <v>0</v>
      </c>
      <c r="BF316" s="234">
        <f>IF(O316="snížená",K316,0)</f>
        <v>0</v>
      </c>
      <c r="BG316" s="234">
        <f>IF(O316="zákl. přenesená",K316,0)</f>
        <v>0</v>
      </c>
      <c r="BH316" s="234">
        <f>IF(O316="sníž. přenesená",K316,0)</f>
        <v>0</v>
      </c>
      <c r="BI316" s="234">
        <f>IF(O316="nulová",K316,0)</f>
        <v>0</v>
      </c>
      <c r="BJ316" s="19" t="s">
        <v>84</v>
      </c>
      <c r="BK316" s="234">
        <f>ROUND(P316*H316,2)</f>
        <v>0</v>
      </c>
      <c r="BL316" s="19" t="s">
        <v>175</v>
      </c>
      <c r="BM316" s="233" t="s">
        <v>2461</v>
      </c>
    </row>
    <row r="317" s="2" customFormat="1" ht="6.96" customHeight="1">
      <c r="A317" s="40"/>
      <c r="B317" s="61"/>
      <c r="C317" s="62"/>
      <c r="D317" s="62"/>
      <c r="E317" s="62"/>
      <c r="F317" s="62"/>
      <c r="G317" s="62"/>
      <c r="H317" s="62"/>
      <c r="I317" s="62"/>
      <c r="J317" s="62"/>
      <c r="K317" s="62"/>
      <c r="L317" s="62"/>
      <c r="M317" s="46"/>
      <c r="N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</row>
  </sheetData>
  <sheetProtection sheet="1" autoFilter="0" formatColumns="0" formatRows="0" objects="1" scenarios="1" spinCount="100000" saltValue="JZjjPMxfxOZ+cFI4oI8aPutFnhf8UhdncCJu3d/d8gOrNw2kf6D2UuYnqUrGcu7cQ8KG/1UkWspc8eco5Xvqmg==" hashValue="2TdNG0NakvmkbypBLDBFvhSYJWrSyADxOr3tzPj50+namDG3e0YvQqniNbTjYH85OkmAmo4nXj9DkDncKUXHtw==" algorithmName="SHA-512" password="CC35"/>
  <autoFilter ref="C87:L316"/>
  <mergeCells count="9">
    <mergeCell ref="E7:H7"/>
    <mergeCell ref="E9:H9"/>
    <mergeCell ref="E18:H18"/>
    <mergeCell ref="E27:H27"/>
    <mergeCell ref="E50:H50"/>
    <mergeCell ref="E52:H52"/>
    <mergeCell ref="E78:H78"/>
    <mergeCell ref="E80:H80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9" t="s">
        <v>101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22"/>
      <c r="AT3" s="19" t="s">
        <v>86</v>
      </c>
    </row>
    <row r="4" s="1" customFormat="1" ht="24.96" customHeight="1">
      <c r="B4" s="22"/>
      <c r="D4" s="145" t="s">
        <v>121</v>
      </c>
      <c r="M4" s="22"/>
      <c r="N4" s="146" t="s">
        <v>11</v>
      </c>
      <c r="AT4" s="19" t="s">
        <v>4</v>
      </c>
    </row>
    <row r="5" s="1" customFormat="1" ht="6.96" customHeight="1">
      <c r="B5" s="22"/>
      <c r="M5" s="22"/>
    </row>
    <row r="6" s="1" customFormat="1" ht="12" customHeight="1">
      <c r="B6" s="22"/>
      <c r="D6" s="147" t="s">
        <v>17</v>
      </c>
      <c r="M6" s="22"/>
    </row>
    <row r="7" s="1" customFormat="1" ht="16.5" customHeight="1">
      <c r="B7" s="22"/>
      <c r="E7" s="148" t="str">
        <f>'Rekapitulace stavby'!K6</f>
        <v>Rozvoj vodíkové mobility v Ostravě 1.etapa - 1.a2. fáze</v>
      </c>
      <c r="F7" s="147"/>
      <c r="G7" s="147"/>
      <c r="H7" s="147"/>
      <c r="M7" s="22"/>
    </row>
    <row r="8" s="2" customFormat="1" ht="12" customHeight="1">
      <c r="A8" s="40"/>
      <c r="B8" s="46"/>
      <c r="C8" s="40"/>
      <c r="D8" s="147" t="s">
        <v>122</v>
      </c>
      <c r="E8" s="40"/>
      <c r="F8" s="40"/>
      <c r="G8" s="40"/>
      <c r="H8" s="40"/>
      <c r="I8" s="40"/>
      <c r="J8" s="40"/>
      <c r="K8" s="40"/>
      <c r="L8" s="40"/>
      <c r="M8" s="149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50" t="s">
        <v>2462</v>
      </c>
      <c r="F9" s="40"/>
      <c r="G9" s="40"/>
      <c r="H9" s="40"/>
      <c r="I9" s="40"/>
      <c r="J9" s="40"/>
      <c r="K9" s="40"/>
      <c r="L9" s="40"/>
      <c r="M9" s="149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149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7" t="s">
        <v>19</v>
      </c>
      <c r="E11" s="40"/>
      <c r="F11" s="138" t="s">
        <v>20</v>
      </c>
      <c r="G11" s="40"/>
      <c r="H11" s="40"/>
      <c r="I11" s="147" t="s">
        <v>21</v>
      </c>
      <c r="J11" s="138" t="s">
        <v>20</v>
      </c>
      <c r="K11" s="40"/>
      <c r="L11" s="40"/>
      <c r="M11" s="149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7" t="s">
        <v>22</v>
      </c>
      <c r="E12" s="40"/>
      <c r="F12" s="138" t="s">
        <v>23</v>
      </c>
      <c r="G12" s="40"/>
      <c r="H12" s="40"/>
      <c r="I12" s="147" t="s">
        <v>24</v>
      </c>
      <c r="J12" s="151" t="str">
        <f>'Rekapitulace stavby'!AN8</f>
        <v>21. 3. 2022</v>
      </c>
      <c r="K12" s="40"/>
      <c r="L12" s="40"/>
      <c r="M12" s="149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149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7" t="s">
        <v>26</v>
      </c>
      <c r="E14" s="40"/>
      <c r="F14" s="40"/>
      <c r="G14" s="40"/>
      <c r="H14" s="40"/>
      <c r="I14" s="147" t="s">
        <v>27</v>
      </c>
      <c r="J14" s="138" t="s">
        <v>28</v>
      </c>
      <c r="K14" s="40"/>
      <c r="L14" s="40"/>
      <c r="M14" s="149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29</v>
      </c>
      <c r="F15" s="40"/>
      <c r="G15" s="40"/>
      <c r="H15" s="40"/>
      <c r="I15" s="147" t="s">
        <v>30</v>
      </c>
      <c r="J15" s="138" t="s">
        <v>20</v>
      </c>
      <c r="K15" s="40"/>
      <c r="L15" s="40"/>
      <c r="M15" s="149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149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7" t="s">
        <v>31</v>
      </c>
      <c r="E17" s="40"/>
      <c r="F17" s="40"/>
      <c r="G17" s="40"/>
      <c r="H17" s="40"/>
      <c r="I17" s="147" t="s">
        <v>27</v>
      </c>
      <c r="J17" s="35" t="str">
        <f>'Rekapitulace stavby'!AN13</f>
        <v>Vyplň údaj</v>
      </c>
      <c r="K17" s="40"/>
      <c r="L17" s="40"/>
      <c r="M17" s="149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47" t="s">
        <v>30</v>
      </c>
      <c r="J18" s="35" t="str">
        <f>'Rekapitulace stavby'!AN14</f>
        <v>Vyplň údaj</v>
      </c>
      <c r="K18" s="40"/>
      <c r="L18" s="40"/>
      <c r="M18" s="149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149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7" t="s">
        <v>33</v>
      </c>
      <c r="E20" s="40"/>
      <c r="F20" s="40"/>
      <c r="G20" s="40"/>
      <c r="H20" s="40"/>
      <c r="I20" s="147" t="s">
        <v>27</v>
      </c>
      <c r="J20" s="138" t="s">
        <v>34</v>
      </c>
      <c r="K20" s="40"/>
      <c r="L20" s="40"/>
      <c r="M20" s="149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35</v>
      </c>
      <c r="F21" s="40"/>
      <c r="G21" s="40"/>
      <c r="H21" s="40"/>
      <c r="I21" s="147" t="s">
        <v>30</v>
      </c>
      <c r="J21" s="138" t="s">
        <v>20</v>
      </c>
      <c r="K21" s="40"/>
      <c r="L21" s="40"/>
      <c r="M21" s="149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149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7" t="s">
        <v>36</v>
      </c>
      <c r="E23" s="40"/>
      <c r="F23" s="40"/>
      <c r="G23" s="40"/>
      <c r="H23" s="40"/>
      <c r="I23" s="147" t="s">
        <v>27</v>
      </c>
      <c r="J23" s="138" t="s">
        <v>20</v>
      </c>
      <c r="K23" s="40"/>
      <c r="L23" s="40"/>
      <c r="M23" s="149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37</v>
      </c>
      <c r="F24" s="40"/>
      <c r="G24" s="40"/>
      <c r="H24" s="40"/>
      <c r="I24" s="147" t="s">
        <v>30</v>
      </c>
      <c r="J24" s="138" t="s">
        <v>20</v>
      </c>
      <c r="K24" s="40"/>
      <c r="L24" s="40"/>
      <c r="M24" s="14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14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7" t="s">
        <v>38</v>
      </c>
      <c r="E26" s="40"/>
      <c r="F26" s="40"/>
      <c r="G26" s="40"/>
      <c r="H26" s="40"/>
      <c r="I26" s="40"/>
      <c r="J26" s="40"/>
      <c r="K26" s="40"/>
      <c r="L26" s="40"/>
      <c r="M26" s="14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52"/>
      <c r="B27" s="153"/>
      <c r="C27" s="152"/>
      <c r="D27" s="152"/>
      <c r="E27" s="154" t="s">
        <v>20</v>
      </c>
      <c r="F27" s="154"/>
      <c r="G27" s="154"/>
      <c r="H27" s="154"/>
      <c r="I27" s="152"/>
      <c r="J27" s="152"/>
      <c r="K27" s="152"/>
      <c r="L27" s="152"/>
      <c r="M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14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6"/>
      <c r="E29" s="156"/>
      <c r="F29" s="156"/>
      <c r="G29" s="156"/>
      <c r="H29" s="156"/>
      <c r="I29" s="156"/>
      <c r="J29" s="156"/>
      <c r="K29" s="156"/>
      <c r="L29" s="156"/>
      <c r="M29" s="149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>
      <c r="A30" s="40"/>
      <c r="B30" s="46"/>
      <c r="C30" s="40"/>
      <c r="D30" s="40"/>
      <c r="E30" s="147" t="s">
        <v>124</v>
      </c>
      <c r="F30" s="40"/>
      <c r="G30" s="40"/>
      <c r="H30" s="40"/>
      <c r="I30" s="40"/>
      <c r="J30" s="40"/>
      <c r="K30" s="157">
        <f>I61</f>
        <v>0</v>
      </c>
      <c r="L30" s="40"/>
      <c r="M30" s="149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>
      <c r="A31" s="40"/>
      <c r="B31" s="46"/>
      <c r="C31" s="40"/>
      <c r="D31" s="40"/>
      <c r="E31" s="147" t="s">
        <v>125</v>
      </c>
      <c r="F31" s="40"/>
      <c r="G31" s="40"/>
      <c r="H31" s="40"/>
      <c r="I31" s="40"/>
      <c r="J31" s="40"/>
      <c r="K31" s="157">
        <f>J61</f>
        <v>0</v>
      </c>
      <c r="L31" s="40"/>
      <c r="M31" s="149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8" t="s">
        <v>40</v>
      </c>
      <c r="E32" s="40"/>
      <c r="F32" s="40"/>
      <c r="G32" s="40"/>
      <c r="H32" s="40"/>
      <c r="I32" s="40"/>
      <c r="J32" s="40"/>
      <c r="K32" s="159">
        <f>ROUND(K90, 2)</f>
        <v>0</v>
      </c>
      <c r="L32" s="40"/>
      <c r="M32" s="149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6"/>
      <c r="E33" s="156"/>
      <c r="F33" s="156"/>
      <c r="G33" s="156"/>
      <c r="H33" s="156"/>
      <c r="I33" s="156"/>
      <c r="J33" s="156"/>
      <c r="K33" s="156"/>
      <c r="L33" s="156"/>
      <c r="M33" s="149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60" t="s">
        <v>42</v>
      </c>
      <c r="G34" s="40"/>
      <c r="H34" s="40"/>
      <c r="I34" s="160" t="s">
        <v>41</v>
      </c>
      <c r="J34" s="40"/>
      <c r="K34" s="160" t="s">
        <v>43</v>
      </c>
      <c r="L34" s="40"/>
      <c r="M34" s="149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61" t="s">
        <v>44</v>
      </c>
      <c r="E35" s="147" t="s">
        <v>45</v>
      </c>
      <c r="F35" s="157">
        <f>ROUND((SUM(BE90:BE136)),  2)</f>
        <v>0</v>
      </c>
      <c r="G35" s="40"/>
      <c r="H35" s="40"/>
      <c r="I35" s="162">
        <v>0.20999999999999999</v>
      </c>
      <c r="J35" s="40"/>
      <c r="K35" s="157">
        <f>ROUND(((SUM(BE90:BE136))*I35),  2)</f>
        <v>0</v>
      </c>
      <c r="L35" s="40"/>
      <c r="M35" s="149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7" t="s">
        <v>46</v>
      </c>
      <c r="F36" s="157">
        <f>ROUND((SUM(BF90:BF136)),  2)</f>
        <v>0</v>
      </c>
      <c r="G36" s="40"/>
      <c r="H36" s="40"/>
      <c r="I36" s="162">
        <v>0.14999999999999999</v>
      </c>
      <c r="J36" s="40"/>
      <c r="K36" s="157">
        <f>ROUND(((SUM(BF90:BF136))*I36),  2)</f>
        <v>0</v>
      </c>
      <c r="L36" s="40"/>
      <c r="M36" s="149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7" t="s">
        <v>47</v>
      </c>
      <c r="F37" s="157">
        <f>ROUND((SUM(BG90:BG136)),  2)</f>
        <v>0</v>
      </c>
      <c r="G37" s="40"/>
      <c r="H37" s="40"/>
      <c r="I37" s="162">
        <v>0.20999999999999999</v>
      </c>
      <c r="J37" s="40"/>
      <c r="K37" s="157">
        <f>0</f>
        <v>0</v>
      </c>
      <c r="L37" s="40"/>
      <c r="M37" s="149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7" t="s">
        <v>48</v>
      </c>
      <c r="F38" s="157">
        <f>ROUND((SUM(BH90:BH136)),  2)</f>
        <v>0</v>
      </c>
      <c r="G38" s="40"/>
      <c r="H38" s="40"/>
      <c r="I38" s="162">
        <v>0.14999999999999999</v>
      </c>
      <c r="J38" s="40"/>
      <c r="K38" s="157">
        <f>0</f>
        <v>0</v>
      </c>
      <c r="L38" s="40"/>
      <c r="M38" s="149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7" t="s">
        <v>49</v>
      </c>
      <c r="F39" s="157">
        <f>ROUND((SUM(BI90:BI136)),  2)</f>
        <v>0</v>
      </c>
      <c r="G39" s="40"/>
      <c r="H39" s="40"/>
      <c r="I39" s="162">
        <v>0</v>
      </c>
      <c r="J39" s="40"/>
      <c r="K39" s="157">
        <f>0</f>
        <v>0</v>
      </c>
      <c r="L39" s="40"/>
      <c r="M39" s="149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149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3"/>
      <c r="D41" s="164" t="s">
        <v>50</v>
      </c>
      <c r="E41" s="165"/>
      <c r="F41" s="165"/>
      <c r="G41" s="166" t="s">
        <v>51</v>
      </c>
      <c r="H41" s="167" t="s">
        <v>52</v>
      </c>
      <c r="I41" s="165"/>
      <c r="J41" s="165"/>
      <c r="K41" s="168">
        <f>SUM(K32:K39)</f>
        <v>0</v>
      </c>
      <c r="L41" s="169"/>
      <c r="M41" s="149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70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49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72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49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126</v>
      </c>
      <c r="D47" s="42"/>
      <c r="E47" s="42"/>
      <c r="F47" s="42"/>
      <c r="G47" s="42"/>
      <c r="H47" s="42"/>
      <c r="I47" s="42"/>
      <c r="J47" s="42"/>
      <c r="K47" s="42"/>
      <c r="L47" s="42"/>
      <c r="M47" s="149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149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17</v>
      </c>
      <c r="D49" s="42"/>
      <c r="E49" s="42"/>
      <c r="F49" s="42"/>
      <c r="G49" s="42"/>
      <c r="H49" s="42"/>
      <c r="I49" s="42"/>
      <c r="J49" s="42"/>
      <c r="K49" s="42"/>
      <c r="L49" s="42"/>
      <c r="M49" s="149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4" t="str">
        <f>E7</f>
        <v>Rozvoj vodíkové mobility v Ostravě 1.etapa - 1.a2. fáze</v>
      </c>
      <c r="F50" s="34"/>
      <c r="G50" s="34"/>
      <c r="H50" s="34"/>
      <c r="I50" s="42"/>
      <c r="J50" s="42"/>
      <c r="K50" s="42"/>
      <c r="L50" s="42"/>
      <c r="M50" s="149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2" customHeight="1">
      <c r="A51" s="40"/>
      <c r="B51" s="41"/>
      <c r="C51" s="34" t="s">
        <v>122</v>
      </c>
      <c r="D51" s="42"/>
      <c r="E51" s="42"/>
      <c r="F51" s="42"/>
      <c r="G51" s="42"/>
      <c r="H51" s="42"/>
      <c r="I51" s="42"/>
      <c r="J51" s="42"/>
      <c r="K51" s="42"/>
      <c r="L51" s="42"/>
      <c r="M51" s="149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6.5" customHeight="1">
      <c r="A52" s="40"/>
      <c r="B52" s="41"/>
      <c r="C52" s="42"/>
      <c r="D52" s="42"/>
      <c r="E52" s="71" t="str">
        <f>E9</f>
        <v>SO 04 - Uzemnění stavby</v>
      </c>
      <c r="F52" s="42"/>
      <c r="G52" s="42"/>
      <c r="H52" s="42"/>
      <c r="I52" s="42"/>
      <c r="J52" s="42"/>
      <c r="K52" s="42"/>
      <c r="L52" s="42"/>
      <c r="M52" s="149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149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2" customHeight="1">
      <c r="A54" s="40"/>
      <c r="B54" s="41"/>
      <c r="C54" s="34" t="s">
        <v>22</v>
      </c>
      <c r="D54" s="42"/>
      <c r="E54" s="42"/>
      <c r="F54" s="29" t="str">
        <f>F12</f>
        <v>Ostrava</v>
      </c>
      <c r="G54" s="42"/>
      <c r="H54" s="42"/>
      <c r="I54" s="34" t="s">
        <v>24</v>
      </c>
      <c r="J54" s="74" t="str">
        <f>IF(J12="","",J12)</f>
        <v>21. 3. 2022</v>
      </c>
      <c r="K54" s="42"/>
      <c r="L54" s="42"/>
      <c r="M54" s="149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149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5.15" customHeight="1">
      <c r="A56" s="40"/>
      <c r="B56" s="41"/>
      <c r="C56" s="34" t="s">
        <v>26</v>
      </c>
      <c r="D56" s="42"/>
      <c r="E56" s="42"/>
      <c r="F56" s="29" t="str">
        <f>E15</f>
        <v>Dopravní podnik Ostrava a.s.</v>
      </c>
      <c r="G56" s="42"/>
      <c r="H56" s="42"/>
      <c r="I56" s="34" t="s">
        <v>33</v>
      </c>
      <c r="J56" s="38" t="str">
        <f>E21</f>
        <v>IGEA s.r.o.</v>
      </c>
      <c r="K56" s="42"/>
      <c r="L56" s="42"/>
      <c r="M56" s="149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15.15" customHeight="1">
      <c r="A57" s="40"/>
      <c r="B57" s="41"/>
      <c r="C57" s="34" t="s">
        <v>31</v>
      </c>
      <c r="D57" s="42"/>
      <c r="E57" s="42"/>
      <c r="F57" s="29" t="str">
        <f>IF(E18="","",E18)</f>
        <v>Vyplň údaj</v>
      </c>
      <c r="G57" s="42"/>
      <c r="H57" s="42"/>
      <c r="I57" s="34" t="s">
        <v>36</v>
      </c>
      <c r="J57" s="38" t="str">
        <f>E24</f>
        <v>R.Vojtěchová</v>
      </c>
      <c r="K57" s="42"/>
      <c r="L57" s="42"/>
      <c r="M57" s="149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149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9.28" customHeight="1">
      <c r="A59" s="40"/>
      <c r="B59" s="41"/>
      <c r="C59" s="175" t="s">
        <v>127</v>
      </c>
      <c r="D59" s="176"/>
      <c r="E59" s="176"/>
      <c r="F59" s="176"/>
      <c r="G59" s="176"/>
      <c r="H59" s="176"/>
      <c r="I59" s="177" t="s">
        <v>128</v>
      </c>
      <c r="J59" s="177" t="s">
        <v>129</v>
      </c>
      <c r="K59" s="177" t="s">
        <v>130</v>
      </c>
      <c r="L59" s="176"/>
      <c r="M59" s="149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149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2.8" customHeight="1">
      <c r="A61" s="40"/>
      <c r="B61" s="41"/>
      <c r="C61" s="178" t="s">
        <v>74</v>
      </c>
      <c r="D61" s="42"/>
      <c r="E61" s="42"/>
      <c r="F61" s="42"/>
      <c r="G61" s="42"/>
      <c r="H61" s="42"/>
      <c r="I61" s="104">
        <f>Q90</f>
        <v>0</v>
      </c>
      <c r="J61" s="104">
        <f>R90</f>
        <v>0</v>
      </c>
      <c r="K61" s="104">
        <f>K90</f>
        <v>0</v>
      </c>
      <c r="L61" s="42"/>
      <c r="M61" s="149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U61" s="19" t="s">
        <v>131</v>
      </c>
    </row>
    <row r="62" s="9" customFormat="1" ht="24.96" customHeight="1">
      <c r="A62" s="9"/>
      <c r="B62" s="179"/>
      <c r="C62" s="180"/>
      <c r="D62" s="181" t="s">
        <v>132</v>
      </c>
      <c r="E62" s="182"/>
      <c r="F62" s="182"/>
      <c r="G62" s="182"/>
      <c r="H62" s="182"/>
      <c r="I62" s="183">
        <f>Q91</f>
        <v>0</v>
      </c>
      <c r="J62" s="183">
        <f>R91</f>
        <v>0</v>
      </c>
      <c r="K62" s="183">
        <f>K91</f>
        <v>0</v>
      </c>
      <c r="L62" s="180"/>
      <c r="M62" s="184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85"/>
      <c r="C63" s="130"/>
      <c r="D63" s="186" t="s">
        <v>2463</v>
      </c>
      <c r="E63" s="187"/>
      <c r="F63" s="187"/>
      <c r="G63" s="187"/>
      <c r="H63" s="187"/>
      <c r="I63" s="188">
        <f>Q92</f>
        <v>0</v>
      </c>
      <c r="J63" s="188">
        <f>R92</f>
        <v>0</v>
      </c>
      <c r="K63" s="188">
        <f>K92</f>
        <v>0</v>
      </c>
      <c r="L63" s="130"/>
      <c r="M63" s="18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4.88" customHeight="1">
      <c r="A64" s="10"/>
      <c r="B64" s="185"/>
      <c r="C64" s="130"/>
      <c r="D64" s="186" t="s">
        <v>134</v>
      </c>
      <c r="E64" s="187"/>
      <c r="F64" s="187"/>
      <c r="G64" s="187"/>
      <c r="H64" s="187"/>
      <c r="I64" s="188">
        <f>Q93</f>
        <v>0</v>
      </c>
      <c r="J64" s="188">
        <f>R93</f>
        <v>0</v>
      </c>
      <c r="K64" s="188">
        <f>K93</f>
        <v>0</v>
      </c>
      <c r="L64" s="130"/>
      <c r="M64" s="18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4.88" customHeight="1">
      <c r="A65" s="10"/>
      <c r="B65" s="185"/>
      <c r="C65" s="130"/>
      <c r="D65" s="186" t="s">
        <v>136</v>
      </c>
      <c r="E65" s="187"/>
      <c r="F65" s="187"/>
      <c r="G65" s="187"/>
      <c r="H65" s="187"/>
      <c r="I65" s="188">
        <f>Q109</f>
        <v>0</v>
      </c>
      <c r="J65" s="188">
        <f>R109</f>
        <v>0</v>
      </c>
      <c r="K65" s="188">
        <f>K109</f>
        <v>0</v>
      </c>
      <c r="L65" s="130"/>
      <c r="M65" s="18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4.88" customHeight="1">
      <c r="A66" s="10"/>
      <c r="B66" s="185"/>
      <c r="C66" s="130"/>
      <c r="D66" s="186" t="s">
        <v>137</v>
      </c>
      <c r="E66" s="187"/>
      <c r="F66" s="187"/>
      <c r="G66" s="187"/>
      <c r="H66" s="187"/>
      <c r="I66" s="188">
        <f>Q111</f>
        <v>0</v>
      </c>
      <c r="J66" s="188">
        <f>R111</f>
        <v>0</v>
      </c>
      <c r="K66" s="188">
        <f>K111</f>
        <v>0</v>
      </c>
      <c r="L66" s="130"/>
      <c r="M66" s="18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5"/>
      <c r="C67" s="130"/>
      <c r="D67" s="186" t="s">
        <v>2464</v>
      </c>
      <c r="E67" s="187"/>
      <c r="F67" s="187"/>
      <c r="G67" s="187"/>
      <c r="H67" s="187"/>
      <c r="I67" s="188">
        <f>Q115</f>
        <v>0</v>
      </c>
      <c r="J67" s="188">
        <f>R115</f>
        <v>0</v>
      </c>
      <c r="K67" s="188">
        <f>K115</f>
        <v>0</v>
      </c>
      <c r="L67" s="130"/>
      <c r="M67" s="18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4.88" customHeight="1">
      <c r="A68" s="10"/>
      <c r="B68" s="185"/>
      <c r="C68" s="130"/>
      <c r="D68" s="186" t="s">
        <v>134</v>
      </c>
      <c r="E68" s="187"/>
      <c r="F68" s="187"/>
      <c r="G68" s="187"/>
      <c r="H68" s="187"/>
      <c r="I68" s="188">
        <f>Q116</f>
        <v>0</v>
      </c>
      <c r="J68" s="188">
        <f>R116</f>
        <v>0</v>
      </c>
      <c r="K68" s="188">
        <f>K116</f>
        <v>0</v>
      </c>
      <c r="L68" s="130"/>
      <c r="M68" s="18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4.88" customHeight="1">
      <c r="A69" s="10"/>
      <c r="B69" s="185"/>
      <c r="C69" s="130"/>
      <c r="D69" s="186" t="s">
        <v>136</v>
      </c>
      <c r="E69" s="187"/>
      <c r="F69" s="187"/>
      <c r="G69" s="187"/>
      <c r="H69" s="187"/>
      <c r="I69" s="188">
        <f>Q131</f>
        <v>0</v>
      </c>
      <c r="J69" s="188">
        <f>R131</f>
        <v>0</v>
      </c>
      <c r="K69" s="188">
        <f>K131</f>
        <v>0</v>
      </c>
      <c r="L69" s="130"/>
      <c r="M69" s="18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4.88" customHeight="1">
      <c r="A70" s="10"/>
      <c r="B70" s="185"/>
      <c r="C70" s="130"/>
      <c r="D70" s="186" t="s">
        <v>137</v>
      </c>
      <c r="E70" s="187"/>
      <c r="F70" s="187"/>
      <c r="G70" s="187"/>
      <c r="H70" s="187"/>
      <c r="I70" s="188">
        <f>Q133</f>
        <v>0</v>
      </c>
      <c r="J70" s="188">
        <f>R133</f>
        <v>0</v>
      </c>
      <c r="K70" s="188">
        <f>K133</f>
        <v>0</v>
      </c>
      <c r="L70" s="130"/>
      <c r="M70" s="18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149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61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149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6" s="2" customFormat="1" ht="6.96" customHeight="1">
      <c r="A76" s="40"/>
      <c r="B76" s="63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149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24.96" customHeight="1">
      <c r="A77" s="40"/>
      <c r="B77" s="41"/>
      <c r="C77" s="25" t="s">
        <v>146</v>
      </c>
      <c r="D77" s="42"/>
      <c r="E77" s="42"/>
      <c r="F77" s="42"/>
      <c r="G77" s="42"/>
      <c r="H77" s="42"/>
      <c r="I77" s="42"/>
      <c r="J77" s="42"/>
      <c r="K77" s="42"/>
      <c r="L77" s="42"/>
      <c r="M77" s="149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149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17</v>
      </c>
      <c r="D79" s="42"/>
      <c r="E79" s="42"/>
      <c r="F79" s="42"/>
      <c r="G79" s="42"/>
      <c r="H79" s="42"/>
      <c r="I79" s="42"/>
      <c r="J79" s="42"/>
      <c r="K79" s="42"/>
      <c r="L79" s="42"/>
      <c r="M79" s="149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6.5" customHeight="1">
      <c r="A80" s="40"/>
      <c r="B80" s="41"/>
      <c r="C80" s="42"/>
      <c r="D80" s="42"/>
      <c r="E80" s="174" t="str">
        <f>E7</f>
        <v>Rozvoj vodíkové mobility v Ostravě 1.etapa - 1.a2. fáze</v>
      </c>
      <c r="F80" s="34"/>
      <c r="G80" s="34"/>
      <c r="H80" s="34"/>
      <c r="I80" s="42"/>
      <c r="J80" s="42"/>
      <c r="K80" s="42"/>
      <c r="L80" s="42"/>
      <c r="M80" s="149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122</v>
      </c>
      <c r="D81" s="42"/>
      <c r="E81" s="42"/>
      <c r="F81" s="42"/>
      <c r="G81" s="42"/>
      <c r="H81" s="42"/>
      <c r="I81" s="42"/>
      <c r="J81" s="42"/>
      <c r="K81" s="42"/>
      <c r="L81" s="42"/>
      <c r="M81" s="149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6.5" customHeight="1">
      <c r="A82" s="40"/>
      <c r="B82" s="41"/>
      <c r="C82" s="42"/>
      <c r="D82" s="42"/>
      <c r="E82" s="71" t="str">
        <f>E9</f>
        <v>SO 04 - Uzemnění stavby</v>
      </c>
      <c r="F82" s="42"/>
      <c r="G82" s="42"/>
      <c r="H82" s="42"/>
      <c r="I82" s="42"/>
      <c r="J82" s="42"/>
      <c r="K82" s="42"/>
      <c r="L82" s="42"/>
      <c r="M82" s="149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149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22</v>
      </c>
      <c r="D84" s="42"/>
      <c r="E84" s="42"/>
      <c r="F84" s="29" t="str">
        <f>F12</f>
        <v>Ostrava</v>
      </c>
      <c r="G84" s="42"/>
      <c r="H84" s="42"/>
      <c r="I84" s="34" t="s">
        <v>24</v>
      </c>
      <c r="J84" s="74" t="str">
        <f>IF(J12="","",J12)</f>
        <v>21. 3. 2022</v>
      </c>
      <c r="K84" s="42"/>
      <c r="L84" s="42"/>
      <c r="M84" s="149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149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5.15" customHeight="1">
      <c r="A86" s="40"/>
      <c r="B86" s="41"/>
      <c r="C86" s="34" t="s">
        <v>26</v>
      </c>
      <c r="D86" s="42"/>
      <c r="E86" s="42"/>
      <c r="F86" s="29" t="str">
        <f>E15</f>
        <v>Dopravní podnik Ostrava a.s.</v>
      </c>
      <c r="G86" s="42"/>
      <c r="H86" s="42"/>
      <c r="I86" s="34" t="s">
        <v>33</v>
      </c>
      <c r="J86" s="38" t="str">
        <f>E21</f>
        <v>IGEA s.r.o.</v>
      </c>
      <c r="K86" s="42"/>
      <c r="L86" s="42"/>
      <c r="M86" s="149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5.15" customHeight="1">
      <c r="A87" s="40"/>
      <c r="B87" s="41"/>
      <c r="C87" s="34" t="s">
        <v>31</v>
      </c>
      <c r="D87" s="42"/>
      <c r="E87" s="42"/>
      <c r="F87" s="29" t="str">
        <f>IF(E18="","",E18)</f>
        <v>Vyplň údaj</v>
      </c>
      <c r="G87" s="42"/>
      <c r="H87" s="42"/>
      <c r="I87" s="34" t="s">
        <v>36</v>
      </c>
      <c r="J87" s="38" t="str">
        <f>E24</f>
        <v>R.Vojtěchová</v>
      </c>
      <c r="K87" s="42"/>
      <c r="L87" s="42"/>
      <c r="M87" s="149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0.32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149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11" customFormat="1" ht="29.28" customHeight="1">
      <c r="A89" s="190"/>
      <c r="B89" s="191"/>
      <c r="C89" s="192" t="s">
        <v>147</v>
      </c>
      <c r="D89" s="193" t="s">
        <v>59</v>
      </c>
      <c r="E89" s="193" t="s">
        <v>55</v>
      </c>
      <c r="F89" s="193" t="s">
        <v>56</v>
      </c>
      <c r="G89" s="193" t="s">
        <v>148</v>
      </c>
      <c r="H89" s="193" t="s">
        <v>149</v>
      </c>
      <c r="I89" s="193" t="s">
        <v>150</v>
      </c>
      <c r="J89" s="193" t="s">
        <v>151</v>
      </c>
      <c r="K89" s="194" t="s">
        <v>130</v>
      </c>
      <c r="L89" s="195" t="s">
        <v>152</v>
      </c>
      <c r="M89" s="196"/>
      <c r="N89" s="94" t="s">
        <v>20</v>
      </c>
      <c r="O89" s="95" t="s">
        <v>44</v>
      </c>
      <c r="P89" s="95" t="s">
        <v>153</v>
      </c>
      <c r="Q89" s="95" t="s">
        <v>154</v>
      </c>
      <c r="R89" s="95" t="s">
        <v>155</v>
      </c>
      <c r="S89" s="95" t="s">
        <v>156</v>
      </c>
      <c r="T89" s="95" t="s">
        <v>157</v>
      </c>
      <c r="U89" s="95" t="s">
        <v>158</v>
      </c>
      <c r="V89" s="95" t="s">
        <v>159</v>
      </c>
      <c r="W89" s="95" t="s">
        <v>160</v>
      </c>
      <c r="X89" s="96" t="s">
        <v>161</v>
      </c>
      <c r="Y89" s="190"/>
      <c r="Z89" s="190"/>
      <c r="AA89" s="190"/>
      <c r="AB89" s="190"/>
      <c r="AC89" s="190"/>
      <c r="AD89" s="190"/>
      <c r="AE89" s="190"/>
    </row>
    <row r="90" s="2" customFormat="1" ht="22.8" customHeight="1">
      <c r="A90" s="40"/>
      <c r="B90" s="41"/>
      <c r="C90" s="101" t="s">
        <v>162</v>
      </c>
      <c r="D90" s="42"/>
      <c r="E90" s="42"/>
      <c r="F90" s="42"/>
      <c r="G90" s="42"/>
      <c r="H90" s="42"/>
      <c r="I90" s="42"/>
      <c r="J90" s="42"/>
      <c r="K90" s="197">
        <f>BK90</f>
        <v>0</v>
      </c>
      <c r="L90" s="42"/>
      <c r="M90" s="46"/>
      <c r="N90" s="97"/>
      <c r="O90" s="198"/>
      <c r="P90" s="98"/>
      <c r="Q90" s="199">
        <f>Q91</f>
        <v>0</v>
      </c>
      <c r="R90" s="199">
        <f>R91</f>
        <v>0</v>
      </c>
      <c r="S90" s="98"/>
      <c r="T90" s="200">
        <f>T91</f>
        <v>0</v>
      </c>
      <c r="U90" s="98"/>
      <c r="V90" s="200">
        <f>V91</f>
        <v>0</v>
      </c>
      <c r="W90" s="98"/>
      <c r="X90" s="201">
        <f>X91</f>
        <v>0</v>
      </c>
      <c r="Y90" s="40"/>
      <c r="Z90" s="40"/>
      <c r="AA90" s="40"/>
      <c r="AB90" s="40"/>
      <c r="AC90" s="40"/>
      <c r="AD90" s="40"/>
      <c r="AE90" s="40"/>
      <c r="AT90" s="19" t="s">
        <v>75</v>
      </c>
      <c r="AU90" s="19" t="s">
        <v>131</v>
      </c>
      <c r="BK90" s="202">
        <f>BK91</f>
        <v>0</v>
      </c>
    </row>
    <row r="91" s="12" customFormat="1" ht="25.92" customHeight="1">
      <c r="A91" s="12"/>
      <c r="B91" s="203"/>
      <c r="C91" s="204"/>
      <c r="D91" s="205" t="s">
        <v>75</v>
      </c>
      <c r="E91" s="206" t="s">
        <v>163</v>
      </c>
      <c r="F91" s="206" t="s">
        <v>164</v>
      </c>
      <c r="G91" s="204"/>
      <c r="H91" s="204"/>
      <c r="I91" s="207"/>
      <c r="J91" s="207"/>
      <c r="K91" s="208">
        <f>BK91</f>
        <v>0</v>
      </c>
      <c r="L91" s="204"/>
      <c r="M91" s="209"/>
      <c r="N91" s="210"/>
      <c r="O91" s="211"/>
      <c r="P91" s="211"/>
      <c r="Q91" s="212">
        <f>Q92+Q115</f>
        <v>0</v>
      </c>
      <c r="R91" s="212">
        <f>R92+R115</f>
        <v>0</v>
      </c>
      <c r="S91" s="211"/>
      <c r="T91" s="213">
        <f>T92+T115</f>
        <v>0</v>
      </c>
      <c r="U91" s="211"/>
      <c r="V91" s="213">
        <f>V92+V115</f>
        <v>0</v>
      </c>
      <c r="W91" s="211"/>
      <c r="X91" s="214">
        <f>X92+X115</f>
        <v>0</v>
      </c>
      <c r="Y91" s="12"/>
      <c r="Z91" s="12"/>
      <c r="AA91" s="12"/>
      <c r="AB91" s="12"/>
      <c r="AC91" s="12"/>
      <c r="AD91" s="12"/>
      <c r="AE91" s="12"/>
      <c r="AR91" s="215" t="s">
        <v>165</v>
      </c>
      <c r="AT91" s="216" t="s">
        <v>75</v>
      </c>
      <c r="AU91" s="216" t="s">
        <v>76</v>
      </c>
      <c r="AY91" s="215" t="s">
        <v>166</v>
      </c>
      <c r="BK91" s="217">
        <f>BK92+BK115</f>
        <v>0</v>
      </c>
    </row>
    <row r="92" s="12" customFormat="1" ht="22.8" customHeight="1">
      <c r="A92" s="12"/>
      <c r="B92" s="203"/>
      <c r="C92" s="204"/>
      <c r="D92" s="205" t="s">
        <v>75</v>
      </c>
      <c r="E92" s="218" t="s">
        <v>2465</v>
      </c>
      <c r="F92" s="218" t="s">
        <v>2466</v>
      </c>
      <c r="G92" s="204"/>
      <c r="H92" s="204"/>
      <c r="I92" s="207"/>
      <c r="J92" s="207"/>
      <c r="K92" s="219">
        <f>BK92</f>
        <v>0</v>
      </c>
      <c r="L92" s="204"/>
      <c r="M92" s="209"/>
      <c r="N92" s="210"/>
      <c r="O92" s="211"/>
      <c r="P92" s="211"/>
      <c r="Q92" s="212">
        <f>Q93+Q109+Q111</f>
        <v>0</v>
      </c>
      <c r="R92" s="212">
        <f>R93+R109+R111</f>
        <v>0</v>
      </c>
      <c r="S92" s="211"/>
      <c r="T92" s="213">
        <f>T93+T109+T111</f>
        <v>0</v>
      </c>
      <c r="U92" s="211"/>
      <c r="V92" s="213">
        <f>V93+V109+V111</f>
        <v>0</v>
      </c>
      <c r="W92" s="211"/>
      <c r="X92" s="214">
        <f>X93+X109+X111</f>
        <v>0</v>
      </c>
      <c r="Y92" s="12"/>
      <c r="Z92" s="12"/>
      <c r="AA92" s="12"/>
      <c r="AB92" s="12"/>
      <c r="AC92" s="12"/>
      <c r="AD92" s="12"/>
      <c r="AE92" s="12"/>
      <c r="AR92" s="215" t="s">
        <v>165</v>
      </c>
      <c r="AT92" s="216" t="s">
        <v>75</v>
      </c>
      <c r="AU92" s="216" t="s">
        <v>84</v>
      </c>
      <c r="AY92" s="215" t="s">
        <v>166</v>
      </c>
      <c r="BK92" s="217">
        <f>BK93+BK109+BK111</f>
        <v>0</v>
      </c>
    </row>
    <row r="93" s="12" customFormat="1" ht="20.88" customHeight="1">
      <c r="A93" s="12"/>
      <c r="B93" s="203"/>
      <c r="C93" s="204"/>
      <c r="D93" s="205" t="s">
        <v>75</v>
      </c>
      <c r="E93" s="218" t="s">
        <v>169</v>
      </c>
      <c r="F93" s="218" t="s">
        <v>170</v>
      </c>
      <c r="G93" s="204"/>
      <c r="H93" s="204"/>
      <c r="I93" s="207"/>
      <c r="J93" s="207"/>
      <c r="K93" s="219">
        <f>BK93</f>
        <v>0</v>
      </c>
      <c r="L93" s="204"/>
      <c r="M93" s="209"/>
      <c r="N93" s="210"/>
      <c r="O93" s="211"/>
      <c r="P93" s="211"/>
      <c r="Q93" s="212">
        <f>SUM(Q94:Q108)</f>
        <v>0</v>
      </c>
      <c r="R93" s="212">
        <f>SUM(R94:R108)</f>
        <v>0</v>
      </c>
      <c r="S93" s="211"/>
      <c r="T93" s="213">
        <f>SUM(T94:T108)</f>
        <v>0</v>
      </c>
      <c r="U93" s="211"/>
      <c r="V93" s="213">
        <f>SUM(V94:V108)</f>
        <v>0</v>
      </c>
      <c r="W93" s="211"/>
      <c r="X93" s="214">
        <f>SUM(X94:X108)</f>
        <v>0</v>
      </c>
      <c r="Y93" s="12"/>
      <c r="Z93" s="12"/>
      <c r="AA93" s="12"/>
      <c r="AB93" s="12"/>
      <c r="AC93" s="12"/>
      <c r="AD93" s="12"/>
      <c r="AE93" s="12"/>
      <c r="AR93" s="215" t="s">
        <v>165</v>
      </c>
      <c r="AT93" s="216" t="s">
        <v>75</v>
      </c>
      <c r="AU93" s="216" t="s">
        <v>86</v>
      </c>
      <c r="AY93" s="215" t="s">
        <v>166</v>
      </c>
      <c r="BK93" s="217">
        <f>SUM(BK94:BK108)</f>
        <v>0</v>
      </c>
    </row>
    <row r="94" s="2" customFormat="1" ht="16.5" customHeight="1">
      <c r="A94" s="40"/>
      <c r="B94" s="41"/>
      <c r="C94" s="220" t="s">
        <v>84</v>
      </c>
      <c r="D94" s="220" t="s">
        <v>171</v>
      </c>
      <c r="E94" s="221" t="s">
        <v>2467</v>
      </c>
      <c r="F94" s="222" t="s">
        <v>2468</v>
      </c>
      <c r="G94" s="223" t="s">
        <v>174</v>
      </c>
      <c r="H94" s="224">
        <v>212</v>
      </c>
      <c r="I94" s="225"/>
      <c r="J94" s="225"/>
      <c r="K94" s="226">
        <f>ROUND(P94*H94,2)</f>
        <v>0</v>
      </c>
      <c r="L94" s="227"/>
      <c r="M94" s="46"/>
      <c r="N94" s="228" t="s">
        <v>20</v>
      </c>
      <c r="O94" s="229" t="s">
        <v>45</v>
      </c>
      <c r="P94" s="230">
        <f>I94+J94</f>
        <v>0</v>
      </c>
      <c r="Q94" s="230">
        <f>ROUND(I94*H94,2)</f>
        <v>0</v>
      </c>
      <c r="R94" s="230">
        <f>ROUND(J94*H94,2)</f>
        <v>0</v>
      </c>
      <c r="S94" s="86"/>
      <c r="T94" s="231">
        <f>S94*H94</f>
        <v>0</v>
      </c>
      <c r="U94" s="231">
        <v>0</v>
      </c>
      <c r="V94" s="231">
        <f>U94*H94</f>
        <v>0</v>
      </c>
      <c r="W94" s="231">
        <v>0</v>
      </c>
      <c r="X94" s="232">
        <f>W94*H94</f>
        <v>0</v>
      </c>
      <c r="Y94" s="40"/>
      <c r="Z94" s="40"/>
      <c r="AA94" s="40"/>
      <c r="AB94" s="40"/>
      <c r="AC94" s="40"/>
      <c r="AD94" s="40"/>
      <c r="AE94" s="40"/>
      <c r="AR94" s="233" t="s">
        <v>175</v>
      </c>
      <c r="AT94" s="233" t="s">
        <v>171</v>
      </c>
      <c r="AU94" s="233" t="s">
        <v>165</v>
      </c>
      <c r="AY94" s="19" t="s">
        <v>166</v>
      </c>
      <c r="BE94" s="234">
        <f>IF(O94="základní",K94,0)</f>
        <v>0</v>
      </c>
      <c r="BF94" s="234">
        <f>IF(O94="snížená",K94,0)</f>
        <v>0</v>
      </c>
      <c r="BG94" s="234">
        <f>IF(O94="zákl. přenesená",K94,0)</f>
        <v>0</v>
      </c>
      <c r="BH94" s="234">
        <f>IF(O94="sníž. přenesená",K94,0)</f>
        <v>0</v>
      </c>
      <c r="BI94" s="234">
        <f>IF(O94="nulová",K94,0)</f>
        <v>0</v>
      </c>
      <c r="BJ94" s="19" t="s">
        <v>84</v>
      </c>
      <c r="BK94" s="234">
        <f>ROUND(P94*H94,2)</f>
        <v>0</v>
      </c>
      <c r="BL94" s="19" t="s">
        <v>175</v>
      </c>
      <c r="BM94" s="233" t="s">
        <v>2469</v>
      </c>
    </row>
    <row r="95" s="2" customFormat="1" ht="21.75" customHeight="1">
      <c r="A95" s="40"/>
      <c r="B95" s="41"/>
      <c r="C95" s="220" t="s">
        <v>86</v>
      </c>
      <c r="D95" s="220" t="s">
        <v>171</v>
      </c>
      <c r="E95" s="221" t="s">
        <v>2470</v>
      </c>
      <c r="F95" s="222" t="s">
        <v>2471</v>
      </c>
      <c r="G95" s="223" t="s">
        <v>179</v>
      </c>
      <c r="H95" s="224">
        <v>7</v>
      </c>
      <c r="I95" s="225"/>
      <c r="J95" s="225"/>
      <c r="K95" s="226">
        <f>ROUND(P95*H95,2)</f>
        <v>0</v>
      </c>
      <c r="L95" s="227"/>
      <c r="M95" s="46"/>
      <c r="N95" s="228" t="s">
        <v>20</v>
      </c>
      <c r="O95" s="229" t="s">
        <v>45</v>
      </c>
      <c r="P95" s="230">
        <f>I95+J95</f>
        <v>0</v>
      </c>
      <c r="Q95" s="230">
        <f>ROUND(I95*H95,2)</f>
        <v>0</v>
      </c>
      <c r="R95" s="230">
        <f>ROUND(J95*H95,2)</f>
        <v>0</v>
      </c>
      <c r="S95" s="86"/>
      <c r="T95" s="231">
        <f>S95*H95</f>
        <v>0</v>
      </c>
      <c r="U95" s="231">
        <v>0</v>
      </c>
      <c r="V95" s="231">
        <f>U95*H95</f>
        <v>0</v>
      </c>
      <c r="W95" s="231">
        <v>0</v>
      </c>
      <c r="X95" s="232">
        <f>W95*H95</f>
        <v>0</v>
      </c>
      <c r="Y95" s="40"/>
      <c r="Z95" s="40"/>
      <c r="AA95" s="40"/>
      <c r="AB95" s="40"/>
      <c r="AC95" s="40"/>
      <c r="AD95" s="40"/>
      <c r="AE95" s="40"/>
      <c r="AR95" s="233" t="s">
        <v>175</v>
      </c>
      <c r="AT95" s="233" t="s">
        <v>171</v>
      </c>
      <c r="AU95" s="233" t="s">
        <v>165</v>
      </c>
      <c r="AY95" s="19" t="s">
        <v>166</v>
      </c>
      <c r="BE95" s="234">
        <f>IF(O95="základní",K95,0)</f>
        <v>0</v>
      </c>
      <c r="BF95" s="234">
        <f>IF(O95="snížená",K95,0)</f>
        <v>0</v>
      </c>
      <c r="BG95" s="234">
        <f>IF(O95="zákl. přenesená",K95,0)</f>
        <v>0</v>
      </c>
      <c r="BH95" s="234">
        <f>IF(O95="sníž. přenesená",K95,0)</f>
        <v>0</v>
      </c>
      <c r="BI95" s="234">
        <f>IF(O95="nulová",K95,0)</f>
        <v>0</v>
      </c>
      <c r="BJ95" s="19" t="s">
        <v>84</v>
      </c>
      <c r="BK95" s="234">
        <f>ROUND(P95*H95,2)</f>
        <v>0</v>
      </c>
      <c r="BL95" s="19" t="s">
        <v>175</v>
      </c>
      <c r="BM95" s="233" t="s">
        <v>2472</v>
      </c>
    </row>
    <row r="96" s="2" customFormat="1" ht="16.5" customHeight="1">
      <c r="A96" s="40"/>
      <c r="B96" s="41"/>
      <c r="C96" s="220" t="s">
        <v>165</v>
      </c>
      <c r="D96" s="220" t="s">
        <v>171</v>
      </c>
      <c r="E96" s="221" t="s">
        <v>2473</v>
      </c>
      <c r="F96" s="222" t="s">
        <v>2474</v>
      </c>
      <c r="G96" s="223" t="s">
        <v>179</v>
      </c>
      <c r="H96" s="224">
        <v>7</v>
      </c>
      <c r="I96" s="225"/>
      <c r="J96" s="225"/>
      <c r="K96" s="226">
        <f>ROUND(P96*H96,2)</f>
        <v>0</v>
      </c>
      <c r="L96" s="227"/>
      <c r="M96" s="46"/>
      <c r="N96" s="228" t="s">
        <v>20</v>
      </c>
      <c r="O96" s="229" t="s">
        <v>45</v>
      </c>
      <c r="P96" s="230">
        <f>I96+J96</f>
        <v>0</v>
      </c>
      <c r="Q96" s="230">
        <f>ROUND(I96*H96,2)</f>
        <v>0</v>
      </c>
      <c r="R96" s="230">
        <f>ROUND(J96*H96,2)</f>
        <v>0</v>
      </c>
      <c r="S96" s="86"/>
      <c r="T96" s="231">
        <f>S96*H96</f>
        <v>0</v>
      </c>
      <c r="U96" s="231">
        <v>0</v>
      </c>
      <c r="V96" s="231">
        <f>U96*H96</f>
        <v>0</v>
      </c>
      <c r="W96" s="231">
        <v>0</v>
      </c>
      <c r="X96" s="232">
        <f>W96*H96</f>
        <v>0</v>
      </c>
      <c r="Y96" s="40"/>
      <c r="Z96" s="40"/>
      <c r="AA96" s="40"/>
      <c r="AB96" s="40"/>
      <c r="AC96" s="40"/>
      <c r="AD96" s="40"/>
      <c r="AE96" s="40"/>
      <c r="AR96" s="233" t="s">
        <v>175</v>
      </c>
      <c r="AT96" s="233" t="s">
        <v>171</v>
      </c>
      <c r="AU96" s="233" t="s">
        <v>165</v>
      </c>
      <c r="AY96" s="19" t="s">
        <v>166</v>
      </c>
      <c r="BE96" s="234">
        <f>IF(O96="základní",K96,0)</f>
        <v>0</v>
      </c>
      <c r="BF96" s="234">
        <f>IF(O96="snížená",K96,0)</f>
        <v>0</v>
      </c>
      <c r="BG96" s="234">
        <f>IF(O96="zákl. přenesená",K96,0)</f>
        <v>0</v>
      </c>
      <c r="BH96" s="234">
        <f>IF(O96="sníž. přenesená",K96,0)</f>
        <v>0</v>
      </c>
      <c r="BI96" s="234">
        <f>IF(O96="nulová",K96,0)</f>
        <v>0</v>
      </c>
      <c r="BJ96" s="19" t="s">
        <v>84</v>
      </c>
      <c r="BK96" s="234">
        <f>ROUND(P96*H96,2)</f>
        <v>0</v>
      </c>
      <c r="BL96" s="19" t="s">
        <v>175</v>
      </c>
      <c r="BM96" s="233" t="s">
        <v>2475</v>
      </c>
    </row>
    <row r="97" s="2" customFormat="1" ht="33" customHeight="1">
      <c r="A97" s="40"/>
      <c r="B97" s="41"/>
      <c r="C97" s="235" t="s">
        <v>175</v>
      </c>
      <c r="D97" s="235" t="s">
        <v>163</v>
      </c>
      <c r="E97" s="236" t="s">
        <v>2476</v>
      </c>
      <c r="F97" s="237" t="s">
        <v>2477</v>
      </c>
      <c r="G97" s="238" t="s">
        <v>210</v>
      </c>
      <c r="H97" s="239">
        <v>42</v>
      </c>
      <c r="I97" s="240"/>
      <c r="J97" s="241"/>
      <c r="K97" s="242">
        <f>ROUND(P97*H97,2)</f>
        <v>0</v>
      </c>
      <c r="L97" s="241"/>
      <c r="M97" s="243"/>
      <c r="N97" s="244" t="s">
        <v>20</v>
      </c>
      <c r="O97" s="229" t="s">
        <v>45</v>
      </c>
      <c r="P97" s="230">
        <f>I97+J97</f>
        <v>0</v>
      </c>
      <c r="Q97" s="230">
        <f>ROUND(I97*H97,2)</f>
        <v>0</v>
      </c>
      <c r="R97" s="230">
        <f>ROUND(J97*H97,2)</f>
        <v>0</v>
      </c>
      <c r="S97" s="86"/>
      <c r="T97" s="231">
        <f>S97*H97</f>
        <v>0</v>
      </c>
      <c r="U97" s="231">
        <v>0</v>
      </c>
      <c r="V97" s="231">
        <f>U97*H97</f>
        <v>0</v>
      </c>
      <c r="W97" s="231">
        <v>0</v>
      </c>
      <c r="X97" s="232">
        <f>W97*H97</f>
        <v>0</v>
      </c>
      <c r="Y97" s="40"/>
      <c r="Z97" s="40"/>
      <c r="AA97" s="40"/>
      <c r="AB97" s="40"/>
      <c r="AC97" s="40"/>
      <c r="AD97" s="40"/>
      <c r="AE97" s="40"/>
      <c r="AR97" s="233" t="s">
        <v>194</v>
      </c>
      <c r="AT97" s="233" t="s">
        <v>163</v>
      </c>
      <c r="AU97" s="233" t="s">
        <v>165</v>
      </c>
      <c r="AY97" s="19" t="s">
        <v>166</v>
      </c>
      <c r="BE97" s="234">
        <f>IF(O97="základní",K97,0)</f>
        <v>0</v>
      </c>
      <c r="BF97" s="234">
        <f>IF(O97="snížená",K97,0)</f>
        <v>0</v>
      </c>
      <c r="BG97" s="234">
        <f>IF(O97="zákl. přenesená",K97,0)</f>
        <v>0</v>
      </c>
      <c r="BH97" s="234">
        <f>IF(O97="sníž. přenesená",K97,0)</f>
        <v>0</v>
      </c>
      <c r="BI97" s="234">
        <f>IF(O97="nulová",K97,0)</f>
        <v>0</v>
      </c>
      <c r="BJ97" s="19" t="s">
        <v>84</v>
      </c>
      <c r="BK97" s="234">
        <f>ROUND(P97*H97,2)</f>
        <v>0</v>
      </c>
      <c r="BL97" s="19" t="s">
        <v>175</v>
      </c>
      <c r="BM97" s="233" t="s">
        <v>2478</v>
      </c>
    </row>
    <row r="98" s="2" customFormat="1" ht="16.5" customHeight="1">
      <c r="A98" s="40"/>
      <c r="B98" s="41"/>
      <c r="C98" s="235" t="s">
        <v>187</v>
      </c>
      <c r="D98" s="235" t="s">
        <v>163</v>
      </c>
      <c r="E98" s="236" t="s">
        <v>2479</v>
      </c>
      <c r="F98" s="237" t="s">
        <v>2480</v>
      </c>
      <c r="G98" s="238" t="s">
        <v>210</v>
      </c>
      <c r="H98" s="239">
        <v>21</v>
      </c>
      <c r="I98" s="240"/>
      <c r="J98" s="241"/>
      <c r="K98" s="242">
        <f>ROUND(P98*H98,2)</f>
        <v>0</v>
      </c>
      <c r="L98" s="241"/>
      <c r="M98" s="243"/>
      <c r="N98" s="244" t="s">
        <v>20</v>
      </c>
      <c r="O98" s="229" t="s">
        <v>45</v>
      </c>
      <c r="P98" s="230">
        <f>I98+J98</f>
        <v>0</v>
      </c>
      <c r="Q98" s="230">
        <f>ROUND(I98*H98,2)</f>
        <v>0</v>
      </c>
      <c r="R98" s="230">
        <f>ROUND(J98*H98,2)</f>
        <v>0</v>
      </c>
      <c r="S98" s="86"/>
      <c r="T98" s="231">
        <f>S98*H98</f>
        <v>0</v>
      </c>
      <c r="U98" s="231">
        <v>0</v>
      </c>
      <c r="V98" s="231">
        <f>U98*H98</f>
        <v>0</v>
      </c>
      <c r="W98" s="231">
        <v>0</v>
      </c>
      <c r="X98" s="232">
        <f>W98*H98</f>
        <v>0</v>
      </c>
      <c r="Y98" s="40"/>
      <c r="Z98" s="40"/>
      <c r="AA98" s="40"/>
      <c r="AB98" s="40"/>
      <c r="AC98" s="40"/>
      <c r="AD98" s="40"/>
      <c r="AE98" s="40"/>
      <c r="AR98" s="233" t="s">
        <v>194</v>
      </c>
      <c r="AT98" s="233" t="s">
        <v>163</v>
      </c>
      <c r="AU98" s="233" t="s">
        <v>165</v>
      </c>
      <c r="AY98" s="19" t="s">
        <v>166</v>
      </c>
      <c r="BE98" s="234">
        <f>IF(O98="základní",K98,0)</f>
        <v>0</v>
      </c>
      <c r="BF98" s="234">
        <f>IF(O98="snížená",K98,0)</f>
        <v>0</v>
      </c>
      <c r="BG98" s="234">
        <f>IF(O98="zákl. přenesená",K98,0)</f>
        <v>0</v>
      </c>
      <c r="BH98" s="234">
        <f>IF(O98="sníž. přenesená",K98,0)</f>
        <v>0</v>
      </c>
      <c r="BI98" s="234">
        <f>IF(O98="nulová",K98,0)</f>
        <v>0</v>
      </c>
      <c r="BJ98" s="19" t="s">
        <v>84</v>
      </c>
      <c r="BK98" s="234">
        <f>ROUND(P98*H98,2)</f>
        <v>0</v>
      </c>
      <c r="BL98" s="19" t="s">
        <v>175</v>
      </c>
      <c r="BM98" s="233" t="s">
        <v>2481</v>
      </c>
    </row>
    <row r="99" s="2" customFormat="1" ht="24.15" customHeight="1">
      <c r="A99" s="40"/>
      <c r="B99" s="41"/>
      <c r="C99" s="235" t="s">
        <v>194</v>
      </c>
      <c r="D99" s="235" t="s">
        <v>163</v>
      </c>
      <c r="E99" s="236" t="s">
        <v>2482</v>
      </c>
      <c r="F99" s="237" t="s">
        <v>2483</v>
      </c>
      <c r="G99" s="238" t="s">
        <v>210</v>
      </c>
      <c r="H99" s="239">
        <v>125</v>
      </c>
      <c r="I99" s="240"/>
      <c r="J99" s="241"/>
      <c r="K99" s="242">
        <f>ROUND(P99*H99,2)</f>
        <v>0</v>
      </c>
      <c r="L99" s="241"/>
      <c r="M99" s="243"/>
      <c r="N99" s="244" t="s">
        <v>20</v>
      </c>
      <c r="O99" s="229" t="s">
        <v>45</v>
      </c>
      <c r="P99" s="230">
        <f>I99+J99</f>
        <v>0</v>
      </c>
      <c r="Q99" s="230">
        <f>ROUND(I99*H99,2)</f>
        <v>0</v>
      </c>
      <c r="R99" s="230">
        <f>ROUND(J99*H99,2)</f>
        <v>0</v>
      </c>
      <c r="S99" s="86"/>
      <c r="T99" s="231">
        <f>S99*H99</f>
        <v>0</v>
      </c>
      <c r="U99" s="231">
        <v>0</v>
      </c>
      <c r="V99" s="231">
        <f>U99*H99</f>
        <v>0</v>
      </c>
      <c r="W99" s="231">
        <v>0</v>
      </c>
      <c r="X99" s="232">
        <f>W99*H99</f>
        <v>0</v>
      </c>
      <c r="Y99" s="40"/>
      <c r="Z99" s="40"/>
      <c r="AA99" s="40"/>
      <c r="AB99" s="40"/>
      <c r="AC99" s="40"/>
      <c r="AD99" s="40"/>
      <c r="AE99" s="40"/>
      <c r="AR99" s="233" t="s">
        <v>194</v>
      </c>
      <c r="AT99" s="233" t="s">
        <v>163</v>
      </c>
      <c r="AU99" s="233" t="s">
        <v>165</v>
      </c>
      <c r="AY99" s="19" t="s">
        <v>166</v>
      </c>
      <c r="BE99" s="234">
        <f>IF(O99="základní",K99,0)</f>
        <v>0</v>
      </c>
      <c r="BF99" s="234">
        <f>IF(O99="snížená",K99,0)</f>
        <v>0</v>
      </c>
      <c r="BG99" s="234">
        <f>IF(O99="zákl. přenesená",K99,0)</f>
        <v>0</v>
      </c>
      <c r="BH99" s="234">
        <f>IF(O99="sníž. přenesená",K99,0)</f>
        <v>0</v>
      </c>
      <c r="BI99" s="234">
        <f>IF(O99="nulová",K99,0)</f>
        <v>0</v>
      </c>
      <c r="BJ99" s="19" t="s">
        <v>84</v>
      </c>
      <c r="BK99" s="234">
        <f>ROUND(P99*H99,2)</f>
        <v>0</v>
      </c>
      <c r="BL99" s="19" t="s">
        <v>175</v>
      </c>
      <c r="BM99" s="233" t="s">
        <v>2484</v>
      </c>
    </row>
    <row r="100" s="2" customFormat="1" ht="24.15" customHeight="1">
      <c r="A100" s="40"/>
      <c r="B100" s="41"/>
      <c r="C100" s="235" t="s">
        <v>203</v>
      </c>
      <c r="D100" s="235" t="s">
        <v>163</v>
      </c>
      <c r="E100" s="236" t="s">
        <v>2485</v>
      </c>
      <c r="F100" s="237" t="s">
        <v>2486</v>
      </c>
      <c r="G100" s="238" t="s">
        <v>210</v>
      </c>
      <c r="H100" s="239">
        <v>60</v>
      </c>
      <c r="I100" s="240"/>
      <c r="J100" s="241"/>
      <c r="K100" s="242">
        <f>ROUND(P100*H100,2)</f>
        <v>0</v>
      </c>
      <c r="L100" s="241"/>
      <c r="M100" s="243"/>
      <c r="N100" s="244" t="s">
        <v>20</v>
      </c>
      <c r="O100" s="229" t="s">
        <v>45</v>
      </c>
      <c r="P100" s="230">
        <f>I100+J100</f>
        <v>0</v>
      </c>
      <c r="Q100" s="230">
        <f>ROUND(I100*H100,2)</f>
        <v>0</v>
      </c>
      <c r="R100" s="230">
        <f>ROUND(J100*H100,2)</f>
        <v>0</v>
      </c>
      <c r="S100" s="86"/>
      <c r="T100" s="231">
        <f>S100*H100</f>
        <v>0</v>
      </c>
      <c r="U100" s="231">
        <v>0</v>
      </c>
      <c r="V100" s="231">
        <f>U100*H100</f>
        <v>0</v>
      </c>
      <c r="W100" s="231">
        <v>0</v>
      </c>
      <c r="X100" s="232">
        <f>W100*H100</f>
        <v>0</v>
      </c>
      <c r="Y100" s="40"/>
      <c r="Z100" s="40"/>
      <c r="AA100" s="40"/>
      <c r="AB100" s="40"/>
      <c r="AC100" s="40"/>
      <c r="AD100" s="40"/>
      <c r="AE100" s="40"/>
      <c r="AR100" s="233" t="s">
        <v>194</v>
      </c>
      <c r="AT100" s="233" t="s">
        <v>163</v>
      </c>
      <c r="AU100" s="233" t="s">
        <v>165</v>
      </c>
      <c r="AY100" s="19" t="s">
        <v>166</v>
      </c>
      <c r="BE100" s="234">
        <f>IF(O100="základní",K100,0)</f>
        <v>0</v>
      </c>
      <c r="BF100" s="234">
        <f>IF(O100="snížená",K100,0)</f>
        <v>0</v>
      </c>
      <c r="BG100" s="234">
        <f>IF(O100="zákl. přenesená",K100,0)</f>
        <v>0</v>
      </c>
      <c r="BH100" s="234">
        <f>IF(O100="sníž. přenesená",K100,0)</f>
        <v>0</v>
      </c>
      <c r="BI100" s="234">
        <f>IF(O100="nulová",K100,0)</f>
        <v>0</v>
      </c>
      <c r="BJ100" s="19" t="s">
        <v>84</v>
      </c>
      <c r="BK100" s="234">
        <f>ROUND(P100*H100,2)</f>
        <v>0</v>
      </c>
      <c r="BL100" s="19" t="s">
        <v>175</v>
      </c>
      <c r="BM100" s="233" t="s">
        <v>2487</v>
      </c>
    </row>
    <row r="101" s="2" customFormat="1" ht="21.75" customHeight="1">
      <c r="A101" s="40"/>
      <c r="B101" s="41"/>
      <c r="C101" s="235" t="s">
        <v>207</v>
      </c>
      <c r="D101" s="235" t="s">
        <v>163</v>
      </c>
      <c r="E101" s="236" t="s">
        <v>2488</v>
      </c>
      <c r="F101" s="237" t="s">
        <v>2489</v>
      </c>
      <c r="G101" s="238" t="s">
        <v>210</v>
      </c>
      <c r="H101" s="239">
        <v>6</v>
      </c>
      <c r="I101" s="240"/>
      <c r="J101" s="241"/>
      <c r="K101" s="242">
        <f>ROUND(P101*H101,2)</f>
        <v>0</v>
      </c>
      <c r="L101" s="241"/>
      <c r="M101" s="243"/>
      <c r="N101" s="244" t="s">
        <v>20</v>
      </c>
      <c r="O101" s="229" t="s">
        <v>45</v>
      </c>
      <c r="P101" s="230">
        <f>I101+J101</f>
        <v>0</v>
      </c>
      <c r="Q101" s="230">
        <f>ROUND(I101*H101,2)</f>
        <v>0</v>
      </c>
      <c r="R101" s="230">
        <f>ROUND(J101*H101,2)</f>
        <v>0</v>
      </c>
      <c r="S101" s="86"/>
      <c r="T101" s="231">
        <f>S101*H101</f>
        <v>0</v>
      </c>
      <c r="U101" s="231">
        <v>0</v>
      </c>
      <c r="V101" s="231">
        <f>U101*H101</f>
        <v>0</v>
      </c>
      <c r="W101" s="231">
        <v>0</v>
      </c>
      <c r="X101" s="232">
        <f>W101*H101</f>
        <v>0</v>
      </c>
      <c r="Y101" s="40"/>
      <c r="Z101" s="40"/>
      <c r="AA101" s="40"/>
      <c r="AB101" s="40"/>
      <c r="AC101" s="40"/>
      <c r="AD101" s="40"/>
      <c r="AE101" s="40"/>
      <c r="AR101" s="233" t="s">
        <v>194</v>
      </c>
      <c r="AT101" s="233" t="s">
        <v>163</v>
      </c>
      <c r="AU101" s="233" t="s">
        <v>165</v>
      </c>
      <c r="AY101" s="19" t="s">
        <v>166</v>
      </c>
      <c r="BE101" s="234">
        <f>IF(O101="základní",K101,0)</f>
        <v>0</v>
      </c>
      <c r="BF101" s="234">
        <f>IF(O101="snížená",K101,0)</f>
        <v>0</v>
      </c>
      <c r="BG101" s="234">
        <f>IF(O101="zákl. přenesená",K101,0)</f>
        <v>0</v>
      </c>
      <c r="BH101" s="234">
        <f>IF(O101="sníž. přenesená",K101,0)</f>
        <v>0</v>
      </c>
      <c r="BI101" s="234">
        <f>IF(O101="nulová",K101,0)</f>
        <v>0</v>
      </c>
      <c r="BJ101" s="19" t="s">
        <v>84</v>
      </c>
      <c r="BK101" s="234">
        <f>ROUND(P101*H101,2)</f>
        <v>0</v>
      </c>
      <c r="BL101" s="19" t="s">
        <v>175</v>
      </c>
      <c r="BM101" s="233" t="s">
        <v>2490</v>
      </c>
    </row>
    <row r="102" s="2" customFormat="1" ht="44.25" customHeight="1">
      <c r="A102" s="40"/>
      <c r="B102" s="41"/>
      <c r="C102" s="235" t="s">
        <v>212</v>
      </c>
      <c r="D102" s="235" t="s">
        <v>163</v>
      </c>
      <c r="E102" s="236" t="s">
        <v>2491</v>
      </c>
      <c r="F102" s="237" t="s">
        <v>2492</v>
      </c>
      <c r="G102" s="238" t="s">
        <v>210</v>
      </c>
      <c r="H102" s="239">
        <v>7</v>
      </c>
      <c r="I102" s="240"/>
      <c r="J102" s="241"/>
      <c r="K102" s="242">
        <f>ROUND(P102*H102,2)</f>
        <v>0</v>
      </c>
      <c r="L102" s="241"/>
      <c r="M102" s="243"/>
      <c r="N102" s="244" t="s">
        <v>20</v>
      </c>
      <c r="O102" s="229" t="s">
        <v>45</v>
      </c>
      <c r="P102" s="230">
        <f>I102+J102</f>
        <v>0</v>
      </c>
      <c r="Q102" s="230">
        <f>ROUND(I102*H102,2)</f>
        <v>0</v>
      </c>
      <c r="R102" s="230">
        <f>ROUND(J102*H102,2)</f>
        <v>0</v>
      </c>
      <c r="S102" s="86"/>
      <c r="T102" s="231">
        <f>S102*H102</f>
        <v>0</v>
      </c>
      <c r="U102" s="231">
        <v>0</v>
      </c>
      <c r="V102" s="231">
        <f>U102*H102</f>
        <v>0</v>
      </c>
      <c r="W102" s="231">
        <v>0</v>
      </c>
      <c r="X102" s="232">
        <f>W102*H102</f>
        <v>0</v>
      </c>
      <c r="Y102" s="40"/>
      <c r="Z102" s="40"/>
      <c r="AA102" s="40"/>
      <c r="AB102" s="40"/>
      <c r="AC102" s="40"/>
      <c r="AD102" s="40"/>
      <c r="AE102" s="40"/>
      <c r="AR102" s="233" t="s">
        <v>194</v>
      </c>
      <c r="AT102" s="233" t="s">
        <v>163</v>
      </c>
      <c r="AU102" s="233" t="s">
        <v>165</v>
      </c>
      <c r="AY102" s="19" t="s">
        <v>166</v>
      </c>
      <c r="BE102" s="234">
        <f>IF(O102="základní",K102,0)</f>
        <v>0</v>
      </c>
      <c r="BF102" s="234">
        <f>IF(O102="snížená",K102,0)</f>
        <v>0</v>
      </c>
      <c r="BG102" s="234">
        <f>IF(O102="zákl. přenesená",K102,0)</f>
        <v>0</v>
      </c>
      <c r="BH102" s="234">
        <f>IF(O102="sníž. přenesená",K102,0)</f>
        <v>0</v>
      </c>
      <c r="BI102" s="234">
        <f>IF(O102="nulová",K102,0)</f>
        <v>0</v>
      </c>
      <c r="BJ102" s="19" t="s">
        <v>84</v>
      </c>
      <c r="BK102" s="234">
        <f>ROUND(P102*H102,2)</f>
        <v>0</v>
      </c>
      <c r="BL102" s="19" t="s">
        <v>175</v>
      </c>
      <c r="BM102" s="233" t="s">
        <v>2493</v>
      </c>
    </row>
    <row r="103" s="2" customFormat="1" ht="16.5" customHeight="1">
      <c r="A103" s="40"/>
      <c r="B103" s="41"/>
      <c r="C103" s="235" t="s">
        <v>218</v>
      </c>
      <c r="D103" s="235" t="s">
        <v>163</v>
      </c>
      <c r="E103" s="236" t="s">
        <v>2494</v>
      </c>
      <c r="F103" s="237" t="s">
        <v>2495</v>
      </c>
      <c r="G103" s="238" t="s">
        <v>174</v>
      </c>
      <c r="H103" s="239">
        <v>212</v>
      </c>
      <c r="I103" s="240"/>
      <c r="J103" s="241"/>
      <c r="K103" s="242">
        <f>ROUND(P103*H103,2)</f>
        <v>0</v>
      </c>
      <c r="L103" s="241"/>
      <c r="M103" s="243"/>
      <c r="N103" s="244" t="s">
        <v>20</v>
      </c>
      <c r="O103" s="229" t="s">
        <v>45</v>
      </c>
      <c r="P103" s="230">
        <f>I103+J103</f>
        <v>0</v>
      </c>
      <c r="Q103" s="230">
        <f>ROUND(I103*H103,2)</f>
        <v>0</v>
      </c>
      <c r="R103" s="230">
        <f>ROUND(J103*H103,2)</f>
        <v>0</v>
      </c>
      <c r="S103" s="86"/>
      <c r="T103" s="231">
        <f>S103*H103</f>
        <v>0</v>
      </c>
      <c r="U103" s="231">
        <v>0</v>
      </c>
      <c r="V103" s="231">
        <f>U103*H103</f>
        <v>0</v>
      </c>
      <c r="W103" s="231">
        <v>0</v>
      </c>
      <c r="X103" s="232">
        <f>W103*H103</f>
        <v>0</v>
      </c>
      <c r="Y103" s="40"/>
      <c r="Z103" s="40"/>
      <c r="AA103" s="40"/>
      <c r="AB103" s="40"/>
      <c r="AC103" s="40"/>
      <c r="AD103" s="40"/>
      <c r="AE103" s="40"/>
      <c r="AR103" s="233" t="s">
        <v>194</v>
      </c>
      <c r="AT103" s="233" t="s">
        <v>163</v>
      </c>
      <c r="AU103" s="233" t="s">
        <v>165</v>
      </c>
      <c r="AY103" s="19" t="s">
        <v>166</v>
      </c>
      <c r="BE103" s="234">
        <f>IF(O103="základní",K103,0)</f>
        <v>0</v>
      </c>
      <c r="BF103" s="234">
        <f>IF(O103="snížená",K103,0)</f>
        <v>0</v>
      </c>
      <c r="BG103" s="234">
        <f>IF(O103="zákl. přenesená",K103,0)</f>
        <v>0</v>
      </c>
      <c r="BH103" s="234">
        <f>IF(O103="sníž. přenesená",K103,0)</f>
        <v>0</v>
      </c>
      <c r="BI103" s="234">
        <f>IF(O103="nulová",K103,0)</f>
        <v>0</v>
      </c>
      <c r="BJ103" s="19" t="s">
        <v>84</v>
      </c>
      <c r="BK103" s="234">
        <f>ROUND(P103*H103,2)</f>
        <v>0</v>
      </c>
      <c r="BL103" s="19" t="s">
        <v>175</v>
      </c>
      <c r="BM103" s="233" t="s">
        <v>2496</v>
      </c>
    </row>
    <row r="104" s="2" customFormat="1" ht="21.75" customHeight="1">
      <c r="A104" s="40"/>
      <c r="B104" s="41"/>
      <c r="C104" s="235" t="s">
        <v>222</v>
      </c>
      <c r="D104" s="235" t="s">
        <v>163</v>
      </c>
      <c r="E104" s="236" t="s">
        <v>2497</v>
      </c>
      <c r="F104" s="237" t="s">
        <v>2498</v>
      </c>
      <c r="G104" s="238" t="s">
        <v>210</v>
      </c>
      <c r="H104" s="239">
        <v>18</v>
      </c>
      <c r="I104" s="240"/>
      <c r="J104" s="241"/>
      <c r="K104" s="242">
        <f>ROUND(P104*H104,2)</f>
        <v>0</v>
      </c>
      <c r="L104" s="241"/>
      <c r="M104" s="243"/>
      <c r="N104" s="244" t="s">
        <v>20</v>
      </c>
      <c r="O104" s="229" t="s">
        <v>45</v>
      </c>
      <c r="P104" s="230">
        <f>I104+J104</f>
        <v>0</v>
      </c>
      <c r="Q104" s="230">
        <f>ROUND(I104*H104,2)</f>
        <v>0</v>
      </c>
      <c r="R104" s="230">
        <f>ROUND(J104*H104,2)</f>
        <v>0</v>
      </c>
      <c r="S104" s="86"/>
      <c r="T104" s="231">
        <f>S104*H104</f>
        <v>0</v>
      </c>
      <c r="U104" s="231">
        <v>0</v>
      </c>
      <c r="V104" s="231">
        <f>U104*H104</f>
        <v>0</v>
      </c>
      <c r="W104" s="231">
        <v>0</v>
      </c>
      <c r="X104" s="232">
        <f>W104*H104</f>
        <v>0</v>
      </c>
      <c r="Y104" s="40"/>
      <c r="Z104" s="40"/>
      <c r="AA104" s="40"/>
      <c r="AB104" s="40"/>
      <c r="AC104" s="40"/>
      <c r="AD104" s="40"/>
      <c r="AE104" s="40"/>
      <c r="AR104" s="233" t="s">
        <v>194</v>
      </c>
      <c r="AT104" s="233" t="s">
        <v>163</v>
      </c>
      <c r="AU104" s="233" t="s">
        <v>165</v>
      </c>
      <c r="AY104" s="19" t="s">
        <v>166</v>
      </c>
      <c r="BE104" s="234">
        <f>IF(O104="základní",K104,0)</f>
        <v>0</v>
      </c>
      <c r="BF104" s="234">
        <f>IF(O104="snížená",K104,0)</f>
        <v>0</v>
      </c>
      <c r="BG104" s="234">
        <f>IF(O104="zákl. přenesená",K104,0)</f>
        <v>0</v>
      </c>
      <c r="BH104" s="234">
        <f>IF(O104="sníž. přenesená",K104,0)</f>
        <v>0</v>
      </c>
      <c r="BI104" s="234">
        <f>IF(O104="nulová",K104,0)</f>
        <v>0</v>
      </c>
      <c r="BJ104" s="19" t="s">
        <v>84</v>
      </c>
      <c r="BK104" s="234">
        <f>ROUND(P104*H104,2)</f>
        <v>0</v>
      </c>
      <c r="BL104" s="19" t="s">
        <v>175</v>
      </c>
      <c r="BM104" s="233" t="s">
        <v>2499</v>
      </c>
    </row>
    <row r="105" s="2" customFormat="1" ht="16.5" customHeight="1">
      <c r="A105" s="40"/>
      <c r="B105" s="41"/>
      <c r="C105" s="220" t="s">
        <v>226</v>
      </c>
      <c r="D105" s="220" t="s">
        <v>171</v>
      </c>
      <c r="E105" s="221" t="s">
        <v>2500</v>
      </c>
      <c r="F105" s="222" t="s">
        <v>2501</v>
      </c>
      <c r="G105" s="223" t="s">
        <v>174</v>
      </c>
      <c r="H105" s="224">
        <v>298</v>
      </c>
      <c r="I105" s="225"/>
      <c r="J105" s="225"/>
      <c r="K105" s="226">
        <f>ROUND(P105*H105,2)</f>
        <v>0</v>
      </c>
      <c r="L105" s="227"/>
      <c r="M105" s="46"/>
      <c r="N105" s="228" t="s">
        <v>20</v>
      </c>
      <c r="O105" s="229" t="s">
        <v>45</v>
      </c>
      <c r="P105" s="230">
        <f>I105+J105</f>
        <v>0</v>
      </c>
      <c r="Q105" s="230">
        <f>ROUND(I105*H105,2)</f>
        <v>0</v>
      </c>
      <c r="R105" s="230">
        <f>ROUND(J105*H105,2)</f>
        <v>0</v>
      </c>
      <c r="S105" s="86"/>
      <c r="T105" s="231">
        <f>S105*H105</f>
        <v>0</v>
      </c>
      <c r="U105" s="231">
        <v>0</v>
      </c>
      <c r="V105" s="231">
        <f>U105*H105</f>
        <v>0</v>
      </c>
      <c r="W105" s="231">
        <v>0</v>
      </c>
      <c r="X105" s="232">
        <f>W105*H105</f>
        <v>0</v>
      </c>
      <c r="Y105" s="40"/>
      <c r="Z105" s="40"/>
      <c r="AA105" s="40"/>
      <c r="AB105" s="40"/>
      <c r="AC105" s="40"/>
      <c r="AD105" s="40"/>
      <c r="AE105" s="40"/>
      <c r="AR105" s="233" t="s">
        <v>175</v>
      </c>
      <c r="AT105" s="233" t="s">
        <v>171</v>
      </c>
      <c r="AU105" s="233" t="s">
        <v>165</v>
      </c>
      <c r="AY105" s="19" t="s">
        <v>166</v>
      </c>
      <c r="BE105" s="234">
        <f>IF(O105="základní",K105,0)</f>
        <v>0</v>
      </c>
      <c r="BF105" s="234">
        <f>IF(O105="snížená",K105,0)</f>
        <v>0</v>
      </c>
      <c r="BG105" s="234">
        <f>IF(O105="zákl. přenesená",K105,0)</f>
        <v>0</v>
      </c>
      <c r="BH105" s="234">
        <f>IF(O105="sníž. přenesená",K105,0)</f>
        <v>0</v>
      </c>
      <c r="BI105" s="234">
        <f>IF(O105="nulová",K105,0)</f>
        <v>0</v>
      </c>
      <c r="BJ105" s="19" t="s">
        <v>84</v>
      </c>
      <c r="BK105" s="234">
        <f>ROUND(P105*H105,2)</f>
        <v>0</v>
      </c>
      <c r="BL105" s="19" t="s">
        <v>175</v>
      </c>
      <c r="BM105" s="233" t="s">
        <v>2502</v>
      </c>
    </row>
    <row r="106" s="13" customFormat="1">
      <c r="A106" s="13"/>
      <c r="B106" s="245"/>
      <c r="C106" s="246"/>
      <c r="D106" s="247" t="s">
        <v>605</v>
      </c>
      <c r="E106" s="248" t="s">
        <v>20</v>
      </c>
      <c r="F106" s="249" t="s">
        <v>2503</v>
      </c>
      <c r="G106" s="246"/>
      <c r="H106" s="250">
        <v>298</v>
      </c>
      <c r="I106" s="251"/>
      <c r="J106" s="251"/>
      <c r="K106" s="246"/>
      <c r="L106" s="246"/>
      <c r="M106" s="252"/>
      <c r="N106" s="253"/>
      <c r="O106" s="254"/>
      <c r="P106" s="254"/>
      <c r="Q106" s="254"/>
      <c r="R106" s="254"/>
      <c r="S106" s="254"/>
      <c r="T106" s="254"/>
      <c r="U106" s="254"/>
      <c r="V106" s="254"/>
      <c r="W106" s="254"/>
      <c r="X106" s="255"/>
      <c r="Y106" s="13"/>
      <c r="Z106" s="13"/>
      <c r="AA106" s="13"/>
      <c r="AB106" s="13"/>
      <c r="AC106" s="13"/>
      <c r="AD106" s="13"/>
      <c r="AE106" s="13"/>
      <c r="AT106" s="256" t="s">
        <v>605</v>
      </c>
      <c r="AU106" s="256" t="s">
        <v>165</v>
      </c>
      <c r="AV106" s="13" t="s">
        <v>86</v>
      </c>
      <c r="AW106" s="13" t="s">
        <v>5</v>
      </c>
      <c r="AX106" s="13" t="s">
        <v>84</v>
      </c>
      <c r="AY106" s="256" t="s">
        <v>166</v>
      </c>
    </row>
    <row r="107" s="2" customFormat="1" ht="16.5" customHeight="1">
      <c r="A107" s="40"/>
      <c r="B107" s="41"/>
      <c r="C107" s="220" t="s">
        <v>9</v>
      </c>
      <c r="D107" s="220" t="s">
        <v>171</v>
      </c>
      <c r="E107" s="221" t="s">
        <v>2504</v>
      </c>
      <c r="F107" s="222" t="s">
        <v>2505</v>
      </c>
      <c r="G107" s="223" t="s">
        <v>179</v>
      </c>
      <c r="H107" s="224">
        <v>5</v>
      </c>
      <c r="I107" s="225"/>
      <c r="J107" s="225"/>
      <c r="K107" s="226">
        <f>ROUND(P107*H107,2)</f>
        <v>0</v>
      </c>
      <c r="L107" s="227"/>
      <c r="M107" s="46"/>
      <c r="N107" s="228" t="s">
        <v>20</v>
      </c>
      <c r="O107" s="229" t="s">
        <v>45</v>
      </c>
      <c r="P107" s="230">
        <f>I107+J107</f>
        <v>0</v>
      </c>
      <c r="Q107" s="230">
        <f>ROUND(I107*H107,2)</f>
        <v>0</v>
      </c>
      <c r="R107" s="230">
        <f>ROUND(J107*H107,2)</f>
        <v>0</v>
      </c>
      <c r="S107" s="86"/>
      <c r="T107" s="231">
        <f>S107*H107</f>
        <v>0</v>
      </c>
      <c r="U107" s="231">
        <v>0</v>
      </c>
      <c r="V107" s="231">
        <f>U107*H107</f>
        <v>0</v>
      </c>
      <c r="W107" s="231">
        <v>0</v>
      </c>
      <c r="X107" s="232">
        <f>W107*H107</f>
        <v>0</v>
      </c>
      <c r="Y107" s="40"/>
      <c r="Z107" s="40"/>
      <c r="AA107" s="40"/>
      <c r="AB107" s="40"/>
      <c r="AC107" s="40"/>
      <c r="AD107" s="40"/>
      <c r="AE107" s="40"/>
      <c r="AR107" s="233" t="s">
        <v>175</v>
      </c>
      <c r="AT107" s="233" t="s">
        <v>171</v>
      </c>
      <c r="AU107" s="233" t="s">
        <v>165</v>
      </c>
      <c r="AY107" s="19" t="s">
        <v>166</v>
      </c>
      <c r="BE107" s="234">
        <f>IF(O107="základní",K107,0)</f>
        <v>0</v>
      </c>
      <c r="BF107" s="234">
        <f>IF(O107="snížená",K107,0)</f>
        <v>0</v>
      </c>
      <c r="BG107" s="234">
        <f>IF(O107="zákl. přenesená",K107,0)</f>
        <v>0</v>
      </c>
      <c r="BH107" s="234">
        <f>IF(O107="sníž. přenesená",K107,0)</f>
        <v>0</v>
      </c>
      <c r="BI107" s="234">
        <f>IF(O107="nulová",K107,0)</f>
        <v>0</v>
      </c>
      <c r="BJ107" s="19" t="s">
        <v>84</v>
      </c>
      <c r="BK107" s="234">
        <f>ROUND(P107*H107,2)</f>
        <v>0</v>
      </c>
      <c r="BL107" s="19" t="s">
        <v>175</v>
      </c>
      <c r="BM107" s="233" t="s">
        <v>2506</v>
      </c>
    </row>
    <row r="108" s="2" customFormat="1" ht="37.8" customHeight="1">
      <c r="A108" s="40"/>
      <c r="B108" s="41"/>
      <c r="C108" s="220" t="s">
        <v>309</v>
      </c>
      <c r="D108" s="220" t="s">
        <v>171</v>
      </c>
      <c r="E108" s="221" t="s">
        <v>2507</v>
      </c>
      <c r="F108" s="222" t="s">
        <v>2508</v>
      </c>
      <c r="G108" s="223" t="s">
        <v>179</v>
      </c>
      <c r="H108" s="224">
        <v>7</v>
      </c>
      <c r="I108" s="225"/>
      <c r="J108" s="225"/>
      <c r="K108" s="226">
        <f>ROUND(P108*H108,2)</f>
        <v>0</v>
      </c>
      <c r="L108" s="227"/>
      <c r="M108" s="46"/>
      <c r="N108" s="228" t="s">
        <v>20</v>
      </c>
      <c r="O108" s="229" t="s">
        <v>45</v>
      </c>
      <c r="P108" s="230">
        <f>I108+J108</f>
        <v>0</v>
      </c>
      <c r="Q108" s="230">
        <f>ROUND(I108*H108,2)</f>
        <v>0</v>
      </c>
      <c r="R108" s="230">
        <f>ROUND(J108*H108,2)</f>
        <v>0</v>
      </c>
      <c r="S108" s="86"/>
      <c r="T108" s="231">
        <f>S108*H108</f>
        <v>0</v>
      </c>
      <c r="U108" s="231">
        <v>0</v>
      </c>
      <c r="V108" s="231">
        <f>U108*H108</f>
        <v>0</v>
      </c>
      <c r="W108" s="231">
        <v>0</v>
      </c>
      <c r="X108" s="232">
        <f>W108*H108</f>
        <v>0</v>
      </c>
      <c r="Y108" s="40"/>
      <c r="Z108" s="40"/>
      <c r="AA108" s="40"/>
      <c r="AB108" s="40"/>
      <c r="AC108" s="40"/>
      <c r="AD108" s="40"/>
      <c r="AE108" s="40"/>
      <c r="AR108" s="233" t="s">
        <v>175</v>
      </c>
      <c r="AT108" s="233" t="s">
        <v>171</v>
      </c>
      <c r="AU108" s="233" t="s">
        <v>165</v>
      </c>
      <c r="AY108" s="19" t="s">
        <v>166</v>
      </c>
      <c r="BE108" s="234">
        <f>IF(O108="základní",K108,0)</f>
        <v>0</v>
      </c>
      <c r="BF108" s="234">
        <f>IF(O108="snížená",K108,0)</f>
        <v>0</v>
      </c>
      <c r="BG108" s="234">
        <f>IF(O108="zákl. přenesená",K108,0)</f>
        <v>0</v>
      </c>
      <c r="BH108" s="234">
        <f>IF(O108="sníž. přenesená",K108,0)</f>
        <v>0</v>
      </c>
      <c r="BI108" s="234">
        <f>IF(O108="nulová",K108,0)</f>
        <v>0</v>
      </c>
      <c r="BJ108" s="19" t="s">
        <v>84</v>
      </c>
      <c r="BK108" s="234">
        <f>ROUND(P108*H108,2)</f>
        <v>0</v>
      </c>
      <c r="BL108" s="19" t="s">
        <v>175</v>
      </c>
      <c r="BM108" s="233" t="s">
        <v>2509</v>
      </c>
    </row>
    <row r="109" s="12" customFormat="1" ht="20.88" customHeight="1">
      <c r="A109" s="12"/>
      <c r="B109" s="203"/>
      <c r="C109" s="204"/>
      <c r="D109" s="205" t="s">
        <v>75</v>
      </c>
      <c r="E109" s="218" t="s">
        <v>249</v>
      </c>
      <c r="F109" s="218" t="s">
        <v>250</v>
      </c>
      <c r="G109" s="204"/>
      <c r="H109" s="204"/>
      <c r="I109" s="207"/>
      <c r="J109" s="207"/>
      <c r="K109" s="219">
        <f>BK109</f>
        <v>0</v>
      </c>
      <c r="L109" s="204"/>
      <c r="M109" s="209"/>
      <c r="N109" s="210"/>
      <c r="O109" s="211"/>
      <c r="P109" s="211"/>
      <c r="Q109" s="212">
        <f>Q110</f>
        <v>0</v>
      </c>
      <c r="R109" s="212">
        <f>R110</f>
        <v>0</v>
      </c>
      <c r="S109" s="211"/>
      <c r="T109" s="213">
        <f>T110</f>
        <v>0</v>
      </c>
      <c r="U109" s="211"/>
      <c r="V109" s="213">
        <f>V110</f>
        <v>0</v>
      </c>
      <c r="W109" s="211"/>
      <c r="X109" s="214">
        <f>X110</f>
        <v>0</v>
      </c>
      <c r="Y109" s="12"/>
      <c r="Z109" s="12"/>
      <c r="AA109" s="12"/>
      <c r="AB109" s="12"/>
      <c r="AC109" s="12"/>
      <c r="AD109" s="12"/>
      <c r="AE109" s="12"/>
      <c r="AR109" s="215" t="s">
        <v>165</v>
      </c>
      <c r="AT109" s="216" t="s">
        <v>75</v>
      </c>
      <c r="AU109" s="216" t="s">
        <v>86</v>
      </c>
      <c r="AY109" s="215" t="s">
        <v>166</v>
      </c>
      <c r="BK109" s="217">
        <f>BK110</f>
        <v>0</v>
      </c>
    </row>
    <row r="110" s="2" customFormat="1" ht="16.5" customHeight="1">
      <c r="A110" s="40"/>
      <c r="B110" s="41"/>
      <c r="C110" s="220" t="s">
        <v>233</v>
      </c>
      <c r="D110" s="220" t="s">
        <v>171</v>
      </c>
      <c r="E110" s="221" t="s">
        <v>252</v>
      </c>
      <c r="F110" s="222" t="s">
        <v>281</v>
      </c>
      <c r="G110" s="223" t="s">
        <v>254</v>
      </c>
      <c r="H110" s="224">
        <v>40</v>
      </c>
      <c r="I110" s="225"/>
      <c r="J110" s="225"/>
      <c r="K110" s="226">
        <f>ROUND(P110*H110,2)</f>
        <v>0</v>
      </c>
      <c r="L110" s="227"/>
      <c r="M110" s="46"/>
      <c r="N110" s="228" t="s">
        <v>20</v>
      </c>
      <c r="O110" s="229" t="s">
        <v>45</v>
      </c>
      <c r="P110" s="230">
        <f>I110+J110</f>
        <v>0</v>
      </c>
      <c r="Q110" s="230">
        <f>ROUND(I110*H110,2)</f>
        <v>0</v>
      </c>
      <c r="R110" s="230">
        <f>ROUND(J110*H110,2)</f>
        <v>0</v>
      </c>
      <c r="S110" s="86"/>
      <c r="T110" s="231">
        <f>S110*H110</f>
        <v>0</v>
      </c>
      <c r="U110" s="231">
        <v>0</v>
      </c>
      <c r="V110" s="231">
        <f>U110*H110</f>
        <v>0</v>
      </c>
      <c r="W110" s="231">
        <v>0</v>
      </c>
      <c r="X110" s="232">
        <f>W110*H110</f>
        <v>0</v>
      </c>
      <c r="Y110" s="40"/>
      <c r="Z110" s="40"/>
      <c r="AA110" s="40"/>
      <c r="AB110" s="40"/>
      <c r="AC110" s="40"/>
      <c r="AD110" s="40"/>
      <c r="AE110" s="40"/>
      <c r="AR110" s="233" t="s">
        <v>175</v>
      </c>
      <c r="AT110" s="233" t="s">
        <v>171</v>
      </c>
      <c r="AU110" s="233" t="s">
        <v>165</v>
      </c>
      <c r="AY110" s="19" t="s">
        <v>166</v>
      </c>
      <c r="BE110" s="234">
        <f>IF(O110="základní",K110,0)</f>
        <v>0</v>
      </c>
      <c r="BF110" s="234">
        <f>IF(O110="snížená",K110,0)</f>
        <v>0</v>
      </c>
      <c r="BG110" s="234">
        <f>IF(O110="zákl. přenesená",K110,0)</f>
        <v>0</v>
      </c>
      <c r="BH110" s="234">
        <f>IF(O110="sníž. přenesená",K110,0)</f>
        <v>0</v>
      </c>
      <c r="BI110" s="234">
        <f>IF(O110="nulová",K110,0)</f>
        <v>0</v>
      </c>
      <c r="BJ110" s="19" t="s">
        <v>84</v>
      </c>
      <c r="BK110" s="234">
        <f>ROUND(P110*H110,2)</f>
        <v>0</v>
      </c>
      <c r="BL110" s="19" t="s">
        <v>175</v>
      </c>
      <c r="BM110" s="233" t="s">
        <v>2510</v>
      </c>
    </row>
    <row r="111" s="12" customFormat="1" ht="20.88" customHeight="1">
      <c r="A111" s="12"/>
      <c r="B111" s="203"/>
      <c r="C111" s="204"/>
      <c r="D111" s="205" t="s">
        <v>75</v>
      </c>
      <c r="E111" s="218" t="s">
        <v>307</v>
      </c>
      <c r="F111" s="218" t="s">
        <v>308</v>
      </c>
      <c r="G111" s="204"/>
      <c r="H111" s="204"/>
      <c r="I111" s="207"/>
      <c r="J111" s="207"/>
      <c r="K111" s="219">
        <f>BK111</f>
        <v>0</v>
      </c>
      <c r="L111" s="204"/>
      <c r="M111" s="209"/>
      <c r="N111" s="210"/>
      <c r="O111" s="211"/>
      <c r="P111" s="211"/>
      <c r="Q111" s="212">
        <f>SUM(Q112:Q114)</f>
        <v>0</v>
      </c>
      <c r="R111" s="212">
        <f>SUM(R112:R114)</f>
        <v>0</v>
      </c>
      <c r="S111" s="211"/>
      <c r="T111" s="213">
        <f>SUM(T112:T114)</f>
        <v>0</v>
      </c>
      <c r="U111" s="211"/>
      <c r="V111" s="213">
        <f>SUM(V112:V114)</f>
        <v>0</v>
      </c>
      <c r="W111" s="211"/>
      <c r="X111" s="214">
        <f>SUM(X112:X114)</f>
        <v>0</v>
      </c>
      <c r="Y111" s="12"/>
      <c r="Z111" s="12"/>
      <c r="AA111" s="12"/>
      <c r="AB111" s="12"/>
      <c r="AC111" s="12"/>
      <c r="AD111" s="12"/>
      <c r="AE111" s="12"/>
      <c r="AR111" s="215" t="s">
        <v>165</v>
      </c>
      <c r="AT111" s="216" t="s">
        <v>75</v>
      </c>
      <c r="AU111" s="216" t="s">
        <v>86</v>
      </c>
      <c r="AY111" s="215" t="s">
        <v>166</v>
      </c>
      <c r="BK111" s="217">
        <f>SUM(BK112:BK114)</f>
        <v>0</v>
      </c>
    </row>
    <row r="112" s="2" customFormat="1" ht="16.5" customHeight="1">
      <c r="A112" s="40"/>
      <c r="B112" s="41"/>
      <c r="C112" s="220" t="s">
        <v>237</v>
      </c>
      <c r="D112" s="220" t="s">
        <v>171</v>
      </c>
      <c r="E112" s="221" t="s">
        <v>320</v>
      </c>
      <c r="F112" s="222" t="s">
        <v>321</v>
      </c>
      <c r="G112" s="223" t="s">
        <v>791</v>
      </c>
      <c r="H112" s="224">
        <v>1</v>
      </c>
      <c r="I112" s="225"/>
      <c r="J112" s="225"/>
      <c r="K112" s="226">
        <f>ROUND(P112*H112,2)</f>
        <v>0</v>
      </c>
      <c r="L112" s="227"/>
      <c r="M112" s="46"/>
      <c r="N112" s="228" t="s">
        <v>20</v>
      </c>
      <c r="O112" s="229" t="s">
        <v>45</v>
      </c>
      <c r="P112" s="230">
        <f>I112+J112</f>
        <v>0</v>
      </c>
      <c r="Q112" s="230">
        <f>ROUND(I112*H112,2)</f>
        <v>0</v>
      </c>
      <c r="R112" s="230">
        <f>ROUND(J112*H112,2)</f>
        <v>0</v>
      </c>
      <c r="S112" s="86"/>
      <c r="T112" s="231">
        <f>S112*H112</f>
        <v>0</v>
      </c>
      <c r="U112" s="231">
        <v>0</v>
      </c>
      <c r="V112" s="231">
        <f>U112*H112</f>
        <v>0</v>
      </c>
      <c r="W112" s="231">
        <v>0</v>
      </c>
      <c r="X112" s="232">
        <f>W112*H112</f>
        <v>0</v>
      </c>
      <c r="Y112" s="40"/>
      <c r="Z112" s="40"/>
      <c r="AA112" s="40"/>
      <c r="AB112" s="40"/>
      <c r="AC112" s="40"/>
      <c r="AD112" s="40"/>
      <c r="AE112" s="40"/>
      <c r="AR112" s="233" t="s">
        <v>313</v>
      </c>
      <c r="AT112" s="233" t="s">
        <v>171</v>
      </c>
      <c r="AU112" s="233" t="s">
        <v>165</v>
      </c>
      <c r="AY112" s="19" t="s">
        <v>166</v>
      </c>
      <c r="BE112" s="234">
        <f>IF(O112="základní",K112,0)</f>
        <v>0</v>
      </c>
      <c r="BF112" s="234">
        <f>IF(O112="snížená",K112,0)</f>
        <v>0</v>
      </c>
      <c r="BG112" s="234">
        <f>IF(O112="zákl. přenesená",K112,0)</f>
        <v>0</v>
      </c>
      <c r="BH112" s="234">
        <f>IF(O112="sníž. přenesená",K112,0)</f>
        <v>0</v>
      </c>
      <c r="BI112" s="234">
        <f>IF(O112="nulová",K112,0)</f>
        <v>0</v>
      </c>
      <c r="BJ112" s="19" t="s">
        <v>84</v>
      </c>
      <c r="BK112" s="234">
        <f>ROUND(P112*H112,2)</f>
        <v>0</v>
      </c>
      <c r="BL112" s="19" t="s">
        <v>313</v>
      </c>
      <c r="BM112" s="233" t="s">
        <v>2511</v>
      </c>
    </row>
    <row r="113" s="2" customFormat="1" ht="16.5" customHeight="1">
      <c r="A113" s="40"/>
      <c r="B113" s="41"/>
      <c r="C113" s="220" t="s">
        <v>241</v>
      </c>
      <c r="D113" s="220" t="s">
        <v>171</v>
      </c>
      <c r="E113" s="221" t="s">
        <v>2512</v>
      </c>
      <c r="F113" s="222" t="s">
        <v>311</v>
      </c>
      <c r="G113" s="223" t="s">
        <v>791</v>
      </c>
      <c r="H113" s="224">
        <v>1</v>
      </c>
      <c r="I113" s="225"/>
      <c r="J113" s="225"/>
      <c r="K113" s="226">
        <f>ROUND(P113*H113,2)</f>
        <v>0</v>
      </c>
      <c r="L113" s="227"/>
      <c r="M113" s="46"/>
      <c r="N113" s="228" t="s">
        <v>20</v>
      </c>
      <c r="O113" s="229" t="s">
        <v>45</v>
      </c>
      <c r="P113" s="230">
        <f>I113+J113</f>
        <v>0</v>
      </c>
      <c r="Q113" s="230">
        <f>ROUND(I113*H113,2)</f>
        <v>0</v>
      </c>
      <c r="R113" s="230">
        <f>ROUND(J113*H113,2)</f>
        <v>0</v>
      </c>
      <c r="S113" s="86"/>
      <c r="T113" s="231">
        <f>S113*H113</f>
        <v>0</v>
      </c>
      <c r="U113" s="231">
        <v>0</v>
      </c>
      <c r="V113" s="231">
        <f>U113*H113</f>
        <v>0</v>
      </c>
      <c r="W113" s="231">
        <v>0</v>
      </c>
      <c r="X113" s="232">
        <f>W113*H113</f>
        <v>0</v>
      </c>
      <c r="Y113" s="40"/>
      <c r="Z113" s="40"/>
      <c r="AA113" s="40"/>
      <c r="AB113" s="40"/>
      <c r="AC113" s="40"/>
      <c r="AD113" s="40"/>
      <c r="AE113" s="40"/>
      <c r="AR113" s="233" t="s">
        <v>313</v>
      </c>
      <c r="AT113" s="233" t="s">
        <v>171</v>
      </c>
      <c r="AU113" s="233" t="s">
        <v>165</v>
      </c>
      <c r="AY113" s="19" t="s">
        <v>166</v>
      </c>
      <c r="BE113" s="234">
        <f>IF(O113="základní",K113,0)</f>
        <v>0</v>
      </c>
      <c r="BF113" s="234">
        <f>IF(O113="snížená",K113,0)</f>
        <v>0</v>
      </c>
      <c r="BG113" s="234">
        <f>IF(O113="zákl. přenesená",K113,0)</f>
        <v>0</v>
      </c>
      <c r="BH113" s="234">
        <f>IF(O113="sníž. přenesená",K113,0)</f>
        <v>0</v>
      </c>
      <c r="BI113" s="234">
        <f>IF(O113="nulová",K113,0)</f>
        <v>0</v>
      </c>
      <c r="BJ113" s="19" t="s">
        <v>84</v>
      </c>
      <c r="BK113" s="234">
        <f>ROUND(P113*H113,2)</f>
        <v>0</v>
      </c>
      <c r="BL113" s="19" t="s">
        <v>313</v>
      </c>
      <c r="BM113" s="233" t="s">
        <v>2513</v>
      </c>
    </row>
    <row r="114" s="2" customFormat="1" ht="24.15" customHeight="1">
      <c r="A114" s="40"/>
      <c r="B114" s="41"/>
      <c r="C114" s="220" t="s">
        <v>245</v>
      </c>
      <c r="D114" s="220" t="s">
        <v>171</v>
      </c>
      <c r="E114" s="221" t="s">
        <v>2514</v>
      </c>
      <c r="F114" s="222" t="s">
        <v>317</v>
      </c>
      <c r="G114" s="223" t="s">
        <v>791</v>
      </c>
      <c r="H114" s="224">
        <v>1</v>
      </c>
      <c r="I114" s="225"/>
      <c r="J114" s="225"/>
      <c r="K114" s="226">
        <f>ROUND(P114*H114,2)</f>
        <v>0</v>
      </c>
      <c r="L114" s="227"/>
      <c r="M114" s="46"/>
      <c r="N114" s="228" t="s">
        <v>20</v>
      </c>
      <c r="O114" s="229" t="s">
        <v>45</v>
      </c>
      <c r="P114" s="230">
        <f>I114+J114</f>
        <v>0</v>
      </c>
      <c r="Q114" s="230">
        <f>ROUND(I114*H114,2)</f>
        <v>0</v>
      </c>
      <c r="R114" s="230">
        <f>ROUND(J114*H114,2)</f>
        <v>0</v>
      </c>
      <c r="S114" s="86"/>
      <c r="T114" s="231">
        <f>S114*H114</f>
        <v>0</v>
      </c>
      <c r="U114" s="231">
        <v>0</v>
      </c>
      <c r="V114" s="231">
        <f>U114*H114</f>
        <v>0</v>
      </c>
      <c r="W114" s="231">
        <v>0</v>
      </c>
      <c r="X114" s="232">
        <f>W114*H114</f>
        <v>0</v>
      </c>
      <c r="Y114" s="40"/>
      <c r="Z114" s="40"/>
      <c r="AA114" s="40"/>
      <c r="AB114" s="40"/>
      <c r="AC114" s="40"/>
      <c r="AD114" s="40"/>
      <c r="AE114" s="40"/>
      <c r="AR114" s="233" t="s">
        <v>313</v>
      </c>
      <c r="AT114" s="233" t="s">
        <v>171</v>
      </c>
      <c r="AU114" s="233" t="s">
        <v>165</v>
      </c>
      <c r="AY114" s="19" t="s">
        <v>166</v>
      </c>
      <c r="BE114" s="234">
        <f>IF(O114="základní",K114,0)</f>
        <v>0</v>
      </c>
      <c r="BF114" s="234">
        <f>IF(O114="snížená",K114,0)</f>
        <v>0</v>
      </c>
      <c r="BG114" s="234">
        <f>IF(O114="zákl. přenesená",K114,0)</f>
        <v>0</v>
      </c>
      <c r="BH114" s="234">
        <f>IF(O114="sníž. přenesená",K114,0)</f>
        <v>0</v>
      </c>
      <c r="BI114" s="234">
        <f>IF(O114="nulová",K114,0)</f>
        <v>0</v>
      </c>
      <c r="BJ114" s="19" t="s">
        <v>84</v>
      </c>
      <c r="BK114" s="234">
        <f>ROUND(P114*H114,2)</f>
        <v>0</v>
      </c>
      <c r="BL114" s="19" t="s">
        <v>313</v>
      </c>
      <c r="BM114" s="233" t="s">
        <v>2515</v>
      </c>
    </row>
    <row r="115" s="12" customFormat="1" ht="22.8" customHeight="1">
      <c r="A115" s="12"/>
      <c r="B115" s="203"/>
      <c r="C115" s="204"/>
      <c r="D115" s="205" t="s">
        <v>75</v>
      </c>
      <c r="E115" s="218" t="s">
        <v>2516</v>
      </c>
      <c r="F115" s="218" t="s">
        <v>2517</v>
      </c>
      <c r="G115" s="204"/>
      <c r="H115" s="204"/>
      <c r="I115" s="207"/>
      <c r="J115" s="207"/>
      <c r="K115" s="219">
        <f>BK115</f>
        <v>0</v>
      </c>
      <c r="L115" s="204"/>
      <c r="M115" s="209"/>
      <c r="N115" s="210"/>
      <c r="O115" s="211"/>
      <c r="P115" s="211"/>
      <c r="Q115" s="212">
        <f>Q116+Q131+Q133</f>
        <v>0</v>
      </c>
      <c r="R115" s="212">
        <f>R116+R131+R133</f>
        <v>0</v>
      </c>
      <c r="S115" s="211"/>
      <c r="T115" s="213">
        <f>T116+T131+T133</f>
        <v>0</v>
      </c>
      <c r="U115" s="211"/>
      <c r="V115" s="213">
        <f>V116+V131+V133</f>
        <v>0</v>
      </c>
      <c r="W115" s="211"/>
      <c r="X115" s="214">
        <f>X116+X131+X133</f>
        <v>0</v>
      </c>
      <c r="Y115" s="12"/>
      <c r="Z115" s="12"/>
      <c r="AA115" s="12"/>
      <c r="AB115" s="12"/>
      <c r="AC115" s="12"/>
      <c r="AD115" s="12"/>
      <c r="AE115" s="12"/>
      <c r="AR115" s="215" t="s">
        <v>165</v>
      </c>
      <c r="AT115" s="216" t="s">
        <v>75</v>
      </c>
      <c r="AU115" s="216" t="s">
        <v>84</v>
      </c>
      <c r="AY115" s="215" t="s">
        <v>166</v>
      </c>
      <c r="BK115" s="217">
        <f>BK116+BK131+BK133</f>
        <v>0</v>
      </c>
    </row>
    <row r="116" s="12" customFormat="1" ht="20.88" customHeight="1">
      <c r="A116" s="12"/>
      <c r="B116" s="203"/>
      <c r="C116" s="204"/>
      <c r="D116" s="205" t="s">
        <v>75</v>
      </c>
      <c r="E116" s="218" t="s">
        <v>169</v>
      </c>
      <c r="F116" s="218" t="s">
        <v>170</v>
      </c>
      <c r="G116" s="204"/>
      <c r="H116" s="204"/>
      <c r="I116" s="207"/>
      <c r="J116" s="207"/>
      <c r="K116" s="219">
        <f>BK116</f>
        <v>0</v>
      </c>
      <c r="L116" s="204"/>
      <c r="M116" s="209"/>
      <c r="N116" s="210"/>
      <c r="O116" s="211"/>
      <c r="P116" s="211"/>
      <c r="Q116" s="212">
        <f>SUM(Q117:Q130)</f>
        <v>0</v>
      </c>
      <c r="R116" s="212">
        <f>SUM(R117:R130)</f>
        <v>0</v>
      </c>
      <c r="S116" s="211"/>
      <c r="T116" s="213">
        <f>SUM(T117:T130)</f>
        <v>0</v>
      </c>
      <c r="U116" s="211"/>
      <c r="V116" s="213">
        <f>SUM(V117:V130)</f>
        <v>0</v>
      </c>
      <c r="W116" s="211"/>
      <c r="X116" s="214">
        <f>SUM(X117:X130)</f>
        <v>0</v>
      </c>
      <c r="Y116" s="12"/>
      <c r="Z116" s="12"/>
      <c r="AA116" s="12"/>
      <c r="AB116" s="12"/>
      <c r="AC116" s="12"/>
      <c r="AD116" s="12"/>
      <c r="AE116" s="12"/>
      <c r="AR116" s="215" t="s">
        <v>165</v>
      </c>
      <c r="AT116" s="216" t="s">
        <v>75</v>
      </c>
      <c r="AU116" s="216" t="s">
        <v>86</v>
      </c>
      <c r="AY116" s="215" t="s">
        <v>166</v>
      </c>
      <c r="BK116" s="217">
        <f>SUM(BK117:BK130)</f>
        <v>0</v>
      </c>
    </row>
    <row r="117" s="2" customFormat="1" ht="21.75" customHeight="1">
      <c r="A117" s="40"/>
      <c r="B117" s="41"/>
      <c r="C117" s="220" t="s">
        <v>251</v>
      </c>
      <c r="D117" s="220" t="s">
        <v>171</v>
      </c>
      <c r="E117" s="221" t="s">
        <v>1031</v>
      </c>
      <c r="F117" s="222" t="s">
        <v>904</v>
      </c>
      <c r="G117" s="223" t="s">
        <v>174</v>
      </c>
      <c r="H117" s="224">
        <v>468</v>
      </c>
      <c r="I117" s="225"/>
      <c r="J117" s="225"/>
      <c r="K117" s="226">
        <f>ROUND(P117*H117,2)</f>
        <v>0</v>
      </c>
      <c r="L117" s="227"/>
      <c r="M117" s="46"/>
      <c r="N117" s="228" t="s">
        <v>20</v>
      </c>
      <c r="O117" s="229" t="s">
        <v>45</v>
      </c>
      <c r="P117" s="230">
        <f>I117+J117</f>
        <v>0</v>
      </c>
      <c r="Q117" s="230">
        <f>ROUND(I117*H117,2)</f>
        <v>0</v>
      </c>
      <c r="R117" s="230">
        <f>ROUND(J117*H117,2)</f>
        <v>0</v>
      </c>
      <c r="S117" s="86"/>
      <c r="T117" s="231">
        <f>S117*H117</f>
        <v>0</v>
      </c>
      <c r="U117" s="231">
        <v>0</v>
      </c>
      <c r="V117" s="231">
        <f>U117*H117</f>
        <v>0</v>
      </c>
      <c r="W117" s="231">
        <v>0</v>
      </c>
      <c r="X117" s="232">
        <f>W117*H117</f>
        <v>0</v>
      </c>
      <c r="Y117" s="40"/>
      <c r="Z117" s="40"/>
      <c r="AA117" s="40"/>
      <c r="AB117" s="40"/>
      <c r="AC117" s="40"/>
      <c r="AD117" s="40"/>
      <c r="AE117" s="40"/>
      <c r="AR117" s="233" t="s">
        <v>175</v>
      </c>
      <c r="AT117" s="233" t="s">
        <v>171</v>
      </c>
      <c r="AU117" s="233" t="s">
        <v>165</v>
      </c>
      <c r="AY117" s="19" t="s">
        <v>166</v>
      </c>
      <c r="BE117" s="234">
        <f>IF(O117="základní",K117,0)</f>
        <v>0</v>
      </c>
      <c r="BF117" s="234">
        <f>IF(O117="snížená",K117,0)</f>
        <v>0</v>
      </c>
      <c r="BG117" s="234">
        <f>IF(O117="zákl. přenesená",K117,0)</f>
        <v>0</v>
      </c>
      <c r="BH117" s="234">
        <f>IF(O117="sníž. přenesená",K117,0)</f>
        <v>0</v>
      </c>
      <c r="BI117" s="234">
        <f>IF(O117="nulová",K117,0)</f>
        <v>0</v>
      </c>
      <c r="BJ117" s="19" t="s">
        <v>84</v>
      </c>
      <c r="BK117" s="234">
        <f>ROUND(P117*H117,2)</f>
        <v>0</v>
      </c>
      <c r="BL117" s="19" t="s">
        <v>175</v>
      </c>
      <c r="BM117" s="233" t="s">
        <v>2518</v>
      </c>
    </row>
    <row r="118" s="13" customFormat="1">
      <c r="A118" s="13"/>
      <c r="B118" s="245"/>
      <c r="C118" s="246"/>
      <c r="D118" s="247" t="s">
        <v>605</v>
      </c>
      <c r="E118" s="248" t="s">
        <v>20</v>
      </c>
      <c r="F118" s="249" t="s">
        <v>2519</v>
      </c>
      <c r="G118" s="246"/>
      <c r="H118" s="250">
        <v>468</v>
      </c>
      <c r="I118" s="251"/>
      <c r="J118" s="251"/>
      <c r="K118" s="246"/>
      <c r="L118" s="246"/>
      <c r="M118" s="252"/>
      <c r="N118" s="253"/>
      <c r="O118" s="254"/>
      <c r="P118" s="254"/>
      <c r="Q118" s="254"/>
      <c r="R118" s="254"/>
      <c r="S118" s="254"/>
      <c r="T118" s="254"/>
      <c r="U118" s="254"/>
      <c r="V118" s="254"/>
      <c r="W118" s="254"/>
      <c r="X118" s="255"/>
      <c r="Y118" s="13"/>
      <c r="Z118" s="13"/>
      <c r="AA118" s="13"/>
      <c r="AB118" s="13"/>
      <c r="AC118" s="13"/>
      <c r="AD118" s="13"/>
      <c r="AE118" s="13"/>
      <c r="AT118" s="256" t="s">
        <v>605</v>
      </c>
      <c r="AU118" s="256" t="s">
        <v>165</v>
      </c>
      <c r="AV118" s="13" t="s">
        <v>86</v>
      </c>
      <c r="AW118" s="13" t="s">
        <v>5</v>
      </c>
      <c r="AX118" s="13" t="s">
        <v>84</v>
      </c>
      <c r="AY118" s="256" t="s">
        <v>166</v>
      </c>
    </row>
    <row r="119" s="2" customFormat="1" ht="21.75" customHeight="1">
      <c r="A119" s="40"/>
      <c r="B119" s="41"/>
      <c r="C119" s="220" t="s">
        <v>8</v>
      </c>
      <c r="D119" s="220" t="s">
        <v>171</v>
      </c>
      <c r="E119" s="221" t="s">
        <v>1034</v>
      </c>
      <c r="F119" s="222" t="s">
        <v>1035</v>
      </c>
      <c r="G119" s="223" t="s">
        <v>174</v>
      </c>
      <c r="H119" s="224">
        <v>105</v>
      </c>
      <c r="I119" s="225"/>
      <c r="J119" s="225"/>
      <c r="K119" s="226">
        <f>ROUND(P119*H119,2)</f>
        <v>0</v>
      </c>
      <c r="L119" s="227"/>
      <c r="M119" s="46"/>
      <c r="N119" s="228" t="s">
        <v>20</v>
      </c>
      <c r="O119" s="229" t="s">
        <v>45</v>
      </c>
      <c r="P119" s="230">
        <f>I119+J119</f>
        <v>0</v>
      </c>
      <c r="Q119" s="230">
        <f>ROUND(I119*H119,2)</f>
        <v>0</v>
      </c>
      <c r="R119" s="230">
        <f>ROUND(J119*H119,2)</f>
        <v>0</v>
      </c>
      <c r="S119" s="86"/>
      <c r="T119" s="231">
        <f>S119*H119</f>
        <v>0</v>
      </c>
      <c r="U119" s="231">
        <v>0</v>
      </c>
      <c r="V119" s="231">
        <f>U119*H119</f>
        <v>0</v>
      </c>
      <c r="W119" s="231">
        <v>0</v>
      </c>
      <c r="X119" s="232">
        <f>W119*H119</f>
        <v>0</v>
      </c>
      <c r="Y119" s="40"/>
      <c r="Z119" s="40"/>
      <c r="AA119" s="40"/>
      <c r="AB119" s="40"/>
      <c r="AC119" s="40"/>
      <c r="AD119" s="40"/>
      <c r="AE119" s="40"/>
      <c r="AR119" s="233" t="s">
        <v>175</v>
      </c>
      <c r="AT119" s="233" t="s">
        <v>171</v>
      </c>
      <c r="AU119" s="233" t="s">
        <v>165</v>
      </c>
      <c r="AY119" s="19" t="s">
        <v>166</v>
      </c>
      <c r="BE119" s="234">
        <f>IF(O119="základní",K119,0)</f>
        <v>0</v>
      </c>
      <c r="BF119" s="234">
        <f>IF(O119="snížená",K119,0)</f>
        <v>0</v>
      </c>
      <c r="BG119" s="234">
        <f>IF(O119="zákl. přenesená",K119,0)</f>
        <v>0</v>
      </c>
      <c r="BH119" s="234">
        <f>IF(O119="sníž. přenesená",K119,0)</f>
        <v>0</v>
      </c>
      <c r="BI119" s="234">
        <f>IF(O119="nulová",K119,0)</f>
        <v>0</v>
      </c>
      <c r="BJ119" s="19" t="s">
        <v>84</v>
      </c>
      <c r="BK119" s="234">
        <f>ROUND(P119*H119,2)</f>
        <v>0</v>
      </c>
      <c r="BL119" s="19" t="s">
        <v>175</v>
      </c>
      <c r="BM119" s="233" t="s">
        <v>2520</v>
      </c>
    </row>
    <row r="120" s="2" customFormat="1" ht="16.5" customHeight="1">
      <c r="A120" s="40"/>
      <c r="B120" s="41"/>
      <c r="C120" s="220" t="s">
        <v>259</v>
      </c>
      <c r="D120" s="220" t="s">
        <v>171</v>
      </c>
      <c r="E120" s="221" t="s">
        <v>1038</v>
      </c>
      <c r="F120" s="222" t="s">
        <v>1039</v>
      </c>
      <c r="G120" s="223" t="s">
        <v>179</v>
      </c>
      <c r="H120" s="224">
        <v>52</v>
      </c>
      <c r="I120" s="225"/>
      <c r="J120" s="225"/>
      <c r="K120" s="226">
        <f>ROUND(P120*H120,2)</f>
        <v>0</v>
      </c>
      <c r="L120" s="227"/>
      <c r="M120" s="46"/>
      <c r="N120" s="228" t="s">
        <v>20</v>
      </c>
      <c r="O120" s="229" t="s">
        <v>45</v>
      </c>
      <c r="P120" s="230">
        <f>I120+J120</f>
        <v>0</v>
      </c>
      <c r="Q120" s="230">
        <f>ROUND(I120*H120,2)</f>
        <v>0</v>
      </c>
      <c r="R120" s="230">
        <f>ROUND(J120*H120,2)</f>
        <v>0</v>
      </c>
      <c r="S120" s="86"/>
      <c r="T120" s="231">
        <f>S120*H120</f>
        <v>0</v>
      </c>
      <c r="U120" s="231">
        <v>0</v>
      </c>
      <c r="V120" s="231">
        <f>U120*H120</f>
        <v>0</v>
      </c>
      <c r="W120" s="231">
        <v>0</v>
      </c>
      <c r="X120" s="232">
        <f>W120*H120</f>
        <v>0</v>
      </c>
      <c r="Y120" s="40"/>
      <c r="Z120" s="40"/>
      <c r="AA120" s="40"/>
      <c r="AB120" s="40"/>
      <c r="AC120" s="40"/>
      <c r="AD120" s="40"/>
      <c r="AE120" s="40"/>
      <c r="AR120" s="233" t="s">
        <v>175</v>
      </c>
      <c r="AT120" s="233" t="s">
        <v>171</v>
      </c>
      <c r="AU120" s="233" t="s">
        <v>165</v>
      </c>
      <c r="AY120" s="19" t="s">
        <v>166</v>
      </c>
      <c r="BE120" s="234">
        <f>IF(O120="základní",K120,0)</f>
        <v>0</v>
      </c>
      <c r="BF120" s="234">
        <f>IF(O120="snížená",K120,0)</f>
        <v>0</v>
      </c>
      <c r="BG120" s="234">
        <f>IF(O120="zákl. přenesená",K120,0)</f>
        <v>0</v>
      </c>
      <c r="BH120" s="234">
        <f>IF(O120="sníž. přenesená",K120,0)</f>
        <v>0</v>
      </c>
      <c r="BI120" s="234">
        <f>IF(O120="nulová",K120,0)</f>
        <v>0</v>
      </c>
      <c r="BJ120" s="19" t="s">
        <v>84</v>
      </c>
      <c r="BK120" s="234">
        <f>ROUND(P120*H120,2)</f>
        <v>0</v>
      </c>
      <c r="BL120" s="19" t="s">
        <v>175</v>
      </c>
      <c r="BM120" s="233" t="s">
        <v>2521</v>
      </c>
    </row>
    <row r="121" s="2" customFormat="1" ht="21.75" customHeight="1">
      <c r="A121" s="40"/>
      <c r="B121" s="41"/>
      <c r="C121" s="220" t="s">
        <v>263</v>
      </c>
      <c r="D121" s="220" t="s">
        <v>171</v>
      </c>
      <c r="E121" s="221" t="s">
        <v>1042</v>
      </c>
      <c r="F121" s="222" t="s">
        <v>1043</v>
      </c>
      <c r="G121" s="223" t="s">
        <v>179</v>
      </c>
      <c r="H121" s="224">
        <v>58</v>
      </c>
      <c r="I121" s="225"/>
      <c r="J121" s="225"/>
      <c r="K121" s="226">
        <f>ROUND(P121*H121,2)</f>
        <v>0</v>
      </c>
      <c r="L121" s="227"/>
      <c r="M121" s="46"/>
      <c r="N121" s="228" t="s">
        <v>20</v>
      </c>
      <c r="O121" s="229" t="s">
        <v>45</v>
      </c>
      <c r="P121" s="230">
        <f>I121+J121</f>
        <v>0</v>
      </c>
      <c r="Q121" s="230">
        <f>ROUND(I121*H121,2)</f>
        <v>0</v>
      </c>
      <c r="R121" s="230">
        <f>ROUND(J121*H121,2)</f>
        <v>0</v>
      </c>
      <c r="S121" s="86"/>
      <c r="T121" s="231">
        <f>S121*H121</f>
        <v>0</v>
      </c>
      <c r="U121" s="231">
        <v>0</v>
      </c>
      <c r="V121" s="231">
        <f>U121*H121</f>
        <v>0</v>
      </c>
      <c r="W121" s="231">
        <v>0</v>
      </c>
      <c r="X121" s="232">
        <f>W121*H121</f>
        <v>0</v>
      </c>
      <c r="Y121" s="40"/>
      <c r="Z121" s="40"/>
      <c r="AA121" s="40"/>
      <c r="AB121" s="40"/>
      <c r="AC121" s="40"/>
      <c r="AD121" s="40"/>
      <c r="AE121" s="40"/>
      <c r="AR121" s="233" t="s">
        <v>175</v>
      </c>
      <c r="AT121" s="233" t="s">
        <v>171</v>
      </c>
      <c r="AU121" s="233" t="s">
        <v>165</v>
      </c>
      <c r="AY121" s="19" t="s">
        <v>166</v>
      </c>
      <c r="BE121" s="234">
        <f>IF(O121="základní",K121,0)</f>
        <v>0</v>
      </c>
      <c r="BF121" s="234">
        <f>IF(O121="snížená",K121,0)</f>
        <v>0</v>
      </c>
      <c r="BG121" s="234">
        <f>IF(O121="zákl. přenesená",K121,0)</f>
        <v>0</v>
      </c>
      <c r="BH121" s="234">
        <f>IF(O121="sníž. přenesená",K121,0)</f>
        <v>0</v>
      </c>
      <c r="BI121" s="234">
        <f>IF(O121="nulová",K121,0)</f>
        <v>0</v>
      </c>
      <c r="BJ121" s="19" t="s">
        <v>84</v>
      </c>
      <c r="BK121" s="234">
        <f>ROUND(P121*H121,2)</f>
        <v>0</v>
      </c>
      <c r="BL121" s="19" t="s">
        <v>175</v>
      </c>
      <c r="BM121" s="233" t="s">
        <v>2522</v>
      </c>
    </row>
    <row r="122" s="2" customFormat="1" ht="21.75" customHeight="1">
      <c r="A122" s="40"/>
      <c r="B122" s="41"/>
      <c r="C122" s="220" t="s">
        <v>267</v>
      </c>
      <c r="D122" s="220" t="s">
        <v>171</v>
      </c>
      <c r="E122" s="221" t="s">
        <v>1042</v>
      </c>
      <c r="F122" s="222" t="s">
        <v>1043</v>
      </c>
      <c r="G122" s="223" t="s">
        <v>179</v>
      </c>
      <c r="H122" s="224">
        <v>64</v>
      </c>
      <c r="I122" s="225"/>
      <c r="J122" s="225"/>
      <c r="K122" s="226">
        <f>ROUND(P122*H122,2)</f>
        <v>0</v>
      </c>
      <c r="L122" s="227"/>
      <c r="M122" s="46"/>
      <c r="N122" s="228" t="s">
        <v>20</v>
      </c>
      <c r="O122" s="229" t="s">
        <v>45</v>
      </c>
      <c r="P122" s="230">
        <f>I122+J122</f>
        <v>0</v>
      </c>
      <c r="Q122" s="230">
        <f>ROUND(I122*H122,2)</f>
        <v>0</v>
      </c>
      <c r="R122" s="230">
        <f>ROUND(J122*H122,2)</f>
        <v>0</v>
      </c>
      <c r="S122" s="86"/>
      <c r="T122" s="231">
        <f>S122*H122</f>
        <v>0</v>
      </c>
      <c r="U122" s="231">
        <v>0</v>
      </c>
      <c r="V122" s="231">
        <f>U122*H122</f>
        <v>0</v>
      </c>
      <c r="W122" s="231">
        <v>0</v>
      </c>
      <c r="X122" s="232">
        <f>W122*H122</f>
        <v>0</v>
      </c>
      <c r="Y122" s="40"/>
      <c r="Z122" s="40"/>
      <c r="AA122" s="40"/>
      <c r="AB122" s="40"/>
      <c r="AC122" s="40"/>
      <c r="AD122" s="40"/>
      <c r="AE122" s="40"/>
      <c r="AR122" s="233" t="s">
        <v>175</v>
      </c>
      <c r="AT122" s="233" t="s">
        <v>171</v>
      </c>
      <c r="AU122" s="233" t="s">
        <v>165</v>
      </c>
      <c r="AY122" s="19" t="s">
        <v>166</v>
      </c>
      <c r="BE122" s="234">
        <f>IF(O122="základní",K122,0)</f>
        <v>0</v>
      </c>
      <c r="BF122" s="234">
        <f>IF(O122="snížená",K122,0)</f>
        <v>0</v>
      </c>
      <c r="BG122" s="234">
        <f>IF(O122="zákl. přenesená",K122,0)</f>
        <v>0</v>
      </c>
      <c r="BH122" s="234">
        <f>IF(O122="sníž. přenesená",K122,0)</f>
        <v>0</v>
      </c>
      <c r="BI122" s="234">
        <f>IF(O122="nulová",K122,0)</f>
        <v>0</v>
      </c>
      <c r="BJ122" s="19" t="s">
        <v>84</v>
      </c>
      <c r="BK122" s="234">
        <f>ROUND(P122*H122,2)</f>
        <v>0</v>
      </c>
      <c r="BL122" s="19" t="s">
        <v>175</v>
      </c>
      <c r="BM122" s="233" t="s">
        <v>2523</v>
      </c>
    </row>
    <row r="123" s="13" customFormat="1">
      <c r="A123" s="13"/>
      <c r="B123" s="245"/>
      <c r="C123" s="246"/>
      <c r="D123" s="247" t="s">
        <v>605</v>
      </c>
      <c r="E123" s="248" t="s">
        <v>20</v>
      </c>
      <c r="F123" s="249" t="s">
        <v>2524</v>
      </c>
      <c r="G123" s="246"/>
      <c r="H123" s="250">
        <v>64</v>
      </c>
      <c r="I123" s="251"/>
      <c r="J123" s="251"/>
      <c r="K123" s="246"/>
      <c r="L123" s="246"/>
      <c r="M123" s="252"/>
      <c r="N123" s="253"/>
      <c r="O123" s="254"/>
      <c r="P123" s="254"/>
      <c r="Q123" s="254"/>
      <c r="R123" s="254"/>
      <c r="S123" s="254"/>
      <c r="T123" s="254"/>
      <c r="U123" s="254"/>
      <c r="V123" s="254"/>
      <c r="W123" s="254"/>
      <c r="X123" s="255"/>
      <c r="Y123" s="13"/>
      <c r="Z123" s="13"/>
      <c r="AA123" s="13"/>
      <c r="AB123" s="13"/>
      <c r="AC123" s="13"/>
      <c r="AD123" s="13"/>
      <c r="AE123" s="13"/>
      <c r="AT123" s="256" t="s">
        <v>605</v>
      </c>
      <c r="AU123" s="256" t="s">
        <v>165</v>
      </c>
      <c r="AV123" s="13" t="s">
        <v>86</v>
      </c>
      <c r="AW123" s="13" t="s">
        <v>5</v>
      </c>
      <c r="AX123" s="13" t="s">
        <v>84</v>
      </c>
      <c r="AY123" s="256" t="s">
        <v>166</v>
      </c>
    </row>
    <row r="124" s="2" customFormat="1" ht="16.5" customHeight="1">
      <c r="A124" s="40"/>
      <c r="B124" s="41"/>
      <c r="C124" s="235" t="s">
        <v>271</v>
      </c>
      <c r="D124" s="235" t="s">
        <v>163</v>
      </c>
      <c r="E124" s="236" t="s">
        <v>1100</v>
      </c>
      <c r="F124" s="237" t="s">
        <v>1101</v>
      </c>
      <c r="G124" s="238" t="s">
        <v>928</v>
      </c>
      <c r="H124" s="239">
        <v>52.5</v>
      </c>
      <c r="I124" s="240"/>
      <c r="J124" s="241"/>
      <c r="K124" s="242">
        <f>ROUND(P124*H124,2)</f>
        <v>0</v>
      </c>
      <c r="L124" s="241"/>
      <c r="M124" s="243"/>
      <c r="N124" s="244" t="s">
        <v>20</v>
      </c>
      <c r="O124" s="229" t="s">
        <v>45</v>
      </c>
      <c r="P124" s="230">
        <f>I124+J124</f>
        <v>0</v>
      </c>
      <c r="Q124" s="230">
        <f>ROUND(I124*H124,2)</f>
        <v>0</v>
      </c>
      <c r="R124" s="230">
        <f>ROUND(J124*H124,2)</f>
        <v>0</v>
      </c>
      <c r="S124" s="86"/>
      <c r="T124" s="231">
        <f>S124*H124</f>
        <v>0</v>
      </c>
      <c r="U124" s="231">
        <v>0</v>
      </c>
      <c r="V124" s="231">
        <f>U124*H124</f>
        <v>0</v>
      </c>
      <c r="W124" s="231">
        <v>0</v>
      </c>
      <c r="X124" s="232">
        <f>W124*H124</f>
        <v>0</v>
      </c>
      <c r="Y124" s="40"/>
      <c r="Z124" s="40"/>
      <c r="AA124" s="40"/>
      <c r="AB124" s="40"/>
      <c r="AC124" s="40"/>
      <c r="AD124" s="40"/>
      <c r="AE124" s="40"/>
      <c r="AR124" s="233" t="s">
        <v>194</v>
      </c>
      <c r="AT124" s="233" t="s">
        <v>163</v>
      </c>
      <c r="AU124" s="233" t="s">
        <v>165</v>
      </c>
      <c r="AY124" s="19" t="s">
        <v>166</v>
      </c>
      <c r="BE124" s="234">
        <f>IF(O124="základní",K124,0)</f>
        <v>0</v>
      </c>
      <c r="BF124" s="234">
        <f>IF(O124="snížená",K124,0)</f>
        <v>0</v>
      </c>
      <c r="BG124" s="234">
        <f>IF(O124="zákl. přenesená",K124,0)</f>
        <v>0</v>
      </c>
      <c r="BH124" s="234">
        <f>IF(O124="sníž. přenesená",K124,0)</f>
        <v>0</v>
      </c>
      <c r="BI124" s="234">
        <f>IF(O124="nulová",K124,0)</f>
        <v>0</v>
      </c>
      <c r="BJ124" s="19" t="s">
        <v>84</v>
      </c>
      <c r="BK124" s="234">
        <f>ROUND(P124*H124,2)</f>
        <v>0</v>
      </c>
      <c r="BL124" s="19" t="s">
        <v>175</v>
      </c>
      <c r="BM124" s="233" t="s">
        <v>2525</v>
      </c>
    </row>
    <row r="125" s="2" customFormat="1" ht="16.5" customHeight="1">
      <c r="A125" s="40"/>
      <c r="B125" s="41"/>
      <c r="C125" s="235" t="s">
        <v>275</v>
      </c>
      <c r="D125" s="235" t="s">
        <v>163</v>
      </c>
      <c r="E125" s="236" t="s">
        <v>1112</v>
      </c>
      <c r="F125" s="237" t="s">
        <v>1113</v>
      </c>
      <c r="G125" s="238" t="s">
        <v>825</v>
      </c>
      <c r="H125" s="239">
        <v>64</v>
      </c>
      <c r="I125" s="240"/>
      <c r="J125" s="241"/>
      <c r="K125" s="242">
        <f>ROUND(P125*H125,2)</f>
        <v>0</v>
      </c>
      <c r="L125" s="241"/>
      <c r="M125" s="243"/>
      <c r="N125" s="244" t="s">
        <v>20</v>
      </c>
      <c r="O125" s="229" t="s">
        <v>45</v>
      </c>
      <c r="P125" s="230">
        <f>I125+J125</f>
        <v>0</v>
      </c>
      <c r="Q125" s="230">
        <f>ROUND(I125*H125,2)</f>
        <v>0</v>
      </c>
      <c r="R125" s="230">
        <f>ROUND(J125*H125,2)</f>
        <v>0</v>
      </c>
      <c r="S125" s="86"/>
      <c r="T125" s="231">
        <f>S125*H125</f>
        <v>0</v>
      </c>
      <c r="U125" s="231">
        <v>0</v>
      </c>
      <c r="V125" s="231">
        <f>U125*H125</f>
        <v>0</v>
      </c>
      <c r="W125" s="231">
        <v>0</v>
      </c>
      <c r="X125" s="232">
        <f>W125*H125</f>
        <v>0</v>
      </c>
      <c r="Y125" s="40"/>
      <c r="Z125" s="40"/>
      <c r="AA125" s="40"/>
      <c r="AB125" s="40"/>
      <c r="AC125" s="40"/>
      <c r="AD125" s="40"/>
      <c r="AE125" s="40"/>
      <c r="AR125" s="233" t="s">
        <v>194</v>
      </c>
      <c r="AT125" s="233" t="s">
        <v>163</v>
      </c>
      <c r="AU125" s="233" t="s">
        <v>165</v>
      </c>
      <c r="AY125" s="19" t="s">
        <v>166</v>
      </c>
      <c r="BE125" s="234">
        <f>IF(O125="základní",K125,0)</f>
        <v>0</v>
      </c>
      <c r="BF125" s="234">
        <f>IF(O125="snížená",K125,0)</f>
        <v>0</v>
      </c>
      <c r="BG125" s="234">
        <f>IF(O125="zákl. přenesená",K125,0)</f>
        <v>0</v>
      </c>
      <c r="BH125" s="234">
        <f>IF(O125="sníž. přenesená",K125,0)</f>
        <v>0</v>
      </c>
      <c r="BI125" s="234">
        <f>IF(O125="nulová",K125,0)</f>
        <v>0</v>
      </c>
      <c r="BJ125" s="19" t="s">
        <v>84</v>
      </c>
      <c r="BK125" s="234">
        <f>ROUND(P125*H125,2)</f>
        <v>0</v>
      </c>
      <c r="BL125" s="19" t="s">
        <v>175</v>
      </c>
      <c r="BM125" s="233" t="s">
        <v>2526</v>
      </c>
    </row>
    <row r="126" s="13" customFormat="1">
      <c r="A126" s="13"/>
      <c r="B126" s="245"/>
      <c r="C126" s="246"/>
      <c r="D126" s="247" t="s">
        <v>605</v>
      </c>
      <c r="E126" s="248" t="s">
        <v>20</v>
      </c>
      <c r="F126" s="249" t="s">
        <v>2524</v>
      </c>
      <c r="G126" s="246"/>
      <c r="H126" s="250">
        <v>64</v>
      </c>
      <c r="I126" s="251"/>
      <c r="J126" s="251"/>
      <c r="K126" s="246"/>
      <c r="L126" s="246"/>
      <c r="M126" s="252"/>
      <c r="N126" s="253"/>
      <c r="O126" s="254"/>
      <c r="P126" s="254"/>
      <c r="Q126" s="254"/>
      <c r="R126" s="254"/>
      <c r="S126" s="254"/>
      <c r="T126" s="254"/>
      <c r="U126" s="254"/>
      <c r="V126" s="254"/>
      <c r="W126" s="254"/>
      <c r="X126" s="255"/>
      <c r="Y126" s="13"/>
      <c r="Z126" s="13"/>
      <c r="AA126" s="13"/>
      <c r="AB126" s="13"/>
      <c r="AC126" s="13"/>
      <c r="AD126" s="13"/>
      <c r="AE126" s="13"/>
      <c r="AT126" s="256" t="s">
        <v>605</v>
      </c>
      <c r="AU126" s="256" t="s">
        <v>165</v>
      </c>
      <c r="AV126" s="13" t="s">
        <v>86</v>
      </c>
      <c r="AW126" s="13" t="s">
        <v>5</v>
      </c>
      <c r="AX126" s="13" t="s">
        <v>84</v>
      </c>
      <c r="AY126" s="256" t="s">
        <v>166</v>
      </c>
    </row>
    <row r="127" s="2" customFormat="1" ht="16.5" customHeight="1">
      <c r="A127" s="40"/>
      <c r="B127" s="41"/>
      <c r="C127" s="235" t="s">
        <v>279</v>
      </c>
      <c r="D127" s="235" t="s">
        <v>163</v>
      </c>
      <c r="E127" s="236" t="s">
        <v>1116</v>
      </c>
      <c r="F127" s="237" t="s">
        <v>1117</v>
      </c>
      <c r="G127" s="238" t="s">
        <v>825</v>
      </c>
      <c r="H127" s="239">
        <v>58</v>
      </c>
      <c r="I127" s="240"/>
      <c r="J127" s="241"/>
      <c r="K127" s="242">
        <f>ROUND(P127*H127,2)</f>
        <v>0</v>
      </c>
      <c r="L127" s="241"/>
      <c r="M127" s="243"/>
      <c r="N127" s="244" t="s">
        <v>20</v>
      </c>
      <c r="O127" s="229" t="s">
        <v>45</v>
      </c>
      <c r="P127" s="230">
        <f>I127+J127</f>
        <v>0</v>
      </c>
      <c r="Q127" s="230">
        <f>ROUND(I127*H127,2)</f>
        <v>0</v>
      </c>
      <c r="R127" s="230">
        <f>ROUND(J127*H127,2)</f>
        <v>0</v>
      </c>
      <c r="S127" s="86"/>
      <c r="T127" s="231">
        <f>S127*H127</f>
        <v>0</v>
      </c>
      <c r="U127" s="231">
        <v>0</v>
      </c>
      <c r="V127" s="231">
        <f>U127*H127</f>
        <v>0</v>
      </c>
      <c r="W127" s="231">
        <v>0</v>
      </c>
      <c r="X127" s="232">
        <f>W127*H127</f>
        <v>0</v>
      </c>
      <c r="Y127" s="40"/>
      <c r="Z127" s="40"/>
      <c r="AA127" s="40"/>
      <c r="AB127" s="40"/>
      <c r="AC127" s="40"/>
      <c r="AD127" s="40"/>
      <c r="AE127" s="40"/>
      <c r="AR127" s="233" t="s">
        <v>194</v>
      </c>
      <c r="AT127" s="233" t="s">
        <v>163</v>
      </c>
      <c r="AU127" s="233" t="s">
        <v>165</v>
      </c>
      <c r="AY127" s="19" t="s">
        <v>166</v>
      </c>
      <c r="BE127" s="234">
        <f>IF(O127="základní",K127,0)</f>
        <v>0</v>
      </c>
      <c r="BF127" s="234">
        <f>IF(O127="snížená",K127,0)</f>
        <v>0</v>
      </c>
      <c r="BG127" s="234">
        <f>IF(O127="zákl. přenesená",K127,0)</f>
        <v>0</v>
      </c>
      <c r="BH127" s="234">
        <f>IF(O127="sníž. přenesená",K127,0)</f>
        <v>0</v>
      </c>
      <c r="BI127" s="234">
        <f>IF(O127="nulová",K127,0)</f>
        <v>0</v>
      </c>
      <c r="BJ127" s="19" t="s">
        <v>84</v>
      </c>
      <c r="BK127" s="234">
        <f>ROUND(P127*H127,2)</f>
        <v>0</v>
      </c>
      <c r="BL127" s="19" t="s">
        <v>175</v>
      </c>
      <c r="BM127" s="233" t="s">
        <v>2527</v>
      </c>
    </row>
    <row r="128" s="2" customFormat="1" ht="16.5" customHeight="1">
      <c r="A128" s="40"/>
      <c r="B128" s="41"/>
      <c r="C128" s="235" t="s">
        <v>283</v>
      </c>
      <c r="D128" s="235" t="s">
        <v>163</v>
      </c>
      <c r="E128" s="236" t="s">
        <v>1120</v>
      </c>
      <c r="F128" s="237" t="s">
        <v>1121</v>
      </c>
      <c r="G128" s="238" t="s">
        <v>825</v>
      </c>
      <c r="H128" s="239">
        <v>52</v>
      </c>
      <c r="I128" s="240"/>
      <c r="J128" s="241"/>
      <c r="K128" s="242">
        <f>ROUND(P128*H128,2)</f>
        <v>0</v>
      </c>
      <c r="L128" s="241"/>
      <c r="M128" s="243"/>
      <c r="N128" s="244" t="s">
        <v>20</v>
      </c>
      <c r="O128" s="229" t="s">
        <v>45</v>
      </c>
      <c r="P128" s="230">
        <f>I128+J128</f>
        <v>0</v>
      </c>
      <c r="Q128" s="230">
        <f>ROUND(I128*H128,2)</f>
        <v>0</v>
      </c>
      <c r="R128" s="230">
        <f>ROUND(J128*H128,2)</f>
        <v>0</v>
      </c>
      <c r="S128" s="86"/>
      <c r="T128" s="231">
        <f>S128*H128</f>
        <v>0</v>
      </c>
      <c r="U128" s="231">
        <v>0</v>
      </c>
      <c r="V128" s="231">
        <f>U128*H128</f>
        <v>0</v>
      </c>
      <c r="W128" s="231">
        <v>0</v>
      </c>
      <c r="X128" s="232">
        <f>W128*H128</f>
        <v>0</v>
      </c>
      <c r="Y128" s="40"/>
      <c r="Z128" s="40"/>
      <c r="AA128" s="40"/>
      <c r="AB128" s="40"/>
      <c r="AC128" s="40"/>
      <c r="AD128" s="40"/>
      <c r="AE128" s="40"/>
      <c r="AR128" s="233" t="s">
        <v>194</v>
      </c>
      <c r="AT128" s="233" t="s">
        <v>163</v>
      </c>
      <c r="AU128" s="233" t="s">
        <v>165</v>
      </c>
      <c r="AY128" s="19" t="s">
        <v>166</v>
      </c>
      <c r="BE128" s="234">
        <f>IF(O128="základní",K128,0)</f>
        <v>0</v>
      </c>
      <c r="BF128" s="234">
        <f>IF(O128="snížená",K128,0)</f>
        <v>0</v>
      </c>
      <c r="BG128" s="234">
        <f>IF(O128="zákl. přenesená",K128,0)</f>
        <v>0</v>
      </c>
      <c r="BH128" s="234">
        <f>IF(O128="sníž. přenesená",K128,0)</f>
        <v>0</v>
      </c>
      <c r="BI128" s="234">
        <f>IF(O128="nulová",K128,0)</f>
        <v>0</v>
      </c>
      <c r="BJ128" s="19" t="s">
        <v>84</v>
      </c>
      <c r="BK128" s="234">
        <f>ROUND(P128*H128,2)</f>
        <v>0</v>
      </c>
      <c r="BL128" s="19" t="s">
        <v>175</v>
      </c>
      <c r="BM128" s="233" t="s">
        <v>2528</v>
      </c>
    </row>
    <row r="129" s="2" customFormat="1" ht="16.5" customHeight="1">
      <c r="A129" s="40"/>
      <c r="B129" s="41"/>
      <c r="C129" s="235" t="s">
        <v>287</v>
      </c>
      <c r="D129" s="235" t="s">
        <v>163</v>
      </c>
      <c r="E129" s="236" t="s">
        <v>926</v>
      </c>
      <c r="F129" s="237" t="s">
        <v>927</v>
      </c>
      <c r="G129" s="238" t="s">
        <v>928</v>
      </c>
      <c r="H129" s="239">
        <v>468</v>
      </c>
      <c r="I129" s="240"/>
      <c r="J129" s="241"/>
      <c r="K129" s="242">
        <f>ROUND(P129*H129,2)</f>
        <v>0</v>
      </c>
      <c r="L129" s="241"/>
      <c r="M129" s="243"/>
      <c r="N129" s="244" t="s">
        <v>20</v>
      </c>
      <c r="O129" s="229" t="s">
        <v>45</v>
      </c>
      <c r="P129" s="230">
        <f>I129+J129</f>
        <v>0</v>
      </c>
      <c r="Q129" s="230">
        <f>ROUND(I129*H129,2)</f>
        <v>0</v>
      </c>
      <c r="R129" s="230">
        <f>ROUND(J129*H129,2)</f>
        <v>0</v>
      </c>
      <c r="S129" s="86"/>
      <c r="T129" s="231">
        <f>S129*H129</f>
        <v>0</v>
      </c>
      <c r="U129" s="231">
        <v>0</v>
      </c>
      <c r="V129" s="231">
        <f>U129*H129</f>
        <v>0</v>
      </c>
      <c r="W129" s="231">
        <v>0</v>
      </c>
      <c r="X129" s="232">
        <f>W129*H129</f>
        <v>0</v>
      </c>
      <c r="Y129" s="40"/>
      <c r="Z129" s="40"/>
      <c r="AA129" s="40"/>
      <c r="AB129" s="40"/>
      <c r="AC129" s="40"/>
      <c r="AD129" s="40"/>
      <c r="AE129" s="40"/>
      <c r="AR129" s="233" t="s">
        <v>194</v>
      </c>
      <c r="AT129" s="233" t="s">
        <v>163</v>
      </c>
      <c r="AU129" s="233" t="s">
        <v>165</v>
      </c>
      <c r="AY129" s="19" t="s">
        <v>166</v>
      </c>
      <c r="BE129" s="234">
        <f>IF(O129="základní",K129,0)</f>
        <v>0</v>
      </c>
      <c r="BF129" s="234">
        <f>IF(O129="snížená",K129,0)</f>
        <v>0</v>
      </c>
      <c r="BG129" s="234">
        <f>IF(O129="zákl. přenesená",K129,0)</f>
        <v>0</v>
      </c>
      <c r="BH129" s="234">
        <f>IF(O129="sníž. přenesená",K129,0)</f>
        <v>0</v>
      </c>
      <c r="BI129" s="234">
        <f>IF(O129="nulová",K129,0)</f>
        <v>0</v>
      </c>
      <c r="BJ129" s="19" t="s">
        <v>84</v>
      </c>
      <c r="BK129" s="234">
        <f>ROUND(P129*H129,2)</f>
        <v>0</v>
      </c>
      <c r="BL129" s="19" t="s">
        <v>175</v>
      </c>
      <c r="BM129" s="233" t="s">
        <v>2529</v>
      </c>
    </row>
    <row r="130" s="13" customFormat="1">
      <c r="A130" s="13"/>
      <c r="B130" s="245"/>
      <c r="C130" s="246"/>
      <c r="D130" s="247" t="s">
        <v>605</v>
      </c>
      <c r="E130" s="248" t="s">
        <v>20</v>
      </c>
      <c r="F130" s="249" t="s">
        <v>2519</v>
      </c>
      <c r="G130" s="246"/>
      <c r="H130" s="250">
        <v>468</v>
      </c>
      <c r="I130" s="251"/>
      <c r="J130" s="251"/>
      <c r="K130" s="246"/>
      <c r="L130" s="246"/>
      <c r="M130" s="252"/>
      <c r="N130" s="253"/>
      <c r="O130" s="254"/>
      <c r="P130" s="254"/>
      <c r="Q130" s="254"/>
      <c r="R130" s="254"/>
      <c r="S130" s="254"/>
      <c r="T130" s="254"/>
      <c r="U130" s="254"/>
      <c r="V130" s="254"/>
      <c r="W130" s="254"/>
      <c r="X130" s="255"/>
      <c r="Y130" s="13"/>
      <c r="Z130" s="13"/>
      <c r="AA130" s="13"/>
      <c r="AB130" s="13"/>
      <c r="AC130" s="13"/>
      <c r="AD130" s="13"/>
      <c r="AE130" s="13"/>
      <c r="AT130" s="256" t="s">
        <v>605</v>
      </c>
      <c r="AU130" s="256" t="s">
        <v>165</v>
      </c>
      <c r="AV130" s="13" t="s">
        <v>86</v>
      </c>
      <c r="AW130" s="13" t="s">
        <v>5</v>
      </c>
      <c r="AX130" s="13" t="s">
        <v>84</v>
      </c>
      <c r="AY130" s="256" t="s">
        <v>166</v>
      </c>
    </row>
    <row r="131" s="12" customFormat="1" ht="20.88" customHeight="1">
      <c r="A131" s="12"/>
      <c r="B131" s="203"/>
      <c r="C131" s="204"/>
      <c r="D131" s="205" t="s">
        <v>75</v>
      </c>
      <c r="E131" s="218" t="s">
        <v>249</v>
      </c>
      <c r="F131" s="218" t="s">
        <v>250</v>
      </c>
      <c r="G131" s="204"/>
      <c r="H131" s="204"/>
      <c r="I131" s="207"/>
      <c r="J131" s="207"/>
      <c r="K131" s="219">
        <f>BK131</f>
        <v>0</v>
      </c>
      <c r="L131" s="204"/>
      <c r="M131" s="209"/>
      <c r="N131" s="210"/>
      <c r="O131" s="211"/>
      <c r="P131" s="211"/>
      <c r="Q131" s="212">
        <f>Q132</f>
        <v>0</v>
      </c>
      <c r="R131" s="212">
        <f>R132</f>
        <v>0</v>
      </c>
      <c r="S131" s="211"/>
      <c r="T131" s="213">
        <f>T132</f>
        <v>0</v>
      </c>
      <c r="U131" s="211"/>
      <c r="V131" s="213">
        <f>V132</f>
        <v>0</v>
      </c>
      <c r="W131" s="211"/>
      <c r="X131" s="214">
        <f>X132</f>
        <v>0</v>
      </c>
      <c r="Y131" s="12"/>
      <c r="Z131" s="12"/>
      <c r="AA131" s="12"/>
      <c r="AB131" s="12"/>
      <c r="AC131" s="12"/>
      <c r="AD131" s="12"/>
      <c r="AE131" s="12"/>
      <c r="AR131" s="215" t="s">
        <v>165</v>
      </c>
      <c r="AT131" s="216" t="s">
        <v>75</v>
      </c>
      <c r="AU131" s="216" t="s">
        <v>86</v>
      </c>
      <c r="AY131" s="215" t="s">
        <v>166</v>
      </c>
      <c r="BK131" s="217">
        <f>BK132</f>
        <v>0</v>
      </c>
    </row>
    <row r="132" s="2" customFormat="1" ht="16.5" customHeight="1">
      <c r="A132" s="40"/>
      <c r="B132" s="41"/>
      <c r="C132" s="220" t="s">
        <v>291</v>
      </c>
      <c r="D132" s="220" t="s">
        <v>171</v>
      </c>
      <c r="E132" s="221" t="s">
        <v>953</v>
      </c>
      <c r="F132" s="222" t="s">
        <v>281</v>
      </c>
      <c r="G132" s="223" t="s">
        <v>254</v>
      </c>
      <c r="H132" s="224">
        <v>16</v>
      </c>
      <c r="I132" s="225"/>
      <c r="J132" s="225"/>
      <c r="K132" s="226">
        <f>ROUND(P132*H132,2)</f>
        <v>0</v>
      </c>
      <c r="L132" s="227"/>
      <c r="M132" s="46"/>
      <c r="N132" s="228" t="s">
        <v>20</v>
      </c>
      <c r="O132" s="229" t="s">
        <v>45</v>
      </c>
      <c r="P132" s="230">
        <f>I132+J132</f>
        <v>0</v>
      </c>
      <c r="Q132" s="230">
        <f>ROUND(I132*H132,2)</f>
        <v>0</v>
      </c>
      <c r="R132" s="230">
        <f>ROUND(J132*H132,2)</f>
        <v>0</v>
      </c>
      <c r="S132" s="86"/>
      <c r="T132" s="231">
        <f>S132*H132</f>
        <v>0</v>
      </c>
      <c r="U132" s="231">
        <v>0</v>
      </c>
      <c r="V132" s="231">
        <f>U132*H132</f>
        <v>0</v>
      </c>
      <c r="W132" s="231">
        <v>0</v>
      </c>
      <c r="X132" s="232">
        <f>W132*H132</f>
        <v>0</v>
      </c>
      <c r="Y132" s="40"/>
      <c r="Z132" s="40"/>
      <c r="AA132" s="40"/>
      <c r="AB132" s="40"/>
      <c r="AC132" s="40"/>
      <c r="AD132" s="40"/>
      <c r="AE132" s="40"/>
      <c r="AR132" s="233" t="s">
        <v>175</v>
      </c>
      <c r="AT132" s="233" t="s">
        <v>171</v>
      </c>
      <c r="AU132" s="233" t="s">
        <v>165</v>
      </c>
      <c r="AY132" s="19" t="s">
        <v>166</v>
      </c>
      <c r="BE132" s="234">
        <f>IF(O132="základní",K132,0)</f>
        <v>0</v>
      </c>
      <c r="BF132" s="234">
        <f>IF(O132="snížená",K132,0)</f>
        <v>0</v>
      </c>
      <c r="BG132" s="234">
        <f>IF(O132="zákl. přenesená",K132,0)</f>
        <v>0</v>
      </c>
      <c r="BH132" s="234">
        <f>IF(O132="sníž. přenesená",K132,0)</f>
        <v>0</v>
      </c>
      <c r="BI132" s="234">
        <f>IF(O132="nulová",K132,0)</f>
        <v>0</v>
      </c>
      <c r="BJ132" s="19" t="s">
        <v>84</v>
      </c>
      <c r="BK132" s="234">
        <f>ROUND(P132*H132,2)</f>
        <v>0</v>
      </c>
      <c r="BL132" s="19" t="s">
        <v>175</v>
      </c>
      <c r="BM132" s="233" t="s">
        <v>2530</v>
      </c>
    </row>
    <row r="133" s="12" customFormat="1" ht="20.88" customHeight="1">
      <c r="A133" s="12"/>
      <c r="B133" s="203"/>
      <c r="C133" s="204"/>
      <c r="D133" s="205" t="s">
        <v>75</v>
      </c>
      <c r="E133" s="218" t="s">
        <v>307</v>
      </c>
      <c r="F133" s="218" t="s">
        <v>308</v>
      </c>
      <c r="G133" s="204"/>
      <c r="H133" s="204"/>
      <c r="I133" s="207"/>
      <c r="J133" s="207"/>
      <c r="K133" s="219">
        <f>BK133</f>
        <v>0</v>
      </c>
      <c r="L133" s="204"/>
      <c r="M133" s="209"/>
      <c r="N133" s="210"/>
      <c r="O133" s="211"/>
      <c r="P133" s="211"/>
      <c r="Q133" s="212">
        <f>SUM(Q134:Q136)</f>
        <v>0</v>
      </c>
      <c r="R133" s="212">
        <f>SUM(R134:R136)</f>
        <v>0</v>
      </c>
      <c r="S133" s="211"/>
      <c r="T133" s="213">
        <f>SUM(T134:T136)</f>
        <v>0</v>
      </c>
      <c r="U133" s="211"/>
      <c r="V133" s="213">
        <f>SUM(V134:V136)</f>
        <v>0</v>
      </c>
      <c r="W133" s="211"/>
      <c r="X133" s="214">
        <f>SUM(X134:X136)</f>
        <v>0</v>
      </c>
      <c r="Y133" s="12"/>
      <c r="Z133" s="12"/>
      <c r="AA133" s="12"/>
      <c r="AB133" s="12"/>
      <c r="AC133" s="12"/>
      <c r="AD133" s="12"/>
      <c r="AE133" s="12"/>
      <c r="AR133" s="215" t="s">
        <v>165</v>
      </c>
      <c r="AT133" s="216" t="s">
        <v>75</v>
      </c>
      <c r="AU133" s="216" t="s">
        <v>86</v>
      </c>
      <c r="AY133" s="215" t="s">
        <v>166</v>
      </c>
      <c r="BK133" s="217">
        <f>SUM(BK134:BK136)</f>
        <v>0</v>
      </c>
    </row>
    <row r="134" s="2" customFormat="1" ht="16.5" customHeight="1">
      <c r="A134" s="40"/>
      <c r="B134" s="41"/>
      <c r="C134" s="220" t="s">
        <v>295</v>
      </c>
      <c r="D134" s="220" t="s">
        <v>171</v>
      </c>
      <c r="E134" s="221" t="s">
        <v>310</v>
      </c>
      <c r="F134" s="222" t="s">
        <v>311</v>
      </c>
      <c r="G134" s="223" t="s">
        <v>791</v>
      </c>
      <c r="H134" s="224">
        <v>1</v>
      </c>
      <c r="I134" s="225"/>
      <c r="J134" s="225"/>
      <c r="K134" s="226">
        <f>ROUND(P134*H134,2)</f>
        <v>0</v>
      </c>
      <c r="L134" s="227"/>
      <c r="M134" s="46"/>
      <c r="N134" s="228" t="s">
        <v>20</v>
      </c>
      <c r="O134" s="229" t="s">
        <v>45</v>
      </c>
      <c r="P134" s="230">
        <f>I134+J134</f>
        <v>0</v>
      </c>
      <c r="Q134" s="230">
        <f>ROUND(I134*H134,2)</f>
        <v>0</v>
      </c>
      <c r="R134" s="230">
        <f>ROUND(J134*H134,2)</f>
        <v>0</v>
      </c>
      <c r="S134" s="86"/>
      <c r="T134" s="231">
        <f>S134*H134</f>
        <v>0</v>
      </c>
      <c r="U134" s="231">
        <v>0</v>
      </c>
      <c r="V134" s="231">
        <f>U134*H134</f>
        <v>0</v>
      </c>
      <c r="W134" s="231">
        <v>0</v>
      </c>
      <c r="X134" s="232">
        <f>W134*H134</f>
        <v>0</v>
      </c>
      <c r="Y134" s="40"/>
      <c r="Z134" s="40"/>
      <c r="AA134" s="40"/>
      <c r="AB134" s="40"/>
      <c r="AC134" s="40"/>
      <c r="AD134" s="40"/>
      <c r="AE134" s="40"/>
      <c r="AR134" s="233" t="s">
        <v>313</v>
      </c>
      <c r="AT134" s="233" t="s">
        <v>171</v>
      </c>
      <c r="AU134" s="233" t="s">
        <v>165</v>
      </c>
      <c r="AY134" s="19" t="s">
        <v>166</v>
      </c>
      <c r="BE134" s="234">
        <f>IF(O134="základní",K134,0)</f>
        <v>0</v>
      </c>
      <c r="BF134" s="234">
        <f>IF(O134="snížená",K134,0)</f>
        <v>0</v>
      </c>
      <c r="BG134" s="234">
        <f>IF(O134="zákl. přenesená",K134,0)</f>
        <v>0</v>
      </c>
      <c r="BH134" s="234">
        <f>IF(O134="sníž. přenesená",K134,0)</f>
        <v>0</v>
      </c>
      <c r="BI134" s="234">
        <f>IF(O134="nulová",K134,0)</f>
        <v>0</v>
      </c>
      <c r="BJ134" s="19" t="s">
        <v>84</v>
      </c>
      <c r="BK134" s="234">
        <f>ROUND(P134*H134,2)</f>
        <v>0</v>
      </c>
      <c r="BL134" s="19" t="s">
        <v>313</v>
      </c>
      <c r="BM134" s="233" t="s">
        <v>2531</v>
      </c>
    </row>
    <row r="135" s="2" customFormat="1" ht="24.15" customHeight="1">
      <c r="A135" s="40"/>
      <c r="B135" s="41"/>
      <c r="C135" s="220" t="s">
        <v>299</v>
      </c>
      <c r="D135" s="220" t="s">
        <v>171</v>
      </c>
      <c r="E135" s="221" t="s">
        <v>316</v>
      </c>
      <c r="F135" s="222" t="s">
        <v>317</v>
      </c>
      <c r="G135" s="223" t="s">
        <v>791</v>
      </c>
      <c r="H135" s="224">
        <v>1</v>
      </c>
      <c r="I135" s="225"/>
      <c r="J135" s="225"/>
      <c r="K135" s="226">
        <f>ROUND(P135*H135,2)</f>
        <v>0</v>
      </c>
      <c r="L135" s="227"/>
      <c r="M135" s="46"/>
      <c r="N135" s="228" t="s">
        <v>20</v>
      </c>
      <c r="O135" s="229" t="s">
        <v>45</v>
      </c>
      <c r="P135" s="230">
        <f>I135+J135</f>
        <v>0</v>
      </c>
      <c r="Q135" s="230">
        <f>ROUND(I135*H135,2)</f>
        <v>0</v>
      </c>
      <c r="R135" s="230">
        <f>ROUND(J135*H135,2)</f>
        <v>0</v>
      </c>
      <c r="S135" s="86"/>
      <c r="T135" s="231">
        <f>S135*H135</f>
        <v>0</v>
      </c>
      <c r="U135" s="231">
        <v>0</v>
      </c>
      <c r="V135" s="231">
        <f>U135*H135</f>
        <v>0</v>
      </c>
      <c r="W135" s="231">
        <v>0</v>
      </c>
      <c r="X135" s="232">
        <f>W135*H135</f>
        <v>0</v>
      </c>
      <c r="Y135" s="40"/>
      <c r="Z135" s="40"/>
      <c r="AA135" s="40"/>
      <c r="AB135" s="40"/>
      <c r="AC135" s="40"/>
      <c r="AD135" s="40"/>
      <c r="AE135" s="40"/>
      <c r="AR135" s="233" t="s">
        <v>313</v>
      </c>
      <c r="AT135" s="233" t="s">
        <v>171</v>
      </c>
      <c r="AU135" s="233" t="s">
        <v>165</v>
      </c>
      <c r="AY135" s="19" t="s">
        <v>166</v>
      </c>
      <c r="BE135" s="234">
        <f>IF(O135="základní",K135,0)</f>
        <v>0</v>
      </c>
      <c r="BF135" s="234">
        <f>IF(O135="snížená",K135,0)</f>
        <v>0</v>
      </c>
      <c r="BG135" s="234">
        <f>IF(O135="zákl. přenesená",K135,0)</f>
        <v>0</v>
      </c>
      <c r="BH135" s="234">
        <f>IF(O135="sníž. přenesená",K135,0)</f>
        <v>0</v>
      </c>
      <c r="BI135" s="234">
        <f>IF(O135="nulová",K135,0)</f>
        <v>0</v>
      </c>
      <c r="BJ135" s="19" t="s">
        <v>84</v>
      </c>
      <c r="BK135" s="234">
        <f>ROUND(P135*H135,2)</f>
        <v>0</v>
      </c>
      <c r="BL135" s="19" t="s">
        <v>313</v>
      </c>
      <c r="BM135" s="233" t="s">
        <v>2532</v>
      </c>
    </row>
    <row r="136" s="2" customFormat="1" ht="16.5" customHeight="1">
      <c r="A136" s="40"/>
      <c r="B136" s="41"/>
      <c r="C136" s="220" t="s">
        <v>303</v>
      </c>
      <c r="D136" s="220" t="s">
        <v>171</v>
      </c>
      <c r="E136" s="221" t="s">
        <v>320</v>
      </c>
      <c r="F136" s="222" t="s">
        <v>321</v>
      </c>
      <c r="G136" s="223" t="s">
        <v>791</v>
      </c>
      <c r="H136" s="224">
        <v>1</v>
      </c>
      <c r="I136" s="225"/>
      <c r="J136" s="225"/>
      <c r="K136" s="226">
        <f>ROUND(P136*H136,2)</f>
        <v>0</v>
      </c>
      <c r="L136" s="227"/>
      <c r="M136" s="46"/>
      <c r="N136" s="268" t="s">
        <v>20</v>
      </c>
      <c r="O136" s="269" t="s">
        <v>45</v>
      </c>
      <c r="P136" s="270">
        <f>I136+J136</f>
        <v>0</v>
      </c>
      <c r="Q136" s="270">
        <f>ROUND(I136*H136,2)</f>
        <v>0</v>
      </c>
      <c r="R136" s="270">
        <f>ROUND(J136*H136,2)</f>
        <v>0</v>
      </c>
      <c r="S136" s="271"/>
      <c r="T136" s="272">
        <f>S136*H136</f>
        <v>0</v>
      </c>
      <c r="U136" s="272">
        <v>0</v>
      </c>
      <c r="V136" s="272">
        <f>U136*H136</f>
        <v>0</v>
      </c>
      <c r="W136" s="272">
        <v>0</v>
      </c>
      <c r="X136" s="273">
        <f>W136*H136</f>
        <v>0</v>
      </c>
      <c r="Y136" s="40"/>
      <c r="Z136" s="40"/>
      <c r="AA136" s="40"/>
      <c r="AB136" s="40"/>
      <c r="AC136" s="40"/>
      <c r="AD136" s="40"/>
      <c r="AE136" s="40"/>
      <c r="AR136" s="233" t="s">
        <v>313</v>
      </c>
      <c r="AT136" s="233" t="s">
        <v>171</v>
      </c>
      <c r="AU136" s="233" t="s">
        <v>165</v>
      </c>
      <c r="AY136" s="19" t="s">
        <v>166</v>
      </c>
      <c r="BE136" s="234">
        <f>IF(O136="základní",K136,0)</f>
        <v>0</v>
      </c>
      <c r="BF136" s="234">
        <f>IF(O136="snížená",K136,0)</f>
        <v>0</v>
      </c>
      <c r="BG136" s="234">
        <f>IF(O136="zákl. přenesená",K136,0)</f>
        <v>0</v>
      </c>
      <c r="BH136" s="234">
        <f>IF(O136="sníž. přenesená",K136,0)</f>
        <v>0</v>
      </c>
      <c r="BI136" s="234">
        <f>IF(O136="nulová",K136,0)</f>
        <v>0</v>
      </c>
      <c r="BJ136" s="19" t="s">
        <v>84</v>
      </c>
      <c r="BK136" s="234">
        <f>ROUND(P136*H136,2)</f>
        <v>0</v>
      </c>
      <c r="BL136" s="19" t="s">
        <v>313</v>
      </c>
      <c r="BM136" s="233" t="s">
        <v>2533</v>
      </c>
    </row>
    <row r="137" s="2" customFormat="1" ht="6.96" customHeight="1">
      <c r="A137" s="40"/>
      <c r="B137" s="61"/>
      <c r="C137" s="62"/>
      <c r="D137" s="62"/>
      <c r="E137" s="62"/>
      <c r="F137" s="62"/>
      <c r="G137" s="62"/>
      <c r="H137" s="62"/>
      <c r="I137" s="62"/>
      <c r="J137" s="62"/>
      <c r="K137" s="62"/>
      <c r="L137" s="62"/>
      <c r="M137" s="46"/>
      <c r="N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</row>
  </sheetData>
  <sheetProtection sheet="1" autoFilter="0" formatColumns="0" formatRows="0" objects="1" scenarios="1" spinCount="100000" saltValue="KT9Uol9y9ZJqbHr48A2MoQcX4T3jn2Qg27+ue2hx7WX3dtjpZvPcKscvUxMvmsf1mot93Q7kgfcYOhY+MdYnsQ==" hashValue="Ij95cd6gtLhEoDkr9371iPic+/Q36BFkYBEOc7LBGuq2e6hTofj7lGr6Vp0d9jv7LhG+aEiGiLATh1hrGMzC7A==" algorithmName="SHA-512" password="CC35"/>
  <autoFilter ref="C89:L136"/>
  <mergeCells count="9">
    <mergeCell ref="E7:H7"/>
    <mergeCell ref="E9:H9"/>
    <mergeCell ref="E18:H18"/>
    <mergeCell ref="E27:H27"/>
    <mergeCell ref="E50:H50"/>
    <mergeCell ref="E52:H52"/>
    <mergeCell ref="E80:H80"/>
    <mergeCell ref="E82:H82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9" t="s">
        <v>104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22"/>
      <c r="AT3" s="19" t="s">
        <v>86</v>
      </c>
    </row>
    <row r="4" s="1" customFormat="1" ht="24.96" customHeight="1">
      <c r="B4" s="22"/>
      <c r="D4" s="145" t="s">
        <v>121</v>
      </c>
      <c r="M4" s="22"/>
      <c r="N4" s="146" t="s">
        <v>11</v>
      </c>
      <c r="AT4" s="19" t="s">
        <v>4</v>
      </c>
    </row>
    <row r="5" s="1" customFormat="1" ht="6.96" customHeight="1">
      <c r="B5" s="22"/>
      <c r="M5" s="22"/>
    </row>
    <row r="6" s="1" customFormat="1" ht="12" customHeight="1">
      <c r="B6" s="22"/>
      <c r="D6" s="147" t="s">
        <v>17</v>
      </c>
      <c r="M6" s="22"/>
    </row>
    <row r="7" s="1" customFormat="1" ht="16.5" customHeight="1">
      <c r="B7" s="22"/>
      <c r="E7" s="148" t="str">
        <f>'Rekapitulace stavby'!K6</f>
        <v>Rozvoj vodíkové mobility v Ostravě 1.etapa - 1.a2. fáze</v>
      </c>
      <c r="F7" s="147"/>
      <c r="G7" s="147"/>
      <c r="H7" s="147"/>
      <c r="M7" s="22"/>
    </row>
    <row r="8" s="2" customFormat="1" ht="12" customHeight="1">
      <c r="A8" s="40"/>
      <c r="B8" s="46"/>
      <c r="C8" s="40"/>
      <c r="D8" s="147" t="s">
        <v>122</v>
      </c>
      <c r="E8" s="40"/>
      <c r="F8" s="40"/>
      <c r="G8" s="40"/>
      <c r="H8" s="40"/>
      <c r="I8" s="40"/>
      <c r="J8" s="40"/>
      <c r="K8" s="40"/>
      <c r="L8" s="40"/>
      <c r="M8" s="149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50" t="s">
        <v>2534</v>
      </c>
      <c r="F9" s="40"/>
      <c r="G9" s="40"/>
      <c r="H9" s="40"/>
      <c r="I9" s="40"/>
      <c r="J9" s="40"/>
      <c r="K9" s="40"/>
      <c r="L9" s="40"/>
      <c r="M9" s="149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149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7" t="s">
        <v>19</v>
      </c>
      <c r="E11" s="40"/>
      <c r="F11" s="138" t="s">
        <v>20</v>
      </c>
      <c r="G11" s="40"/>
      <c r="H11" s="40"/>
      <c r="I11" s="147" t="s">
        <v>21</v>
      </c>
      <c r="J11" s="138" t="s">
        <v>20</v>
      </c>
      <c r="K11" s="40"/>
      <c r="L11" s="40"/>
      <c r="M11" s="149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7" t="s">
        <v>22</v>
      </c>
      <c r="E12" s="40"/>
      <c r="F12" s="138" t="s">
        <v>23</v>
      </c>
      <c r="G12" s="40"/>
      <c r="H12" s="40"/>
      <c r="I12" s="147" t="s">
        <v>24</v>
      </c>
      <c r="J12" s="151" t="str">
        <f>'Rekapitulace stavby'!AN8</f>
        <v>21. 3. 2022</v>
      </c>
      <c r="K12" s="40"/>
      <c r="L12" s="40"/>
      <c r="M12" s="149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149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7" t="s">
        <v>26</v>
      </c>
      <c r="E14" s="40"/>
      <c r="F14" s="40"/>
      <c r="G14" s="40"/>
      <c r="H14" s="40"/>
      <c r="I14" s="147" t="s">
        <v>27</v>
      </c>
      <c r="J14" s="138" t="s">
        <v>28</v>
      </c>
      <c r="K14" s="40"/>
      <c r="L14" s="40"/>
      <c r="M14" s="149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29</v>
      </c>
      <c r="F15" s="40"/>
      <c r="G15" s="40"/>
      <c r="H15" s="40"/>
      <c r="I15" s="147" t="s">
        <v>30</v>
      </c>
      <c r="J15" s="138" t="s">
        <v>20</v>
      </c>
      <c r="K15" s="40"/>
      <c r="L15" s="40"/>
      <c r="M15" s="149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149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7" t="s">
        <v>31</v>
      </c>
      <c r="E17" s="40"/>
      <c r="F17" s="40"/>
      <c r="G17" s="40"/>
      <c r="H17" s="40"/>
      <c r="I17" s="147" t="s">
        <v>27</v>
      </c>
      <c r="J17" s="35" t="str">
        <f>'Rekapitulace stavby'!AN13</f>
        <v>Vyplň údaj</v>
      </c>
      <c r="K17" s="40"/>
      <c r="L17" s="40"/>
      <c r="M17" s="149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47" t="s">
        <v>30</v>
      </c>
      <c r="J18" s="35" t="str">
        <f>'Rekapitulace stavby'!AN14</f>
        <v>Vyplň údaj</v>
      </c>
      <c r="K18" s="40"/>
      <c r="L18" s="40"/>
      <c r="M18" s="149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149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7" t="s">
        <v>33</v>
      </c>
      <c r="E20" s="40"/>
      <c r="F20" s="40"/>
      <c r="G20" s="40"/>
      <c r="H20" s="40"/>
      <c r="I20" s="147" t="s">
        <v>27</v>
      </c>
      <c r="J20" s="138" t="s">
        <v>34</v>
      </c>
      <c r="K20" s="40"/>
      <c r="L20" s="40"/>
      <c r="M20" s="149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35</v>
      </c>
      <c r="F21" s="40"/>
      <c r="G21" s="40"/>
      <c r="H21" s="40"/>
      <c r="I21" s="147" t="s">
        <v>30</v>
      </c>
      <c r="J21" s="138" t="s">
        <v>20</v>
      </c>
      <c r="K21" s="40"/>
      <c r="L21" s="40"/>
      <c r="M21" s="149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149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7" t="s">
        <v>36</v>
      </c>
      <c r="E23" s="40"/>
      <c r="F23" s="40"/>
      <c r="G23" s="40"/>
      <c r="H23" s="40"/>
      <c r="I23" s="147" t="s">
        <v>27</v>
      </c>
      <c r="J23" s="138" t="s">
        <v>20</v>
      </c>
      <c r="K23" s="40"/>
      <c r="L23" s="40"/>
      <c r="M23" s="149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37</v>
      </c>
      <c r="F24" s="40"/>
      <c r="G24" s="40"/>
      <c r="H24" s="40"/>
      <c r="I24" s="147" t="s">
        <v>30</v>
      </c>
      <c r="J24" s="138" t="s">
        <v>20</v>
      </c>
      <c r="K24" s="40"/>
      <c r="L24" s="40"/>
      <c r="M24" s="14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14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7" t="s">
        <v>38</v>
      </c>
      <c r="E26" s="40"/>
      <c r="F26" s="40"/>
      <c r="G26" s="40"/>
      <c r="H26" s="40"/>
      <c r="I26" s="40"/>
      <c r="J26" s="40"/>
      <c r="K26" s="40"/>
      <c r="L26" s="40"/>
      <c r="M26" s="14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52"/>
      <c r="B27" s="153"/>
      <c r="C27" s="152"/>
      <c r="D27" s="152"/>
      <c r="E27" s="154" t="s">
        <v>20</v>
      </c>
      <c r="F27" s="154"/>
      <c r="G27" s="154"/>
      <c r="H27" s="154"/>
      <c r="I27" s="152"/>
      <c r="J27" s="152"/>
      <c r="K27" s="152"/>
      <c r="L27" s="152"/>
      <c r="M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14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6"/>
      <c r="E29" s="156"/>
      <c r="F29" s="156"/>
      <c r="G29" s="156"/>
      <c r="H29" s="156"/>
      <c r="I29" s="156"/>
      <c r="J29" s="156"/>
      <c r="K29" s="156"/>
      <c r="L29" s="156"/>
      <c r="M29" s="149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>
      <c r="A30" s="40"/>
      <c r="B30" s="46"/>
      <c r="C30" s="40"/>
      <c r="D30" s="40"/>
      <c r="E30" s="147" t="s">
        <v>124</v>
      </c>
      <c r="F30" s="40"/>
      <c r="G30" s="40"/>
      <c r="H30" s="40"/>
      <c r="I30" s="40"/>
      <c r="J30" s="40"/>
      <c r="K30" s="157">
        <f>I61</f>
        <v>0</v>
      </c>
      <c r="L30" s="40"/>
      <c r="M30" s="149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>
      <c r="A31" s="40"/>
      <c r="B31" s="46"/>
      <c r="C31" s="40"/>
      <c r="D31" s="40"/>
      <c r="E31" s="147" t="s">
        <v>125</v>
      </c>
      <c r="F31" s="40"/>
      <c r="G31" s="40"/>
      <c r="H31" s="40"/>
      <c r="I31" s="40"/>
      <c r="J31" s="40"/>
      <c r="K31" s="157">
        <f>J61</f>
        <v>0</v>
      </c>
      <c r="L31" s="40"/>
      <c r="M31" s="149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8" t="s">
        <v>40</v>
      </c>
      <c r="E32" s="40"/>
      <c r="F32" s="40"/>
      <c r="G32" s="40"/>
      <c r="H32" s="40"/>
      <c r="I32" s="40"/>
      <c r="J32" s="40"/>
      <c r="K32" s="159">
        <f>ROUND(K104, 2)</f>
        <v>0</v>
      </c>
      <c r="L32" s="40"/>
      <c r="M32" s="149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6"/>
      <c r="E33" s="156"/>
      <c r="F33" s="156"/>
      <c r="G33" s="156"/>
      <c r="H33" s="156"/>
      <c r="I33" s="156"/>
      <c r="J33" s="156"/>
      <c r="K33" s="156"/>
      <c r="L33" s="156"/>
      <c r="M33" s="149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60" t="s">
        <v>42</v>
      </c>
      <c r="G34" s="40"/>
      <c r="H34" s="40"/>
      <c r="I34" s="160" t="s">
        <v>41</v>
      </c>
      <c r="J34" s="40"/>
      <c r="K34" s="160" t="s">
        <v>43</v>
      </c>
      <c r="L34" s="40"/>
      <c r="M34" s="149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61" t="s">
        <v>44</v>
      </c>
      <c r="E35" s="147" t="s">
        <v>45</v>
      </c>
      <c r="F35" s="157">
        <f>ROUND((SUM(BE104:BE446)),  2)</f>
        <v>0</v>
      </c>
      <c r="G35" s="40"/>
      <c r="H35" s="40"/>
      <c r="I35" s="162">
        <v>0.20999999999999999</v>
      </c>
      <c r="J35" s="40"/>
      <c r="K35" s="157">
        <f>ROUND(((SUM(BE104:BE446))*I35),  2)</f>
        <v>0</v>
      </c>
      <c r="L35" s="40"/>
      <c r="M35" s="149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7" t="s">
        <v>46</v>
      </c>
      <c r="F36" s="157">
        <f>ROUND((SUM(BF104:BF446)),  2)</f>
        <v>0</v>
      </c>
      <c r="G36" s="40"/>
      <c r="H36" s="40"/>
      <c r="I36" s="162">
        <v>0.14999999999999999</v>
      </c>
      <c r="J36" s="40"/>
      <c r="K36" s="157">
        <f>ROUND(((SUM(BF104:BF446))*I36),  2)</f>
        <v>0</v>
      </c>
      <c r="L36" s="40"/>
      <c r="M36" s="149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7" t="s">
        <v>47</v>
      </c>
      <c r="F37" s="157">
        <f>ROUND((SUM(BG104:BG446)),  2)</f>
        <v>0</v>
      </c>
      <c r="G37" s="40"/>
      <c r="H37" s="40"/>
      <c r="I37" s="162">
        <v>0.20999999999999999</v>
      </c>
      <c r="J37" s="40"/>
      <c r="K37" s="157">
        <f>0</f>
        <v>0</v>
      </c>
      <c r="L37" s="40"/>
      <c r="M37" s="149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7" t="s">
        <v>48</v>
      </c>
      <c r="F38" s="157">
        <f>ROUND((SUM(BH104:BH446)),  2)</f>
        <v>0</v>
      </c>
      <c r="G38" s="40"/>
      <c r="H38" s="40"/>
      <c r="I38" s="162">
        <v>0.14999999999999999</v>
      </c>
      <c r="J38" s="40"/>
      <c r="K38" s="157">
        <f>0</f>
        <v>0</v>
      </c>
      <c r="L38" s="40"/>
      <c r="M38" s="149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7" t="s">
        <v>49</v>
      </c>
      <c r="F39" s="157">
        <f>ROUND((SUM(BI104:BI446)),  2)</f>
        <v>0</v>
      </c>
      <c r="G39" s="40"/>
      <c r="H39" s="40"/>
      <c r="I39" s="162">
        <v>0</v>
      </c>
      <c r="J39" s="40"/>
      <c r="K39" s="157">
        <f>0</f>
        <v>0</v>
      </c>
      <c r="L39" s="40"/>
      <c r="M39" s="149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149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3"/>
      <c r="D41" s="164" t="s">
        <v>50</v>
      </c>
      <c r="E41" s="165"/>
      <c r="F41" s="165"/>
      <c r="G41" s="166" t="s">
        <v>51</v>
      </c>
      <c r="H41" s="167" t="s">
        <v>52</v>
      </c>
      <c r="I41" s="165"/>
      <c r="J41" s="165"/>
      <c r="K41" s="168">
        <f>SUM(K32:K39)</f>
        <v>0</v>
      </c>
      <c r="L41" s="169"/>
      <c r="M41" s="149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70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49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72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49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126</v>
      </c>
      <c r="D47" s="42"/>
      <c r="E47" s="42"/>
      <c r="F47" s="42"/>
      <c r="G47" s="42"/>
      <c r="H47" s="42"/>
      <c r="I47" s="42"/>
      <c r="J47" s="42"/>
      <c r="K47" s="42"/>
      <c r="L47" s="42"/>
      <c r="M47" s="149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149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17</v>
      </c>
      <c r="D49" s="42"/>
      <c r="E49" s="42"/>
      <c r="F49" s="42"/>
      <c r="G49" s="42"/>
      <c r="H49" s="42"/>
      <c r="I49" s="42"/>
      <c r="J49" s="42"/>
      <c r="K49" s="42"/>
      <c r="L49" s="42"/>
      <c r="M49" s="149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4" t="str">
        <f>E7</f>
        <v>Rozvoj vodíkové mobility v Ostravě 1.etapa - 1.a2. fáze</v>
      </c>
      <c r="F50" s="34"/>
      <c r="G50" s="34"/>
      <c r="H50" s="34"/>
      <c r="I50" s="42"/>
      <c r="J50" s="42"/>
      <c r="K50" s="42"/>
      <c r="L50" s="42"/>
      <c r="M50" s="149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2" customHeight="1">
      <c r="A51" s="40"/>
      <c r="B51" s="41"/>
      <c r="C51" s="34" t="s">
        <v>122</v>
      </c>
      <c r="D51" s="42"/>
      <c r="E51" s="42"/>
      <c r="F51" s="42"/>
      <c r="G51" s="42"/>
      <c r="H51" s="42"/>
      <c r="I51" s="42"/>
      <c r="J51" s="42"/>
      <c r="K51" s="42"/>
      <c r="L51" s="42"/>
      <c r="M51" s="149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6.5" customHeight="1">
      <c r="A52" s="40"/>
      <c r="B52" s="41"/>
      <c r="C52" s="42"/>
      <c r="D52" s="42"/>
      <c r="E52" s="71" t="str">
        <f>E9</f>
        <v>SO 05 - Parkovací stání</v>
      </c>
      <c r="F52" s="42"/>
      <c r="G52" s="42"/>
      <c r="H52" s="42"/>
      <c r="I52" s="42"/>
      <c r="J52" s="42"/>
      <c r="K52" s="42"/>
      <c r="L52" s="42"/>
      <c r="M52" s="149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149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2" customHeight="1">
      <c r="A54" s="40"/>
      <c r="B54" s="41"/>
      <c r="C54" s="34" t="s">
        <v>22</v>
      </c>
      <c r="D54" s="42"/>
      <c r="E54" s="42"/>
      <c r="F54" s="29" t="str">
        <f>F12</f>
        <v>Ostrava</v>
      </c>
      <c r="G54" s="42"/>
      <c r="H54" s="42"/>
      <c r="I54" s="34" t="s">
        <v>24</v>
      </c>
      <c r="J54" s="74" t="str">
        <f>IF(J12="","",J12)</f>
        <v>21. 3. 2022</v>
      </c>
      <c r="K54" s="42"/>
      <c r="L54" s="42"/>
      <c r="M54" s="149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149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5.15" customHeight="1">
      <c r="A56" s="40"/>
      <c r="B56" s="41"/>
      <c r="C56" s="34" t="s">
        <v>26</v>
      </c>
      <c r="D56" s="42"/>
      <c r="E56" s="42"/>
      <c r="F56" s="29" t="str">
        <f>E15</f>
        <v>Dopravní podnik Ostrava a.s.</v>
      </c>
      <c r="G56" s="42"/>
      <c r="H56" s="42"/>
      <c r="I56" s="34" t="s">
        <v>33</v>
      </c>
      <c r="J56" s="38" t="str">
        <f>E21</f>
        <v>IGEA s.r.o.</v>
      </c>
      <c r="K56" s="42"/>
      <c r="L56" s="42"/>
      <c r="M56" s="149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15.15" customHeight="1">
      <c r="A57" s="40"/>
      <c r="B57" s="41"/>
      <c r="C57" s="34" t="s">
        <v>31</v>
      </c>
      <c r="D57" s="42"/>
      <c r="E57" s="42"/>
      <c r="F57" s="29" t="str">
        <f>IF(E18="","",E18)</f>
        <v>Vyplň údaj</v>
      </c>
      <c r="G57" s="42"/>
      <c r="H57" s="42"/>
      <c r="I57" s="34" t="s">
        <v>36</v>
      </c>
      <c r="J57" s="38" t="str">
        <f>E24</f>
        <v>R.Vojtěchová</v>
      </c>
      <c r="K57" s="42"/>
      <c r="L57" s="42"/>
      <c r="M57" s="149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149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9.28" customHeight="1">
      <c r="A59" s="40"/>
      <c r="B59" s="41"/>
      <c r="C59" s="175" t="s">
        <v>127</v>
      </c>
      <c r="D59" s="176"/>
      <c r="E59" s="176"/>
      <c r="F59" s="176"/>
      <c r="G59" s="176"/>
      <c r="H59" s="176"/>
      <c r="I59" s="177" t="s">
        <v>128</v>
      </c>
      <c r="J59" s="177" t="s">
        <v>129</v>
      </c>
      <c r="K59" s="177" t="s">
        <v>130</v>
      </c>
      <c r="L59" s="176"/>
      <c r="M59" s="149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149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2.8" customHeight="1">
      <c r="A61" s="40"/>
      <c r="B61" s="41"/>
      <c r="C61" s="178" t="s">
        <v>74</v>
      </c>
      <c r="D61" s="42"/>
      <c r="E61" s="42"/>
      <c r="F61" s="42"/>
      <c r="G61" s="42"/>
      <c r="H61" s="42"/>
      <c r="I61" s="104">
        <f>Q104</f>
        <v>0</v>
      </c>
      <c r="J61" s="104">
        <f>R104</f>
        <v>0</v>
      </c>
      <c r="K61" s="104">
        <f>K104</f>
        <v>0</v>
      </c>
      <c r="L61" s="42"/>
      <c r="M61" s="149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U61" s="19" t="s">
        <v>131</v>
      </c>
    </row>
    <row r="62" s="9" customFormat="1" ht="24.96" customHeight="1">
      <c r="A62" s="9"/>
      <c r="B62" s="179"/>
      <c r="C62" s="180"/>
      <c r="D62" s="181" t="s">
        <v>1249</v>
      </c>
      <c r="E62" s="182"/>
      <c r="F62" s="182"/>
      <c r="G62" s="182"/>
      <c r="H62" s="182"/>
      <c r="I62" s="183">
        <f>Q105</f>
        <v>0</v>
      </c>
      <c r="J62" s="183">
        <f>R105</f>
        <v>0</v>
      </c>
      <c r="K62" s="183">
        <f>K105</f>
        <v>0</v>
      </c>
      <c r="L62" s="180"/>
      <c r="M62" s="184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85"/>
      <c r="C63" s="130"/>
      <c r="D63" s="186" t="s">
        <v>1250</v>
      </c>
      <c r="E63" s="187"/>
      <c r="F63" s="187"/>
      <c r="G63" s="187"/>
      <c r="H63" s="187"/>
      <c r="I63" s="188">
        <f>Q106</f>
        <v>0</v>
      </c>
      <c r="J63" s="188">
        <f>R106</f>
        <v>0</v>
      </c>
      <c r="K63" s="188">
        <f>K106</f>
        <v>0</v>
      </c>
      <c r="L63" s="130"/>
      <c r="M63" s="18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4.88" customHeight="1">
      <c r="A64" s="10"/>
      <c r="B64" s="185"/>
      <c r="C64" s="130"/>
      <c r="D64" s="186" t="s">
        <v>2535</v>
      </c>
      <c r="E64" s="187"/>
      <c r="F64" s="187"/>
      <c r="G64" s="187"/>
      <c r="H64" s="187"/>
      <c r="I64" s="188">
        <f>Q125</f>
        <v>0</v>
      </c>
      <c r="J64" s="188">
        <f>R125</f>
        <v>0</v>
      </c>
      <c r="K64" s="188">
        <f>K125</f>
        <v>0</v>
      </c>
      <c r="L64" s="130"/>
      <c r="M64" s="18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4.88" customHeight="1">
      <c r="A65" s="10"/>
      <c r="B65" s="185"/>
      <c r="C65" s="130"/>
      <c r="D65" s="186" t="s">
        <v>1625</v>
      </c>
      <c r="E65" s="187"/>
      <c r="F65" s="187"/>
      <c r="G65" s="187"/>
      <c r="H65" s="187"/>
      <c r="I65" s="188">
        <f>Q130</f>
        <v>0</v>
      </c>
      <c r="J65" s="188">
        <f>R130</f>
        <v>0</v>
      </c>
      <c r="K65" s="188">
        <f>K130</f>
        <v>0</v>
      </c>
      <c r="L65" s="130"/>
      <c r="M65" s="18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4.88" customHeight="1">
      <c r="A66" s="10"/>
      <c r="B66" s="185"/>
      <c r="C66" s="130"/>
      <c r="D66" s="186" t="s">
        <v>1626</v>
      </c>
      <c r="E66" s="187"/>
      <c r="F66" s="187"/>
      <c r="G66" s="187"/>
      <c r="H66" s="187"/>
      <c r="I66" s="188">
        <f>Q140</f>
        <v>0</v>
      </c>
      <c r="J66" s="188">
        <f>R140</f>
        <v>0</v>
      </c>
      <c r="K66" s="188">
        <f>K140</f>
        <v>0</v>
      </c>
      <c r="L66" s="130"/>
      <c r="M66" s="18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4.88" customHeight="1">
      <c r="A67" s="10"/>
      <c r="B67" s="185"/>
      <c r="C67" s="130"/>
      <c r="D67" s="186" t="s">
        <v>1627</v>
      </c>
      <c r="E67" s="187"/>
      <c r="F67" s="187"/>
      <c r="G67" s="187"/>
      <c r="H67" s="187"/>
      <c r="I67" s="188">
        <f>Q162</f>
        <v>0</v>
      </c>
      <c r="J67" s="188">
        <f>R162</f>
        <v>0</v>
      </c>
      <c r="K67" s="188">
        <f>K162</f>
        <v>0</v>
      </c>
      <c r="L67" s="130"/>
      <c r="M67" s="18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4.88" customHeight="1">
      <c r="A68" s="10"/>
      <c r="B68" s="185"/>
      <c r="C68" s="130"/>
      <c r="D68" s="186" t="s">
        <v>2536</v>
      </c>
      <c r="E68" s="187"/>
      <c r="F68" s="187"/>
      <c r="G68" s="187"/>
      <c r="H68" s="187"/>
      <c r="I68" s="188">
        <f>Q170</f>
        <v>0</v>
      </c>
      <c r="J68" s="188">
        <f>R170</f>
        <v>0</v>
      </c>
      <c r="K68" s="188">
        <f>K170</f>
        <v>0</v>
      </c>
      <c r="L68" s="130"/>
      <c r="M68" s="18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4.88" customHeight="1">
      <c r="A69" s="10"/>
      <c r="B69" s="185"/>
      <c r="C69" s="130"/>
      <c r="D69" s="186" t="s">
        <v>1628</v>
      </c>
      <c r="E69" s="187"/>
      <c r="F69" s="187"/>
      <c r="G69" s="187"/>
      <c r="H69" s="187"/>
      <c r="I69" s="188">
        <f>Q190</f>
        <v>0</v>
      </c>
      <c r="J69" s="188">
        <f>R190</f>
        <v>0</v>
      </c>
      <c r="K69" s="188">
        <f>K190</f>
        <v>0</v>
      </c>
      <c r="L69" s="130"/>
      <c r="M69" s="18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5"/>
      <c r="C70" s="130"/>
      <c r="D70" s="186" t="s">
        <v>1251</v>
      </c>
      <c r="E70" s="187"/>
      <c r="F70" s="187"/>
      <c r="G70" s="187"/>
      <c r="H70" s="187"/>
      <c r="I70" s="188">
        <f>Q212</f>
        <v>0</v>
      </c>
      <c r="J70" s="188">
        <f>R212</f>
        <v>0</v>
      </c>
      <c r="K70" s="188">
        <f>K212</f>
        <v>0</v>
      </c>
      <c r="L70" s="130"/>
      <c r="M70" s="18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4.88" customHeight="1">
      <c r="A71" s="10"/>
      <c r="B71" s="185"/>
      <c r="C71" s="130"/>
      <c r="D71" s="186" t="s">
        <v>1629</v>
      </c>
      <c r="E71" s="187"/>
      <c r="F71" s="187"/>
      <c r="G71" s="187"/>
      <c r="H71" s="187"/>
      <c r="I71" s="188">
        <f>Q213</f>
        <v>0</v>
      </c>
      <c r="J71" s="188">
        <f>R213</f>
        <v>0</v>
      </c>
      <c r="K71" s="188">
        <f>K213</f>
        <v>0</v>
      </c>
      <c r="L71" s="130"/>
      <c r="M71" s="18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4.88" customHeight="1">
      <c r="A72" s="10"/>
      <c r="B72" s="185"/>
      <c r="C72" s="130"/>
      <c r="D72" s="186" t="s">
        <v>1630</v>
      </c>
      <c r="E72" s="187"/>
      <c r="F72" s="187"/>
      <c r="G72" s="187"/>
      <c r="H72" s="187"/>
      <c r="I72" s="188">
        <f>Q222</f>
        <v>0</v>
      </c>
      <c r="J72" s="188">
        <f>R222</f>
        <v>0</v>
      </c>
      <c r="K72" s="188">
        <f>K222</f>
        <v>0</v>
      </c>
      <c r="L72" s="130"/>
      <c r="M72" s="189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5"/>
      <c r="C73" s="130"/>
      <c r="D73" s="186" t="s">
        <v>1631</v>
      </c>
      <c r="E73" s="187"/>
      <c r="F73" s="187"/>
      <c r="G73" s="187"/>
      <c r="H73" s="187"/>
      <c r="I73" s="188">
        <f>Q241</f>
        <v>0</v>
      </c>
      <c r="J73" s="188">
        <f>R241</f>
        <v>0</v>
      </c>
      <c r="K73" s="188">
        <f>K241</f>
        <v>0</v>
      </c>
      <c r="L73" s="130"/>
      <c r="M73" s="189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4.88" customHeight="1">
      <c r="A74" s="10"/>
      <c r="B74" s="185"/>
      <c r="C74" s="130"/>
      <c r="D74" s="186" t="s">
        <v>2537</v>
      </c>
      <c r="E74" s="187"/>
      <c r="F74" s="187"/>
      <c r="G74" s="187"/>
      <c r="H74" s="187"/>
      <c r="I74" s="188">
        <f>Q242</f>
        <v>0</v>
      </c>
      <c r="J74" s="188">
        <f>R242</f>
        <v>0</v>
      </c>
      <c r="K74" s="188">
        <f>K242</f>
        <v>0</v>
      </c>
      <c r="L74" s="130"/>
      <c r="M74" s="189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85"/>
      <c r="C75" s="130"/>
      <c r="D75" s="186" t="s">
        <v>2538</v>
      </c>
      <c r="E75" s="187"/>
      <c r="F75" s="187"/>
      <c r="G75" s="187"/>
      <c r="H75" s="187"/>
      <c r="I75" s="188">
        <f>Q258</f>
        <v>0</v>
      </c>
      <c r="J75" s="188">
        <f>R258</f>
        <v>0</v>
      </c>
      <c r="K75" s="188">
        <f>K258</f>
        <v>0</v>
      </c>
      <c r="L75" s="130"/>
      <c r="M75" s="189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4.88" customHeight="1">
      <c r="A76" s="10"/>
      <c r="B76" s="185"/>
      <c r="C76" s="130"/>
      <c r="D76" s="186" t="s">
        <v>1633</v>
      </c>
      <c r="E76" s="187"/>
      <c r="F76" s="187"/>
      <c r="G76" s="187"/>
      <c r="H76" s="187"/>
      <c r="I76" s="188">
        <f>Q259</f>
        <v>0</v>
      </c>
      <c r="J76" s="188">
        <f>R259</f>
        <v>0</v>
      </c>
      <c r="K76" s="188">
        <f>K259</f>
        <v>0</v>
      </c>
      <c r="L76" s="130"/>
      <c r="M76" s="189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4.88" customHeight="1">
      <c r="A77" s="10"/>
      <c r="B77" s="185"/>
      <c r="C77" s="130"/>
      <c r="D77" s="186" t="s">
        <v>1635</v>
      </c>
      <c r="E77" s="187"/>
      <c r="F77" s="187"/>
      <c r="G77" s="187"/>
      <c r="H77" s="187"/>
      <c r="I77" s="188">
        <f>Q278</f>
        <v>0</v>
      </c>
      <c r="J77" s="188">
        <f>R278</f>
        <v>0</v>
      </c>
      <c r="K77" s="188">
        <f>K278</f>
        <v>0</v>
      </c>
      <c r="L77" s="130"/>
      <c r="M77" s="189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85"/>
      <c r="C78" s="130"/>
      <c r="D78" s="186" t="s">
        <v>2539</v>
      </c>
      <c r="E78" s="187"/>
      <c r="F78" s="187"/>
      <c r="G78" s="187"/>
      <c r="H78" s="187"/>
      <c r="I78" s="188">
        <f>Q303</f>
        <v>0</v>
      </c>
      <c r="J78" s="188">
        <f>R303</f>
        <v>0</v>
      </c>
      <c r="K78" s="188">
        <f>K303</f>
        <v>0</v>
      </c>
      <c r="L78" s="130"/>
      <c r="M78" s="189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85"/>
      <c r="C79" s="130"/>
      <c r="D79" s="186" t="s">
        <v>1637</v>
      </c>
      <c r="E79" s="187"/>
      <c r="F79" s="187"/>
      <c r="G79" s="187"/>
      <c r="H79" s="187"/>
      <c r="I79" s="188">
        <f>Q315</f>
        <v>0</v>
      </c>
      <c r="J79" s="188">
        <f>R315</f>
        <v>0</v>
      </c>
      <c r="K79" s="188">
        <f>K315</f>
        <v>0</v>
      </c>
      <c r="L79" s="130"/>
      <c r="M79" s="189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4.88" customHeight="1">
      <c r="A80" s="10"/>
      <c r="B80" s="185"/>
      <c r="C80" s="130"/>
      <c r="D80" s="186" t="s">
        <v>1638</v>
      </c>
      <c r="E80" s="187"/>
      <c r="F80" s="187"/>
      <c r="G80" s="187"/>
      <c r="H80" s="187"/>
      <c r="I80" s="188">
        <f>Q316</f>
        <v>0</v>
      </c>
      <c r="J80" s="188">
        <f>R316</f>
        <v>0</v>
      </c>
      <c r="K80" s="188">
        <f>K316</f>
        <v>0</v>
      </c>
      <c r="L80" s="130"/>
      <c r="M80" s="189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4.88" customHeight="1">
      <c r="A81" s="10"/>
      <c r="B81" s="185"/>
      <c r="C81" s="130"/>
      <c r="D81" s="186" t="s">
        <v>1639</v>
      </c>
      <c r="E81" s="187"/>
      <c r="F81" s="187"/>
      <c r="G81" s="187"/>
      <c r="H81" s="187"/>
      <c r="I81" s="188">
        <f>Q329</f>
        <v>0</v>
      </c>
      <c r="J81" s="188">
        <f>R329</f>
        <v>0</v>
      </c>
      <c r="K81" s="188">
        <f>K329</f>
        <v>0</v>
      </c>
      <c r="L81" s="130"/>
      <c r="M81" s="189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19.92" customHeight="1">
      <c r="A82" s="10"/>
      <c r="B82" s="185"/>
      <c r="C82" s="130"/>
      <c r="D82" s="186" t="s">
        <v>1252</v>
      </c>
      <c r="E82" s="187"/>
      <c r="F82" s="187"/>
      <c r="G82" s="187"/>
      <c r="H82" s="187"/>
      <c r="I82" s="188">
        <f>Q361</f>
        <v>0</v>
      </c>
      <c r="J82" s="188">
        <f>R361</f>
        <v>0</v>
      </c>
      <c r="K82" s="188">
        <f>K361</f>
        <v>0</v>
      </c>
      <c r="L82" s="130"/>
      <c r="M82" s="189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10" customFormat="1" ht="14.88" customHeight="1">
      <c r="A83" s="10"/>
      <c r="B83" s="185"/>
      <c r="C83" s="130"/>
      <c r="D83" s="186" t="s">
        <v>2540</v>
      </c>
      <c r="E83" s="187"/>
      <c r="F83" s="187"/>
      <c r="G83" s="187"/>
      <c r="H83" s="187"/>
      <c r="I83" s="188">
        <f>Q362</f>
        <v>0</v>
      </c>
      <c r="J83" s="188">
        <f>R362</f>
        <v>0</v>
      </c>
      <c r="K83" s="188">
        <f>K362</f>
        <v>0</v>
      </c>
      <c r="L83" s="130"/>
      <c r="M83" s="189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="10" customFormat="1" ht="14.88" customHeight="1">
      <c r="A84" s="10"/>
      <c r="B84" s="185"/>
      <c r="C84" s="130"/>
      <c r="D84" s="186" t="s">
        <v>1641</v>
      </c>
      <c r="E84" s="187"/>
      <c r="F84" s="187"/>
      <c r="G84" s="187"/>
      <c r="H84" s="187"/>
      <c r="I84" s="188">
        <f>Q445</f>
        <v>0</v>
      </c>
      <c r="J84" s="188">
        <f>R445</f>
        <v>0</v>
      </c>
      <c r="K84" s="188">
        <f>K445</f>
        <v>0</v>
      </c>
      <c r="L84" s="130"/>
      <c r="M84" s="189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</row>
    <row r="85" s="2" customFormat="1" ht="21.84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149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61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149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90" s="2" customFormat="1" ht="6.96" customHeight="1">
      <c r="A90" s="40"/>
      <c r="B90" s="63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149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24.96" customHeight="1">
      <c r="A91" s="40"/>
      <c r="B91" s="41"/>
      <c r="C91" s="25" t="s">
        <v>146</v>
      </c>
      <c r="D91" s="42"/>
      <c r="E91" s="42"/>
      <c r="F91" s="42"/>
      <c r="G91" s="42"/>
      <c r="H91" s="42"/>
      <c r="I91" s="42"/>
      <c r="J91" s="42"/>
      <c r="K91" s="42"/>
      <c r="L91" s="42"/>
      <c r="M91" s="149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6.96" customHeight="1">
      <c r="A92" s="40"/>
      <c r="B92" s="41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149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2" customHeight="1">
      <c r="A93" s="40"/>
      <c r="B93" s="41"/>
      <c r="C93" s="34" t="s">
        <v>17</v>
      </c>
      <c r="D93" s="42"/>
      <c r="E93" s="42"/>
      <c r="F93" s="42"/>
      <c r="G93" s="42"/>
      <c r="H93" s="42"/>
      <c r="I93" s="42"/>
      <c r="J93" s="42"/>
      <c r="K93" s="42"/>
      <c r="L93" s="42"/>
      <c r="M93" s="149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6.5" customHeight="1">
      <c r="A94" s="40"/>
      <c r="B94" s="41"/>
      <c r="C94" s="42"/>
      <c r="D94" s="42"/>
      <c r="E94" s="174" t="str">
        <f>E7</f>
        <v>Rozvoj vodíkové mobility v Ostravě 1.etapa - 1.a2. fáze</v>
      </c>
      <c r="F94" s="34"/>
      <c r="G94" s="34"/>
      <c r="H94" s="34"/>
      <c r="I94" s="42"/>
      <c r="J94" s="42"/>
      <c r="K94" s="42"/>
      <c r="L94" s="42"/>
      <c r="M94" s="149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2" customHeight="1">
      <c r="A95" s="40"/>
      <c r="B95" s="41"/>
      <c r="C95" s="34" t="s">
        <v>122</v>
      </c>
      <c r="D95" s="42"/>
      <c r="E95" s="42"/>
      <c r="F95" s="42"/>
      <c r="G95" s="42"/>
      <c r="H95" s="42"/>
      <c r="I95" s="42"/>
      <c r="J95" s="42"/>
      <c r="K95" s="42"/>
      <c r="L95" s="42"/>
      <c r="M95" s="149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16.5" customHeight="1">
      <c r="A96" s="40"/>
      <c r="B96" s="41"/>
      <c r="C96" s="42"/>
      <c r="D96" s="42"/>
      <c r="E96" s="71" t="str">
        <f>E9</f>
        <v>SO 05 - Parkovací stání</v>
      </c>
      <c r="F96" s="42"/>
      <c r="G96" s="42"/>
      <c r="H96" s="42"/>
      <c r="I96" s="42"/>
      <c r="J96" s="42"/>
      <c r="K96" s="42"/>
      <c r="L96" s="42"/>
      <c r="M96" s="149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6.96" customHeight="1">
      <c r="A97" s="40"/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149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2" customFormat="1" ht="12" customHeight="1">
      <c r="A98" s="40"/>
      <c r="B98" s="41"/>
      <c r="C98" s="34" t="s">
        <v>22</v>
      </c>
      <c r="D98" s="42"/>
      <c r="E98" s="42"/>
      <c r="F98" s="29" t="str">
        <f>F12</f>
        <v>Ostrava</v>
      </c>
      <c r="G98" s="42"/>
      <c r="H98" s="42"/>
      <c r="I98" s="34" t="s">
        <v>24</v>
      </c>
      <c r="J98" s="74" t="str">
        <f>IF(J12="","",J12)</f>
        <v>21. 3. 2022</v>
      </c>
      <c r="K98" s="42"/>
      <c r="L98" s="42"/>
      <c r="M98" s="149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</row>
    <row r="99" s="2" customFormat="1" ht="6.96" customHeight="1">
      <c r="A99" s="40"/>
      <c r="B99" s="41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149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</row>
    <row r="100" s="2" customFormat="1" ht="15.15" customHeight="1">
      <c r="A100" s="40"/>
      <c r="B100" s="41"/>
      <c r="C100" s="34" t="s">
        <v>26</v>
      </c>
      <c r="D100" s="42"/>
      <c r="E100" s="42"/>
      <c r="F100" s="29" t="str">
        <f>E15</f>
        <v>Dopravní podnik Ostrava a.s.</v>
      </c>
      <c r="G100" s="42"/>
      <c r="H100" s="42"/>
      <c r="I100" s="34" t="s">
        <v>33</v>
      </c>
      <c r="J100" s="38" t="str">
        <f>E21</f>
        <v>IGEA s.r.o.</v>
      </c>
      <c r="K100" s="42"/>
      <c r="L100" s="42"/>
      <c r="M100" s="149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</row>
    <row r="101" s="2" customFormat="1" ht="15.15" customHeight="1">
      <c r="A101" s="40"/>
      <c r="B101" s="41"/>
      <c r="C101" s="34" t="s">
        <v>31</v>
      </c>
      <c r="D101" s="42"/>
      <c r="E101" s="42"/>
      <c r="F101" s="29" t="str">
        <f>IF(E18="","",E18)</f>
        <v>Vyplň údaj</v>
      </c>
      <c r="G101" s="42"/>
      <c r="H101" s="42"/>
      <c r="I101" s="34" t="s">
        <v>36</v>
      </c>
      <c r="J101" s="38" t="str">
        <f>E24</f>
        <v>R.Vojtěchová</v>
      </c>
      <c r="K101" s="42"/>
      <c r="L101" s="42"/>
      <c r="M101" s="149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</row>
    <row r="102" s="2" customFormat="1" ht="10.32" customHeight="1">
      <c r="A102" s="40"/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149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</row>
    <row r="103" s="11" customFormat="1" ht="29.28" customHeight="1">
      <c r="A103" s="190"/>
      <c r="B103" s="191"/>
      <c r="C103" s="192" t="s">
        <v>147</v>
      </c>
      <c r="D103" s="193" t="s">
        <v>59</v>
      </c>
      <c r="E103" s="193" t="s">
        <v>55</v>
      </c>
      <c r="F103" s="193" t="s">
        <v>56</v>
      </c>
      <c r="G103" s="193" t="s">
        <v>148</v>
      </c>
      <c r="H103" s="193" t="s">
        <v>149</v>
      </c>
      <c r="I103" s="193" t="s">
        <v>150</v>
      </c>
      <c r="J103" s="193" t="s">
        <v>151</v>
      </c>
      <c r="K103" s="194" t="s">
        <v>130</v>
      </c>
      <c r="L103" s="195" t="s">
        <v>152</v>
      </c>
      <c r="M103" s="196"/>
      <c r="N103" s="94" t="s">
        <v>20</v>
      </c>
      <c r="O103" s="95" t="s">
        <v>44</v>
      </c>
      <c r="P103" s="95" t="s">
        <v>153</v>
      </c>
      <c r="Q103" s="95" t="s">
        <v>154</v>
      </c>
      <c r="R103" s="95" t="s">
        <v>155</v>
      </c>
      <c r="S103" s="95" t="s">
        <v>156</v>
      </c>
      <c r="T103" s="95" t="s">
        <v>157</v>
      </c>
      <c r="U103" s="95" t="s">
        <v>158</v>
      </c>
      <c r="V103" s="95" t="s">
        <v>159</v>
      </c>
      <c r="W103" s="95" t="s">
        <v>160</v>
      </c>
      <c r="X103" s="96" t="s">
        <v>161</v>
      </c>
      <c r="Y103" s="190"/>
      <c r="Z103" s="190"/>
      <c r="AA103" s="190"/>
      <c r="AB103" s="190"/>
      <c r="AC103" s="190"/>
      <c r="AD103" s="190"/>
      <c r="AE103" s="190"/>
    </row>
    <row r="104" s="2" customFormat="1" ht="22.8" customHeight="1">
      <c r="A104" s="40"/>
      <c r="B104" s="41"/>
      <c r="C104" s="101" t="s">
        <v>162</v>
      </c>
      <c r="D104" s="42"/>
      <c r="E104" s="42"/>
      <c r="F104" s="42"/>
      <c r="G104" s="42"/>
      <c r="H104" s="42"/>
      <c r="I104" s="42"/>
      <c r="J104" s="42"/>
      <c r="K104" s="197">
        <f>BK104</f>
        <v>0</v>
      </c>
      <c r="L104" s="42"/>
      <c r="M104" s="46"/>
      <c r="N104" s="97"/>
      <c r="O104" s="198"/>
      <c r="P104" s="98"/>
      <c r="Q104" s="199">
        <f>Q105</f>
        <v>0</v>
      </c>
      <c r="R104" s="199">
        <f>R105</f>
        <v>0</v>
      </c>
      <c r="S104" s="98"/>
      <c r="T104" s="200">
        <f>T105</f>
        <v>0</v>
      </c>
      <c r="U104" s="98"/>
      <c r="V104" s="200">
        <f>V105</f>
        <v>4430.6175883900005</v>
      </c>
      <c r="W104" s="98"/>
      <c r="X104" s="201">
        <f>X105</f>
        <v>0</v>
      </c>
      <c r="Y104" s="40"/>
      <c r="Z104" s="40"/>
      <c r="AA104" s="40"/>
      <c r="AB104" s="40"/>
      <c r="AC104" s="40"/>
      <c r="AD104" s="40"/>
      <c r="AE104" s="40"/>
      <c r="AT104" s="19" t="s">
        <v>75</v>
      </c>
      <c r="AU104" s="19" t="s">
        <v>131</v>
      </c>
      <c r="BK104" s="202">
        <f>BK105</f>
        <v>0</v>
      </c>
    </row>
    <row r="105" s="12" customFormat="1" ht="25.92" customHeight="1">
      <c r="A105" s="12"/>
      <c r="B105" s="203"/>
      <c r="C105" s="204"/>
      <c r="D105" s="205" t="s">
        <v>75</v>
      </c>
      <c r="E105" s="206" t="s">
        <v>1257</v>
      </c>
      <c r="F105" s="206" t="s">
        <v>1258</v>
      </c>
      <c r="G105" s="204"/>
      <c r="H105" s="204"/>
      <c r="I105" s="207"/>
      <c r="J105" s="207"/>
      <c r="K105" s="208">
        <f>BK105</f>
        <v>0</v>
      </c>
      <c r="L105" s="204"/>
      <c r="M105" s="209"/>
      <c r="N105" s="210"/>
      <c r="O105" s="211"/>
      <c r="P105" s="211"/>
      <c r="Q105" s="212">
        <f>Q106+Q212+Q241+Q258+Q303+Q315+Q361</f>
        <v>0</v>
      </c>
      <c r="R105" s="212">
        <f>R106+R212+R241+R258+R303+R315+R361</f>
        <v>0</v>
      </c>
      <c r="S105" s="211"/>
      <c r="T105" s="213">
        <f>T106+T212+T241+T258+T303+T315+T361</f>
        <v>0</v>
      </c>
      <c r="U105" s="211"/>
      <c r="V105" s="213">
        <f>V106+V212+V241+V258+V303+V315+V361</f>
        <v>4430.6175883900005</v>
      </c>
      <c r="W105" s="211"/>
      <c r="X105" s="214">
        <f>X106+X212+X241+X258+X303+X315+X361</f>
        <v>0</v>
      </c>
      <c r="Y105" s="12"/>
      <c r="Z105" s="12"/>
      <c r="AA105" s="12"/>
      <c r="AB105" s="12"/>
      <c r="AC105" s="12"/>
      <c r="AD105" s="12"/>
      <c r="AE105" s="12"/>
      <c r="AR105" s="215" t="s">
        <v>84</v>
      </c>
      <c r="AT105" s="216" t="s">
        <v>75</v>
      </c>
      <c r="AU105" s="216" t="s">
        <v>76</v>
      </c>
      <c r="AY105" s="215" t="s">
        <v>166</v>
      </c>
      <c r="BK105" s="217">
        <f>BK106+BK212+BK241+BK258+BK303+BK315+BK361</f>
        <v>0</v>
      </c>
    </row>
    <row r="106" s="12" customFormat="1" ht="22.8" customHeight="1">
      <c r="A106" s="12"/>
      <c r="B106" s="203"/>
      <c r="C106" s="204"/>
      <c r="D106" s="205" t="s">
        <v>75</v>
      </c>
      <c r="E106" s="218" t="s">
        <v>84</v>
      </c>
      <c r="F106" s="218" t="s">
        <v>590</v>
      </c>
      <c r="G106" s="204"/>
      <c r="H106" s="204"/>
      <c r="I106" s="207"/>
      <c r="J106" s="207"/>
      <c r="K106" s="219">
        <f>BK106</f>
        <v>0</v>
      </c>
      <c r="L106" s="204"/>
      <c r="M106" s="209"/>
      <c r="N106" s="210"/>
      <c r="O106" s="211"/>
      <c r="P106" s="211"/>
      <c r="Q106" s="212">
        <f>Q107+SUM(Q108:Q125)+Q130+Q140+Q162+Q170+Q190</f>
        <v>0</v>
      </c>
      <c r="R106" s="212">
        <f>R107+SUM(R108:R125)+R130+R140+R162+R170+R190</f>
        <v>0</v>
      </c>
      <c r="S106" s="211"/>
      <c r="T106" s="213">
        <f>T107+SUM(T108:T125)+T130+T140+T162+T170+T190</f>
        <v>0</v>
      </c>
      <c r="U106" s="211"/>
      <c r="V106" s="213">
        <f>V107+SUM(V108:V125)+V130+V140+V162+V170+V190</f>
        <v>3282.8820740000001</v>
      </c>
      <c r="W106" s="211"/>
      <c r="X106" s="214">
        <f>X107+SUM(X108:X125)+X130+X140+X162+X170+X190</f>
        <v>0</v>
      </c>
      <c r="Y106" s="12"/>
      <c r="Z106" s="12"/>
      <c r="AA106" s="12"/>
      <c r="AB106" s="12"/>
      <c r="AC106" s="12"/>
      <c r="AD106" s="12"/>
      <c r="AE106" s="12"/>
      <c r="AR106" s="215" t="s">
        <v>84</v>
      </c>
      <c r="AT106" s="216" t="s">
        <v>75</v>
      </c>
      <c r="AU106" s="216" t="s">
        <v>84</v>
      </c>
      <c r="AY106" s="215" t="s">
        <v>166</v>
      </c>
      <c r="BK106" s="217">
        <f>BK107+SUM(BK108:BK125)+BK130+BK140+BK162+BK170+BK190</f>
        <v>0</v>
      </c>
    </row>
    <row r="107" s="2" customFormat="1" ht="24.15" customHeight="1">
      <c r="A107" s="40"/>
      <c r="B107" s="41"/>
      <c r="C107" s="220" t="s">
        <v>84</v>
      </c>
      <c r="D107" s="220" t="s">
        <v>171</v>
      </c>
      <c r="E107" s="221" t="s">
        <v>1307</v>
      </c>
      <c r="F107" s="222" t="s">
        <v>1308</v>
      </c>
      <c r="G107" s="223" t="s">
        <v>998</v>
      </c>
      <c r="H107" s="224">
        <v>3000</v>
      </c>
      <c r="I107" s="225"/>
      <c r="J107" s="225"/>
      <c r="K107" s="226">
        <f>ROUND(P107*H107,2)</f>
        <v>0</v>
      </c>
      <c r="L107" s="227"/>
      <c r="M107" s="46"/>
      <c r="N107" s="228" t="s">
        <v>20</v>
      </c>
      <c r="O107" s="229" t="s">
        <v>45</v>
      </c>
      <c r="P107" s="230">
        <f>I107+J107</f>
        <v>0</v>
      </c>
      <c r="Q107" s="230">
        <f>ROUND(I107*H107,2)</f>
        <v>0</v>
      </c>
      <c r="R107" s="230">
        <f>ROUND(J107*H107,2)</f>
        <v>0</v>
      </c>
      <c r="S107" s="86"/>
      <c r="T107" s="231">
        <f>S107*H107</f>
        <v>0</v>
      </c>
      <c r="U107" s="231">
        <v>0</v>
      </c>
      <c r="V107" s="231">
        <f>U107*H107</f>
        <v>0</v>
      </c>
      <c r="W107" s="231">
        <v>0</v>
      </c>
      <c r="X107" s="232">
        <f>W107*H107</f>
        <v>0</v>
      </c>
      <c r="Y107" s="40"/>
      <c r="Z107" s="40"/>
      <c r="AA107" s="40"/>
      <c r="AB107" s="40"/>
      <c r="AC107" s="40"/>
      <c r="AD107" s="40"/>
      <c r="AE107" s="40"/>
      <c r="AR107" s="233" t="s">
        <v>175</v>
      </c>
      <c r="AT107" s="233" t="s">
        <v>171</v>
      </c>
      <c r="AU107" s="233" t="s">
        <v>86</v>
      </c>
      <c r="AY107" s="19" t="s">
        <v>166</v>
      </c>
      <c r="BE107" s="234">
        <f>IF(O107="základní",K107,0)</f>
        <v>0</v>
      </c>
      <c r="BF107" s="234">
        <f>IF(O107="snížená",K107,0)</f>
        <v>0</v>
      </c>
      <c r="BG107" s="234">
        <f>IF(O107="zákl. přenesená",K107,0)</f>
        <v>0</v>
      </c>
      <c r="BH107" s="234">
        <f>IF(O107="sníž. přenesená",K107,0)</f>
        <v>0</v>
      </c>
      <c r="BI107" s="234">
        <f>IF(O107="nulová",K107,0)</f>
        <v>0</v>
      </c>
      <c r="BJ107" s="19" t="s">
        <v>84</v>
      </c>
      <c r="BK107" s="234">
        <f>ROUND(P107*H107,2)</f>
        <v>0</v>
      </c>
      <c r="BL107" s="19" t="s">
        <v>175</v>
      </c>
      <c r="BM107" s="233" t="s">
        <v>2541</v>
      </c>
    </row>
    <row r="108" s="2" customFormat="1" ht="33" customHeight="1">
      <c r="A108" s="40"/>
      <c r="B108" s="41"/>
      <c r="C108" s="220" t="s">
        <v>86</v>
      </c>
      <c r="D108" s="220" t="s">
        <v>171</v>
      </c>
      <c r="E108" s="221" t="s">
        <v>2542</v>
      </c>
      <c r="F108" s="222" t="s">
        <v>2543</v>
      </c>
      <c r="G108" s="223" t="s">
        <v>599</v>
      </c>
      <c r="H108" s="224">
        <v>600</v>
      </c>
      <c r="I108" s="225"/>
      <c r="J108" s="225"/>
      <c r="K108" s="226">
        <f>ROUND(P108*H108,2)</f>
        <v>0</v>
      </c>
      <c r="L108" s="227"/>
      <c r="M108" s="46"/>
      <c r="N108" s="228" t="s">
        <v>20</v>
      </c>
      <c r="O108" s="229" t="s">
        <v>45</v>
      </c>
      <c r="P108" s="230">
        <f>I108+J108</f>
        <v>0</v>
      </c>
      <c r="Q108" s="230">
        <f>ROUND(I108*H108,2)</f>
        <v>0</v>
      </c>
      <c r="R108" s="230">
        <f>ROUND(J108*H108,2)</f>
        <v>0</v>
      </c>
      <c r="S108" s="86"/>
      <c r="T108" s="231">
        <f>S108*H108</f>
        <v>0</v>
      </c>
      <c r="U108" s="231">
        <v>0</v>
      </c>
      <c r="V108" s="231">
        <f>U108*H108</f>
        <v>0</v>
      </c>
      <c r="W108" s="231">
        <v>0</v>
      </c>
      <c r="X108" s="232">
        <f>W108*H108</f>
        <v>0</v>
      </c>
      <c r="Y108" s="40"/>
      <c r="Z108" s="40"/>
      <c r="AA108" s="40"/>
      <c r="AB108" s="40"/>
      <c r="AC108" s="40"/>
      <c r="AD108" s="40"/>
      <c r="AE108" s="40"/>
      <c r="AR108" s="233" t="s">
        <v>175</v>
      </c>
      <c r="AT108" s="233" t="s">
        <v>171</v>
      </c>
      <c r="AU108" s="233" t="s">
        <v>86</v>
      </c>
      <c r="AY108" s="19" t="s">
        <v>166</v>
      </c>
      <c r="BE108" s="234">
        <f>IF(O108="základní",K108,0)</f>
        <v>0</v>
      </c>
      <c r="BF108" s="234">
        <f>IF(O108="snížená",K108,0)</f>
        <v>0</v>
      </c>
      <c r="BG108" s="234">
        <f>IF(O108="zákl. přenesená",K108,0)</f>
        <v>0</v>
      </c>
      <c r="BH108" s="234">
        <f>IF(O108="sníž. přenesená",K108,0)</f>
        <v>0</v>
      </c>
      <c r="BI108" s="234">
        <f>IF(O108="nulová",K108,0)</f>
        <v>0</v>
      </c>
      <c r="BJ108" s="19" t="s">
        <v>84</v>
      </c>
      <c r="BK108" s="234">
        <f>ROUND(P108*H108,2)</f>
        <v>0</v>
      </c>
      <c r="BL108" s="19" t="s">
        <v>175</v>
      </c>
      <c r="BM108" s="233" t="s">
        <v>2544</v>
      </c>
    </row>
    <row r="109" s="13" customFormat="1">
      <c r="A109" s="13"/>
      <c r="B109" s="245"/>
      <c r="C109" s="246"/>
      <c r="D109" s="247" t="s">
        <v>605</v>
      </c>
      <c r="E109" s="248" t="s">
        <v>20</v>
      </c>
      <c r="F109" s="249" t="s">
        <v>2545</v>
      </c>
      <c r="G109" s="246"/>
      <c r="H109" s="250">
        <v>600</v>
      </c>
      <c r="I109" s="251"/>
      <c r="J109" s="251"/>
      <c r="K109" s="246"/>
      <c r="L109" s="246"/>
      <c r="M109" s="252"/>
      <c r="N109" s="253"/>
      <c r="O109" s="254"/>
      <c r="P109" s="254"/>
      <c r="Q109" s="254"/>
      <c r="R109" s="254"/>
      <c r="S109" s="254"/>
      <c r="T109" s="254"/>
      <c r="U109" s="254"/>
      <c r="V109" s="254"/>
      <c r="W109" s="254"/>
      <c r="X109" s="255"/>
      <c r="Y109" s="13"/>
      <c r="Z109" s="13"/>
      <c r="AA109" s="13"/>
      <c r="AB109" s="13"/>
      <c r="AC109" s="13"/>
      <c r="AD109" s="13"/>
      <c r="AE109" s="13"/>
      <c r="AT109" s="256" t="s">
        <v>605</v>
      </c>
      <c r="AU109" s="256" t="s">
        <v>86</v>
      </c>
      <c r="AV109" s="13" t="s">
        <v>86</v>
      </c>
      <c r="AW109" s="13" t="s">
        <v>5</v>
      </c>
      <c r="AX109" s="13" t="s">
        <v>84</v>
      </c>
      <c r="AY109" s="256" t="s">
        <v>166</v>
      </c>
    </row>
    <row r="110" s="2" customFormat="1" ht="62.7" customHeight="1">
      <c r="A110" s="40"/>
      <c r="B110" s="41"/>
      <c r="C110" s="220" t="s">
        <v>165</v>
      </c>
      <c r="D110" s="220" t="s">
        <v>171</v>
      </c>
      <c r="E110" s="221" t="s">
        <v>2546</v>
      </c>
      <c r="F110" s="222" t="s">
        <v>1359</v>
      </c>
      <c r="G110" s="223" t="s">
        <v>599</v>
      </c>
      <c r="H110" s="224">
        <v>1200</v>
      </c>
      <c r="I110" s="225"/>
      <c r="J110" s="225"/>
      <c r="K110" s="226">
        <f>ROUND(P110*H110,2)</f>
        <v>0</v>
      </c>
      <c r="L110" s="227"/>
      <c r="M110" s="46"/>
      <c r="N110" s="228" t="s">
        <v>20</v>
      </c>
      <c r="O110" s="229" t="s">
        <v>45</v>
      </c>
      <c r="P110" s="230">
        <f>I110+J110</f>
        <v>0</v>
      </c>
      <c r="Q110" s="230">
        <f>ROUND(I110*H110,2)</f>
        <v>0</v>
      </c>
      <c r="R110" s="230">
        <f>ROUND(J110*H110,2)</f>
        <v>0</v>
      </c>
      <c r="S110" s="86"/>
      <c r="T110" s="231">
        <f>S110*H110</f>
        <v>0</v>
      </c>
      <c r="U110" s="231">
        <v>0</v>
      </c>
      <c r="V110" s="231">
        <f>U110*H110</f>
        <v>0</v>
      </c>
      <c r="W110" s="231">
        <v>0</v>
      </c>
      <c r="X110" s="232">
        <f>W110*H110</f>
        <v>0</v>
      </c>
      <c r="Y110" s="40"/>
      <c r="Z110" s="40"/>
      <c r="AA110" s="40"/>
      <c r="AB110" s="40"/>
      <c r="AC110" s="40"/>
      <c r="AD110" s="40"/>
      <c r="AE110" s="40"/>
      <c r="AR110" s="233" t="s">
        <v>175</v>
      </c>
      <c r="AT110" s="233" t="s">
        <v>171</v>
      </c>
      <c r="AU110" s="233" t="s">
        <v>86</v>
      </c>
      <c r="AY110" s="19" t="s">
        <v>166</v>
      </c>
      <c r="BE110" s="234">
        <f>IF(O110="základní",K110,0)</f>
        <v>0</v>
      </c>
      <c r="BF110" s="234">
        <f>IF(O110="snížená",K110,0)</f>
        <v>0</v>
      </c>
      <c r="BG110" s="234">
        <f>IF(O110="zákl. přenesená",K110,0)</f>
        <v>0</v>
      </c>
      <c r="BH110" s="234">
        <f>IF(O110="sníž. přenesená",K110,0)</f>
        <v>0</v>
      </c>
      <c r="BI110" s="234">
        <f>IF(O110="nulová",K110,0)</f>
        <v>0</v>
      </c>
      <c r="BJ110" s="19" t="s">
        <v>84</v>
      </c>
      <c r="BK110" s="234">
        <f>ROUND(P110*H110,2)</f>
        <v>0</v>
      </c>
      <c r="BL110" s="19" t="s">
        <v>175</v>
      </c>
      <c r="BM110" s="233" t="s">
        <v>2547</v>
      </c>
    </row>
    <row r="111" s="13" customFormat="1">
      <c r="A111" s="13"/>
      <c r="B111" s="245"/>
      <c r="C111" s="246"/>
      <c r="D111" s="247" t="s">
        <v>605</v>
      </c>
      <c r="E111" s="248" t="s">
        <v>20</v>
      </c>
      <c r="F111" s="249" t="s">
        <v>2548</v>
      </c>
      <c r="G111" s="246"/>
      <c r="H111" s="250">
        <v>600</v>
      </c>
      <c r="I111" s="251"/>
      <c r="J111" s="251"/>
      <c r="K111" s="246"/>
      <c r="L111" s="246"/>
      <c r="M111" s="252"/>
      <c r="N111" s="253"/>
      <c r="O111" s="254"/>
      <c r="P111" s="254"/>
      <c r="Q111" s="254"/>
      <c r="R111" s="254"/>
      <c r="S111" s="254"/>
      <c r="T111" s="254"/>
      <c r="U111" s="254"/>
      <c r="V111" s="254"/>
      <c r="W111" s="254"/>
      <c r="X111" s="255"/>
      <c r="Y111" s="13"/>
      <c r="Z111" s="13"/>
      <c r="AA111" s="13"/>
      <c r="AB111" s="13"/>
      <c r="AC111" s="13"/>
      <c r="AD111" s="13"/>
      <c r="AE111" s="13"/>
      <c r="AT111" s="256" t="s">
        <v>605</v>
      </c>
      <c r="AU111" s="256" t="s">
        <v>86</v>
      </c>
      <c r="AV111" s="13" t="s">
        <v>86</v>
      </c>
      <c r="AW111" s="13" t="s">
        <v>5</v>
      </c>
      <c r="AX111" s="13" t="s">
        <v>76</v>
      </c>
      <c r="AY111" s="256" t="s">
        <v>166</v>
      </c>
    </row>
    <row r="112" s="13" customFormat="1">
      <c r="A112" s="13"/>
      <c r="B112" s="245"/>
      <c r="C112" s="246"/>
      <c r="D112" s="247" t="s">
        <v>605</v>
      </c>
      <c r="E112" s="248" t="s">
        <v>20</v>
      </c>
      <c r="F112" s="249" t="s">
        <v>2549</v>
      </c>
      <c r="G112" s="246"/>
      <c r="H112" s="250">
        <v>600</v>
      </c>
      <c r="I112" s="251"/>
      <c r="J112" s="251"/>
      <c r="K112" s="246"/>
      <c r="L112" s="246"/>
      <c r="M112" s="252"/>
      <c r="N112" s="253"/>
      <c r="O112" s="254"/>
      <c r="P112" s="254"/>
      <c r="Q112" s="254"/>
      <c r="R112" s="254"/>
      <c r="S112" s="254"/>
      <c r="T112" s="254"/>
      <c r="U112" s="254"/>
      <c r="V112" s="254"/>
      <c r="W112" s="254"/>
      <c r="X112" s="255"/>
      <c r="Y112" s="13"/>
      <c r="Z112" s="13"/>
      <c r="AA112" s="13"/>
      <c r="AB112" s="13"/>
      <c r="AC112" s="13"/>
      <c r="AD112" s="13"/>
      <c r="AE112" s="13"/>
      <c r="AT112" s="256" t="s">
        <v>605</v>
      </c>
      <c r="AU112" s="256" t="s">
        <v>86</v>
      </c>
      <c r="AV112" s="13" t="s">
        <v>86</v>
      </c>
      <c r="AW112" s="13" t="s">
        <v>5</v>
      </c>
      <c r="AX112" s="13" t="s">
        <v>76</v>
      </c>
      <c r="AY112" s="256" t="s">
        <v>166</v>
      </c>
    </row>
    <row r="113" s="14" customFormat="1">
      <c r="A113" s="14"/>
      <c r="B113" s="257"/>
      <c r="C113" s="258"/>
      <c r="D113" s="247" t="s">
        <v>605</v>
      </c>
      <c r="E113" s="259" t="s">
        <v>20</v>
      </c>
      <c r="F113" s="260" t="s">
        <v>608</v>
      </c>
      <c r="G113" s="258"/>
      <c r="H113" s="261">
        <v>1200</v>
      </c>
      <c r="I113" s="262"/>
      <c r="J113" s="262"/>
      <c r="K113" s="258"/>
      <c r="L113" s="258"/>
      <c r="M113" s="263"/>
      <c r="N113" s="264"/>
      <c r="O113" s="265"/>
      <c r="P113" s="265"/>
      <c r="Q113" s="265"/>
      <c r="R113" s="265"/>
      <c r="S113" s="265"/>
      <c r="T113" s="265"/>
      <c r="U113" s="265"/>
      <c r="V113" s="265"/>
      <c r="W113" s="265"/>
      <c r="X113" s="266"/>
      <c r="Y113" s="14"/>
      <c r="Z113" s="14"/>
      <c r="AA113" s="14"/>
      <c r="AB113" s="14"/>
      <c r="AC113" s="14"/>
      <c r="AD113" s="14"/>
      <c r="AE113" s="14"/>
      <c r="AT113" s="267" t="s">
        <v>605</v>
      </c>
      <c r="AU113" s="267" t="s">
        <v>86</v>
      </c>
      <c r="AV113" s="14" t="s">
        <v>175</v>
      </c>
      <c r="AW113" s="14" t="s">
        <v>5</v>
      </c>
      <c r="AX113" s="14" t="s">
        <v>84</v>
      </c>
      <c r="AY113" s="267" t="s">
        <v>166</v>
      </c>
    </row>
    <row r="114" s="2" customFormat="1" ht="66.75" customHeight="1">
      <c r="A114" s="40"/>
      <c r="B114" s="41"/>
      <c r="C114" s="220" t="s">
        <v>175</v>
      </c>
      <c r="D114" s="220" t="s">
        <v>171</v>
      </c>
      <c r="E114" s="221" t="s">
        <v>1364</v>
      </c>
      <c r="F114" s="222" t="s">
        <v>1365</v>
      </c>
      <c r="G114" s="223" t="s">
        <v>599</v>
      </c>
      <c r="H114" s="224">
        <v>9000</v>
      </c>
      <c r="I114" s="225"/>
      <c r="J114" s="225"/>
      <c r="K114" s="226">
        <f>ROUND(P114*H114,2)</f>
        <v>0</v>
      </c>
      <c r="L114" s="227"/>
      <c r="M114" s="46"/>
      <c r="N114" s="228" t="s">
        <v>20</v>
      </c>
      <c r="O114" s="229" t="s">
        <v>45</v>
      </c>
      <c r="P114" s="230">
        <f>I114+J114</f>
        <v>0</v>
      </c>
      <c r="Q114" s="230">
        <f>ROUND(I114*H114,2)</f>
        <v>0</v>
      </c>
      <c r="R114" s="230">
        <f>ROUND(J114*H114,2)</f>
        <v>0</v>
      </c>
      <c r="S114" s="86"/>
      <c r="T114" s="231">
        <f>S114*H114</f>
        <v>0</v>
      </c>
      <c r="U114" s="231">
        <v>0</v>
      </c>
      <c r="V114" s="231">
        <f>U114*H114</f>
        <v>0</v>
      </c>
      <c r="W114" s="231">
        <v>0</v>
      </c>
      <c r="X114" s="232">
        <f>W114*H114</f>
        <v>0</v>
      </c>
      <c r="Y114" s="40"/>
      <c r="Z114" s="40"/>
      <c r="AA114" s="40"/>
      <c r="AB114" s="40"/>
      <c r="AC114" s="40"/>
      <c r="AD114" s="40"/>
      <c r="AE114" s="40"/>
      <c r="AR114" s="233" t="s">
        <v>175</v>
      </c>
      <c r="AT114" s="233" t="s">
        <v>171</v>
      </c>
      <c r="AU114" s="233" t="s">
        <v>86</v>
      </c>
      <c r="AY114" s="19" t="s">
        <v>166</v>
      </c>
      <c r="BE114" s="234">
        <f>IF(O114="základní",K114,0)</f>
        <v>0</v>
      </c>
      <c r="BF114" s="234">
        <f>IF(O114="snížená",K114,0)</f>
        <v>0</v>
      </c>
      <c r="BG114" s="234">
        <f>IF(O114="zákl. přenesená",K114,0)</f>
        <v>0</v>
      </c>
      <c r="BH114" s="234">
        <f>IF(O114="sníž. přenesená",K114,0)</f>
        <v>0</v>
      </c>
      <c r="BI114" s="234">
        <f>IF(O114="nulová",K114,0)</f>
        <v>0</v>
      </c>
      <c r="BJ114" s="19" t="s">
        <v>84</v>
      </c>
      <c r="BK114" s="234">
        <f>ROUND(P114*H114,2)</f>
        <v>0</v>
      </c>
      <c r="BL114" s="19" t="s">
        <v>175</v>
      </c>
      <c r="BM114" s="233" t="s">
        <v>2550</v>
      </c>
    </row>
    <row r="115" s="13" customFormat="1">
      <c r="A115" s="13"/>
      <c r="B115" s="245"/>
      <c r="C115" s="246"/>
      <c r="D115" s="247" t="s">
        <v>605</v>
      </c>
      <c r="E115" s="248" t="s">
        <v>20</v>
      </c>
      <c r="F115" s="249" t="s">
        <v>2551</v>
      </c>
      <c r="G115" s="246"/>
      <c r="H115" s="250">
        <v>300</v>
      </c>
      <c r="I115" s="251"/>
      <c r="J115" s="251"/>
      <c r="K115" s="246"/>
      <c r="L115" s="246"/>
      <c r="M115" s="252"/>
      <c r="N115" s="253"/>
      <c r="O115" s="254"/>
      <c r="P115" s="254"/>
      <c r="Q115" s="254"/>
      <c r="R115" s="254"/>
      <c r="S115" s="254"/>
      <c r="T115" s="254"/>
      <c r="U115" s="254"/>
      <c r="V115" s="254"/>
      <c r="W115" s="254"/>
      <c r="X115" s="255"/>
      <c r="Y115" s="13"/>
      <c r="Z115" s="13"/>
      <c r="AA115" s="13"/>
      <c r="AB115" s="13"/>
      <c r="AC115" s="13"/>
      <c r="AD115" s="13"/>
      <c r="AE115" s="13"/>
      <c r="AT115" s="256" t="s">
        <v>605</v>
      </c>
      <c r="AU115" s="256" t="s">
        <v>86</v>
      </c>
      <c r="AV115" s="13" t="s">
        <v>86</v>
      </c>
      <c r="AW115" s="13" t="s">
        <v>5</v>
      </c>
      <c r="AX115" s="13" t="s">
        <v>76</v>
      </c>
      <c r="AY115" s="256" t="s">
        <v>166</v>
      </c>
    </row>
    <row r="116" s="13" customFormat="1">
      <c r="A116" s="13"/>
      <c r="B116" s="245"/>
      <c r="C116" s="246"/>
      <c r="D116" s="247" t="s">
        <v>605</v>
      </c>
      <c r="E116" s="248" t="s">
        <v>20</v>
      </c>
      <c r="F116" s="249" t="s">
        <v>2549</v>
      </c>
      <c r="G116" s="246"/>
      <c r="H116" s="250">
        <v>600</v>
      </c>
      <c r="I116" s="251"/>
      <c r="J116" s="251"/>
      <c r="K116" s="246"/>
      <c r="L116" s="246"/>
      <c r="M116" s="252"/>
      <c r="N116" s="253"/>
      <c r="O116" s="254"/>
      <c r="P116" s="254"/>
      <c r="Q116" s="254"/>
      <c r="R116" s="254"/>
      <c r="S116" s="254"/>
      <c r="T116" s="254"/>
      <c r="U116" s="254"/>
      <c r="V116" s="254"/>
      <c r="W116" s="254"/>
      <c r="X116" s="255"/>
      <c r="Y116" s="13"/>
      <c r="Z116" s="13"/>
      <c r="AA116" s="13"/>
      <c r="AB116" s="13"/>
      <c r="AC116" s="13"/>
      <c r="AD116" s="13"/>
      <c r="AE116" s="13"/>
      <c r="AT116" s="256" t="s">
        <v>605</v>
      </c>
      <c r="AU116" s="256" t="s">
        <v>86</v>
      </c>
      <c r="AV116" s="13" t="s">
        <v>86</v>
      </c>
      <c r="AW116" s="13" t="s">
        <v>5</v>
      </c>
      <c r="AX116" s="13" t="s">
        <v>76</v>
      </c>
      <c r="AY116" s="256" t="s">
        <v>166</v>
      </c>
    </row>
    <row r="117" s="14" customFormat="1">
      <c r="A117" s="14"/>
      <c r="B117" s="257"/>
      <c r="C117" s="258"/>
      <c r="D117" s="247" t="s">
        <v>605</v>
      </c>
      <c r="E117" s="259" t="s">
        <v>20</v>
      </c>
      <c r="F117" s="260" t="s">
        <v>608</v>
      </c>
      <c r="G117" s="258"/>
      <c r="H117" s="261">
        <v>900</v>
      </c>
      <c r="I117" s="262"/>
      <c r="J117" s="262"/>
      <c r="K117" s="258"/>
      <c r="L117" s="258"/>
      <c r="M117" s="263"/>
      <c r="N117" s="264"/>
      <c r="O117" s="265"/>
      <c r="P117" s="265"/>
      <c r="Q117" s="265"/>
      <c r="R117" s="265"/>
      <c r="S117" s="265"/>
      <c r="T117" s="265"/>
      <c r="U117" s="265"/>
      <c r="V117" s="265"/>
      <c r="W117" s="265"/>
      <c r="X117" s="266"/>
      <c r="Y117" s="14"/>
      <c r="Z117" s="14"/>
      <c r="AA117" s="14"/>
      <c r="AB117" s="14"/>
      <c r="AC117" s="14"/>
      <c r="AD117" s="14"/>
      <c r="AE117" s="14"/>
      <c r="AT117" s="267" t="s">
        <v>605</v>
      </c>
      <c r="AU117" s="267" t="s">
        <v>86</v>
      </c>
      <c r="AV117" s="14" t="s">
        <v>175</v>
      </c>
      <c r="AW117" s="14" t="s">
        <v>5</v>
      </c>
      <c r="AX117" s="14" t="s">
        <v>84</v>
      </c>
      <c r="AY117" s="267" t="s">
        <v>166</v>
      </c>
    </row>
    <row r="118" s="13" customFormat="1">
      <c r="A118" s="13"/>
      <c r="B118" s="245"/>
      <c r="C118" s="246"/>
      <c r="D118" s="247" t="s">
        <v>605</v>
      </c>
      <c r="E118" s="246"/>
      <c r="F118" s="249" t="s">
        <v>2552</v>
      </c>
      <c r="G118" s="246"/>
      <c r="H118" s="250">
        <v>9000</v>
      </c>
      <c r="I118" s="251"/>
      <c r="J118" s="251"/>
      <c r="K118" s="246"/>
      <c r="L118" s="246"/>
      <c r="M118" s="252"/>
      <c r="N118" s="253"/>
      <c r="O118" s="254"/>
      <c r="P118" s="254"/>
      <c r="Q118" s="254"/>
      <c r="R118" s="254"/>
      <c r="S118" s="254"/>
      <c r="T118" s="254"/>
      <c r="U118" s="254"/>
      <c r="V118" s="254"/>
      <c r="W118" s="254"/>
      <c r="X118" s="255"/>
      <c r="Y118" s="13"/>
      <c r="Z118" s="13"/>
      <c r="AA118" s="13"/>
      <c r="AB118" s="13"/>
      <c r="AC118" s="13"/>
      <c r="AD118" s="13"/>
      <c r="AE118" s="13"/>
      <c r="AT118" s="256" t="s">
        <v>605</v>
      </c>
      <c r="AU118" s="256" t="s">
        <v>86</v>
      </c>
      <c r="AV118" s="13" t="s">
        <v>86</v>
      </c>
      <c r="AW118" s="13" t="s">
        <v>4</v>
      </c>
      <c r="AX118" s="13" t="s">
        <v>84</v>
      </c>
      <c r="AY118" s="256" t="s">
        <v>166</v>
      </c>
    </row>
    <row r="119" s="2" customFormat="1" ht="44.25" customHeight="1">
      <c r="A119" s="40"/>
      <c r="B119" s="41"/>
      <c r="C119" s="220" t="s">
        <v>187</v>
      </c>
      <c r="D119" s="220" t="s">
        <v>171</v>
      </c>
      <c r="E119" s="221" t="s">
        <v>2553</v>
      </c>
      <c r="F119" s="222" t="s">
        <v>1373</v>
      </c>
      <c r="G119" s="223" t="s">
        <v>1374</v>
      </c>
      <c r="H119" s="224">
        <v>1530</v>
      </c>
      <c r="I119" s="225"/>
      <c r="J119" s="225"/>
      <c r="K119" s="226">
        <f>ROUND(P119*H119,2)</f>
        <v>0</v>
      </c>
      <c r="L119" s="227"/>
      <c r="M119" s="46"/>
      <c r="N119" s="228" t="s">
        <v>20</v>
      </c>
      <c r="O119" s="229" t="s">
        <v>45</v>
      </c>
      <c r="P119" s="230">
        <f>I119+J119</f>
        <v>0</v>
      </c>
      <c r="Q119" s="230">
        <f>ROUND(I119*H119,2)</f>
        <v>0</v>
      </c>
      <c r="R119" s="230">
        <f>ROUND(J119*H119,2)</f>
        <v>0</v>
      </c>
      <c r="S119" s="86"/>
      <c r="T119" s="231">
        <f>S119*H119</f>
        <v>0</v>
      </c>
      <c r="U119" s="231">
        <v>0</v>
      </c>
      <c r="V119" s="231">
        <f>U119*H119</f>
        <v>0</v>
      </c>
      <c r="W119" s="231">
        <v>0</v>
      </c>
      <c r="X119" s="232">
        <f>W119*H119</f>
        <v>0</v>
      </c>
      <c r="Y119" s="40"/>
      <c r="Z119" s="40"/>
      <c r="AA119" s="40"/>
      <c r="AB119" s="40"/>
      <c r="AC119" s="40"/>
      <c r="AD119" s="40"/>
      <c r="AE119" s="40"/>
      <c r="AR119" s="233" t="s">
        <v>175</v>
      </c>
      <c r="AT119" s="233" t="s">
        <v>171</v>
      </c>
      <c r="AU119" s="233" t="s">
        <v>86</v>
      </c>
      <c r="AY119" s="19" t="s">
        <v>166</v>
      </c>
      <c r="BE119" s="234">
        <f>IF(O119="základní",K119,0)</f>
        <v>0</v>
      </c>
      <c r="BF119" s="234">
        <f>IF(O119="snížená",K119,0)</f>
        <v>0</v>
      </c>
      <c r="BG119" s="234">
        <f>IF(O119="zákl. přenesená",K119,0)</f>
        <v>0</v>
      </c>
      <c r="BH119" s="234">
        <f>IF(O119="sníž. přenesená",K119,0)</f>
        <v>0</v>
      </c>
      <c r="BI119" s="234">
        <f>IF(O119="nulová",K119,0)</f>
        <v>0</v>
      </c>
      <c r="BJ119" s="19" t="s">
        <v>84</v>
      </c>
      <c r="BK119" s="234">
        <f>ROUND(P119*H119,2)</f>
        <v>0</v>
      </c>
      <c r="BL119" s="19" t="s">
        <v>175</v>
      </c>
      <c r="BM119" s="233" t="s">
        <v>2554</v>
      </c>
    </row>
    <row r="120" s="13" customFormat="1">
      <c r="A120" s="13"/>
      <c r="B120" s="245"/>
      <c r="C120" s="246"/>
      <c r="D120" s="247" t="s">
        <v>605</v>
      </c>
      <c r="E120" s="248" t="s">
        <v>20</v>
      </c>
      <c r="F120" s="249" t="s">
        <v>2551</v>
      </c>
      <c r="G120" s="246"/>
      <c r="H120" s="250">
        <v>300</v>
      </c>
      <c r="I120" s="251"/>
      <c r="J120" s="251"/>
      <c r="K120" s="246"/>
      <c r="L120" s="246"/>
      <c r="M120" s="252"/>
      <c r="N120" s="253"/>
      <c r="O120" s="254"/>
      <c r="P120" s="254"/>
      <c r="Q120" s="254"/>
      <c r="R120" s="254"/>
      <c r="S120" s="254"/>
      <c r="T120" s="254"/>
      <c r="U120" s="254"/>
      <c r="V120" s="254"/>
      <c r="W120" s="254"/>
      <c r="X120" s="255"/>
      <c r="Y120" s="13"/>
      <c r="Z120" s="13"/>
      <c r="AA120" s="13"/>
      <c r="AB120" s="13"/>
      <c r="AC120" s="13"/>
      <c r="AD120" s="13"/>
      <c r="AE120" s="13"/>
      <c r="AT120" s="256" t="s">
        <v>605</v>
      </c>
      <c r="AU120" s="256" t="s">
        <v>86</v>
      </c>
      <c r="AV120" s="13" t="s">
        <v>86</v>
      </c>
      <c r="AW120" s="13" t="s">
        <v>5</v>
      </c>
      <c r="AX120" s="13" t="s">
        <v>76</v>
      </c>
      <c r="AY120" s="256" t="s">
        <v>166</v>
      </c>
    </row>
    <row r="121" s="13" customFormat="1">
      <c r="A121" s="13"/>
      <c r="B121" s="245"/>
      <c r="C121" s="246"/>
      <c r="D121" s="247" t="s">
        <v>605</v>
      </c>
      <c r="E121" s="248" t="s">
        <v>20</v>
      </c>
      <c r="F121" s="249" t="s">
        <v>2549</v>
      </c>
      <c r="G121" s="246"/>
      <c r="H121" s="250">
        <v>600</v>
      </c>
      <c r="I121" s="251"/>
      <c r="J121" s="251"/>
      <c r="K121" s="246"/>
      <c r="L121" s="246"/>
      <c r="M121" s="252"/>
      <c r="N121" s="253"/>
      <c r="O121" s="254"/>
      <c r="P121" s="254"/>
      <c r="Q121" s="254"/>
      <c r="R121" s="254"/>
      <c r="S121" s="254"/>
      <c r="T121" s="254"/>
      <c r="U121" s="254"/>
      <c r="V121" s="254"/>
      <c r="W121" s="254"/>
      <c r="X121" s="255"/>
      <c r="Y121" s="13"/>
      <c r="Z121" s="13"/>
      <c r="AA121" s="13"/>
      <c r="AB121" s="13"/>
      <c r="AC121" s="13"/>
      <c r="AD121" s="13"/>
      <c r="AE121" s="13"/>
      <c r="AT121" s="256" t="s">
        <v>605</v>
      </c>
      <c r="AU121" s="256" t="s">
        <v>86</v>
      </c>
      <c r="AV121" s="13" t="s">
        <v>86</v>
      </c>
      <c r="AW121" s="13" t="s">
        <v>5</v>
      </c>
      <c r="AX121" s="13" t="s">
        <v>76</v>
      </c>
      <c r="AY121" s="256" t="s">
        <v>166</v>
      </c>
    </row>
    <row r="122" s="14" customFormat="1">
      <c r="A122" s="14"/>
      <c r="B122" s="257"/>
      <c r="C122" s="258"/>
      <c r="D122" s="247" t="s">
        <v>605</v>
      </c>
      <c r="E122" s="259" t="s">
        <v>20</v>
      </c>
      <c r="F122" s="260" t="s">
        <v>608</v>
      </c>
      <c r="G122" s="258"/>
      <c r="H122" s="261">
        <v>900</v>
      </c>
      <c r="I122" s="262"/>
      <c r="J122" s="262"/>
      <c r="K122" s="258"/>
      <c r="L122" s="258"/>
      <c r="M122" s="263"/>
      <c r="N122" s="264"/>
      <c r="O122" s="265"/>
      <c r="P122" s="265"/>
      <c r="Q122" s="265"/>
      <c r="R122" s="265"/>
      <c r="S122" s="265"/>
      <c r="T122" s="265"/>
      <c r="U122" s="265"/>
      <c r="V122" s="265"/>
      <c r="W122" s="265"/>
      <c r="X122" s="266"/>
      <c r="Y122" s="14"/>
      <c r="Z122" s="14"/>
      <c r="AA122" s="14"/>
      <c r="AB122" s="14"/>
      <c r="AC122" s="14"/>
      <c r="AD122" s="14"/>
      <c r="AE122" s="14"/>
      <c r="AT122" s="267" t="s">
        <v>605</v>
      </c>
      <c r="AU122" s="267" t="s">
        <v>86</v>
      </c>
      <c r="AV122" s="14" t="s">
        <v>175</v>
      </c>
      <c r="AW122" s="14" t="s">
        <v>5</v>
      </c>
      <c r="AX122" s="14" t="s">
        <v>84</v>
      </c>
      <c r="AY122" s="267" t="s">
        <v>166</v>
      </c>
    </row>
    <row r="123" s="13" customFormat="1">
      <c r="A123" s="13"/>
      <c r="B123" s="245"/>
      <c r="C123" s="246"/>
      <c r="D123" s="247" t="s">
        <v>605</v>
      </c>
      <c r="E123" s="246"/>
      <c r="F123" s="249" t="s">
        <v>2555</v>
      </c>
      <c r="G123" s="246"/>
      <c r="H123" s="250">
        <v>1530</v>
      </c>
      <c r="I123" s="251"/>
      <c r="J123" s="251"/>
      <c r="K123" s="246"/>
      <c r="L123" s="246"/>
      <c r="M123" s="252"/>
      <c r="N123" s="253"/>
      <c r="O123" s="254"/>
      <c r="P123" s="254"/>
      <c r="Q123" s="254"/>
      <c r="R123" s="254"/>
      <c r="S123" s="254"/>
      <c r="T123" s="254"/>
      <c r="U123" s="254"/>
      <c r="V123" s="254"/>
      <c r="W123" s="254"/>
      <c r="X123" s="255"/>
      <c r="Y123" s="13"/>
      <c r="Z123" s="13"/>
      <c r="AA123" s="13"/>
      <c r="AB123" s="13"/>
      <c r="AC123" s="13"/>
      <c r="AD123" s="13"/>
      <c r="AE123" s="13"/>
      <c r="AT123" s="256" t="s">
        <v>605</v>
      </c>
      <c r="AU123" s="256" t="s">
        <v>86</v>
      </c>
      <c r="AV123" s="13" t="s">
        <v>86</v>
      </c>
      <c r="AW123" s="13" t="s">
        <v>4</v>
      </c>
      <c r="AX123" s="13" t="s">
        <v>84</v>
      </c>
      <c r="AY123" s="256" t="s">
        <v>166</v>
      </c>
    </row>
    <row r="124" s="2" customFormat="1" ht="16.5" customHeight="1">
      <c r="A124" s="40"/>
      <c r="B124" s="41"/>
      <c r="C124" s="220" t="s">
        <v>191</v>
      </c>
      <c r="D124" s="220" t="s">
        <v>171</v>
      </c>
      <c r="E124" s="221" t="s">
        <v>1399</v>
      </c>
      <c r="F124" s="222" t="s">
        <v>1400</v>
      </c>
      <c r="G124" s="223" t="s">
        <v>312</v>
      </c>
      <c r="H124" s="224">
        <v>5</v>
      </c>
      <c r="I124" s="225"/>
      <c r="J124" s="225"/>
      <c r="K124" s="226">
        <f>ROUND(P124*H124,2)</f>
        <v>0</v>
      </c>
      <c r="L124" s="227"/>
      <c r="M124" s="46"/>
      <c r="N124" s="228" t="s">
        <v>20</v>
      </c>
      <c r="O124" s="229" t="s">
        <v>45</v>
      </c>
      <c r="P124" s="230">
        <f>I124+J124</f>
        <v>0</v>
      </c>
      <c r="Q124" s="230">
        <f>ROUND(I124*H124,2)</f>
        <v>0</v>
      </c>
      <c r="R124" s="230">
        <f>ROUND(J124*H124,2)</f>
        <v>0</v>
      </c>
      <c r="S124" s="86"/>
      <c r="T124" s="231">
        <f>S124*H124</f>
        <v>0</v>
      </c>
      <c r="U124" s="231">
        <v>0</v>
      </c>
      <c r="V124" s="231">
        <f>U124*H124</f>
        <v>0</v>
      </c>
      <c r="W124" s="231">
        <v>0</v>
      </c>
      <c r="X124" s="232">
        <f>W124*H124</f>
        <v>0</v>
      </c>
      <c r="Y124" s="40"/>
      <c r="Z124" s="40"/>
      <c r="AA124" s="40"/>
      <c r="AB124" s="40"/>
      <c r="AC124" s="40"/>
      <c r="AD124" s="40"/>
      <c r="AE124" s="40"/>
      <c r="AR124" s="233" t="s">
        <v>175</v>
      </c>
      <c r="AT124" s="233" t="s">
        <v>171</v>
      </c>
      <c r="AU124" s="233" t="s">
        <v>86</v>
      </c>
      <c r="AY124" s="19" t="s">
        <v>166</v>
      </c>
      <c r="BE124" s="234">
        <f>IF(O124="základní",K124,0)</f>
        <v>0</v>
      </c>
      <c r="BF124" s="234">
        <f>IF(O124="snížená",K124,0)</f>
        <v>0</v>
      </c>
      <c r="BG124" s="234">
        <f>IF(O124="zákl. přenesená",K124,0)</f>
        <v>0</v>
      </c>
      <c r="BH124" s="234">
        <f>IF(O124="sníž. přenesená",K124,0)</f>
        <v>0</v>
      </c>
      <c r="BI124" s="234">
        <f>IF(O124="nulová",K124,0)</f>
        <v>0</v>
      </c>
      <c r="BJ124" s="19" t="s">
        <v>84</v>
      </c>
      <c r="BK124" s="234">
        <f>ROUND(P124*H124,2)</f>
        <v>0</v>
      </c>
      <c r="BL124" s="19" t="s">
        <v>175</v>
      </c>
      <c r="BM124" s="233" t="s">
        <v>2556</v>
      </c>
    </row>
    <row r="125" s="12" customFormat="1" ht="20.88" customHeight="1">
      <c r="A125" s="12"/>
      <c r="B125" s="203"/>
      <c r="C125" s="204"/>
      <c r="D125" s="205" t="s">
        <v>75</v>
      </c>
      <c r="E125" s="218" t="s">
        <v>212</v>
      </c>
      <c r="F125" s="218" t="s">
        <v>2557</v>
      </c>
      <c r="G125" s="204"/>
      <c r="H125" s="204"/>
      <c r="I125" s="207"/>
      <c r="J125" s="207"/>
      <c r="K125" s="219">
        <f>BK125</f>
        <v>0</v>
      </c>
      <c r="L125" s="204"/>
      <c r="M125" s="209"/>
      <c r="N125" s="210"/>
      <c r="O125" s="211"/>
      <c r="P125" s="211"/>
      <c r="Q125" s="212">
        <f>SUM(Q126:Q129)</f>
        <v>0</v>
      </c>
      <c r="R125" s="212">
        <f>SUM(R126:R129)</f>
        <v>0</v>
      </c>
      <c r="S125" s="211"/>
      <c r="T125" s="213">
        <f>SUM(T126:T129)</f>
        <v>0</v>
      </c>
      <c r="U125" s="211"/>
      <c r="V125" s="213">
        <f>SUM(V126:V129)</f>
        <v>0</v>
      </c>
      <c r="W125" s="211"/>
      <c r="X125" s="214">
        <f>SUM(X126:X129)</f>
        <v>0</v>
      </c>
      <c r="Y125" s="12"/>
      <c r="Z125" s="12"/>
      <c r="AA125" s="12"/>
      <c r="AB125" s="12"/>
      <c r="AC125" s="12"/>
      <c r="AD125" s="12"/>
      <c r="AE125" s="12"/>
      <c r="AR125" s="215" t="s">
        <v>84</v>
      </c>
      <c r="AT125" s="216" t="s">
        <v>75</v>
      </c>
      <c r="AU125" s="216" t="s">
        <v>86</v>
      </c>
      <c r="AY125" s="215" t="s">
        <v>166</v>
      </c>
      <c r="BK125" s="217">
        <f>SUM(BK126:BK129)</f>
        <v>0</v>
      </c>
    </row>
    <row r="126" s="2" customFormat="1" ht="16.5" customHeight="1">
      <c r="A126" s="40"/>
      <c r="B126" s="41"/>
      <c r="C126" s="220" t="s">
        <v>196</v>
      </c>
      <c r="D126" s="220" t="s">
        <v>171</v>
      </c>
      <c r="E126" s="221" t="s">
        <v>2558</v>
      </c>
      <c r="F126" s="222" t="s">
        <v>2559</v>
      </c>
      <c r="G126" s="223" t="s">
        <v>174</v>
      </c>
      <c r="H126" s="224">
        <v>12.69</v>
      </c>
      <c r="I126" s="225"/>
      <c r="J126" s="225"/>
      <c r="K126" s="226">
        <f>ROUND(P126*H126,2)</f>
        <v>0</v>
      </c>
      <c r="L126" s="227"/>
      <c r="M126" s="46"/>
      <c r="N126" s="228" t="s">
        <v>20</v>
      </c>
      <c r="O126" s="229" t="s">
        <v>45</v>
      </c>
      <c r="P126" s="230">
        <f>I126+J126</f>
        <v>0</v>
      </c>
      <c r="Q126" s="230">
        <f>ROUND(I126*H126,2)</f>
        <v>0</v>
      </c>
      <c r="R126" s="230">
        <f>ROUND(J126*H126,2)</f>
        <v>0</v>
      </c>
      <c r="S126" s="86"/>
      <c r="T126" s="231">
        <f>S126*H126</f>
        <v>0</v>
      </c>
      <c r="U126" s="231">
        <v>0</v>
      </c>
      <c r="V126" s="231">
        <f>U126*H126</f>
        <v>0</v>
      </c>
      <c r="W126" s="231">
        <v>0</v>
      </c>
      <c r="X126" s="232">
        <f>W126*H126</f>
        <v>0</v>
      </c>
      <c r="Y126" s="40"/>
      <c r="Z126" s="40"/>
      <c r="AA126" s="40"/>
      <c r="AB126" s="40"/>
      <c r="AC126" s="40"/>
      <c r="AD126" s="40"/>
      <c r="AE126" s="40"/>
      <c r="AR126" s="233" t="s">
        <v>175</v>
      </c>
      <c r="AT126" s="233" t="s">
        <v>171</v>
      </c>
      <c r="AU126" s="233" t="s">
        <v>165</v>
      </c>
      <c r="AY126" s="19" t="s">
        <v>166</v>
      </c>
      <c r="BE126" s="234">
        <f>IF(O126="základní",K126,0)</f>
        <v>0</v>
      </c>
      <c r="BF126" s="234">
        <f>IF(O126="snížená",K126,0)</f>
        <v>0</v>
      </c>
      <c r="BG126" s="234">
        <f>IF(O126="zákl. přenesená",K126,0)</f>
        <v>0</v>
      </c>
      <c r="BH126" s="234">
        <f>IF(O126="sníž. přenesená",K126,0)</f>
        <v>0</v>
      </c>
      <c r="BI126" s="234">
        <f>IF(O126="nulová",K126,0)</f>
        <v>0</v>
      </c>
      <c r="BJ126" s="19" t="s">
        <v>84</v>
      </c>
      <c r="BK126" s="234">
        <f>ROUND(P126*H126,2)</f>
        <v>0</v>
      </c>
      <c r="BL126" s="19" t="s">
        <v>175</v>
      </c>
      <c r="BM126" s="233" t="s">
        <v>2560</v>
      </c>
    </row>
    <row r="127" s="15" customFormat="1">
      <c r="A127" s="15"/>
      <c r="B127" s="277"/>
      <c r="C127" s="278"/>
      <c r="D127" s="247" t="s">
        <v>605</v>
      </c>
      <c r="E127" s="279" t="s">
        <v>20</v>
      </c>
      <c r="F127" s="280" t="s">
        <v>2561</v>
      </c>
      <c r="G127" s="278"/>
      <c r="H127" s="279" t="s">
        <v>20</v>
      </c>
      <c r="I127" s="281"/>
      <c r="J127" s="281"/>
      <c r="K127" s="278"/>
      <c r="L127" s="278"/>
      <c r="M127" s="282"/>
      <c r="N127" s="283"/>
      <c r="O127" s="284"/>
      <c r="P127" s="284"/>
      <c r="Q127" s="284"/>
      <c r="R127" s="284"/>
      <c r="S127" s="284"/>
      <c r="T127" s="284"/>
      <c r="U127" s="284"/>
      <c r="V127" s="284"/>
      <c r="W127" s="284"/>
      <c r="X127" s="285"/>
      <c r="Y127" s="15"/>
      <c r="Z127" s="15"/>
      <c r="AA127" s="15"/>
      <c r="AB127" s="15"/>
      <c r="AC127" s="15"/>
      <c r="AD127" s="15"/>
      <c r="AE127" s="15"/>
      <c r="AT127" s="286" t="s">
        <v>605</v>
      </c>
      <c r="AU127" s="286" t="s">
        <v>165</v>
      </c>
      <c r="AV127" s="15" t="s">
        <v>84</v>
      </c>
      <c r="AW127" s="15" t="s">
        <v>5</v>
      </c>
      <c r="AX127" s="15" t="s">
        <v>76</v>
      </c>
      <c r="AY127" s="286" t="s">
        <v>166</v>
      </c>
    </row>
    <row r="128" s="13" customFormat="1">
      <c r="A128" s="13"/>
      <c r="B128" s="245"/>
      <c r="C128" s="246"/>
      <c r="D128" s="247" t="s">
        <v>605</v>
      </c>
      <c r="E128" s="248" t="s">
        <v>20</v>
      </c>
      <c r="F128" s="249" t="s">
        <v>2562</v>
      </c>
      <c r="G128" s="246"/>
      <c r="H128" s="250">
        <v>12.69</v>
      </c>
      <c r="I128" s="251"/>
      <c r="J128" s="251"/>
      <c r="K128" s="246"/>
      <c r="L128" s="246"/>
      <c r="M128" s="252"/>
      <c r="N128" s="253"/>
      <c r="O128" s="254"/>
      <c r="P128" s="254"/>
      <c r="Q128" s="254"/>
      <c r="R128" s="254"/>
      <c r="S128" s="254"/>
      <c r="T128" s="254"/>
      <c r="U128" s="254"/>
      <c r="V128" s="254"/>
      <c r="W128" s="254"/>
      <c r="X128" s="255"/>
      <c r="Y128" s="13"/>
      <c r="Z128" s="13"/>
      <c r="AA128" s="13"/>
      <c r="AB128" s="13"/>
      <c r="AC128" s="13"/>
      <c r="AD128" s="13"/>
      <c r="AE128" s="13"/>
      <c r="AT128" s="256" t="s">
        <v>605</v>
      </c>
      <c r="AU128" s="256" t="s">
        <v>165</v>
      </c>
      <c r="AV128" s="13" t="s">
        <v>86</v>
      </c>
      <c r="AW128" s="13" t="s">
        <v>5</v>
      </c>
      <c r="AX128" s="13" t="s">
        <v>76</v>
      </c>
      <c r="AY128" s="256" t="s">
        <v>166</v>
      </c>
    </row>
    <row r="129" s="14" customFormat="1">
      <c r="A129" s="14"/>
      <c r="B129" s="257"/>
      <c r="C129" s="258"/>
      <c r="D129" s="247" t="s">
        <v>605</v>
      </c>
      <c r="E129" s="259" t="s">
        <v>20</v>
      </c>
      <c r="F129" s="260" t="s">
        <v>608</v>
      </c>
      <c r="G129" s="258"/>
      <c r="H129" s="261">
        <v>12.69</v>
      </c>
      <c r="I129" s="262"/>
      <c r="J129" s="262"/>
      <c r="K129" s="258"/>
      <c r="L129" s="258"/>
      <c r="M129" s="263"/>
      <c r="N129" s="264"/>
      <c r="O129" s="265"/>
      <c r="P129" s="265"/>
      <c r="Q129" s="265"/>
      <c r="R129" s="265"/>
      <c r="S129" s="265"/>
      <c r="T129" s="265"/>
      <c r="U129" s="265"/>
      <c r="V129" s="265"/>
      <c r="W129" s="265"/>
      <c r="X129" s="266"/>
      <c r="Y129" s="14"/>
      <c r="Z129" s="14"/>
      <c r="AA129" s="14"/>
      <c r="AB129" s="14"/>
      <c r="AC129" s="14"/>
      <c r="AD129" s="14"/>
      <c r="AE129" s="14"/>
      <c r="AT129" s="267" t="s">
        <v>605</v>
      </c>
      <c r="AU129" s="267" t="s">
        <v>165</v>
      </c>
      <c r="AV129" s="14" t="s">
        <v>175</v>
      </c>
      <c r="AW129" s="14" t="s">
        <v>4</v>
      </c>
      <c r="AX129" s="14" t="s">
        <v>84</v>
      </c>
      <c r="AY129" s="267" t="s">
        <v>166</v>
      </c>
    </row>
    <row r="130" s="12" customFormat="1" ht="20.88" customHeight="1">
      <c r="A130" s="12"/>
      <c r="B130" s="203"/>
      <c r="C130" s="204"/>
      <c r="D130" s="205" t="s">
        <v>75</v>
      </c>
      <c r="E130" s="218" t="s">
        <v>218</v>
      </c>
      <c r="F130" s="218" t="s">
        <v>1655</v>
      </c>
      <c r="G130" s="204"/>
      <c r="H130" s="204"/>
      <c r="I130" s="207"/>
      <c r="J130" s="207"/>
      <c r="K130" s="219">
        <f>BK130</f>
        <v>0</v>
      </c>
      <c r="L130" s="204"/>
      <c r="M130" s="209"/>
      <c r="N130" s="210"/>
      <c r="O130" s="211"/>
      <c r="P130" s="211"/>
      <c r="Q130" s="212">
        <f>SUM(Q131:Q139)</f>
        <v>0</v>
      </c>
      <c r="R130" s="212">
        <f>SUM(R131:R139)</f>
        <v>0</v>
      </c>
      <c r="S130" s="211"/>
      <c r="T130" s="213">
        <f>SUM(T131:T139)</f>
        <v>0</v>
      </c>
      <c r="U130" s="211"/>
      <c r="V130" s="213">
        <f>SUM(V131:V139)</f>
        <v>0</v>
      </c>
      <c r="W130" s="211"/>
      <c r="X130" s="214">
        <f>SUM(X131:X139)</f>
        <v>0</v>
      </c>
      <c r="Y130" s="12"/>
      <c r="Z130" s="12"/>
      <c r="AA130" s="12"/>
      <c r="AB130" s="12"/>
      <c r="AC130" s="12"/>
      <c r="AD130" s="12"/>
      <c r="AE130" s="12"/>
      <c r="AR130" s="215" t="s">
        <v>84</v>
      </c>
      <c r="AT130" s="216" t="s">
        <v>75</v>
      </c>
      <c r="AU130" s="216" t="s">
        <v>86</v>
      </c>
      <c r="AY130" s="215" t="s">
        <v>166</v>
      </c>
      <c r="BK130" s="217">
        <f>SUM(BK131:BK139)</f>
        <v>0</v>
      </c>
    </row>
    <row r="131" s="2" customFormat="1" ht="33" customHeight="1">
      <c r="A131" s="40"/>
      <c r="B131" s="41"/>
      <c r="C131" s="220" t="s">
        <v>194</v>
      </c>
      <c r="D131" s="220" t="s">
        <v>171</v>
      </c>
      <c r="E131" s="221" t="s">
        <v>2563</v>
      </c>
      <c r="F131" s="222" t="s">
        <v>2564</v>
      </c>
      <c r="G131" s="223" t="s">
        <v>599</v>
      </c>
      <c r="H131" s="224">
        <v>65.370000000000005</v>
      </c>
      <c r="I131" s="225"/>
      <c r="J131" s="225"/>
      <c r="K131" s="226">
        <f>ROUND(P131*H131,2)</f>
        <v>0</v>
      </c>
      <c r="L131" s="227"/>
      <c r="M131" s="46"/>
      <c r="N131" s="228" t="s">
        <v>20</v>
      </c>
      <c r="O131" s="229" t="s">
        <v>45</v>
      </c>
      <c r="P131" s="230">
        <f>I131+J131</f>
        <v>0</v>
      </c>
      <c r="Q131" s="230">
        <f>ROUND(I131*H131,2)</f>
        <v>0</v>
      </c>
      <c r="R131" s="230">
        <f>ROUND(J131*H131,2)</f>
        <v>0</v>
      </c>
      <c r="S131" s="86"/>
      <c r="T131" s="231">
        <f>S131*H131</f>
        <v>0</v>
      </c>
      <c r="U131" s="231">
        <v>0</v>
      </c>
      <c r="V131" s="231">
        <f>U131*H131</f>
        <v>0</v>
      </c>
      <c r="W131" s="231">
        <v>0</v>
      </c>
      <c r="X131" s="232">
        <f>W131*H131</f>
        <v>0</v>
      </c>
      <c r="Y131" s="40"/>
      <c r="Z131" s="40"/>
      <c r="AA131" s="40"/>
      <c r="AB131" s="40"/>
      <c r="AC131" s="40"/>
      <c r="AD131" s="40"/>
      <c r="AE131" s="40"/>
      <c r="AR131" s="233" t="s">
        <v>175</v>
      </c>
      <c r="AT131" s="233" t="s">
        <v>171</v>
      </c>
      <c r="AU131" s="233" t="s">
        <v>165</v>
      </c>
      <c r="AY131" s="19" t="s">
        <v>166</v>
      </c>
      <c r="BE131" s="234">
        <f>IF(O131="základní",K131,0)</f>
        <v>0</v>
      </c>
      <c r="BF131" s="234">
        <f>IF(O131="snížená",K131,0)</f>
        <v>0</v>
      </c>
      <c r="BG131" s="234">
        <f>IF(O131="zákl. přenesená",K131,0)</f>
        <v>0</v>
      </c>
      <c r="BH131" s="234">
        <f>IF(O131="sníž. přenesená",K131,0)</f>
        <v>0</v>
      </c>
      <c r="BI131" s="234">
        <f>IF(O131="nulová",K131,0)</f>
        <v>0</v>
      </c>
      <c r="BJ131" s="19" t="s">
        <v>84</v>
      </c>
      <c r="BK131" s="234">
        <f>ROUND(P131*H131,2)</f>
        <v>0</v>
      </c>
      <c r="BL131" s="19" t="s">
        <v>175</v>
      </c>
      <c r="BM131" s="233" t="s">
        <v>2565</v>
      </c>
    </row>
    <row r="132" s="15" customFormat="1">
      <c r="A132" s="15"/>
      <c r="B132" s="277"/>
      <c r="C132" s="278"/>
      <c r="D132" s="247" t="s">
        <v>605</v>
      </c>
      <c r="E132" s="279" t="s">
        <v>20</v>
      </c>
      <c r="F132" s="280" t="s">
        <v>1659</v>
      </c>
      <c r="G132" s="278"/>
      <c r="H132" s="279" t="s">
        <v>20</v>
      </c>
      <c r="I132" s="281"/>
      <c r="J132" s="281"/>
      <c r="K132" s="278"/>
      <c r="L132" s="278"/>
      <c r="M132" s="282"/>
      <c r="N132" s="283"/>
      <c r="O132" s="284"/>
      <c r="P132" s="284"/>
      <c r="Q132" s="284"/>
      <c r="R132" s="284"/>
      <c r="S132" s="284"/>
      <c r="T132" s="284"/>
      <c r="U132" s="284"/>
      <c r="V132" s="284"/>
      <c r="W132" s="284"/>
      <c r="X132" s="285"/>
      <c r="Y132" s="15"/>
      <c r="Z132" s="15"/>
      <c r="AA132" s="15"/>
      <c r="AB132" s="15"/>
      <c r="AC132" s="15"/>
      <c r="AD132" s="15"/>
      <c r="AE132" s="15"/>
      <c r="AT132" s="286" t="s">
        <v>605</v>
      </c>
      <c r="AU132" s="286" t="s">
        <v>165</v>
      </c>
      <c r="AV132" s="15" t="s">
        <v>84</v>
      </c>
      <c r="AW132" s="15" t="s">
        <v>5</v>
      </c>
      <c r="AX132" s="15" t="s">
        <v>76</v>
      </c>
      <c r="AY132" s="286" t="s">
        <v>166</v>
      </c>
    </row>
    <row r="133" s="13" customFormat="1">
      <c r="A133" s="13"/>
      <c r="B133" s="245"/>
      <c r="C133" s="246"/>
      <c r="D133" s="247" t="s">
        <v>605</v>
      </c>
      <c r="E133" s="248" t="s">
        <v>20</v>
      </c>
      <c r="F133" s="249" t="s">
        <v>2566</v>
      </c>
      <c r="G133" s="246"/>
      <c r="H133" s="250">
        <v>65.370000000000005</v>
      </c>
      <c r="I133" s="251"/>
      <c r="J133" s="251"/>
      <c r="K133" s="246"/>
      <c r="L133" s="246"/>
      <c r="M133" s="252"/>
      <c r="N133" s="253"/>
      <c r="O133" s="254"/>
      <c r="P133" s="254"/>
      <c r="Q133" s="254"/>
      <c r="R133" s="254"/>
      <c r="S133" s="254"/>
      <c r="T133" s="254"/>
      <c r="U133" s="254"/>
      <c r="V133" s="254"/>
      <c r="W133" s="254"/>
      <c r="X133" s="255"/>
      <c r="Y133" s="13"/>
      <c r="Z133" s="13"/>
      <c r="AA133" s="13"/>
      <c r="AB133" s="13"/>
      <c r="AC133" s="13"/>
      <c r="AD133" s="13"/>
      <c r="AE133" s="13"/>
      <c r="AT133" s="256" t="s">
        <v>605</v>
      </c>
      <c r="AU133" s="256" t="s">
        <v>165</v>
      </c>
      <c r="AV133" s="13" t="s">
        <v>86</v>
      </c>
      <c r="AW133" s="13" t="s">
        <v>5</v>
      </c>
      <c r="AX133" s="13" t="s">
        <v>84</v>
      </c>
      <c r="AY133" s="256" t="s">
        <v>166</v>
      </c>
    </row>
    <row r="134" s="2" customFormat="1" ht="33" customHeight="1">
      <c r="A134" s="40"/>
      <c r="B134" s="41"/>
      <c r="C134" s="220" t="s">
        <v>203</v>
      </c>
      <c r="D134" s="220" t="s">
        <v>171</v>
      </c>
      <c r="E134" s="221" t="s">
        <v>1314</v>
      </c>
      <c r="F134" s="222" t="s">
        <v>1663</v>
      </c>
      <c r="G134" s="223" t="s">
        <v>599</v>
      </c>
      <c r="H134" s="224">
        <v>199.94999999999999</v>
      </c>
      <c r="I134" s="225"/>
      <c r="J134" s="225"/>
      <c r="K134" s="226">
        <f>ROUND(P134*H134,2)</f>
        <v>0</v>
      </c>
      <c r="L134" s="227"/>
      <c r="M134" s="46"/>
      <c r="N134" s="228" t="s">
        <v>20</v>
      </c>
      <c r="O134" s="229" t="s">
        <v>45</v>
      </c>
      <c r="P134" s="230">
        <f>I134+J134</f>
        <v>0</v>
      </c>
      <c r="Q134" s="230">
        <f>ROUND(I134*H134,2)</f>
        <v>0</v>
      </c>
      <c r="R134" s="230">
        <f>ROUND(J134*H134,2)</f>
        <v>0</v>
      </c>
      <c r="S134" s="86"/>
      <c r="T134" s="231">
        <f>S134*H134</f>
        <v>0</v>
      </c>
      <c r="U134" s="231">
        <v>0</v>
      </c>
      <c r="V134" s="231">
        <f>U134*H134</f>
        <v>0</v>
      </c>
      <c r="W134" s="231">
        <v>0</v>
      </c>
      <c r="X134" s="232">
        <f>W134*H134</f>
        <v>0</v>
      </c>
      <c r="Y134" s="40"/>
      <c r="Z134" s="40"/>
      <c r="AA134" s="40"/>
      <c r="AB134" s="40"/>
      <c r="AC134" s="40"/>
      <c r="AD134" s="40"/>
      <c r="AE134" s="40"/>
      <c r="AR134" s="233" t="s">
        <v>175</v>
      </c>
      <c r="AT134" s="233" t="s">
        <v>171</v>
      </c>
      <c r="AU134" s="233" t="s">
        <v>165</v>
      </c>
      <c r="AY134" s="19" t="s">
        <v>166</v>
      </c>
      <c r="BE134" s="234">
        <f>IF(O134="základní",K134,0)</f>
        <v>0</v>
      </c>
      <c r="BF134" s="234">
        <f>IF(O134="snížená",K134,0)</f>
        <v>0</v>
      </c>
      <c r="BG134" s="234">
        <f>IF(O134="zákl. přenesená",K134,0)</f>
        <v>0</v>
      </c>
      <c r="BH134" s="234">
        <f>IF(O134="sníž. přenesená",K134,0)</f>
        <v>0</v>
      </c>
      <c r="BI134" s="234">
        <f>IF(O134="nulová",K134,0)</f>
        <v>0</v>
      </c>
      <c r="BJ134" s="19" t="s">
        <v>84</v>
      </c>
      <c r="BK134" s="234">
        <f>ROUND(P134*H134,2)</f>
        <v>0</v>
      </c>
      <c r="BL134" s="19" t="s">
        <v>175</v>
      </c>
      <c r="BM134" s="233" t="s">
        <v>2567</v>
      </c>
    </row>
    <row r="135" s="15" customFormat="1">
      <c r="A135" s="15"/>
      <c r="B135" s="277"/>
      <c r="C135" s="278"/>
      <c r="D135" s="247" t="s">
        <v>605</v>
      </c>
      <c r="E135" s="279" t="s">
        <v>20</v>
      </c>
      <c r="F135" s="280" t="s">
        <v>2568</v>
      </c>
      <c r="G135" s="278"/>
      <c r="H135" s="279" t="s">
        <v>20</v>
      </c>
      <c r="I135" s="281"/>
      <c r="J135" s="281"/>
      <c r="K135" s="278"/>
      <c r="L135" s="278"/>
      <c r="M135" s="282"/>
      <c r="N135" s="283"/>
      <c r="O135" s="284"/>
      <c r="P135" s="284"/>
      <c r="Q135" s="284"/>
      <c r="R135" s="284"/>
      <c r="S135" s="284"/>
      <c r="T135" s="284"/>
      <c r="U135" s="284"/>
      <c r="V135" s="284"/>
      <c r="W135" s="284"/>
      <c r="X135" s="285"/>
      <c r="Y135" s="15"/>
      <c r="Z135" s="15"/>
      <c r="AA135" s="15"/>
      <c r="AB135" s="15"/>
      <c r="AC135" s="15"/>
      <c r="AD135" s="15"/>
      <c r="AE135" s="15"/>
      <c r="AT135" s="286" t="s">
        <v>605</v>
      </c>
      <c r="AU135" s="286" t="s">
        <v>165</v>
      </c>
      <c r="AV135" s="15" t="s">
        <v>84</v>
      </c>
      <c r="AW135" s="15" t="s">
        <v>5</v>
      </c>
      <c r="AX135" s="15" t="s">
        <v>76</v>
      </c>
      <c r="AY135" s="286" t="s">
        <v>166</v>
      </c>
    </row>
    <row r="136" s="13" customFormat="1">
      <c r="A136" s="13"/>
      <c r="B136" s="245"/>
      <c r="C136" s="246"/>
      <c r="D136" s="247" t="s">
        <v>605</v>
      </c>
      <c r="E136" s="248" t="s">
        <v>20</v>
      </c>
      <c r="F136" s="249" t="s">
        <v>2569</v>
      </c>
      <c r="G136" s="246"/>
      <c r="H136" s="250">
        <v>73.950000000000003</v>
      </c>
      <c r="I136" s="251"/>
      <c r="J136" s="251"/>
      <c r="K136" s="246"/>
      <c r="L136" s="246"/>
      <c r="M136" s="252"/>
      <c r="N136" s="253"/>
      <c r="O136" s="254"/>
      <c r="P136" s="254"/>
      <c r="Q136" s="254"/>
      <c r="R136" s="254"/>
      <c r="S136" s="254"/>
      <c r="T136" s="254"/>
      <c r="U136" s="254"/>
      <c r="V136" s="254"/>
      <c r="W136" s="254"/>
      <c r="X136" s="255"/>
      <c r="Y136" s="13"/>
      <c r="Z136" s="13"/>
      <c r="AA136" s="13"/>
      <c r="AB136" s="13"/>
      <c r="AC136" s="13"/>
      <c r="AD136" s="13"/>
      <c r="AE136" s="13"/>
      <c r="AT136" s="256" t="s">
        <v>605</v>
      </c>
      <c r="AU136" s="256" t="s">
        <v>165</v>
      </c>
      <c r="AV136" s="13" t="s">
        <v>86</v>
      </c>
      <c r="AW136" s="13" t="s">
        <v>5</v>
      </c>
      <c r="AX136" s="13" t="s">
        <v>76</v>
      </c>
      <c r="AY136" s="256" t="s">
        <v>166</v>
      </c>
    </row>
    <row r="137" s="15" customFormat="1">
      <c r="A137" s="15"/>
      <c r="B137" s="277"/>
      <c r="C137" s="278"/>
      <c r="D137" s="247" t="s">
        <v>605</v>
      </c>
      <c r="E137" s="279" t="s">
        <v>20</v>
      </c>
      <c r="F137" s="280" t="s">
        <v>1667</v>
      </c>
      <c r="G137" s="278"/>
      <c r="H137" s="279" t="s">
        <v>20</v>
      </c>
      <c r="I137" s="281"/>
      <c r="J137" s="281"/>
      <c r="K137" s="278"/>
      <c r="L137" s="278"/>
      <c r="M137" s="282"/>
      <c r="N137" s="283"/>
      <c r="O137" s="284"/>
      <c r="P137" s="284"/>
      <c r="Q137" s="284"/>
      <c r="R137" s="284"/>
      <c r="S137" s="284"/>
      <c r="T137" s="284"/>
      <c r="U137" s="284"/>
      <c r="V137" s="284"/>
      <c r="W137" s="284"/>
      <c r="X137" s="285"/>
      <c r="Y137" s="15"/>
      <c r="Z137" s="15"/>
      <c r="AA137" s="15"/>
      <c r="AB137" s="15"/>
      <c r="AC137" s="15"/>
      <c r="AD137" s="15"/>
      <c r="AE137" s="15"/>
      <c r="AT137" s="286" t="s">
        <v>605</v>
      </c>
      <c r="AU137" s="286" t="s">
        <v>165</v>
      </c>
      <c r="AV137" s="15" t="s">
        <v>84</v>
      </c>
      <c r="AW137" s="15" t="s">
        <v>5</v>
      </c>
      <c r="AX137" s="15" t="s">
        <v>76</v>
      </c>
      <c r="AY137" s="286" t="s">
        <v>166</v>
      </c>
    </row>
    <row r="138" s="13" customFormat="1">
      <c r="A138" s="13"/>
      <c r="B138" s="245"/>
      <c r="C138" s="246"/>
      <c r="D138" s="247" t="s">
        <v>605</v>
      </c>
      <c r="E138" s="248" t="s">
        <v>20</v>
      </c>
      <c r="F138" s="249" t="s">
        <v>2570</v>
      </c>
      <c r="G138" s="246"/>
      <c r="H138" s="250">
        <v>126</v>
      </c>
      <c r="I138" s="251"/>
      <c r="J138" s="251"/>
      <c r="K138" s="246"/>
      <c r="L138" s="246"/>
      <c r="M138" s="252"/>
      <c r="N138" s="253"/>
      <c r="O138" s="254"/>
      <c r="P138" s="254"/>
      <c r="Q138" s="254"/>
      <c r="R138" s="254"/>
      <c r="S138" s="254"/>
      <c r="T138" s="254"/>
      <c r="U138" s="254"/>
      <c r="V138" s="254"/>
      <c r="W138" s="254"/>
      <c r="X138" s="255"/>
      <c r="Y138" s="13"/>
      <c r="Z138" s="13"/>
      <c r="AA138" s="13"/>
      <c r="AB138" s="13"/>
      <c r="AC138" s="13"/>
      <c r="AD138" s="13"/>
      <c r="AE138" s="13"/>
      <c r="AT138" s="256" t="s">
        <v>605</v>
      </c>
      <c r="AU138" s="256" t="s">
        <v>165</v>
      </c>
      <c r="AV138" s="13" t="s">
        <v>86</v>
      </c>
      <c r="AW138" s="13" t="s">
        <v>5</v>
      </c>
      <c r="AX138" s="13" t="s">
        <v>76</v>
      </c>
      <c r="AY138" s="256" t="s">
        <v>166</v>
      </c>
    </row>
    <row r="139" s="14" customFormat="1">
      <c r="A139" s="14"/>
      <c r="B139" s="257"/>
      <c r="C139" s="258"/>
      <c r="D139" s="247" t="s">
        <v>605</v>
      </c>
      <c r="E139" s="259" t="s">
        <v>20</v>
      </c>
      <c r="F139" s="260" t="s">
        <v>608</v>
      </c>
      <c r="G139" s="258"/>
      <c r="H139" s="261">
        <v>199.94999999999999</v>
      </c>
      <c r="I139" s="262"/>
      <c r="J139" s="262"/>
      <c r="K139" s="258"/>
      <c r="L139" s="258"/>
      <c r="M139" s="263"/>
      <c r="N139" s="264"/>
      <c r="O139" s="265"/>
      <c r="P139" s="265"/>
      <c r="Q139" s="265"/>
      <c r="R139" s="265"/>
      <c r="S139" s="265"/>
      <c r="T139" s="265"/>
      <c r="U139" s="265"/>
      <c r="V139" s="265"/>
      <c r="W139" s="265"/>
      <c r="X139" s="266"/>
      <c r="Y139" s="14"/>
      <c r="Z139" s="14"/>
      <c r="AA139" s="14"/>
      <c r="AB139" s="14"/>
      <c r="AC139" s="14"/>
      <c r="AD139" s="14"/>
      <c r="AE139" s="14"/>
      <c r="AT139" s="267" t="s">
        <v>605</v>
      </c>
      <c r="AU139" s="267" t="s">
        <v>165</v>
      </c>
      <c r="AV139" s="14" t="s">
        <v>175</v>
      </c>
      <c r="AW139" s="14" t="s">
        <v>5</v>
      </c>
      <c r="AX139" s="14" t="s">
        <v>84</v>
      </c>
      <c r="AY139" s="267" t="s">
        <v>166</v>
      </c>
    </row>
    <row r="140" s="12" customFormat="1" ht="20.88" customHeight="1">
      <c r="A140" s="12"/>
      <c r="B140" s="203"/>
      <c r="C140" s="204"/>
      <c r="D140" s="205" t="s">
        <v>75</v>
      </c>
      <c r="E140" s="218" t="s">
        <v>222</v>
      </c>
      <c r="F140" s="218" t="s">
        <v>1669</v>
      </c>
      <c r="G140" s="204"/>
      <c r="H140" s="204"/>
      <c r="I140" s="207"/>
      <c r="J140" s="207"/>
      <c r="K140" s="219">
        <f>BK140</f>
        <v>0</v>
      </c>
      <c r="L140" s="204"/>
      <c r="M140" s="209"/>
      <c r="N140" s="210"/>
      <c r="O140" s="211"/>
      <c r="P140" s="211"/>
      <c r="Q140" s="212">
        <f>SUM(Q141:Q161)</f>
        <v>0</v>
      </c>
      <c r="R140" s="212">
        <f>SUM(R141:R161)</f>
        <v>0</v>
      </c>
      <c r="S140" s="211"/>
      <c r="T140" s="213">
        <f>SUM(T141:T161)</f>
        <v>0</v>
      </c>
      <c r="U140" s="211"/>
      <c r="V140" s="213">
        <f>SUM(V141:V161)</f>
        <v>0</v>
      </c>
      <c r="W140" s="211"/>
      <c r="X140" s="214">
        <f>SUM(X141:X161)</f>
        <v>0</v>
      </c>
      <c r="Y140" s="12"/>
      <c r="Z140" s="12"/>
      <c r="AA140" s="12"/>
      <c r="AB140" s="12"/>
      <c r="AC140" s="12"/>
      <c r="AD140" s="12"/>
      <c r="AE140" s="12"/>
      <c r="AR140" s="215" t="s">
        <v>84</v>
      </c>
      <c r="AT140" s="216" t="s">
        <v>75</v>
      </c>
      <c r="AU140" s="216" t="s">
        <v>86</v>
      </c>
      <c r="AY140" s="215" t="s">
        <v>166</v>
      </c>
      <c r="BK140" s="217">
        <f>SUM(BK141:BK161)</f>
        <v>0</v>
      </c>
    </row>
    <row r="141" s="2" customFormat="1" ht="33" customHeight="1">
      <c r="A141" s="40"/>
      <c r="B141" s="41"/>
      <c r="C141" s="220" t="s">
        <v>207</v>
      </c>
      <c r="D141" s="220" t="s">
        <v>171</v>
      </c>
      <c r="E141" s="221" t="s">
        <v>1321</v>
      </c>
      <c r="F141" s="222" t="s">
        <v>1670</v>
      </c>
      <c r="G141" s="223" t="s">
        <v>599</v>
      </c>
      <c r="H141" s="224">
        <v>56.450000000000003</v>
      </c>
      <c r="I141" s="225"/>
      <c r="J141" s="225"/>
      <c r="K141" s="226">
        <f>ROUND(P141*H141,2)</f>
        <v>0</v>
      </c>
      <c r="L141" s="227"/>
      <c r="M141" s="46"/>
      <c r="N141" s="228" t="s">
        <v>20</v>
      </c>
      <c r="O141" s="229" t="s">
        <v>45</v>
      </c>
      <c r="P141" s="230">
        <f>I141+J141</f>
        <v>0</v>
      </c>
      <c r="Q141" s="230">
        <f>ROUND(I141*H141,2)</f>
        <v>0</v>
      </c>
      <c r="R141" s="230">
        <f>ROUND(J141*H141,2)</f>
        <v>0</v>
      </c>
      <c r="S141" s="86"/>
      <c r="T141" s="231">
        <f>S141*H141</f>
        <v>0</v>
      </c>
      <c r="U141" s="231">
        <v>0</v>
      </c>
      <c r="V141" s="231">
        <f>U141*H141</f>
        <v>0</v>
      </c>
      <c r="W141" s="231">
        <v>0</v>
      </c>
      <c r="X141" s="232">
        <f>W141*H141</f>
        <v>0</v>
      </c>
      <c r="Y141" s="40"/>
      <c r="Z141" s="40"/>
      <c r="AA141" s="40"/>
      <c r="AB141" s="40"/>
      <c r="AC141" s="40"/>
      <c r="AD141" s="40"/>
      <c r="AE141" s="40"/>
      <c r="AR141" s="233" t="s">
        <v>175</v>
      </c>
      <c r="AT141" s="233" t="s">
        <v>171</v>
      </c>
      <c r="AU141" s="233" t="s">
        <v>165</v>
      </c>
      <c r="AY141" s="19" t="s">
        <v>166</v>
      </c>
      <c r="BE141" s="234">
        <f>IF(O141="základní",K141,0)</f>
        <v>0</v>
      </c>
      <c r="BF141" s="234">
        <f>IF(O141="snížená",K141,0)</f>
        <v>0</v>
      </c>
      <c r="BG141" s="234">
        <f>IF(O141="zákl. přenesená",K141,0)</f>
        <v>0</v>
      </c>
      <c r="BH141" s="234">
        <f>IF(O141="sníž. přenesená",K141,0)</f>
        <v>0</v>
      </c>
      <c r="BI141" s="234">
        <f>IF(O141="nulová",K141,0)</f>
        <v>0</v>
      </c>
      <c r="BJ141" s="19" t="s">
        <v>84</v>
      </c>
      <c r="BK141" s="234">
        <f>ROUND(P141*H141,2)</f>
        <v>0</v>
      </c>
      <c r="BL141" s="19" t="s">
        <v>175</v>
      </c>
      <c r="BM141" s="233" t="s">
        <v>2571</v>
      </c>
    </row>
    <row r="142" s="15" customFormat="1">
      <c r="A142" s="15"/>
      <c r="B142" s="277"/>
      <c r="C142" s="278"/>
      <c r="D142" s="247" t="s">
        <v>605</v>
      </c>
      <c r="E142" s="279" t="s">
        <v>20</v>
      </c>
      <c r="F142" s="280" t="s">
        <v>1672</v>
      </c>
      <c r="G142" s="278"/>
      <c r="H142" s="279" t="s">
        <v>20</v>
      </c>
      <c r="I142" s="281"/>
      <c r="J142" s="281"/>
      <c r="K142" s="278"/>
      <c r="L142" s="278"/>
      <c r="M142" s="282"/>
      <c r="N142" s="283"/>
      <c r="O142" s="284"/>
      <c r="P142" s="284"/>
      <c r="Q142" s="284"/>
      <c r="R142" s="284"/>
      <c r="S142" s="284"/>
      <c r="T142" s="284"/>
      <c r="U142" s="284"/>
      <c r="V142" s="284"/>
      <c r="W142" s="284"/>
      <c r="X142" s="285"/>
      <c r="Y142" s="15"/>
      <c r="Z142" s="15"/>
      <c r="AA142" s="15"/>
      <c r="AB142" s="15"/>
      <c r="AC142" s="15"/>
      <c r="AD142" s="15"/>
      <c r="AE142" s="15"/>
      <c r="AT142" s="286" t="s">
        <v>605</v>
      </c>
      <c r="AU142" s="286" t="s">
        <v>165</v>
      </c>
      <c r="AV142" s="15" t="s">
        <v>84</v>
      </c>
      <c r="AW142" s="15" t="s">
        <v>5</v>
      </c>
      <c r="AX142" s="15" t="s">
        <v>76</v>
      </c>
      <c r="AY142" s="286" t="s">
        <v>166</v>
      </c>
    </row>
    <row r="143" s="13" customFormat="1">
      <c r="A143" s="13"/>
      <c r="B143" s="245"/>
      <c r="C143" s="246"/>
      <c r="D143" s="247" t="s">
        <v>605</v>
      </c>
      <c r="E143" s="248" t="s">
        <v>20</v>
      </c>
      <c r="F143" s="249" t="s">
        <v>2572</v>
      </c>
      <c r="G143" s="246"/>
      <c r="H143" s="250">
        <v>56</v>
      </c>
      <c r="I143" s="251"/>
      <c r="J143" s="251"/>
      <c r="K143" s="246"/>
      <c r="L143" s="246"/>
      <c r="M143" s="252"/>
      <c r="N143" s="253"/>
      <c r="O143" s="254"/>
      <c r="P143" s="254"/>
      <c r="Q143" s="254"/>
      <c r="R143" s="254"/>
      <c r="S143" s="254"/>
      <c r="T143" s="254"/>
      <c r="U143" s="254"/>
      <c r="V143" s="254"/>
      <c r="W143" s="254"/>
      <c r="X143" s="255"/>
      <c r="Y143" s="13"/>
      <c r="Z143" s="13"/>
      <c r="AA143" s="13"/>
      <c r="AB143" s="13"/>
      <c r="AC143" s="13"/>
      <c r="AD143" s="13"/>
      <c r="AE143" s="13"/>
      <c r="AT143" s="256" t="s">
        <v>605</v>
      </c>
      <c r="AU143" s="256" t="s">
        <v>165</v>
      </c>
      <c r="AV143" s="13" t="s">
        <v>86</v>
      </c>
      <c r="AW143" s="13" t="s">
        <v>5</v>
      </c>
      <c r="AX143" s="13" t="s">
        <v>76</v>
      </c>
      <c r="AY143" s="256" t="s">
        <v>166</v>
      </c>
    </row>
    <row r="144" s="15" customFormat="1">
      <c r="A144" s="15"/>
      <c r="B144" s="277"/>
      <c r="C144" s="278"/>
      <c r="D144" s="247" t="s">
        <v>605</v>
      </c>
      <c r="E144" s="279" t="s">
        <v>20</v>
      </c>
      <c r="F144" s="280" t="s">
        <v>1674</v>
      </c>
      <c r="G144" s="278"/>
      <c r="H144" s="279" t="s">
        <v>20</v>
      </c>
      <c r="I144" s="281"/>
      <c r="J144" s="281"/>
      <c r="K144" s="278"/>
      <c r="L144" s="278"/>
      <c r="M144" s="282"/>
      <c r="N144" s="283"/>
      <c r="O144" s="284"/>
      <c r="P144" s="284"/>
      <c r="Q144" s="284"/>
      <c r="R144" s="284"/>
      <c r="S144" s="284"/>
      <c r="T144" s="284"/>
      <c r="U144" s="284"/>
      <c r="V144" s="284"/>
      <c r="W144" s="284"/>
      <c r="X144" s="285"/>
      <c r="Y144" s="15"/>
      <c r="Z144" s="15"/>
      <c r="AA144" s="15"/>
      <c r="AB144" s="15"/>
      <c r="AC144" s="15"/>
      <c r="AD144" s="15"/>
      <c r="AE144" s="15"/>
      <c r="AT144" s="286" t="s">
        <v>605</v>
      </c>
      <c r="AU144" s="286" t="s">
        <v>165</v>
      </c>
      <c r="AV144" s="15" t="s">
        <v>84</v>
      </c>
      <c r="AW144" s="15" t="s">
        <v>5</v>
      </c>
      <c r="AX144" s="15" t="s">
        <v>76</v>
      </c>
      <c r="AY144" s="286" t="s">
        <v>166</v>
      </c>
    </row>
    <row r="145" s="13" customFormat="1">
      <c r="A145" s="13"/>
      <c r="B145" s="245"/>
      <c r="C145" s="246"/>
      <c r="D145" s="247" t="s">
        <v>605</v>
      </c>
      <c r="E145" s="248" t="s">
        <v>20</v>
      </c>
      <c r="F145" s="249" t="s">
        <v>2573</v>
      </c>
      <c r="G145" s="246"/>
      <c r="H145" s="250">
        <v>0.45000000000000001</v>
      </c>
      <c r="I145" s="251"/>
      <c r="J145" s="251"/>
      <c r="K145" s="246"/>
      <c r="L145" s="246"/>
      <c r="M145" s="252"/>
      <c r="N145" s="253"/>
      <c r="O145" s="254"/>
      <c r="P145" s="254"/>
      <c r="Q145" s="254"/>
      <c r="R145" s="254"/>
      <c r="S145" s="254"/>
      <c r="T145" s="254"/>
      <c r="U145" s="254"/>
      <c r="V145" s="254"/>
      <c r="W145" s="254"/>
      <c r="X145" s="255"/>
      <c r="Y145" s="13"/>
      <c r="Z145" s="13"/>
      <c r="AA145" s="13"/>
      <c r="AB145" s="13"/>
      <c r="AC145" s="13"/>
      <c r="AD145" s="13"/>
      <c r="AE145" s="13"/>
      <c r="AT145" s="256" t="s">
        <v>605</v>
      </c>
      <c r="AU145" s="256" t="s">
        <v>165</v>
      </c>
      <c r="AV145" s="13" t="s">
        <v>86</v>
      </c>
      <c r="AW145" s="13" t="s">
        <v>5</v>
      </c>
      <c r="AX145" s="13" t="s">
        <v>76</v>
      </c>
      <c r="AY145" s="256" t="s">
        <v>166</v>
      </c>
    </row>
    <row r="146" s="14" customFormat="1">
      <c r="A146" s="14"/>
      <c r="B146" s="257"/>
      <c r="C146" s="258"/>
      <c r="D146" s="247" t="s">
        <v>605</v>
      </c>
      <c r="E146" s="259" t="s">
        <v>20</v>
      </c>
      <c r="F146" s="260" t="s">
        <v>608</v>
      </c>
      <c r="G146" s="258"/>
      <c r="H146" s="261">
        <v>56.450000000000003</v>
      </c>
      <c r="I146" s="262"/>
      <c r="J146" s="262"/>
      <c r="K146" s="258"/>
      <c r="L146" s="258"/>
      <c r="M146" s="263"/>
      <c r="N146" s="264"/>
      <c r="O146" s="265"/>
      <c r="P146" s="265"/>
      <c r="Q146" s="265"/>
      <c r="R146" s="265"/>
      <c r="S146" s="265"/>
      <c r="T146" s="265"/>
      <c r="U146" s="265"/>
      <c r="V146" s="265"/>
      <c r="W146" s="265"/>
      <c r="X146" s="266"/>
      <c r="Y146" s="14"/>
      <c r="Z146" s="14"/>
      <c r="AA146" s="14"/>
      <c r="AB146" s="14"/>
      <c r="AC146" s="14"/>
      <c r="AD146" s="14"/>
      <c r="AE146" s="14"/>
      <c r="AT146" s="267" t="s">
        <v>605</v>
      </c>
      <c r="AU146" s="267" t="s">
        <v>165</v>
      </c>
      <c r="AV146" s="14" t="s">
        <v>175</v>
      </c>
      <c r="AW146" s="14" t="s">
        <v>5</v>
      </c>
      <c r="AX146" s="14" t="s">
        <v>84</v>
      </c>
      <c r="AY146" s="267" t="s">
        <v>166</v>
      </c>
    </row>
    <row r="147" s="2" customFormat="1" ht="33" customHeight="1">
      <c r="A147" s="40"/>
      <c r="B147" s="41"/>
      <c r="C147" s="220" t="s">
        <v>212</v>
      </c>
      <c r="D147" s="220" t="s">
        <v>171</v>
      </c>
      <c r="E147" s="221" t="s">
        <v>1676</v>
      </c>
      <c r="F147" s="222" t="s">
        <v>1677</v>
      </c>
      <c r="G147" s="223" t="s">
        <v>599</v>
      </c>
      <c r="H147" s="224">
        <v>95.902000000000001</v>
      </c>
      <c r="I147" s="225"/>
      <c r="J147" s="225"/>
      <c r="K147" s="226">
        <f>ROUND(P147*H147,2)</f>
        <v>0</v>
      </c>
      <c r="L147" s="227"/>
      <c r="M147" s="46"/>
      <c r="N147" s="228" t="s">
        <v>20</v>
      </c>
      <c r="O147" s="229" t="s">
        <v>45</v>
      </c>
      <c r="P147" s="230">
        <f>I147+J147</f>
        <v>0</v>
      </c>
      <c r="Q147" s="230">
        <f>ROUND(I147*H147,2)</f>
        <v>0</v>
      </c>
      <c r="R147" s="230">
        <f>ROUND(J147*H147,2)</f>
        <v>0</v>
      </c>
      <c r="S147" s="86"/>
      <c r="T147" s="231">
        <f>S147*H147</f>
        <v>0</v>
      </c>
      <c r="U147" s="231">
        <v>0</v>
      </c>
      <c r="V147" s="231">
        <f>U147*H147</f>
        <v>0</v>
      </c>
      <c r="W147" s="231">
        <v>0</v>
      </c>
      <c r="X147" s="232">
        <f>W147*H147</f>
        <v>0</v>
      </c>
      <c r="Y147" s="40"/>
      <c r="Z147" s="40"/>
      <c r="AA147" s="40"/>
      <c r="AB147" s="40"/>
      <c r="AC147" s="40"/>
      <c r="AD147" s="40"/>
      <c r="AE147" s="40"/>
      <c r="AR147" s="233" t="s">
        <v>175</v>
      </c>
      <c r="AT147" s="233" t="s">
        <v>171</v>
      </c>
      <c r="AU147" s="233" t="s">
        <v>165</v>
      </c>
      <c r="AY147" s="19" t="s">
        <v>166</v>
      </c>
      <c r="BE147" s="234">
        <f>IF(O147="základní",K147,0)</f>
        <v>0</v>
      </c>
      <c r="BF147" s="234">
        <f>IF(O147="snížená",K147,0)</f>
        <v>0</v>
      </c>
      <c r="BG147" s="234">
        <f>IF(O147="zákl. přenesená",K147,0)</f>
        <v>0</v>
      </c>
      <c r="BH147" s="234">
        <f>IF(O147="sníž. přenesená",K147,0)</f>
        <v>0</v>
      </c>
      <c r="BI147" s="234">
        <f>IF(O147="nulová",K147,0)</f>
        <v>0</v>
      </c>
      <c r="BJ147" s="19" t="s">
        <v>84</v>
      </c>
      <c r="BK147" s="234">
        <f>ROUND(P147*H147,2)</f>
        <v>0</v>
      </c>
      <c r="BL147" s="19" t="s">
        <v>175</v>
      </c>
      <c r="BM147" s="233" t="s">
        <v>2574</v>
      </c>
    </row>
    <row r="148" s="15" customFormat="1">
      <c r="A148" s="15"/>
      <c r="B148" s="277"/>
      <c r="C148" s="278"/>
      <c r="D148" s="247" t="s">
        <v>605</v>
      </c>
      <c r="E148" s="279" t="s">
        <v>20</v>
      </c>
      <c r="F148" s="280" t="s">
        <v>1679</v>
      </c>
      <c r="G148" s="278"/>
      <c r="H148" s="279" t="s">
        <v>20</v>
      </c>
      <c r="I148" s="281"/>
      <c r="J148" s="281"/>
      <c r="K148" s="278"/>
      <c r="L148" s="278"/>
      <c r="M148" s="282"/>
      <c r="N148" s="283"/>
      <c r="O148" s="284"/>
      <c r="P148" s="284"/>
      <c r="Q148" s="284"/>
      <c r="R148" s="284"/>
      <c r="S148" s="284"/>
      <c r="T148" s="284"/>
      <c r="U148" s="284"/>
      <c r="V148" s="284"/>
      <c r="W148" s="284"/>
      <c r="X148" s="285"/>
      <c r="Y148" s="15"/>
      <c r="Z148" s="15"/>
      <c r="AA148" s="15"/>
      <c r="AB148" s="15"/>
      <c r="AC148" s="15"/>
      <c r="AD148" s="15"/>
      <c r="AE148" s="15"/>
      <c r="AT148" s="286" t="s">
        <v>605</v>
      </c>
      <c r="AU148" s="286" t="s">
        <v>165</v>
      </c>
      <c r="AV148" s="15" t="s">
        <v>84</v>
      </c>
      <c r="AW148" s="15" t="s">
        <v>5</v>
      </c>
      <c r="AX148" s="15" t="s">
        <v>76</v>
      </c>
      <c r="AY148" s="286" t="s">
        <v>166</v>
      </c>
    </row>
    <row r="149" s="15" customFormat="1">
      <c r="A149" s="15"/>
      <c r="B149" s="277"/>
      <c r="C149" s="278"/>
      <c r="D149" s="247" t="s">
        <v>605</v>
      </c>
      <c r="E149" s="279" t="s">
        <v>20</v>
      </c>
      <c r="F149" s="280" t="s">
        <v>2575</v>
      </c>
      <c r="G149" s="278"/>
      <c r="H149" s="279" t="s">
        <v>20</v>
      </c>
      <c r="I149" s="281"/>
      <c r="J149" s="281"/>
      <c r="K149" s="278"/>
      <c r="L149" s="278"/>
      <c r="M149" s="282"/>
      <c r="N149" s="283"/>
      <c r="O149" s="284"/>
      <c r="P149" s="284"/>
      <c r="Q149" s="284"/>
      <c r="R149" s="284"/>
      <c r="S149" s="284"/>
      <c r="T149" s="284"/>
      <c r="U149" s="284"/>
      <c r="V149" s="284"/>
      <c r="W149" s="284"/>
      <c r="X149" s="285"/>
      <c r="Y149" s="15"/>
      <c r="Z149" s="15"/>
      <c r="AA149" s="15"/>
      <c r="AB149" s="15"/>
      <c r="AC149" s="15"/>
      <c r="AD149" s="15"/>
      <c r="AE149" s="15"/>
      <c r="AT149" s="286" t="s">
        <v>605</v>
      </c>
      <c r="AU149" s="286" t="s">
        <v>165</v>
      </c>
      <c r="AV149" s="15" t="s">
        <v>84</v>
      </c>
      <c r="AW149" s="15" t="s">
        <v>5</v>
      </c>
      <c r="AX149" s="15" t="s">
        <v>76</v>
      </c>
      <c r="AY149" s="286" t="s">
        <v>166</v>
      </c>
    </row>
    <row r="150" s="13" customFormat="1">
      <c r="A150" s="13"/>
      <c r="B150" s="245"/>
      <c r="C150" s="246"/>
      <c r="D150" s="247" t="s">
        <v>605</v>
      </c>
      <c r="E150" s="248" t="s">
        <v>20</v>
      </c>
      <c r="F150" s="249" t="s">
        <v>2576</v>
      </c>
      <c r="G150" s="246"/>
      <c r="H150" s="250">
        <v>37.073</v>
      </c>
      <c r="I150" s="251"/>
      <c r="J150" s="251"/>
      <c r="K150" s="246"/>
      <c r="L150" s="246"/>
      <c r="M150" s="252"/>
      <c r="N150" s="253"/>
      <c r="O150" s="254"/>
      <c r="P150" s="254"/>
      <c r="Q150" s="254"/>
      <c r="R150" s="254"/>
      <c r="S150" s="254"/>
      <c r="T150" s="254"/>
      <c r="U150" s="254"/>
      <c r="V150" s="254"/>
      <c r="W150" s="254"/>
      <c r="X150" s="255"/>
      <c r="Y150" s="13"/>
      <c r="Z150" s="13"/>
      <c r="AA150" s="13"/>
      <c r="AB150" s="13"/>
      <c r="AC150" s="13"/>
      <c r="AD150" s="13"/>
      <c r="AE150" s="13"/>
      <c r="AT150" s="256" t="s">
        <v>605</v>
      </c>
      <c r="AU150" s="256" t="s">
        <v>165</v>
      </c>
      <c r="AV150" s="13" t="s">
        <v>86</v>
      </c>
      <c r="AW150" s="13" t="s">
        <v>5</v>
      </c>
      <c r="AX150" s="13" t="s">
        <v>76</v>
      </c>
      <c r="AY150" s="256" t="s">
        <v>166</v>
      </c>
    </row>
    <row r="151" s="15" customFormat="1">
      <c r="A151" s="15"/>
      <c r="B151" s="277"/>
      <c r="C151" s="278"/>
      <c r="D151" s="247" t="s">
        <v>605</v>
      </c>
      <c r="E151" s="279" t="s">
        <v>20</v>
      </c>
      <c r="F151" s="280" t="s">
        <v>2577</v>
      </c>
      <c r="G151" s="278"/>
      <c r="H151" s="279" t="s">
        <v>20</v>
      </c>
      <c r="I151" s="281"/>
      <c r="J151" s="281"/>
      <c r="K151" s="278"/>
      <c r="L151" s="278"/>
      <c r="M151" s="282"/>
      <c r="N151" s="283"/>
      <c r="O151" s="284"/>
      <c r="P151" s="284"/>
      <c r="Q151" s="284"/>
      <c r="R151" s="284"/>
      <c r="S151" s="284"/>
      <c r="T151" s="284"/>
      <c r="U151" s="284"/>
      <c r="V151" s="284"/>
      <c r="W151" s="284"/>
      <c r="X151" s="285"/>
      <c r="Y151" s="15"/>
      <c r="Z151" s="15"/>
      <c r="AA151" s="15"/>
      <c r="AB151" s="15"/>
      <c r="AC151" s="15"/>
      <c r="AD151" s="15"/>
      <c r="AE151" s="15"/>
      <c r="AT151" s="286" t="s">
        <v>605</v>
      </c>
      <c r="AU151" s="286" t="s">
        <v>165</v>
      </c>
      <c r="AV151" s="15" t="s">
        <v>84</v>
      </c>
      <c r="AW151" s="15" t="s">
        <v>5</v>
      </c>
      <c r="AX151" s="15" t="s">
        <v>76</v>
      </c>
      <c r="AY151" s="286" t="s">
        <v>166</v>
      </c>
    </row>
    <row r="152" s="13" customFormat="1">
      <c r="A152" s="13"/>
      <c r="B152" s="245"/>
      <c r="C152" s="246"/>
      <c r="D152" s="247" t="s">
        <v>605</v>
      </c>
      <c r="E152" s="248" t="s">
        <v>20</v>
      </c>
      <c r="F152" s="249" t="s">
        <v>2578</v>
      </c>
      <c r="G152" s="246"/>
      <c r="H152" s="250">
        <v>1.069</v>
      </c>
      <c r="I152" s="251"/>
      <c r="J152" s="251"/>
      <c r="K152" s="246"/>
      <c r="L152" s="246"/>
      <c r="M152" s="252"/>
      <c r="N152" s="253"/>
      <c r="O152" s="254"/>
      <c r="P152" s="254"/>
      <c r="Q152" s="254"/>
      <c r="R152" s="254"/>
      <c r="S152" s="254"/>
      <c r="T152" s="254"/>
      <c r="U152" s="254"/>
      <c r="V152" s="254"/>
      <c r="W152" s="254"/>
      <c r="X152" s="255"/>
      <c r="Y152" s="13"/>
      <c r="Z152" s="13"/>
      <c r="AA152" s="13"/>
      <c r="AB152" s="13"/>
      <c r="AC152" s="13"/>
      <c r="AD152" s="13"/>
      <c r="AE152" s="13"/>
      <c r="AT152" s="256" t="s">
        <v>605</v>
      </c>
      <c r="AU152" s="256" t="s">
        <v>165</v>
      </c>
      <c r="AV152" s="13" t="s">
        <v>86</v>
      </c>
      <c r="AW152" s="13" t="s">
        <v>5</v>
      </c>
      <c r="AX152" s="13" t="s">
        <v>76</v>
      </c>
      <c r="AY152" s="256" t="s">
        <v>166</v>
      </c>
    </row>
    <row r="153" s="15" customFormat="1">
      <c r="A153" s="15"/>
      <c r="B153" s="277"/>
      <c r="C153" s="278"/>
      <c r="D153" s="247" t="s">
        <v>605</v>
      </c>
      <c r="E153" s="279" t="s">
        <v>20</v>
      </c>
      <c r="F153" s="280" t="s">
        <v>1682</v>
      </c>
      <c r="G153" s="278"/>
      <c r="H153" s="279" t="s">
        <v>20</v>
      </c>
      <c r="I153" s="281"/>
      <c r="J153" s="281"/>
      <c r="K153" s="278"/>
      <c r="L153" s="278"/>
      <c r="M153" s="282"/>
      <c r="N153" s="283"/>
      <c r="O153" s="284"/>
      <c r="P153" s="284"/>
      <c r="Q153" s="284"/>
      <c r="R153" s="284"/>
      <c r="S153" s="284"/>
      <c r="T153" s="284"/>
      <c r="U153" s="284"/>
      <c r="V153" s="284"/>
      <c r="W153" s="284"/>
      <c r="X153" s="285"/>
      <c r="Y153" s="15"/>
      <c r="Z153" s="15"/>
      <c r="AA153" s="15"/>
      <c r="AB153" s="15"/>
      <c r="AC153" s="15"/>
      <c r="AD153" s="15"/>
      <c r="AE153" s="15"/>
      <c r="AT153" s="286" t="s">
        <v>605</v>
      </c>
      <c r="AU153" s="286" t="s">
        <v>165</v>
      </c>
      <c r="AV153" s="15" t="s">
        <v>84</v>
      </c>
      <c r="AW153" s="15" t="s">
        <v>5</v>
      </c>
      <c r="AX153" s="15" t="s">
        <v>76</v>
      </c>
      <c r="AY153" s="286" t="s">
        <v>166</v>
      </c>
    </row>
    <row r="154" s="13" customFormat="1">
      <c r="A154" s="13"/>
      <c r="B154" s="245"/>
      <c r="C154" s="246"/>
      <c r="D154" s="247" t="s">
        <v>605</v>
      </c>
      <c r="E154" s="248" t="s">
        <v>20</v>
      </c>
      <c r="F154" s="249" t="s">
        <v>2579</v>
      </c>
      <c r="G154" s="246"/>
      <c r="H154" s="250">
        <v>0.65100000000000002</v>
      </c>
      <c r="I154" s="251"/>
      <c r="J154" s="251"/>
      <c r="K154" s="246"/>
      <c r="L154" s="246"/>
      <c r="M154" s="252"/>
      <c r="N154" s="253"/>
      <c r="O154" s="254"/>
      <c r="P154" s="254"/>
      <c r="Q154" s="254"/>
      <c r="R154" s="254"/>
      <c r="S154" s="254"/>
      <c r="T154" s="254"/>
      <c r="U154" s="254"/>
      <c r="V154" s="254"/>
      <c r="W154" s="254"/>
      <c r="X154" s="255"/>
      <c r="Y154" s="13"/>
      <c r="Z154" s="13"/>
      <c r="AA154" s="13"/>
      <c r="AB154" s="13"/>
      <c r="AC154" s="13"/>
      <c r="AD154" s="13"/>
      <c r="AE154" s="13"/>
      <c r="AT154" s="256" t="s">
        <v>605</v>
      </c>
      <c r="AU154" s="256" t="s">
        <v>165</v>
      </c>
      <c r="AV154" s="13" t="s">
        <v>86</v>
      </c>
      <c r="AW154" s="13" t="s">
        <v>5</v>
      </c>
      <c r="AX154" s="13" t="s">
        <v>76</v>
      </c>
      <c r="AY154" s="256" t="s">
        <v>166</v>
      </c>
    </row>
    <row r="155" s="15" customFormat="1">
      <c r="A155" s="15"/>
      <c r="B155" s="277"/>
      <c r="C155" s="278"/>
      <c r="D155" s="247" t="s">
        <v>605</v>
      </c>
      <c r="E155" s="279" t="s">
        <v>20</v>
      </c>
      <c r="F155" s="280" t="s">
        <v>1684</v>
      </c>
      <c r="G155" s="278"/>
      <c r="H155" s="279" t="s">
        <v>20</v>
      </c>
      <c r="I155" s="281"/>
      <c r="J155" s="281"/>
      <c r="K155" s="278"/>
      <c r="L155" s="278"/>
      <c r="M155" s="282"/>
      <c r="N155" s="283"/>
      <c r="O155" s="284"/>
      <c r="P155" s="284"/>
      <c r="Q155" s="284"/>
      <c r="R155" s="284"/>
      <c r="S155" s="284"/>
      <c r="T155" s="284"/>
      <c r="U155" s="284"/>
      <c r="V155" s="284"/>
      <c r="W155" s="284"/>
      <c r="X155" s="285"/>
      <c r="Y155" s="15"/>
      <c r="Z155" s="15"/>
      <c r="AA155" s="15"/>
      <c r="AB155" s="15"/>
      <c r="AC155" s="15"/>
      <c r="AD155" s="15"/>
      <c r="AE155" s="15"/>
      <c r="AT155" s="286" t="s">
        <v>605</v>
      </c>
      <c r="AU155" s="286" t="s">
        <v>165</v>
      </c>
      <c r="AV155" s="15" t="s">
        <v>84</v>
      </c>
      <c r="AW155" s="15" t="s">
        <v>5</v>
      </c>
      <c r="AX155" s="15" t="s">
        <v>76</v>
      </c>
      <c r="AY155" s="286" t="s">
        <v>166</v>
      </c>
    </row>
    <row r="156" s="13" customFormat="1">
      <c r="A156" s="13"/>
      <c r="B156" s="245"/>
      <c r="C156" s="246"/>
      <c r="D156" s="247" t="s">
        <v>605</v>
      </c>
      <c r="E156" s="248" t="s">
        <v>20</v>
      </c>
      <c r="F156" s="249" t="s">
        <v>2580</v>
      </c>
      <c r="G156" s="246"/>
      <c r="H156" s="250">
        <v>26.199999999999999</v>
      </c>
      <c r="I156" s="251"/>
      <c r="J156" s="251"/>
      <c r="K156" s="246"/>
      <c r="L156" s="246"/>
      <c r="M156" s="252"/>
      <c r="N156" s="253"/>
      <c r="O156" s="254"/>
      <c r="P156" s="254"/>
      <c r="Q156" s="254"/>
      <c r="R156" s="254"/>
      <c r="S156" s="254"/>
      <c r="T156" s="254"/>
      <c r="U156" s="254"/>
      <c r="V156" s="254"/>
      <c r="W156" s="254"/>
      <c r="X156" s="255"/>
      <c r="Y156" s="13"/>
      <c r="Z156" s="13"/>
      <c r="AA156" s="13"/>
      <c r="AB156" s="13"/>
      <c r="AC156" s="13"/>
      <c r="AD156" s="13"/>
      <c r="AE156" s="13"/>
      <c r="AT156" s="256" t="s">
        <v>605</v>
      </c>
      <c r="AU156" s="256" t="s">
        <v>165</v>
      </c>
      <c r="AV156" s="13" t="s">
        <v>86</v>
      </c>
      <c r="AW156" s="13" t="s">
        <v>5</v>
      </c>
      <c r="AX156" s="13" t="s">
        <v>76</v>
      </c>
      <c r="AY156" s="256" t="s">
        <v>166</v>
      </c>
    </row>
    <row r="157" s="15" customFormat="1">
      <c r="A157" s="15"/>
      <c r="B157" s="277"/>
      <c r="C157" s="278"/>
      <c r="D157" s="247" t="s">
        <v>605</v>
      </c>
      <c r="E157" s="279" t="s">
        <v>20</v>
      </c>
      <c r="F157" s="280" t="s">
        <v>1687</v>
      </c>
      <c r="G157" s="278"/>
      <c r="H157" s="279" t="s">
        <v>20</v>
      </c>
      <c r="I157" s="281"/>
      <c r="J157" s="281"/>
      <c r="K157" s="278"/>
      <c r="L157" s="278"/>
      <c r="M157" s="282"/>
      <c r="N157" s="283"/>
      <c r="O157" s="284"/>
      <c r="P157" s="284"/>
      <c r="Q157" s="284"/>
      <c r="R157" s="284"/>
      <c r="S157" s="284"/>
      <c r="T157" s="284"/>
      <c r="U157" s="284"/>
      <c r="V157" s="284"/>
      <c r="W157" s="284"/>
      <c r="X157" s="285"/>
      <c r="Y157" s="15"/>
      <c r="Z157" s="15"/>
      <c r="AA157" s="15"/>
      <c r="AB157" s="15"/>
      <c r="AC157" s="15"/>
      <c r="AD157" s="15"/>
      <c r="AE157" s="15"/>
      <c r="AT157" s="286" t="s">
        <v>605</v>
      </c>
      <c r="AU157" s="286" t="s">
        <v>165</v>
      </c>
      <c r="AV157" s="15" t="s">
        <v>84</v>
      </c>
      <c r="AW157" s="15" t="s">
        <v>5</v>
      </c>
      <c r="AX157" s="15" t="s">
        <v>76</v>
      </c>
      <c r="AY157" s="286" t="s">
        <v>166</v>
      </c>
    </row>
    <row r="158" s="13" customFormat="1">
      <c r="A158" s="13"/>
      <c r="B158" s="245"/>
      <c r="C158" s="246"/>
      <c r="D158" s="247" t="s">
        <v>605</v>
      </c>
      <c r="E158" s="248" t="s">
        <v>20</v>
      </c>
      <c r="F158" s="249" t="s">
        <v>2581</v>
      </c>
      <c r="G158" s="246"/>
      <c r="H158" s="250">
        <v>25.388999999999999</v>
      </c>
      <c r="I158" s="251"/>
      <c r="J158" s="251"/>
      <c r="K158" s="246"/>
      <c r="L158" s="246"/>
      <c r="M158" s="252"/>
      <c r="N158" s="253"/>
      <c r="O158" s="254"/>
      <c r="P158" s="254"/>
      <c r="Q158" s="254"/>
      <c r="R158" s="254"/>
      <c r="S158" s="254"/>
      <c r="T158" s="254"/>
      <c r="U158" s="254"/>
      <c r="V158" s="254"/>
      <c r="W158" s="254"/>
      <c r="X158" s="255"/>
      <c r="Y158" s="13"/>
      <c r="Z158" s="13"/>
      <c r="AA158" s="13"/>
      <c r="AB158" s="13"/>
      <c r="AC158" s="13"/>
      <c r="AD158" s="13"/>
      <c r="AE158" s="13"/>
      <c r="AT158" s="256" t="s">
        <v>605</v>
      </c>
      <c r="AU158" s="256" t="s">
        <v>165</v>
      </c>
      <c r="AV158" s="13" t="s">
        <v>86</v>
      </c>
      <c r="AW158" s="13" t="s">
        <v>5</v>
      </c>
      <c r="AX158" s="13" t="s">
        <v>76</v>
      </c>
      <c r="AY158" s="256" t="s">
        <v>166</v>
      </c>
    </row>
    <row r="159" s="15" customFormat="1">
      <c r="A159" s="15"/>
      <c r="B159" s="277"/>
      <c r="C159" s="278"/>
      <c r="D159" s="247" t="s">
        <v>605</v>
      </c>
      <c r="E159" s="279" t="s">
        <v>20</v>
      </c>
      <c r="F159" s="280" t="s">
        <v>2582</v>
      </c>
      <c r="G159" s="278"/>
      <c r="H159" s="279" t="s">
        <v>20</v>
      </c>
      <c r="I159" s="281"/>
      <c r="J159" s="281"/>
      <c r="K159" s="278"/>
      <c r="L159" s="278"/>
      <c r="M159" s="282"/>
      <c r="N159" s="283"/>
      <c r="O159" s="284"/>
      <c r="P159" s="284"/>
      <c r="Q159" s="284"/>
      <c r="R159" s="284"/>
      <c r="S159" s="284"/>
      <c r="T159" s="284"/>
      <c r="U159" s="284"/>
      <c r="V159" s="284"/>
      <c r="W159" s="284"/>
      <c r="X159" s="285"/>
      <c r="Y159" s="15"/>
      <c r="Z159" s="15"/>
      <c r="AA159" s="15"/>
      <c r="AB159" s="15"/>
      <c r="AC159" s="15"/>
      <c r="AD159" s="15"/>
      <c r="AE159" s="15"/>
      <c r="AT159" s="286" t="s">
        <v>605</v>
      </c>
      <c r="AU159" s="286" t="s">
        <v>165</v>
      </c>
      <c r="AV159" s="15" t="s">
        <v>84</v>
      </c>
      <c r="AW159" s="15" t="s">
        <v>5</v>
      </c>
      <c r="AX159" s="15" t="s">
        <v>76</v>
      </c>
      <c r="AY159" s="286" t="s">
        <v>166</v>
      </c>
    </row>
    <row r="160" s="13" customFormat="1">
      <c r="A160" s="13"/>
      <c r="B160" s="245"/>
      <c r="C160" s="246"/>
      <c r="D160" s="247" t="s">
        <v>605</v>
      </c>
      <c r="E160" s="248" t="s">
        <v>20</v>
      </c>
      <c r="F160" s="249" t="s">
        <v>2583</v>
      </c>
      <c r="G160" s="246"/>
      <c r="H160" s="250">
        <v>5.5199999999999996</v>
      </c>
      <c r="I160" s="251"/>
      <c r="J160" s="251"/>
      <c r="K160" s="246"/>
      <c r="L160" s="246"/>
      <c r="M160" s="252"/>
      <c r="N160" s="253"/>
      <c r="O160" s="254"/>
      <c r="P160" s="254"/>
      <c r="Q160" s="254"/>
      <c r="R160" s="254"/>
      <c r="S160" s="254"/>
      <c r="T160" s="254"/>
      <c r="U160" s="254"/>
      <c r="V160" s="254"/>
      <c r="W160" s="254"/>
      <c r="X160" s="255"/>
      <c r="Y160" s="13"/>
      <c r="Z160" s="13"/>
      <c r="AA160" s="13"/>
      <c r="AB160" s="13"/>
      <c r="AC160" s="13"/>
      <c r="AD160" s="13"/>
      <c r="AE160" s="13"/>
      <c r="AT160" s="256" t="s">
        <v>605</v>
      </c>
      <c r="AU160" s="256" t="s">
        <v>165</v>
      </c>
      <c r="AV160" s="13" t="s">
        <v>86</v>
      </c>
      <c r="AW160" s="13" t="s">
        <v>5</v>
      </c>
      <c r="AX160" s="13" t="s">
        <v>76</v>
      </c>
      <c r="AY160" s="256" t="s">
        <v>166</v>
      </c>
    </row>
    <row r="161" s="14" customFormat="1">
      <c r="A161" s="14"/>
      <c r="B161" s="257"/>
      <c r="C161" s="258"/>
      <c r="D161" s="247" t="s">
        <v>605</v>
      </c>
      <c r="E161" s="259" t="s">
        <v>20</v>
      </c>
      <c r="F161" s="260" t="s">
        <v>608</v>
      </c>
      <c r="G161" s="258"/>
      <c r="H161" s="261">
        <v>95.902000000000001</v>
      </c>
      <c r="I161" s="262"/>
      <c r="J161" s="262"/>
      <c r="K161" s="258"/>
      <c r="L161" s="258"/>
      <c r="M161" s="263"/>
      <c r="N161" s="264"/>
      <c r="O161" s="265"/>
      <c r="P161" s="265"/>
      <c r="Q161" s="265"/>
      <c r="R161" s="265"/>
      <c r="S161" s="265"/>
      <c r="T161" s="265"/>
      <c r="U161" s="265"/>
      <c r="V161" s="265"/>
      <c r="W161" s="265"/>
      <c r="X161" s="266"/>
      <c r="Y161" s="14"/>
      <c r="Z161" s="14"/>
      <c r="AA161" s="14"/>
      <c r="AB161" s="14"/>
      <c r="AC161" s="14"/>
      <c r="AD161" s="14"/>
      <c r="AE161" s="14"/>
      <c r="AT161" s="267" t="s">
        <v>605</v>
      </c>
      <c r="AU161" s="267" t="s">
        <v>165</v>
      </c>
      <c r="AV161" s="14" t="s">
        <v>175</v>
      </c>
      <c r="AW161" s="14" t="s">
        <v>5</v>
      </c>
      <c r="AX161" s="14" t="s">
        <v>84</v>
      </c>
      <c r="AY161" s="267" t="s">
        <v>166</v>
      </c>
    </row>
    <row r="162" s="12" customFormat="1" ht="20.88" customHeight="1">
      <c r="A162" s="12"/>
      <c r="B162" s="203"/>
      <c r="C162" s="204"/>
      <c r="D162" s="205" t="s">
        <v>75</v>
      </c>
      <c r="E162" s="218" t="s">
        <v>233</v>
      </c>
      <c r="F162" s="218" t="s">
        <v>1689</v>
      </c>
      <c r="G162" s="204"/>
      <c r="H162" s="204"/>
      <c r="I162" s="207"/>
      <c r="J162" s="207"/>
      <c r="K162" s="219">
        <f>BK162</f>
        <v>0</v>
      </c>
      <c r="L162" s="204"/>
      <c r="M162" s="209"/>
      <c r="N162" s="210"/>
      <c r="O162" s="211"/>
      <c r="P162" s="211"/>
      <c r="Q162" s="212">
        <f>SUM(Q163:Q169)</f>
        <v>0</v>
      </c>
      <c r="R162" s="212">
        <f>SUM(R163:R169)</f>
        <v>0</v>
      </c>
      <c r="S162" s="211"/>
      <c r="T162" s="213">
        <f>SUM(T163:T169)</f>
        <v>0</v>
      </c>
      <c r="U162" s="211"/>
      <c r="V162" s="213">
        <f>SUM(V163:V169)</f>
        <v>0</v>
      </c>
      <c r="W162" s="211"/>
      <c r="X162" s="214">
        <f>SUM(X163:X169)</f>
        <v>0</v>
      </c>
      <c r="Y162" s="12"/>
      <c r="Z162" s="12"/>
      <c r="AA162" s="12"/>
      <c r="AB162" s="12"/>
      <c r="AC162" s="12"/>
      <c r="AD162" s="12"/>
      <c r="AE162" s="12"/>
      <c r="AR162" s="215" t="s">
        <v>84</v>
      </c>
      <c r="AT162" s="216" t="s">
        <v>75</v>
      </c>
      <c r="AU162" s="216" t="s">
        <v>86</v>
      </c>
      <c r="AY162" s="215" t="s">
        <v>166</v>
      </c>
      <c r="BK162" s="217">
        <f>SUM(BK163:BK169)</f>
        <v>0</v>
      </c>
    </row>
    <row r="163" s="2" customFormat="1" ht="24.15" customHeight="1">
      <c r="A163" s="40"/>
      <c r="B163" s="41"/>
      <c r="C163" s="220" t="s">
        <v>218</v>
      </c>
      <c r="D163" s="220" t="s">
        <v>171</v>
      </c>
      <c r="E163" s="221" t="s">
        <v>1690</v>
      </c>
      <c r="F163" s="222" t="s">
        <v>1691</v>
      </c>
      <c r="G163" s="223" t="s">
        <v>599</v>
      </c>
      <c r="H163" s="224">
        <v>65.370000000000005</v>
      </c>
      <c r="I163" s="225"/>
      <c r="J163" s="225"/>
      <c r="K163" s="226">
        <f>ROUND(P163*H163,2)</f>
        <v>0</v>
      </c>
      <c r="L163" s="227"/>
      <c r="M163" s="46"/>
      <c r="N163" s="228" t="s">
        <v>20</v>
      </c>
      <c r="O163" s="229" t="s">
        <v>45</v>
      </c>
      <c r="P163" s="230">
        <f>I163+J163</f>
        <v>0</v>
      </c>
      <c r="Q163" s="230">
        <f>ROUND(I163*H163,2)</f>
        <v>0</v>
      </c>
      <c r="R163" s="230">
        <f>ROUND(J163*H163,2)</f>
        <v>0</v>
      </c>
      <c r="S163" s="86"/>
      <c r="T163" s="231">
        <f>S163*H163</f>
        <v>0</v>
      </c>
      <c r="U163" s="231">
        <v>0</v>
      </c>
      <c r="V163" s="231">
        <f>U163*H163</f>
        <v>0</v>
      </c>
      <c r="W163" s="231">
        <v>0</v>
      </c>
      <c r="X163" s="232">
        <f>W163*H163</f>
        <v>0</v>
      </c>
      <c r="Y163" s="40"/>
      <c r="Z163" s="40"/>
      <c r="AA163" s="40"/>
      <c r="AB163" s="40"/>
      <c r="AC163" s="40"/>
      <c r="AD163" s="40"/>
      <c r="AE163" s="40"/>
      <c r="AR163" s="233" t="s">
        <v>175</v>
      </c>
      <c r="AT163" s="233" t="s">
        <v>171</v>
      </c>
      <c r="AU163" s="233" t="s">
        <v>165</v>
      </c>
      <c r="AY163" s="19" t="s">
        <v>166</v>
      </c>
      <c r="BE163" s="234">
        <f>IF(O163="základní",K163,0)</f>
        <v>0</v>
      </c>
      <c r="BF163" s="234">
        <f>IF(O163="snížená",K163,0)</f>
        <v>0</v>
      </c>
      <c r="BG163" s="234">
        <f>IF(O163="zákl. přenesená",K163,0)</f>
        <v>0</v>
      </c>
      <c r="BH163" s="234">
        <f>IF(O163="sníž. přenesená",K163,0)</f>
        <v>0</v>
      </c>
      <c r="BI163" s="234">
        <f>IF(O163="nulová",K163,0)</f>
        <v>0</v>
      </c>
      <c r="BJ163" s="19" t="s">
        <v>84</v>
      </c>
      <c r="BK163" s="234">
        <f>ROUND(P163*H163,2)</f>
        <v>0</v>
      </c>
      <c r="BL163" s="19" t="s">
        <v>175</v>
      </c>
      <c r="BM163" s="233" t="s">
        <v>2584</v>
      </c>
    </row>
    <row r="164" s="15" customFormat="1">
      <c r="A164" s="15"/>
      <c r="B164" s="277"/>
      <c r="C164" s="278"/>
      <c r="D164" s="247" t="s">
        <v>605</v>
      </c>
      <c r="E164" s="279" t="s">
        <v>20</v>
      </c>
      <c r="F164" s="280" t="s">
        <v>2585</v>
      </c>
      <c r="G164" s="278"/>
      <c r="H164" s="279" t="s">
        <v>20</v>
      </c>
      <c r="I164" s="281"/>
      <c r="J164" s="281"/>
      <c r="K164" s="278"/>
      <c r="L164" s="278"/>
      <c r="M164" s="282"/>
      <c r="N164" s="283"/>
      <c r="O164" s="284"/>
      <c r="P164" s="284"/>
      <c r="Q164" s="284"/>
      <c r="R164" s="284"/>
      <c r="S164" s="284"/>
      <c r="T164" s="284"/>
      <c r="U164" s="284"/>
      <c r="V164" s="284"/>
      <c r="W164" s="284"/>
      <c r="X164" s="285"/>
      <c r="Y164" s="15"/>
      <c r="Z164" s="15"/>
      <c r="AA164" s="15"/>
      <c r="AB164" s="15"/>
      <c r="AC164" s="15"/>
      <c r="AD164" s="15"/>
      <c r="AE164" s="15"/>
      <c r="AT164" s="286" t="s">
        <v>605</v>
      </c>
      <c r="AU164" s="286" t="s">
        <v>165</v>
      </c>
      <c r="AV164" s="15" t="s">
        <v>84</v>
      </c>
      <c r="AW164" s="15" t="s">
        <v>5</v>
      </c>
      <c r="AX164" s="15" t="s">
        <v>76</v>
      </c>
      <c r="AY164" s="286" t="s">
        <v>166</v>
      </c>
    </row>
    <row r="165" s="13" customFormat="1">
      <c r="A165" s="13"/>
      <c r="B165" s="245"/>
      <c r="C165" s="246"/>
      <c r="D165" s="247" t="s">
        <v>605</v>
      </c>
      <c r="E165" s="248" t="s">
        <v>20</v>
      </c>
      <c r="F165" s="249" t="s">
        <v>2586</v>
      </c>
      <c r="G165" s="246"/>
      <c r="H165" s="250">
        <v>65.370000000000005</v>
      </c>
      <c r="I165" s="251"/>
      <c r="J165" s="251"/>
      <c r="K165" s="246"/>
      <c r="L165" s="246"/>
      <c r="M165" s="252"/>
      <c r="N165" s="253"/>
      <c r="O165" s="254"/>
      <c r="P165" s="254"/>
      <c r="Q165" s="254"/>
      <c r="R165" s="254"/>
      <c r="S165" s="254"/>
      <c r="T165" s="254"/>
      <c r="U165" s="254"/>
      <c r="V165" s="254"/>
      <c r="W165" s="254"/>
      <c r="X165" s="255"/>
      <c r="Y165" s="13"/>
      <c r="Z165" s="13"/>
      <c r="AA165" s="13"/>
      <c r="AB165" s="13"/>
      <c r="AC165" s="13"/>
      <c r="AD165" s="13"/>
      <c r="AE165" s="13"/>
      <c r="AT165" s="256" t="s">
        <v>605</v>
      </c>
      <c r="AU165" s="256" t="s">
        <v>165</v>
      </c>
      <c r="AV165" s="13" t="s">
        <v>86</v>
      </c>
      <c r="AW165" s="13" t="s">
        <v>5</v>
      </c>
      <c r="AX165" s="13" t="s">
        <v>84</v>
      </c>
      <c r="AY165" s="256" t="s">
        <v>166</v>
      </c>
    </row>
    <row r="166" s="2" customFormat="1" ht="33" customHeight="1">
      <c r="A166" s="40"/>
      <c r="B166" s="41"/>
      <c r="C166" s="220" t="s">
        <v>222</v>
      </c>
      <c r="D166" s="220" t="s">
        <v>171</v>
      </c>
      <c r="E166" s="221" t="s">
        <v>1358</v>
      </c>
      <c r="F166" s="222" t="s">
        <v>1694</v>
      </c>
      <c r="G166" s="223" t="s">
        <v>599</v>
      </c>
      <c r="H166" s="224">
        <v>352.30200000000002</v>
      </c>
      <c r="I166" s="225"/>
      <c r="J166" s="225"/>
      <c r="K166" s="226">
        <f>ROUND(P166*H166,2)</f>
        <v>0</v>
      </c>
      <c r="L166" s="227"/>
      <c r="M166" s="46"/>
      <c r="N166" s="228" t="s">
        <v>20</v>
      </c>
      <c r="O166" s="229" t="s">
        <v>45</v>
      </c>
      <c r="P166" s="230">
        <f>I166+J166</f>
        <v>0</v>
      </c>
      <c r="Q166" s="230">
        <f>ROUND(I166*H166,2)</f>
        <v>0</v>
      </c>
      <c r="R166" s="230">
        <f>ROUND(J166*H166,2)</f>
        <v>0</v>
      </c>
      <c r="S166" s="86"/>
      <c r="T166" s="231">
        <f>S166*H166</f>
        <v>0</v>
      </c>
      <c r="U166" s="231">
        <v>0</v>
      </c>
      <c r="V166" s="231">
        <f>U166*H166</f>
        <v>0</v>
      </c>
      <c r="W166" s="231">
        <v>0</v>
      </c>
      <c r="X166" s="232">
        <f>W166*H166</f>
        <v>0</v>
      </c>
      <c r="Y166" s="40"/>
      <c r="Z166" s="40"/>
      <c r="AA166" s="40"/>
      <c r="AB166" s="40"/>
      <c r="AC166" s="40"/>
      <c r="AD166" s="40"/>
      <c r="AE166" s="40"/>
      <c r="AR166" s="233" t="s">
        <v>175</v>
      </c>
      <c r="AT166" s="233" t="s">
        <v>171</v>
      </c>
      <c r="AU166" s="233" t="s">
        <v>165</v>
      </c>
      <c r="AY166" s="19" t="s">
        <v>166</v>
      </c>
      <c r="BE166" s="234">
        <f>IF(O166="základní",K166,0)</f>
        <v>0</v>
      </c>
      <c r="BF166" s="234">
        <f>IF(O166="snížená",K166,0)</f>
        <v>0</v>
      </c>
      <c r="BG166" s="234">
        <f>IF(O166="zákl. přenesená",K166,0)</f>
        <v>0</v>
      </c>
      <c r="BH166" s="234">
        <f>IF(O166="sníž. přenesená",K166,0)</f>
        <v>0</v>
      </c>
      <c r="BI166" s="234">
        <f>IF(O166="nulová",K166,0)</f>
        <v>0</v>
      </c>
      <c r="BJ166" s="19" t="s">
        <v>84</v>
      </c>
      <c r="BK166" s="234">
        <f>ROUND(P166*H166,2)</f>
        <v>0</v>
      </c>
      <c r="BL166" s="19" t="s">
        <v>175</v>
      </c>
      <c r="BM166" s="233" t="s">
        <v>2587</v>
      </c>
    </row>
    <row r="167" s="15" customFormat="1">
      <c r="A167" s="15"/>
      <c r="B167" s="277"/>
      <c r="C167" s="278"/>
      <c r="D167" s="247" t="s">
        <v>605</v>
      </c>
      <c r="E167" s="279" t="s">
        <v>20</v>
      </c>
      <c r="F167" s="280" t="s">
        <v>1696</v>
      </c>
      <c r="G167" s="278"/>
      <c r="H167" s="279" t="s">
        <v>20</v>
      </c>
      <c r="I167" s="281"/>
      <c r="J167" s="281"/>
      <c r="K167" s="278"/>
      <c r="L167" s="278"/>
      <c r="M167" s="282"/>
      <c r="N167" s="283"/>
      <c r="O167" s="284"/>
      <c r="P167" s="284"/>
      <c r="Q167" s="284"/>
      <c r="R167" s="284"/>
      <c r="S167" s="284"/>
      <c r="T167" s="284"/>
      <c r="U167" s="284"/>
      <c r="V167" s="284"/>
      <c r="W167" s="284"/>
      <c r="X167" s="285"/>
      <c r="Y167" s="15"/>
      <c r="Z167" s="15"/>
      <c r="AA167" s="15"/>
      <c r="AB167" s="15"/>
      <c r="AC167" s="15"/>
      <c r="AD167" s="15"/>
      <c r="AE167" s="15"/>
      <c r="AT167" s="286" t="s">
        <v>605</v>
      </c>
      <c r="AU167" s="286" t="s">
        <v>165</v>
      </c>
      <c r="AV167" s="15" t="s">
        <v>84</v>
      </c>
      <c r="AW167" s="15" t="s">
        <v>5</v>
      </c>
      <c r="AX167" s="15" t="s">
        <v>76</v>
      </c>
      <c r="AY167" s="286" t="s">
        <v>166</v>
      </c>
    </row>
    <row r="168" s="13" customFormat="1">
      <c r="A168" s="13"/>
      <c r="B168" s="245"/>
      <c r="C168" s="246"/>
      <c r="D168" s="247" t="s">
        <v>605</v>
      </c>
      <c r="E168" s="248" t="s">
        <v>20</v>
      </c>
      <c r="F168" s="249" t="s">
        <v>2588</v>
      </c>
      <c r="G168" s="246"/>
      <c r="H168" s="250">
        <v>352.30200000000002</v>
      </c>
      <c r="I168" s="251"/>
      <c r="J168" s="251"/>
      <c r="K168" s="246"/>
      <c r="L168" s="246"/>
      <c r="M168" s="252"/>
      <c r="N168" s="253"/>
      <c r="O168" s="254"/>
      <c r="P168" s="254"/>
      <c r="Q168" s="254"/>
      <c r="R168" s="254"/>
      <c r="S168" s="254"/>
      <c r="T168" s="254"/>
      <c r="U168" s="254"/>
      <c r="V168" s="254"/>
      <c r="W168" s="254"/>
      <c r="X168" s="255"/>
      <c r="Y168" s="13"/>
      <c r="Z168" s="13"/>
      <c r="AA168" s="13"/>
      <c r="AB168" s="13"/>
      <c r="AC168" s="13"/>
      <c r="AD168" s="13"/>
      <c r="AE168" s="13"/>
      <c r="AT168" s="256" t="s">
        <v>605</v>
      </c>
      <c r="AU168" s="256" t="s">
        <v>165</v>
      </c>
      <c r="AV168" s="13" t="s">
        <v>86</v>
      </c>
      <c r="AW168" s="13" t="s">
        <v>5</v>
      </c>
      <c r="AX168" s="13" t="s">
        <v>76</v>
      </c>
      <c r="AY168" s="256" t="s">
        <v>166</v>
      </c>
    </row>
    <row r="169" s="14" customFormat="1">
      <c r="A169" s="14"/>
      <c r="B169" s="257"/>
      <c r="C169" s="258"/>
      <c r="D169" s="247" t="s">
        <v>605</v>
      </c>
      <c r="E169" s="259" t="s">
        <v>20</v>
      </c>
      <c r="F169" s="260" t="s">
        <v>608</v>
      </c>
      <c r="G169" s="258"/>
      <c r="H169" s="261">
        <v>352.30200000000002</v>
      </c>
      <c r="I169" s="262"/>
      <c r="J169" s="262"/>
      <c r="K169" s="258"/>
      <c r="L169" s="258"/>
      <c r="M169" s="263"/>
      <c r="N169" s="264"/>
      <c r="O169" s="265"/>
      <c r="P169" s="265"/>
      <c r="Q169" s="265"/>
      <c r="R169" s="265"/>
      <c r="S169" s="265"/>
      <c r="T169" s="265"/>
      <c r="U169" s="265"/>
      <c r="V169" s="265"/>
      <c r="W169" s="265"/>
      <c r="X169" s="266"/>
      <c r="Y169" s="14"/>
      <c r="Z169" s="14"/>
      <c r="AA169" s="14"/>
      <c r="AB169" s="14"/>
      <c r="AC169" s="14"/>
      <c r="AD169" s="14"/>
      <c r="AE169" s="14"/>
      <c r="AT169" s="267" t="s">
        <v>605</v>
      </c>
      <c r="AU169" s="267" t="s">
        <v>165</v>
      </c>
      <c r="AV169" s="14" t="s">
        <v>175</v>
      </c>
      <c r="AW169" s="14" t="s">
        <v>5</v>
      </c>
      <c r="AX169" s="14" t="s">
        <v>84</v>
      </c>
      <c r="AY169" s="267" t="s">
        <v>166</v>
      </c>
    </row>
    <row r="170" s="12" customFormat="1" ht="20.88" customHeight="1">
      <c r="A170" s="12"/>
      <c r="B170" s="203"/>
      <c r="C170" s="204"/>
      <c r="D170" s="205" t="s">
        <v>75</v>
      </c>
      <c r="E170" s="218" t="s">
        <v>237</v>
      </c>
      <c r="F170" s="218" t="s">
        <v>2589</v>
      </c>
      <c r="G170" s="204"/>
      <c r="H170" s="204"/>
      <c r="I170" s="207"/>
      <c r="J170" s="207"/>
      <c r="K170" s="219">
        <f>BK170</f>
        <v>0</v>
      </c>
      <c r="L170" s="204"/>
      <c r="M170" s="209"/>
      <c r="N170" s="210"/>
      <c r="O170" s="211"/>
      <c r="P170" s="211"/>
      <c r="Q170" s="212">
        <f>SUM(Q171:Q189)</f>
        <v>0</v>
      </c>
      <c r="R170" s="212">
        <f>SUM(R171:R189)</f>
        <v>0</v>
      </c>
      <c r="S170" s="211"/>
      <c r="T170" s="213">
        <f>SUM(T171:T189)</f>
        <v>0</v>
      </c>
      <c r="U170" s="211"/>
      <c r="V170" s="213">
        <f>SUM(V171:V189)</f>
        <v>3282.8690000000001</v>
      </c>
      <c r="W170" s="211"/>
      <c r="X170" s="214">
        <f>SUM(X171:X189)</f>
        <v>0</v>
      </c>
      <c r="Y170" s="12"/>
      <c r="Z170" s="12"/>
      <c r="AA170" s="12"/>
      <c r="AB170" s="12"/>
      <c r="AC170" s="12"/>
      <c r="AD170" s="12"/>
      <c r="AE170" s="12"/>
      <c r="AR170" s="215" t="s">
        <v>84</v>
      </c>
      <c r="AT170" s="216" t="s">
        <v>75</v>
      </c>
      <c r="AU170" s="216" t="s">
        <v>86</v>
      </c>
      <c r="AY170" s="215" t="s">
        <v>166</v>
      </c>
      <c r="BK170" s="217">
        <f>SUM(BK171:BK189)</f>
        <v>0</v>
      </c>
    </row>
    <row r="171" s="2" customFormat="1" ht="33" customHeight="1">
      <c r="A171" s="40"/>
      <c r="B171" s="41"/>
      <c r="C171" s="220" t="s">
        <v>226</v>
      </c>
      <c r="D171" s="220" t="s">
        <v>171</v>
      </c>
      <c r="E171" s="221" t="s">
        <v>1698</v>
      </c>
      <c r="F171" s="222" t="s">
        <v>1699</v>
      </c>
      <c r="G171" s="223" t="s">
        <v>599</v>
      </c>
      <c r="H171" s="224">
        <v>1759</v>
      </c>
      <c r="I171" s="225"/>
      <c r="J171" s="225"/>
      <c r="K171" s="226">
        <f>ROUND(P171*H171,2)</f>
        <v>0</v>
      </c>
      <c r="L171" s="227"/>
      <c r="M171" s="46"/>
      <c r="N171" s="228" t="s">
        <v>20</v>
      </c>
      <c r="O171" s="229" t="s">
        <v>45</v>
      </c>
      <c r="P171" s="230">
        <f>I171+J171</f>
        <v>0</v>
      </c>
      <c r="Q171" s="230">
        <f>ROUND(I171*H171,2)</f>
        <v>0</v>
      </c>
      <c r="R171" s="230">
        <f>ROUND(J171*H171,2)</f>
        <v>0</v>
      </c>
      <c r="S171" s="86"/>
      <c r="T171" s="231">
        <f>S171*H171</f>
        <v>0</v>
      </c>
      <c r="U171" s="231">
        <v>0</v>
      </c>
      <c r="V171" s="231">
        <f>U171*H171</f>
        <v>0</v>
      </c>
      <c r="W171" s="231">
        <v>0</v>
      </c>
      <c r="X171" s="232">
        <f>W171*H171</f>
        <v>0</v>
      </c>
      <c r="Y171" s="40"/>
      <c r="Z171" s="40"/>
      <c r="AA171" s="40"/>
      <c r="AB171" s="40"/>
      <c r="AC171" s="40"/>
      <c r="AD171" s="40"/>
      <c r="AE171" s="40"/>
      <c r="AR171" s="233" t="s">
        <v>175</v>
      </c>
      <c r="AT171" s="233" t="s">
        <v>171</v>
      </c>
      <c r="AU171" s="233" t="s">
        <v>165</v>
      </c>
      <c r="AY171" s="19" t="s">
        <v>166</v>
      </c>
      <c r="BE171" s="234">
        <f>IF(O171="základní",K171,0)</f>
        <v>0</v>
      </c>
      <c r="BF171" s="234">
        <f>IF(O171="snížená",K171,0)</f>
        <v>0</v>
      </c>
      <c r="BG171" s="234">
        <f>IF(O171="zákl. přenesená",K171,0)</f>
        <v>0</v>
      </c>
      <c r="BH171" s="234">
        <f>IF(O171="sníž. přenesená",K171,0)</f>
        <v>0</v>
      </c>
      <c r="BI171" s="234">
        <f>IF(O171="nulová",K171,0)</f>
        <v>0</v>
      </c>
      <c r="BJ171" s="19" t="s">
        <v>84</v>
      </c>
      <c r="BK171" s="234">
        <f>ROUND(P171*H171,2)</f>
        <v>0</v>
      </c>
      <c r="BL171" s="19" t="s">
        <v>175</v>
      </c>
      <c r="BM171" s="233" t="s">
        <v>2590</v>
      </c>
    </row>
    <row r="172" s="15" customFormat="1">
      <c r="A172" s="15"/>
      <c r="B172" s="277"/>
      <c r="C172" s="278"/>
      <c r="D172" s="247" t="s">
        <v>605</v>
      </c>
      <c r="E172" s="279" t="s">
        <v>20</v>
      </c>
      <c r="F172" s="280" t="s">
        <v>2591</v>
      </c>
      <c r="G172" s="278"/>
      <c r="H172" s="279" t="s">
        <v>20</v>
      </c>
      <c r="I172" s="281"/>
      <c r="J172" s="281"/>
      <c r="K172" s="278"/>
      <c r="L172" s="278"/>
      <c r="M172" s="282"/>
      <c r="N172" s="283"/>
      <c r="O172" s="284"/>
      <c r="P172" s="284"/>
      <c r="Q172" s="284"/>
      <c r="R172" s="284"/>
      <c r="S172" s="284"/>
      <c r="T172" s="284"/>
      <c r="U172" s="284"/>
      <c r="V172" s="284"/>
      <c r="W172" s="284"/>
      <c r="X172" s="285"/>
      <c r="Y172" s="15"/>
      <c r="Z172" s="15"/>
      <c r="AA172" s="15"/>
      <c r="AB172" s="15"/>
      <c r="AC172" s="15"/>
      <c r="AD172" s="15"/>
      <c r="AE172" s="15"/>
      <c r="AT172" s="286" t="s">
        <v>605</v>
      </c>
      <c r="AU172" s="286" t="s">
        <v>165</v>
      </c>
      <c r="AV172" s="15" t="s">
        <v>84</v>
      </c>
      <c r="AW172" s="15" t="s">
        <v>5</v>
      </c>
      <c r="AX172" s="15" t="s">
        <v>76</v>
      </c>
      <c r="AY172" s="286" t="s">
        <v>166</v>
      </c>
    </row>
    <row r="173" s="13" customFormat="1">
      <c r="A173" s="13"/>
      <c r="B173" s="245"/>
      <c r="C173" s="246"/>
      <c r="D173" s="247" t="s">
        <v>605</v>
      </c>
      <c r="E173" s="248" t="s">
        <v>20</v>
      </c>
      <c r="F173" s="249" t="s">
        <v>2592</v>
      </c>
      <c r="G173" s="246"/>
      <c r="H173" s="250">
        <v>1759</v>
      </c>
      <c r="I173" s="251"/>
      <c r="J173" s="251"/>
      <c r="K173" s="246"/>
      <c r="L173" s="246"/>
      <c r="M173" s="252"/>
      <c r="N173" s="253"/>
      <c r="O173" s="254"/>
      <c r="P173" s="254"/>
      <c r="Q173" s="254"/>
      <c r="R173" s="254"/>
      <c r="S173" s="254"/>
      <c r="T173" s="254"/>
      <c r="U173" s="254"/>
      <c r="V173" s="254"/>
      <c r="W173" s="254"/>
      <c r="X173" s="255"/>
      <c r="Y173" s="13"/>
      <c r="Z173" s="13"/>
      <c r="AA173" s="13"/>
      <c r="AB173" s="13"/>
      <c r="AC173" s="13"/>
      <c r="AD173" s="13"/>
      <c r="AE173" s="13"/>
      <c r="AT173" s="256" t="s">
        <v>605</v>
      </c>
      <c r="AU173" s="256" t="s">
        <v>165</v>
      </c>
      <c r="AV173" s="13" t="s">
        <v>86</v>
      </c>
      <c r="AW173" s="13" t="s">
        <v>5</v>
      </c>
      <c r="AX173" s="13" t="s">
        <v>84</v>
      </c>
      <c r="AY173" s="256" t="s">
        <v>166</v>
      </c>
    </row>
    <row r="174" s="2" customFormat="1" ht="16.5" customHeight="1">
      <c r="A174" s="40"/>
      <c r="B174" s="41"/>
      <c r="C174" s="220" t="s">
        <v>9</v>
      </c>
      <c r="D174" s="220" t="s">
        <v>171</v>
      </c>
      <c r="E174" s="221" t="s">
        <v>2593</v>
      </c>
      <c r="F174" s="222" t="s">
        <v>2594</v>
      </c>
      <c r="G174" s="223" t="s">
        <v>599</v>
      </c>
      <c r="H174" s="224">
        <v>352.30200000000002</v>
      </c>
      <c r="I174" s="225"/>
      <c r="J174" s="225"/>
      <c r="K174" s="226">
        <f>ROUND(P174*H174,2)</f>
        <v>0</v>
      </c>
      <c r="L174" s="227"/>
      <c r="M174" s="46"/>
      <c r="N174" s="228" t="s">
        <v>20</v>
      </c>
      <c r="O174" s="229" t="s">
        <v>45</v>
      </c>
      <c r="P174" s="230">
        <f>I174+J174</f>
        <v>0</v>
      </c>
      <c r="Q174" s="230">
        <f>ROUND(I174*H174,2)</f>
        <v>0</v>
      </c>
      <c r="R174" s="230">
        <f>ROUND(J174*H174,2)</f>
        <v>0</v>
      </c>
      <c r="S174" s="86"/>
      <c r="T174" s="231">
        <f>S174*H174</f>
        <v>0</v>
      </c>
      <c r="U174" s="231">
        <v>0</v>
      </c>
      <c r="V174" s="231">
        <f>U174*H174</f>
        <v>0</v>
      </c>
      <c r="W174" s="231">
        <v>0</v>
      </c>
      <c r="X174" s="232">
        <f>W174*H174</f>
        <v>0</v>
      </c>
      <c r="Y174" s="40"/>
      <c r="Z174" s="40"/>
      <c r="AA174" s="40"/>
      <c r="AB174" s="40"/>
      <c r="AC174" s="40"/>
      <c r="AD174" s="40"/>
      <c r="AE174" s="40"/>
      <c r="AR174" s="233" t="s">
        <v>175</v>
      </c>
      <c r="AT174" s="233" t="s">
        <v>171</v>
      </c>
      <c r="AU174" s="233" t="s">
        <v>165</v>
      </c>
      <c r="AY174" s="19" t="s">
        <v>166</v>
      </c>
      <c r="BE174" s="234">
        <f>IF(O174="základní",K174,0)</f>
        <v>0</v>
      </c>
      <c r="BF174" s="234">
        <f>IF(O174="snížená",K174,0)</f>
        <v>0</v>
      </c>
      <c r="BG174" s="234">
        <f>IF(O174="zákl. přenesená",K174,0)</f>
        <v>0</v>
      </c>
      <c r="BH174" s="234">
        <f>IF(O174="sníž. přenesená",K174,0)</f>
        <v>0</v>
      </c>
      <c r="BI174" s="234">
        <f>IF(O174="nulová",K174,0)</f>
        <v>0</v>
      </c>
      <c r="BJ174" s="19" t="s">
        <v>84</v>
      </c>
      <c r="BK174" s="234">
        <f>ROUND(P174*H174,2)</f>
        <v>0</v>
      </c>
      <c r="BL174" s="19" t="s">
        <v>175</v>
      </c>
      <c r="BM174" s="233" t="s">
        <v>2595</v>
      </c>
    </row>
    <row r="175" s="13" customFormat="1">
      <c r="A175" s="13"/>
      <c r="B175" s="245"/>
      <c r="C175" s="246"/>
      <c r="D175" s="247" t="s">
        <v>605</v>
      </c>
      <c r="E175" s="248" t="s">
        <v>20</v>
      </c>
      <c r="F175" s="249" t="s">
        <v>2596</v>
      </c>
      <c r="G175" s="246"/>
      <c r="H175" s="250">
        <v>352.30200000000002</v>
      </c>
      <c r="I175" s="251"/>
      <c r="J175" s="251"/>
      <c r="K175" s="246"/>
      <c r="L175" s="246"/>
      <c r="M175" s="252"/>
      <c r="N175" s="253"/>
      <c r="O175" s="254"/>
      <c r="P175" s="254"/>
      <c r="Q175" s="254"/>
      <c r="R175" s="254"/>
      <c r="S175" s="254"/>
      <c r="T175" s="254"/>
      <c r="U175" s="254"/>
      <c r="V175" s="254"/>
      <c r="W175" s="254"/>
      <c r="X175" s="255"/>
      <c r="Y175" s="13"/>
      <c r="Z175" s="13"/>
      <c r="AA175" s="13"/>
      <c r="AB175" s="13"/>
      <c r="AC175" s="13"/>
      <c r="AD175" s="13"/>
      <c r="AE175" s="13"/>
      <c r="AT175" s="256" t="s">
        <v>605</v>
      </c>
      <c r="AU175" s="256" t="s">
        <v>165</v>
      </c>
      <c r="AV175" s="13" t="s">
        <v>86</v>
      </c>
      <c r="AW175" s="13" t="s">
        <v>5</v>
      </c>
      <c r="AX175" s="13" t="s">
        <v>84</v>
      </c>
      <c r="AY175" s="256" t="s">
        <v>166</v>
      </c>
    </row>
    <row r="176" s="2" customFormat="1" ht="24.15" customHeight="1">
      <c r="A176" s="40"/>
      <c r="B176" s="41"/>
      <c r="C176" s="220" t="s">
        <v>233</v>
      </c>
      <c r="D176" s="220" t="s">
        <v>171</v>
      </c>
      <c r="E176" s="221" t="s">
        <v>1372</v>
      </c>
      <c r="F176" s="222" t="s">
        <v>1707</v>
      </c>
      <c r="G176" s="223" t="s">
        <v>1374</v>
      </c>
      <c r="H176" s="224">
        <v>634.14400000000001</v>
      </c>
      <c r="I176" s="225"/>
      <c r="J176" s="225"/>
      <c r="K176" s="226">
        <f>ROUND(P176*H176,2)</f>
        <v>0</v>
      </c>
      <c r="L176" s="227"/>
      <c r="M176" s="46"/>
      <c r="N176" s="228" t="s">
        <v>20</v>
      </c>
      <c r="O176" s="229" t="s">
        <v>45</v>
      </c>
      <c r="P176" s="230">
        <f>I176+J176</f>
        <v>0</v>
      </c>
      <c r="Q176" s="230">
        <f>ROUND(I176*H176,2)</f>
        <v>0</v>
      </c>
      <c r="R176" s="230">
        <f>ROUND(J176*H176,2)</f>
        <v>0</v>
      </c>
      <c r="S176" s="86"/>
      <c r="T176" s="231">
        <f>S176*H176</f>
        <v>0</v>
      </c>
      <c r="U176" s="231">
        <v>0</v>
      </c>
      <c r="V176" s="231">
        <f>U176*H176</f>
        <v>0</v>
      </c>
      <c r="W176" s="231">
        <v>0</v>
      </c>
      <c r="X176" s="232">
        <f>W176*H176</f>
        <v>0</v>
      </c>
      <c r="Y176" s="40"/>
      <c r="Z176" s="40"/>
      <c r="AA176" s="40"/>
      <c r="AB176" s="40"/>
      <c r="AC176" s="40"/>
      <c r="AD176" s="40"/>
      <c r="AE176" s="40"/>
      <c r="AR176" s="233" t="s">
        <v>175</v>
      </c>
      <c r="AT176" s="233" t="s">
        <v>171</v>
      </c>
      <c r="AU176" s="233" t="s">
        <v>165</v>
      </c>
      <c r="AY176" s="19" t="s">
        <v>166</v>
      </c>
      <c r="BE176" s="234">
        <f>IF(O176="základní",K176,0)</f>
        <v>0</v>
      </c>
      <c r="BF176" s="234">
        <f>IF(O176="snížená",K176,0)</f>
        <v>0</v>
      </c>
      <c r="BG176" s="234">
        <f>IF(O176="zákl. přenesená",K176,0)</f>
        <v>0</v>
      </c>
      <c r="BH176" s="234">
        <f>IF(O176="sníž. přenesená",K176,0)</f>
        <v>0</v>
      </c>
      <c r="BI176" s="234">
        <f>IF(O176="nulová",K176,0)</f>
        <v>0</v>
      </c>
      <c r="BJ176" s="19" t="s">
        <v>84</v>
      </c>
      <c r="BK176" s="234">
        <f>ROUND(P176*H176,2)</f>
        <v>0</v>
      </c>
      <c r="BL176" s="19" t="s">
        <v>175</v>
      </c>
      <c r="BM176" s="233" t="s">
        <v>2597</v>
      </c>
    </row>
    <row r="177" s="13" customFormat="1">
      <c r="A177" s="13"/>
      <c r="B177" s="245"/>
      <c r="C177" s="246"/>
      <c r="D177" s="247" t="s">
        <v>605</v>
      </c>
      <c r="E177" s="248" t="s">
        <v>20</v>
      </c>
      <c r="F177" s="249" t="s">
        <v>2598</v>
      </c>
      <c r="G177" s="246"/>
      <c r="H177" s="250">
        <v>634.14400000000001</v>
      </c>
      <c r="I177" s="251"/>
      <c r="J177" s="251"/>
      <c r="K177" s="246"/>
      <c r="L177" s="246"/>
      <c r="M177" s="252"/>
      <c r="N177" s="253"/>
      <c r="O177" s="254"/>
      <c r="P177" s="254"/>
      <c r="Q177" s="254"/>
      <c r="R177" s="254"/>
      <c r="S177" s="254"/>
      <c r="T177" s="254"/>
      <c r="U177" s="254"/>
      <c r="V177" s="254"/>
      <c r="W177" s="254"/>
      <c r="X177" s="255"/>
      <c r="Y177" s="13"/>
      <c r="Z177" s="13"/>
      <c r="AA177" s="13"/>
      <c r="AB177" s="13"/>
      <c r="AC177" s="13"/>
      <c r="AD177" s="13"/>
      <c r="AE177" s="13"/>
      <c r="AT177" s="256" t="s">
        <v>605</v>
      </c>
      <c r="AU177" s="256" t="s">
        <v>165</v>
      </c>
      <c r="AV177" s="13" t="s">
        <v>86</v>
      </c>
      <c r="AW177" s="13" t="s">
        <v>5</v>
      </c>
      <c r="AX177" s="13" t="s">
        <v>84</v>
      </c>
      <c r="AY177" s="256" t="s">
        <v>166</v>
      </c>
    </row>
    <row r="178" s="2" customFormat="1" ht="24.15" customHeight="1">
      <c r="A178" s="40"/>
      <c r="B178" s="41"/>
      <c r="C178" s="220" t="s">
        <v>237</v>
      </c>
      <c r="D178" s="220" t="s">
        <v>171</v>
      </c>
      <c r="E178" s="221" t="s">
        <v>1710</v>
      </c>
      <c r="F178" s="222" t="s">
        <v>1711</v>
      </c>
      <c r="G178" s="223" t="s">
        <v>599</v>
      </c>
      <c r="H178" s="224">
        <v>64.816000000000002</v>
      </c>
      <c r="I178" s="225"/>
      <c r="J178" s="225"/>
      <c r="K178" s="226">
        <f>ROUND(P178*H178,2)</f>
        <v>0</v>
      </c>
      <c r="L178" s="227"/>
      <c r="M178" s="46"/>
      <c r="N178" s="228" t="s">
        <v>20</v>
      </c>
      <c r="O178" s="229" t="s">
        <v>45</v>
      </c>
      <c r="P178" s="230">
        <f>I178+J178</f>
        <v>0</v>
      </c>
      <c r="Q178" s="230">
        <f>ROUND(I178*H178,2)</f>
        <v>0</v>
      </c>
      <c r="R178" s="230">
        <f>ROUND(J178*H178,2)</f>
        <v>0</v>
      </c>
      <c r="S178" s="86"/>
      <c r="T178" s="231">
        <f>S178*H178</f>
        <v>0</v>
      </c>
      <c r="U178" s="231">
        <v>0</v>
      </c>
      <c r="V178" s="231">
        <f>U178*H178</f>
        <v>0</v>
      </c>
      <c r="W178" s="231">
        <v>0</v>
      </c>
      <c r="X178" s="232">
        <f>W178*H178</f>
        <v>0</v>
      </c>
      <c r="Y178" s="40"/>
      <c r="Z178" s="40"/>
      <c r="AA178" s="40"/>
      <c r="AB178" s="40"/>
      <c r="AC178" s="40"/>
      <c r="AD178" s="40"/>
      <c r="AE178" s="40"/>
      <c r="AR178" s="233" t="s">
        <v>175</v>
      </c>
      <c r="AT178" s="233" t="s">
        <v>171</v>
      </c>
      <c r="AU178" s="233" t="s">
        <v>165</v>
      </c>
      <c r="AY178" s="19" t="s">
        <v>166</v>
      </c>
      <c r="BE178" s="234">
        <f>IF(O178="základní",K178,0)</f>
        <v>0</v>
      </c>
      <c r="BF178" s="234">
        <f>IF(O178="snížená",K178,0)</f>
        <v>0</v>
      </c>
      <c r="BG178" s="234">
        <f>IF(O178="zákl. přenesená",K178,0)</f>
        <v>0</v>
      </c>
      <c r="BH178" s="234">
        <f>IF(O178="sníž. přenesená",K178,0)</f>
        <v>0</v>
      </c>
      <c r="BI178" s="234">
        <f>IF(O178="nulová",K178,0)</f>
        <v>0</v>
      </c>
      <c r="BJ178" s="19" t="s">
        <v>84</v>
      </c>
      <c r="BK178" s="234">
        <f>ROUND(P178*H178,2)</f>
        <v>0</v>
      </c>
      <c r="BL178" s="19" t="s">
        <v>175</v>
      </c>
      <c r="BM178" s="233" t="s">
        <v>2599</v>
      </c>
    </row>
    <row r="179" s="15" customFormat="1">
      <c r="A179" s="15"/>
      <c r="B179" s="277"/>
      <c r="C179" s="278"/>
      <c r="D179" s="247" t="s">
        <v>605</v>
      </c>
      <c r="E179" s="279" t="s">
        <v>20</v>
      </c>
      <c r="F179" s="280" t="s">
        <v>1672</v>
      </c>
      <c r="G179" s="278"/>
      <c r="H179" s="279" t="s">
        <v>20</v>
      </c>
      <c r="I179" s="281"/>
      <c r="J179" s="281"/>
      <c r="K179" s="278"/>
      <c r="L179" s="278"/>
      <c r="M179" s="282"/>
      <c r="N179" s="283"/>
      <c r="O179" s="284"/>
      <c r="P179" s="284"/>
      <c r="Q179" s="284"/>
      <c r="R179" s="284"/>
      <c r="S179" s="284"/>
      <c r="T179" s="284"/>
      <c r="U179" s="284"/>
      <c r="V179" s="284"/>
      <c r="W179" s="284"/>
      <c r="X179" s="285"/>
      <c r="Y179" s="15"/>
      <c r="Z179" s="15"/>
      <c r="AA179" s="15"/>
      <c r="AB179" s="15"/>
      <c r="AC179" s="15"/>
      <c r="AD179" s="15"/>
      <c r="AE179" s="15"/>
      <c r="AT179" s="286" t="s">
        <v>605</v>
      </c>
      <c r="AU179" s="286" t="s">
        <v>165</v>
      </c>
      <c r="AV179" s="15" t="s">
        <v>84</v>
      </c>
      <c r="AW179" s="15" t="s">
        <v>5</v>
      </c>
      <c r="AX179" s="15" t="s">
        <v>76</v>
      </c>
      <c r="AY179" s="286" t="s">
        <v>166</v>
      </c>
    </row>
    <row r="180" s="13" customFormat="1">
      <c r="A180" s="13"/>
      <c r="B180" s="245"/>
      <c r="C180" s="246"/>
      <c r="D180" s="247" t="s">
        <v>605</v>
      </c>
      <c r="E180" s="248" t="s">
        <v>20</v>
      </c>
      <c r="F180" s="249" t="s">
        <v>2600</v>
      </c>
      <c r="G180" s="246"/>
      <c r="H180" s="250">
        <v>56</v>
      </c>
      <c r="I180" s="251"/>
      <c r="J180" s="251"/>
      <c r="K180" s="246"/>
      <c r="L180" s="246"/>
      <c r="M180" s="252"/>
      <c r="N180" s="253"/>
      <c r="O180" s="254"/>
      <c r="P180" s="254"/>
      <c r="Q180" s="254"/>
      <c r="R180" s="254"/>
      <c r="S180" s="254"/>
      <c r="T180" s="254"/>
      <c r="U180" s="254"/>
      <c r="V180" s="254"/>
      <c r="W180" s="254"/>
      <c r="X180" s="255"/>
      <c r="Y180" s="13"/>
      <c r="Z180" s="13"/>
      <c r="AA180" s="13"/>
      <c r="AB180" s="13"/>
      <c r="AC180" s="13"/>
      <c r="AD180" s="13"/>
      <c r="AE180" s="13"/>
      <c r="AT180" s="256" t="s">
        <v>605</v>
      </c>
      <c r="AU180" s="256" t="s">
        <v>165</v>
      </c>
      <c r="AV180" s="13" t="s">
        <v>86</v>
      </c>
      <c r="AW180" s="13" t="s">
        <v>5</v>
      </c>
      <c r="AX180" s="13" t="s">
        <v>76</v>
      </c>
      <c r="AY180" s="256" t="s">
        <v>166</v>
      </c>
    </row>
    <row r="181" s="13" customFormat="1">
      <c r="A181" s="13"/>
      <c r="B181" s="245"/>
      <c r="C181" s="246"/>
      <c r="D181" s="247" t="s">
        <v>605</v>
      </c>
      <c r="E181" s="248" t="s">
        <v>20</v>
      </c>
      <c r="F181" s="249" t="s">
        <v>2601</v>
      </c>
      <c r="G181" s="246"/>
      <c r="H181" s="250">
        <v>-13.738</v>
      </c>
      <c r="I181" s="251"/>
      <c r="J181" s="251"/>
      <c r="K181" s="246"/>
      <c r="L181" s="246"/>
      <c r="M181" s="252"/>
      <c r="N181" s="253"/>
      <c r="O181" s="254"/>
      <c r="P181" s="254"/>
      <c r="Q181" s="254"/>
      <c r="R181" s="254"/>
      <c r="S181" s="254"/>
      <c r="T181" s="254"/>
      <c r="U181" s="254"/>
      <c r="V181" s="254"/>
      <c r="W181" s="254"/>
      <c r="X181" s="255"/>
      <c r="Y181" s="13"/>
      <c r="Z181" s="13"/>
      <c r="AA181" s="13"/>
      <c r="AB181" s="13"/>
      <c r="AC181" s="13"/>
      <c r="AD181" s="13"/>
      <c r="AE181" s="13"/>
      <c r="AT181" s="256" t="s">
        <v>605</v>
      </c>
      <c r="AU181" s="256" t="s">
        <v>165</v>
      </c>
      <c r="AV181" s="13" t="s">
        <v>86</v>
      </c>
      <c r="AW181" s="13" t="s">
        <v>5</v>
      </c>
      <c r="AX181" s="13" t="s">
        <v>76</v>
      </c>
      <c r="AY181" s="256" t="s">
        <v>166</v>
      </c>
    </row>
    <row r="182" s="15" customFormat="1">
      <c r="A182" s="15"/>
      <c r="B182" s="277"/>
      <c r="C182" s="278"/>
      <c r="D182" s="247" t="s">
        <v>605</v>
      </c>
      <c r="E182" s="279" t="s">
        <v>20</v>
      </c>
      <c r="F182" s="280" t="s">
        <v>1715</v>
      </c>
      <c r="G182" s="278"/>
      <c r="H182" s="279" t="s">
        <v>20</v>
      </c>
      <c r="I182" s="281"/>
      <c r="J182" s="281"/>
      <c r="K182" s="278"/>
      <c r="L182" s="278"/>
      <c r="M182" s="282"/>
      <c r="N182" s="283"/>
      <c r="O182" s="284"/>
      <c r="P182" s="284"/>
      <c r="Q182" s="284"/>
      <c r="R182" s="284"/>
      <c r="S182" s="284"/>
      <c r="T182" s="284"/>
      <c r="U182" s="284"/>
      <c r="V182" s="284"/>
      <c r="W182" s="284"/>
      <c r="X182" s="285"/>
      <c r="Y182" s="15"/>
      <c r="Z182" s="15"/>
      <c r="AA182" s="15"/>
      <c r="AB182" s="15"/>
      <c r="AC182" s="15"/>
      <c r="AD182" s="15"/>
      <c r="AE182" s="15"/>
      <c r="AT182" s="286" t="s">
        <v>605</v>
      </c>
      <c r="AU182" s="286" t="s">
        <v>165</v>
      </c>
      <c r="AV182" s="15" t="s">
        <v>84</v>
      </c>
      <c r="AW182" s="15" t="s">
        <v>5</v>
      </c>
      <c r="AX182" s="15" t="s">
        <v>76</v>
      </c>
      <c r="AY182" s="286" t="s">
        <v>166</v>
      </c>
    </row>
    <row r="183" s="13" customFormat="1">
      <c r="A183" s="13"/>
      <c r="B183" s="245"/>
      <c r="C183" s="246"/>
      <c r="D183" s="247" t="s">
        <v>605</v>
      </c>
      <c r="E183" s="248" t="s">
        <v>20</v>
      </c>
      <c r="F183" s="249" t="s">
        <v>2581</v>
      </c>
      <c r="G183" s="246"/>
      <c r="H183" s="250">
        <v>25.388999999999999</v>
      </c>
      <c r="I183" s="251"/>
      <c r="J183" s="251"/>
      <c r="K183" s="246"/>
      <c r="L183" s="246"/>
      <c r="M183" s="252"/>
      <c r="N183" s="253"/>
      <c r="O183" s="254"/>
      <c r="P183" s="254"/>
      <c r="Q183" s="254"/>
      <c r="R183" s="254"/>
      <c r="S183" s="254"/>
      <c r="T183" s="254"/>
      <c r="U183" s="254"/>
      <c r="V183" s="254"/>
      <c r="W183" s="254"/>
      <c r="X183" s="255"/>
      <c r="Y183" s="13"/>
      <c r="Z183" s="13"/>
      <c r="AA183" s="13"/>
      <c r="AB183" s="13"/>
      <c r="AC183" s="13"/>
      <c r="AD183" s="13"/>
      <c r="AE183" s="13"/>
      <c r="AT183" s="256" t="s">
        <v>605</v>
      </c>
      <c r="AU183" s="256" t="s">
        <v>165</v>
      </c>
      <c r="AV183" s="13" t="s">
        <v>86</v>
      </c>
      <c r="AW183" s="13" t="s">
        <v>5</v>
      </c>
      <c r="AX183" s="13" t="s">
        <v>76</v>
      </c>
      <c r="AY183" s="256" t="s">
        <v>166</v>
      </c>
    </row>
    <row r="184" s="13" customFormat="1">
      <c r="A184" s="13"/>
      <c r="B184" s="245"/>
      <c r="C184" s="246"/>
      <c r="D184" s="247" t="s">
        <v>605</v>
      </c>
      <c r="E184" s="248" t="s">
        <v>20</v>
      </c>
      <c r="F184" s="249" t="s">
        <v>2602</v>
      </c>
      <c r="G184" s="246"/>
      <c r="H184" s="250">
        <v>-2.835</v>
      </c>
      <c r="I184" s="251"/>
      <c r="J184" s="251"/>
      <c r="K184" s="246"/>
      <c r="L184" s="246"/>
      <c r="M184" s="252"/>
      <c r="N184" s="253"/>
      <c r="O184" s="254"/>
      <c r="P184" s="254"/>
      <c r="Q184" s="254"/>
      <c r="R184" s="254"/>
      <c r="S184" s="254"/>
      <c r="T184" s="254"/>
      <c r="U184" s="254"/>
      <c r="V184" s="254"/>
      <c r="W184" s="254"/>
      <c r="X184" s="255"/>
      <c r="Y184" s="13"/>
      <c r="Z184" s="13"/>
      <c r="AA184" s="13"/>
      <c r="AB184" s="13"/>
      <c r="AC184" s="13"/>
      <c r="AD184" s="13"/>
      <c r="AE184" s="13"/>
      <c r="AT184" s="256" t="s">
        <v>605</v>
      </c>
      <c r="AU184" s="256" t="s">
        <v>165</v>
      </c>
      <c r="AV184" s="13" t="s">
        <v>86</v>
      </c>
      <c r="AW184" s="13" t="s">
        <v>5</v>
      </c>
      <c r="AX184" s="13" t="s">
        <v>76</v>
      </c>
      <c r="AY184" s="256" t="s">
        <v>166</v>
      </c>
    </row>
    <row r="185" s="14" customFormat="1">
      <c r="A185" s="14"/>
      <c r="B185" s="257"/>
      <c r="C185" s="258"/>
      <c r="D185" s="247" t="s">
        <v>605</v>
      </c>
      <c r="E185" s="259" t="s">
        <v>20</v>
      </c>
      <c r="F185" s="260" t="s">
        <v>608</v>
      </c>
      <c r="G185" s="258"/>
      <c r="H185" s="261">
        <v>64.816000000000002</v>
      </c>
      <c r="I185" s="262"/>
      <c r="J185" s="262"/>
      <c r="K185" s="258"/>
      <c r="L185" s="258"/>
      <c r="M185" s="263"/>
      <c r="N185" s="264"/>
      <c r="O185" s="265"/>
      <c r="P185" s="265"/>
      <c r="Q185" s="265"/>
      <c r="R185" s="265"/>
      <c r="S185" s="265"/>
      <c r="T185" s="265"/>
      <c r="U185" s="265"/>
      <c r="V185" s="265"/>
      <c r="W185" s="265"/>
      <c r="X185" s="266"/>
      <c r="Y185" s="14"/>
      <c r="Z185" s="14"/>
      <c r="AA185" s="14"/>
      <c r="AB185" s="14"/>
      <c r="AC185" s="14"/>
      <c r="AD185" s="14"/>
      <c r="AE185" s="14"/>
      <c r="AT185" s="267" t="s">
        <v>605</v>
      </c>
      <c r="AU185" s="267" t="s">
        <v>165</v>
      </c>
      <c r="AV185" s="14" t="s">
        <v>175</v>
      </c>
      <c r="AW185" s="14" t="s">
        <v>5</v>
      </c>
      <c r="AX185" s="14" t="s">
        <v>84</v>
      </c>
      <c r="AY185" s="267" t="s">
        <v>166</v>
      </c>
    </row>
    <row r="186" s="2" customFormat="1" ht="16.5" customHeight="1">
      <c r="A186" s="40"/>
      <c r="B186" s="41"/>
      <c r="C186" s="235" t="s">
        <v>241</v>
      </c>
      <c r="D186" s="235" t="s">
        <v>163</v>
      </c>
      <c r="E186" s="236" t="s">
        <v>1717</v>
      </c>
      <c r="F186" s="237" t="s">
        <v>1718</v>
      </c>
      <c r="G186" s="238" t="s">
        <v>1374</v>
      </c>
      <c r="H186" s="239">
        <v>3282.8690000000001</v>
      </c>
      <c r="I186" s="240"/>
      <c r="J186" s="241"/>
      <c r="K186" s="242">
        <f>ROUND(P186*H186,2)</f>
        <v>0</v>
      </c>
      <c r="L186" s="241"/>
      <c r="M186" s="243"/>
      <c r="N186" s="244" t="s">
        <v>20</v>
      </c>
      <c r="O186" s="229" t="s">
        <v>45</v>
      </c>
      <c r="P186" s="230">
        <f>I186+J186</f>
        <v>0</v>
      </c>
      <c r="Q186" s="230">
        <f>ROUND(I186*H186,2)</f>
        <v>0</v>
      </c>
      <c r="R186" s="230">
        <f>ROUND(J186*H186,2)</f>
        <v>0</v>
      </c>
      <c r="S186" s="86"/>
      <c r="T186" s="231">
        <f>S186*H186</f>
        <v>0</v>
      </c>
      <c r="U186" s="231">
        <v>1</v>
      </c>
      <c r="V186" s="231">
        <f>U186*H186</f>
        <v>3282.8690000000001</v>
      </c>
      <c r="W186" s="231">
        <v>0</v>
      </c>
      <c r="X186" s="232">
        <f>W186*H186</f>
        <v>0</v>
      </c>
      <c r="Y186" s="40"/>
      <c r="Z186" s="40"/>
      <c r="AA186" s="40"/>
      <c r="AB186" s="40"/>
      <c r="AC186" s="40"/>
      <c r="AD186" s="40"/>
      <c r="AE186" s="40"/>
      <c r="AR186" s="233" t="s">
        <v>194</v>
      </c>
      <c r="AT186" s="233" t="s">
        <v>163</v>
      </c>
      <c r="AU186" s="233" t="s">
        <v>165</v>
      </c>
      <c r="AY186" s="19" t="s">
        <v>166</v>
      </c>
      <c r="BE186" s="234">
        <f>IF(O186="základní",K186,0)</f>
        <v>0</v>
      </c>
      <c r="BF186" s="234">
        <f>IF(O186="snížená",K186,0)</f>
        <v>0</v>
      </c>
      <c r="BG186" s="234">
        <f>IF(O186="zákl. přenesená",K186,0)</f>
        <v>0</v>
      </c>
      <c r="BH186" s="234">
        <f>IF(O186="sníž. přenesená",K186,0)</f>
        <v>0</v>
      </c>
      <c r="BI186" s="234">
        <f>IF(O186="nulová",K186,0)</f>
        <v>0</v>
      </c>
      <c r="BJ186" s="19" t="s">
        <v>84</v>
      </c>
      <c r="BK186" s="234">
        <f>ROUND(P186*H186,2)</f>
        <v>0</v>
      </c>
      <c r="BL186" s="19" t="s">
        <v>175</v>
      </c>
      <c r="BM186" s="233" t="s">
        <v>2603</v>
      </c>
    </row>
    <row r="187" s="13" customFormat="1">
      <c r="A187" s="13"/>
      <c r="B187" s="245"/>
      <c r="C187" s="246"/>
      <c r="D187" s="247" t="s">
        <v>605</v>
      </c>
      <c r="E187" s="248" t="s">
        <v>20</v>
      </c>
      <c r="F187" s="249" t="s">
        <v>2604</v>
      </c>
      <c r="G187" s="246"/>
      <c r="H187" s="250">
        <v>3166.1999999999998</v>
      </c>
      <c r="I187" s="251"/>
      <c r="J187" s="251"/>
      <c r="K187" s="246"/>
      <c r="L187" s="246"/>
      <c r="M187" s="252"/>
      <c r="N187" s="253"/>
      <c r="O187" s="254"/>
      <c r="P187" s="254"/>
      <c r="Q187" s="254"/>
      <c r="R187" s="254"/>
      <c r="S187" s="254"/>
      <c r="T187" s="254"/>
      <c r="U187" s="254"/>
      <c r="V187" s="254"/>
      <c r="W187" s="254"/>
      <c r="X187" s="255"/>
      <c r="Y187" s="13"/>
      <c r="Z187" s="13"/>
      <c r="AA187" s="13"/>
      <c r="AB187" s="13"/>
      <c r="AC187" s="13"/>
      <c r="AD187" s="13"/>
      <c r="AE187" s="13"/>
      <c r="AT187" s="256" t="s">
        <v>605</v>
      </c>
      <c r="AU187" s="256" t="s">
        <v>165</v>
      </c>
      <c r="AV187" s="13" t="s">
        <v>86</v>
      </c>
      <c r="AW187" s="13" t="s">
        <v>5</v>
      </c>
      <c r="AX187" s="13" t="s">
        <v>76</v>
      </c>
      <c r="AY187" s="256" t="s">
        <v>166</v>
      </c>
    </row>
    <row r="188" s="13" customFormat="1">
      <c r="A188" s="13"/>
      <c r="B188" s="245"/>
      <c r="C188" s="246"/>
      <c r="D188" s="247" t="s">
        <v>605</v>
      </c>
      <c r="E188" s="248" t="s">
        <v>20</v>
      </c>
      <c r="F188" s="249" t="s">
        <v>2605</v>
      </c>
      <c r="G188" s="246"/>
      <c r="H188" s="250">
        <v>116.669</v>
      </c>
      <c r="I188" s="251"/>
      <c r="J188" s="251"/>
      <c r="K188" s="246"/>
      <c r="L188" s="246"/>
      <c r="M188" s="252"/>
      <c r="N188" s="253"/>
      <c r="O188" s="254"/>
      <c r="P188" s="254"/>
      <c r="Q188" s="254"/>
      <c r="R188" s="254"/>
      <c r="S188" s="254"/>
      <c r="T188" s="254"/>
      <c r="U188" s="254"/>
      <c r="V188" s="254"/>
      <c r="W188" s="254"/>
      <c r="X188" s="255"/>
      <c r="Y188" s="13"/>
      <c r="Z188" s="13"/>
      <c r="AA188" s="13"/>
      <c r="AB188" s="13"/>
      <c r="AC188" s="13"/>
      <c r="AD188" s="13"/>
      <c r="AE188" s="13"/>
      <c r="AT188" s="256" t="s">
        <v>605</v>
      </c>
      <c r="AU188" s="256" t="s">
        <v>165</v>
      </c>
      <c r="AV188" s="13" t="s">
        <v>86</v>
      </c>
      <c r="AW188" s="13" t="s">
        <v>5</v>
      </c>
      <c r="AX188" s="13" t="s">
        <v>76</v>
      </c>
      <c r="AY188" s="256" t="s">
        <v>166</v>
      </c>
    </row>
    <row r="189" s="14" customFormat="1">
      <c r="A189" s="14"/>
      <c r="B189" s="257"/>
      <c r="C189" s="258"/>
      <c r="D189" s="247" t="s">
        <v>605</v>
      </c>
      <c r="E189" s="259" t="s">
        <v>20</v>
      </c>
      <c r="F189" s="260" t="s">
        <v>608</v>
      </c>
      <c r="G189" s="258"/>
      <c r="H189" s="261">
        <v>3282.8690000000001</v>
      </c>
      <c r="I189" s="262"/>
      <c r="J189" s="262"/>
      <c r="K189" s="258"/>
      <c r="L189" s="258"/>
      <c r="M189" s="263"/>
      <c r="N189" s="264"/>
      <c r="O189" s="265"/>
      <c r="P189" s="265"/>
      <c r="Q189" s="265"/>
      <c r="R189" s="265"/>
      <c r="S189" s="265"/>
      <c r="T189" s="265"/>
      <c r="U189" s="265"/>
      <c r="V189" s="265"/>
      <c r="W189" s="265"/>
      <c r="X189" s="266"/>
      <c r="Y189" s="14"/>
      <c r="Z189" s="14"/>
      <c r="AA189" s="14"/>
      <c r="AB189" s="14"/>
      <c r="AC189" s="14"/>
      <c r="AD189" s="14"/>
      <c r="AE189" s="14"/>
      <c r="AT189" s="267" t="s">
        <v>605</v>
      </c>
      <c r="AU189" s="267" t="s">
        <v>165</v>
      </c>
      <c r="AV189" s="14" t="s">
        <v>175</v>
      </c>
      <c r="AW189" s="14" t="s">
        <v>5</v>
      </c>
      <c r="AX189" s="14" t="s">
        <v>84</v>
      </c>
      <c r="AY189" s="267" t="s">
        <v>166</v>
      </c>
    </row>
    <row r="190" s="12" customFormat="1" ht="20.88" customHeight="1">
      <c r="A190" s="12"/>
      <c r="B190" s="203"/>
      <c r="C190" s="204"/>
      <c r="D190" s="205" t="s">
        <v>75</v>
      </c>
      <c r="E190" s="218" t="s">
        <v>241</v>
      </c>
      <c r="F190" s="218" t="s">
        <v>1724</v>
      </c>
      <c r="G190" s="204"/>
      <c r="H190" s="204"/>
      <c r="I190" s="207"/>
      <c r="J190" s="207"/>
      <c r="K190" s="219">
        <f>BK190</f>
        <v>0</v>
      </c>
      <c r="L190" s="204"/>
      <c r="M190" s="209"/>
      <c r="N190" s="210"/>
      <c r="O190" s="211"/>
      <c r="P190" s="211"/>
      <c r="Q190" s="212">
        <f>SUM(Q191:Q211)</f>
        <v>0</v>
      </c>
      <c r="R190" s="212">
        <f>SUM(R191:R211)</f>
        <v>0</v>
      </c>
      <c r="S190" s="211"/>
      <c r="T190" s="213">
        <f>SUM(T191:T211)</f>
        <v>0</v>
      </c>
      <c r="U190" s="211"/>
      <c r="V190" s="213">
        <f>SUM(V191:V211)</f>
        <v>0.013074000000000001</v>
      </c>
      <c r="W190" s="211"/>
      <c r="X190" s="214">
        <f>SUM(X191:X211)</f>
        <v>0</v>
      </c>
      <c r="Y190" s="12"/>
      <c r="Z190" s="12"/>
      <c r="AA190" s="12"/>
      <c r="AB190" s="12"/>
      <c r="AC190" s="12"/>
      <c r="AD190" s="12"/>
      <c r="AE190" s="12"/>
      <c r="AR190" s="215" t="s">
        <v>84</v>
      </c>
      <c r="AT190" s="216" t="s">
        <v>75</v>
      </c>
      <c r="AU190" s="216" t="s">
        <v>86</v>
      </c>
      <c r="AY190" s="215" t="s">
        <v>166</v>
      </c>
      <c r="BK190" s="217">
        <f>SUM(BK191:BK211)</f>
        <v>0</v>
      </c>
    </row>
    <row r="191" s="2" customFormat="1" ht="24.15" customHeight="1">
      <c r="A191" s="40"/>
      <c r="B191" s="41"/>
      <c r="C191" s="220" t="s">
        <v>245</v>
      </c>
      <c r="D191" s="220" t="s">
        <v>171</v>
      </c>
      <c r="E191" s="221" t="s">
        <v>1725</v>
      </c>
      <c r="F191" s="222" t="s">
        <v>1726</v>
      </c>
      <c r="G191" s="223" t="s">
        <v>998</v>
      </c>
      <c r="H191" s="224">
        <v>435.80000000000001</v>
      </c>
      <c r="I191" s="225"/>
      <c r="J191" s="225"/>
      <c r="K191" s="226">
        <f>ROUND(P191*H191,2)</f>
        <v>0</v>
      </c>
      <c r="L191" s="227"/>
      <c r="M191" s="46"/>
      <c r="N191" s="228" t="s">
        <v>20</v>
      </c>
      <c r="O191" s="229" t="s">
        <v>45</v>
      </c>
      <c r="P191" s="230">
        <f>I191+J191</f>
        <v>0</v>
      </c>
      <c r="Q191" s="230">
        <f>ROUND(I191*H191,2)</f>
        <v>0</v>
      </c>
      <c r="R191" s="230">
        <f>ROUND(J191*H191,2)</f>
        <v>0</v>
      </c>
      <c r="S191" s="86"/>
      <c r="T191" s="231">
        <f>S191*H191</f>
        <v>0</v>
      </c>
      <c r="U191" s="231">
        <v>0</v>
      </c>
      <c r="V191" s="231">
        <f>U191*H191</f>
        <v>0</v>
      </c>
      <c r="W191" s="231">
        <v>0</v>
      </c>
      <c r="X191" s="232">
        <f>W191*H191</f>
        <v>0</v>
      </c>
      <c r="Y191" s="40"/>
      <c r="Z191" s="40"/>
      <c r="AA191" s="40"/>
      <c r="AB191" s="40"/>
      <c r="AC191" s="40"/>
      <c r="AD191" s="40"/>
      <c r="AE191" s="40"/>
      <c r="AR191" s="233" t="s">
        <v>175</v>
      </c>
      <c r="AT191" s="233" t="s">
        <v>171</v>
      </c>
      <c r="AU191" s="233" t="s">
        <v>165</v>
      </c>
      <c r="AY191" s="19" t="s">
        <v>166</v>
      </c>
      <c r="BE191" s="234">
        <f>IF(O191="základní",K191,0)</f>
        <v>0</v>
      </c>
      <c r="BF191" s="234">
        <f>IF(O191="snížená",K191,0)</f>
        <v>0</v>
      </c>
      <c r="BG191" s="234">
        <f>IF(O191="zákl. přenesená",K191,0)</f>
        <v>0</v>
      </c>
      <c r="BH191" s="234">
        <f>IF(O191="sníž. přenesená",K191,0)</f>
        <v>0</v>
      </c>
      <c r="BI191" s="234">
        <f>IF(O191="nulová",K191,0)</f>
        <v>0</v>
      </c>
      <c r="BJ191" s="19" t="s">
        <v>84</v>
      </c>
      <c r="BK191" s="234">
        <f>ROUND(P191*H191,2)</f>
        <v>0</v>
      </c>
      <c r="BL191" s="19" t="s">
        <v>175</v>
      </c>
      <c r="BM191" s="233" t="s">
        <v>2606</v>
      </c>
    </row>
    <row r="192" s="15" customFormat="1">
      <c r="A192" s="15"/>
      <c r="B192" s="277"/>
      <c r="C192" s="278"/>
      <c r="D192" s="247" t="s">
        <v>605</v>
      </c>
      <c r="E192" s="279" t="s">
        <v>20</v>
      </c>
      <c r="F192" s="280" t="s">
        <v>1660</v>
      </c>
      <c r="G192" s="278"/>
      <c r="H192" s="279" t="s">
        <v>20</v>
      </c>
      <c r="I192" s="281"/>
      <c r="J192" s="281"/>
      <c r="K192" s="278"/>
      <c r="L192" s="278"/>
      <c r="M192" s="282"/>
      <c r="N192" s="283"/>
      <c r="O192" s="284"/>
      <c r="P192" s="284"/>
      <c r="Q192" s="284"/>
      <c r="R192" s="284"/>
      <c r="S192" s="284"/>
      <c r="T192" s="284"/>
      <c r="U192" s="284"/>
      <c r="V192" s="284"/>
      <c r="W192" s="284"/>
      <c r="X192" s="285"/>
      <c r="Y192" s="15"/>
      <c r="Z192" s="15"/>
      <c r="AA192" s="15"/>
      <c r="AB192" s="15"/>
      <c r="AC192" s="15"/>
      <c r="AD192" s="15"/>
      <c r="AE192" s="15"/>
      <c r="AT192" s="286" t="s">
        <v>605</v>
      </c>
      <c r="AU192" s="286" t="s">
        <v>165</v>
      </c>
      <c r="AV192" s="15" t="s">
        <v>84</v>
      </c>
      <c r="AW192" s="15" t="s">
        <v>5</v>
      </c>
      <c r="AX192" s="15" t="s">
        <v>76</v>
      </c>
      <c r="AY192" s="286" t="s">
        <v>166</v>
      </c>
    </row>
    <row r="193" s="13" customFormat="1">
      <c r="A193" s="13"/>
      <c r="B193" s="245"/>
      <c r="C193" s="246"/>
      <c r="D193" s="247" t="s">
        <v>605</v>
      </c>
      <c r="E193" s="248" t="s">
        <v>20</v>
      </c>
      <c r="F193" s="249" t="s">
        <v>2607</v>
      </c>
      <c r="G193" s="246"/>
      <c r="H193" s="250">
        <v>435.80000000000001</v>
      </c>
      <c r="I193" s="251"/>
      <c r="J193" s="251"/>
      <c r="K193" s="246"/>
      <c r="L193" s="246"/>
      <c r="M193" s="252"/>
      <c r="N193" s="253"/>
      <c r="O193" s="254"/>
      <c r="P193" s="254"/>
      <c r="Q193" s="254"/>
      <c r="R193" s="254"/>
      <c r="S193" s="254"/>
      <c r="T193" s="254"/>
      <c r="U193" s="254"/>
      <c r="V193" s="254"/>
      <c r="W193" s="254"/>
      <c r="X193" s="255"/>
      <c r="Y193" s="13"/>
      <c r="Z193" s="13"/>
      <c r="AA193" s="13"/>
      <c r="AB193" s="13"/>
      <c r="AC193" s="13"/>
      <c r="AD193" s="13"/>
      <c r="AE193" s="13"/>
      <c r="AT193" s="256" t="s">
        <v>605</v>
      </c>
      <c r="AU193" s="256" t="s">
        <v>165</v>
      </c>
      <c r="AV193" s="13" t="s">
        <v>86</v>
      </c>
      <c r="AW193" s="13" t="s">
        <v>5</v>
      </c>
      <c r="AX193" s="13" t="s">
        <v>84</v>
      </c>
      <c r="AY193" s="256" t="s">
        <v>166</v>
      </c>
    </row>
    <row r="194" s="2" customFormat="1" ht="24.15" customHeight="1">
      <c r="A194" s="40"/>
      <c r="B194" s="41"/>
      <c r="C194" s="220" t="s">
        <v>251</v>
      </c>
      <c r="D194" s="220" t="s">
        <v>171</v>
      </c>
      <c r="E194" s="221" t="s">
        <v>2608</v>
      </c>
      <c r="F194" s="222" t="s">
        <v>1731</v>
      </c>
      <c r="G194" s="223" t="s">
        <v>998</v>
      </c>
      <c r="H194" s="224">
        <v>435.80000000000001</v>
      </c>
      <c r="I194" s="225"/>
      <c r="J194" s="225"/>
      <c r="K194" s="226">
        <f>ROUND(P194*H194,2)</f>
        <v>0</v>
      </c>
      <c r="L194" s="227"/>
      <c r="M194" s="46"/>
      <c r="N194" s="228" t="s">
        <v>20</v>
      </c>
      <c r="O194" s="229" t="s">
        <v>45</v>
      </c>
      <c r="P194" s="230">
        <f>I194+J194</f>
        <v>0</v>
      </c>
      <c r="Q194" s="230">
        <f>ROUND(I194*H194,2)</f>
        <v>0</v>
      </c>
      <c r="R194" s="230">
        <f>ROUND(J194*H194,2)</f>
        <v>0</v>
      </c>
      <c r="S194" s="86"/>
      <c r="T194" s="231">
        <f>S194*H194</f>
        <v>0</v>
      </c>
      <c r="U194" s="231">
        <v>0</v>
      </c>
      <c r="V194" s="231">
        <f>U194*H194</f>
        <v>0</v>
      </c>
      <c r="W194" s="231">
        <v>0</v>
      </c>
      <c r="X194" s="232">
        <f>W194*H194</f>
        <v>0</v>
      </c>
      <c r="Y194" s="40"/>
      <c r="Z194" s="40"/>
      <c r="AA194" s="40"/>
      <c r="AB194" s="40"/>
      <c r="AC194" s="40"/>
      <c r="AD194" s="40"/>
      <c r="AE194" s="40"/>
      <c r="AR194" s="233" t="s">
        <v>175</v>
      </c>
      <c r="AT194" s="233" t="s">
        <v>171</v>
      </c>
      <c r="AU194" s="233" t="s">
        <v>165</v>
      </c>
      <c r="AY194" s="19" t="s">
        <v>166</v>
      </c>
      <c r="BE194" s="234">
        <f>IF(O194="základní",K194,0)</f>
        <v>0</v>
      </c>
      <c r="BF194" s="234">
        <f>IF(O194="snížená",K194,0)</f>
        <v>0</v>
      </c>
      <c r="BG194" s="234">
        <f>IF(O194="zákl. přenesená",K194,0)</f>
        <v>0</v>
      </c>
      <c r="BH194" s="234">
        <f>IF(O194="sníž. přenesená",K194,0)</f>
        <v>0</v>
      </c>
      <c r="BI194" s="234">
        <f>IF(O194="nulová",K194,0)</f>
        <v>0</v>
      </c>
      <c r="BJ194" s="19" t="s">
        <v>84</v>
      </c>
      <c r="BK194" s="234">
        <f>ROUND(P194*H194,2)</f>
        <v>0</v>
      </c>
      <c r="BL194" s="19" t="s">
        <v>175</v>
      </c>
      <c r="BM194" s="233" t="s">
        <v>2609</v>
      </c>
    </row>
    <row r="195" s="13" customFormat="1">
      <c r="A195" s="13"/>
      <c r="B195" s="245"/>
      <c r="C195" s="246"/>
      <c r="D195" s="247" t="s">
        <v>605</v>
      </c>
      <c r="E195" s="248" t="s">
        <v>20</v>
      </c>
      <c r="F195" s="249" t="s">
        <v>2607</v>
      </c>
      <c r="G195" s="246"/>
      <c r="H195" s="250">
        <v>435.80000000000001</v>
      </c>
      <c r="I195" s="251"/>
      <c r="J195" s="251"/>
      <c r="K195" s="246"/>
      <c r="L195" s="246"/>
      <c r="M195" s="252"/>
      <c r="N195" s="253"/>
      <c r="O195" s="254"/>
      <c r="P195" s="254"/>
      <c r="Q195" s="254"/>
      <c r="R195" s="254"/>
      <c r="S195" s="254"/>
      <c r="T195" s="254"/>
      <c r="U195" s="254"/>
      <c r="V195" s="254"/>
      <c r="W195" s="254"/>
      <c r="X195" s="255"/>
      <c r="Y195" s="13"/>
      <c r="Z195" s="13"/>
      <c r="AA195" s="13"/>
      <c r="AB195" s="13"/>
      <c r="AC195" s="13"/>
      <c r="AD195" s="13"/>
      <c r="AE195" s="13"/>
      <c r="AT195" s="256" t="s">
        <v>605</v>
      </c>
      <c r="AU195" s="256" t="s">
        <v>165</v>
      </c>
      <c r="AV195" s="13" t="s">
        <v>86</v>
      </c>
      <c r="AW195" s="13" t="s">
        <v>5</v>
      </c>
      <c r="AX195" s="13" t="s">
        <v>84</v>
      </c>
      <c r="AY195" s="256" t="s">
        <v>166</v>
      </c>
    </row>
    <row r="196" s="2" customFormat="1" ht="16.5" customHeight="1">
      <c r="A196" s="40"/>
      <c r="B196" s="41"/>
      <c r="C196" s="235" t="s">
        <v>8</v>
      </c>
      <c r="D196" s="235" t="s">
        <v>163</v>
      </c>
      <c r="E196" s="236" t="s">
        <v>1734</v>
      </c>
      <c r="F196" s="237" t="s">
        <v>1735</v>
      </c>
      <c r="G196" s="238" t="s">
        <v>846</v>
      </c>
      <c r="H196" s="239">
        <v>13.074</v>
      </c>
      <c r="I196" s="240"/>
      <c r="J196" s="241"/>
      <c r="K196" s="242">
        <f>ROUND(P196*H196,2)</f>
        <v>0</v>
      </c>
      <c r="L196" s="241"/>
      <c r="M196" s="243"/>
      <c r="N196" s="244" t="s">
        <v>20</v>
      </c>
      <c r="O196" s="229" t="s">
        <v>45</v>
      </c>
      <c r="P196" s="230">
        <f>I196+J196</f>
        <v>0</v>
      </c>
      <c r="Q196" s="230">
        <f>ROUND(I196*H196,2)</f>
        <v>0</v>
      </c>
      <c r="R196" s="230">
        <f>ROUND(J196*H196,2)</f>
        <v>0</v>
      </c>
      <c r="S196" s="86"/>
      <c r="T196" s="231">
        <f>S196*H196</f>
        <v>0</v>
      </c>
      <c r="U196" s="231">
        <v>0.001</v>
      </c>
      <c r="V196" s="231">
        <f>U196*H196</f>
        <v>0.013074000000000001</v>
      </c>
      <c r="W196" s="231">
        <v>0</v>
      </c>
      <c r="X196" s="232">
        <f>W196*H196</f>
        <v>0</v>
      </c>
      <c r="Y196" s="40"/>
      <c r="Z196" s="40"/>
      <c r="AA196" s="40"/>
      <c r="AB196" s="40"/>
      <c r="AC196" s="40"/>
      <c r="AD196" s="40"/>
      <c r="AE196" s="40"/>
      <c r="AR196" s="233" t="s">
        <v>194</v>
      </c>
      <c r="AT196" s="233" t="s">
        <v>163</v>
      </c>
      <c r="AU196" s="233" t="s">
        <v>165</v>
      </c>
      <c r="AY196" s="19" t="s">
        <v>166</v>
      </c>
      <c r="BE196" s="234">
        <f>IF(O196="základní",K196,0)</f>
        <v>0</v>
      </c>
      <c r="BF196" s="234">
        <f>IF(O196="snížená",K196,0)</f>
        <v>0</v>
      </c>
      <c r="BG196" s="234">
        <f>IF(O196="zákl. přenesená",K196,0)</f>
        <v>0</v>
      </c>
      <c r="BH196" s="234">
        <f>IF(O196="sníž. přenesená",K196,0)</f>
        <v>0</v>
      </c>
      <c r="BI196" s="234">
        <f>IF(O196="nulová",K196,0)</f>
        <v>0</v>
      </c>
      <c r="BJ196" s="19" t="s">
        <v>84</v>
      </c>
      <c r="BK196" s="234">
        <f>ROUND(P196*H196,2)</f>
        <v>0</v>
      </c>
      <c r="BL196" s="19" t="s">
        <v>175</v>
      </c>
      <c r="BM196" s="233" t="s">
        <v>2610</v>
      </c>
    </row>
    <row r="197" s="13" customFormat="1">
      <c r="A197" s="13"/>
      <c r="B197" s="245"/>
      <c r="C197" s="246"/>
      <c r="D197" s="247" t="s">
        <v>605</v>
      </c>
      <c r="E197" s="248" t="s">
        <v>20</v>
      </c>
      <c r="F197" s="249" t="s">
        <v>2611</v>
      </c>
      <c r="G197" s="246"/>
      <c r="H197" s="250">
        <v>13.074</v>
      </c>
      <c r="I197" s="251"/>
      <c r="J197" s="251"/>
      <c r="K197" s="246"/>
      <c r="L197" s="246"/>
      <c r="M197" s="252"/>
      <c r="N197" s="253"/>
      <c r="O197" s="254"/>
      <c r="P197" s="254"/>
      <c r="Q197" s="254"/>
      <c r="R197" s="254"/>
      <c r="S197" s="254"/>
      <c r="T197" s="254"/>
      <c r="U197" s="254"/>
      <c r="V197" s="254"/>
      <c r="W197" s="254"/>
      <c r="X197" s="255"/>
      <c r="Y197" s="13"/>
      <c r="Z197" s="13"/>
      <c r="AA197" s="13"/>
      <c r="AB197" s="13"/>
      <c r="AC197" s="13"/>
      <c r="AD197" s="13"/>
      <c r="AE197" s="13"/>
      <c r="AT197" s="256" t="s">
        <v>605</v>
      </c>
      <c r="AU197" s="256" t="s">
        <v>165</v>
      </c>
      <c r="AV197" s="13" t="s">
        <v>86</v>
      </c>
      <c r="AW197" s="13" t="s">
        <v>5</v>
      </c>
      <c r="AX197" s="13" t="s">
        <v>84</v>
      </c>
      <c r="AY197" s="256" t="s">
        <v>166</v>
      </c>
    </row>
    <row r="198" s="2" customFormat="1" ht="24.15" customHeight="1">
      <c r="A198" s="40"/>
      <c r="B198" s="41"/>
      <c r="C198" s="220" t="s">
        <v>259</v>
      </c>
      <c r="D198" s="220" t="s">
        <v>171</v>
      </c>
      <c r="E198" s="221" t="s">
        <v>2612</v>
      </c>
      <c r="F198" s="222" t="s">
        <v>1739</v>
      </c>
      <c r="G198" s="223" t="s">
        <v>998</v>
      </c>
      <c r="H198" s="224">
        <v>435.80000000000001</v>
      </c>
      <c r="I198" s="225"/>
      <c r="J198" s="225"/>
      <c r="K198" s="226">
        <f>ROUND(P198*H198,2)</f>
        <v>0</v>
      </c>
      <c r="L198" s="227"/>
      <c r="M198" s="46"/>
      <c r="N198" s="228" t="s">
        <v>20</v>
      </c>
      <c r="O198" s="229" t="s">
        <v>45</v>
      </c>
      <c r="P198" s="230">
        <f>I198+J198</f>
        <v>0</v>
      </c>
      <c r="Q198" s="230">
        <f>ROUND(I198*H198,2)</f>
        <v>0</v>
      </c>
      <c r="R198" s="230">
        <f>ROUND(J198*H198,2)</f>
        <v>0</v>
      </c>
      <c r="S198" s="86"/>
      <c r="T198" s="231">
        <f>S198*H198</f>
        <v>0</v>
      </c>
      <c r="U198" s="231">
        <v>0</v>
      </c>
      <c r="V198" s="231">
        <f>U198*H198</f>
        <v>0</v>
      </c>
      <c r="W198" s="231">
        <v>0</v>
      </c>
      <c r="X198" s="232">
        <f>W198*H198</f>
        <v>0</v>
      </c>
      <c r="Y198" s="40"/>
      <c r="Z198" s="40"/>
      <c r="AA198" s="40"/>
      <c r="AB198" s="40"/>
      <c r="AC198" s="40"/>
      <c r="AD198" s="40"/>
      <c r="AE198" s="40"/>
      <c r="AR198" s="233" t="s">
        <v>175</v>
      </c>
      <c r="AT198" s="233" t="s">
        <v>171</v>
      </c>
      <c r="AU198" s="233" t="s">
        <v>165</v>
      </c>
      <c r="AY198" s="19" t="s">
        <v>166</v>
      </c>
      <c r="BE198" s="234">
        <f>IF(O198="základní",K198,0)</f>
        <v>0</v>
      </c>
      <c r="BF198" s="234">
        <f>IF(O198="snížená",K198,0)</f>
        <v>0</v>
      </c>
      <c r="BG198" s="234">
        <f>IF(O198="zákl. přenesená",K198,0)</f>
        <v>0</v>
      </c>
      <c r="BH198" s="234">
        <f>IF(O198="sníž. přenesená",K198,0)</f>
        <v>0</v>
      </c>
      <c r="BI198" s="234">
        <f>IF(O198="nulová",K198,0)</f>
        <v>0</v>
      </c>
      <c r="BJ198" s="19" t="s">
        <v>84</v>
      </c>
      <c r="BK198" s="234">
        <f>ROUND(P198*H198,2)</f>
        <v>0</v>
      </c>
      <c r="BL198" s="19" t="s">
        <v>175</v>
      </c>
      <c r="BM198" s="233" t="s">
        <v>2613</v>
      </c>
    </row>
    <row r="199" s="15" customFormat="1">
      <c r="A199" s="15"/>
      <c r="B199" s="277"/>
      <c r="C199" s="278"/>
      <c r="D199" s="247" t="s">
        <v>605</v>
      </c>
      <c r="E199" s="279" t="s">
        <v>20</v>
      </c>
      <c r="F199" s="280" t="s">
        <v>1741</v>
      </c>
      <c r="G199" s="278"/>
      <c r="H199" s="279" t="s">
        <v>20</v>
      </c>
      <c r="I199" s="281"/>
      <c r="J199" s="281"/>
      <c r="K199" s="278"/>
      <c r="L199" s="278"/>
      <c r="M199" s="282"/>
      <c r="N199" s="283"/>
      <c r="O199" s="284"/>
      <c r="P199" s="284"/>
      <c r="Q199" s="284"/>
      <c r="R199" s="284"/>
      <c r="S199" s="284"/>
      <c r="T199" s="284"/>
      <c r="U199" s="284"/>
      <c r="V199" s="284"/>
      <c r="W199" s="284"/>
      <c r="X199" s="285"/>
      <c r="Y199" s="15"/>
      <c r="Z199" s="15"/>
      <c r="AA199" s="15"/>
      <c r="AB199" s="15"/>
      <c r="AC199" s="15"/>
      <c r="AD199" s="15"/>
      <c r="AE199" s="15"/>
      <c r="AT199" s="286" t="s">
        <v>605</v>
      </c>
      <c r="AU199" s="286" t="s">
        <v>165</v>
      </c>
      <c r="AV199" s="15" t="s">
        <v>84</v>
      </c>
      <c r="AW199" s="15" t="s">
        <v>5</v>
      </c>
      <c r="AX199" s="15" t="s">
        <v>76</v>
      </c>
      <c r="AY199" s="286" t="s">
        <v>166</v>
      </c>
    </row>
    <row r="200" s="13" customFormat="1">
      <c r="A200" s="13"/>
      <c r="B200" s="245"/>
      <c r="C200" s="246"/>
      <c r="D200" s="247" t="s">
        <v>605</v>
      </c>
      <c r="E200" s="248" t="s">
        <v>20</v>
      </c>
      <c r="F200" s="249" t="s">
        <v>2607</v>
      </c>
      <c r="G200" s="246"/>
      <c r="H200" s="250">
        <v>435.80000000000001</v>
      </c>
      <c r="I200" s="251"/>
      <c r="J200" s="251"/>
      <c r="K200" s="246"/>
      <c r="L200" s="246"/>
      <c r="M200" s="252"/>
      <c r="N200" s="253"/>
      <c r="O200" s="254"/>
      <c r="P200" s="254"/>
      <c r="Q200" s="254"/>
      <c r="R200" s="254"/>
      <c r="S200" s="254"/>
      <c r="T200" s="254"/>
      <c r="U200" s="254"/>
      <c r="V200" s="254"/>
      <c r="W200" s="254"/>
      <c r="X200" s="255"/>
      <c r="Y200" s="13"/>
      <c r="Z200" s="13"/>
      <c r="AA200" s="13"/>
      <c r="AB200" s="13"/>
      <c r="AC200" s="13"/>
      <c r="AD200" s="13"/>
      <c r="AE200" s="13"/>
      <c r="AT200" s="256" t="s">
        <v>605</v>
      </c>
      <c r="AU200" s="256" t="s">
        <v>165</v>
      </c>
      <c r="AV200" s="13" t="s">
        <v>86</v>
      </c>
      <c r="AW200" s="13" t="s">
        <v>5</v>
      </c>
      <c r="AX200" s="13" t="s">
        <v>84</v>
      </c>
      <c r="AY200" s="256" t="s">
        <v>166</v>
      </c>
    </row>
    <row r="201" s="2" customFormat="1" ht="24.15" customHeight="1">
      <c r="A201" s="40"/>
      <c r="B201" s="41"/>
      <c r="C201" s="220" t="s">
        <v>263</v>
      </c>
      <c r="D201" s="220" t="s">
        <v>171</v>
      </c>
      <c r="E201" s="221" t="s">
        <v>1742</v>
      </c>
      <c r="F201" s="222" t="s">
        <v>1743</v>
      </c>
      <c r="G201" s="223" t="s">
        <v>998</v>
      </c>
      <c r="H201" s="224">
        <v>2411.4499999999998</v>
      </c>
      <c r="I201" s="225"/>
      <c r="J201" s="225"/>
      <c r="K201" s="226">
        <f>ROUND(P201*H201,2)</f>
        <v>0</v>
      </c>
      <c r="L201" s="227"/>
      <c r="M201" s="46"/>
      <c r="N201" s="228" t="s">
        <v>20</v>
      </c>
      <c r="O201" s="229" t="s">
        <v>45</v>
      </c>
      <c r="P201" s="230">
        <f>I201+J201</f>
        <v>0</v>
      </c>
      <c r="Q201" s="230">
        <f>ROUND(I201*H201,2)</f>
        <v>0</v>
      </c>
      <c r="R201" s="230">
        <f>ROUND(J201*H201,2)</f>
        <v>0</v>
      </c>
      <c r="S201" s="86"/>
      <c r="T201" s="231">
        <f>S201*H201</f>
        <v>0</v>
      </c>
      <c r="U201" s="231">
        <v>0</v>
      </c>
      <c r="V201" s="231">
        <f>U201*H201</f>
        <v>0</v>
      </c>
      <c r="W201" s="231">
        <v>0</v>
      </c>
      <c r="X201" s="232">
        <f>W201*H201</f>
        <v>0</v>
      </c>
      <c r="Y201" s="40"/>
      <c r="Z201" s="40"/>
      <c r="AA201" s="40"/>
      <c r="AB201" s="40"/>
      <c r="AC201" s="40"/>
      <c r="AD201" s="40"/>
      <c r="AE201" s="40"/>
      <c r="AR201" s="233" t="s">
        <v>175</v>
      </c>
      <c r="AT201" s="233" t="s">
        <v>171</v>
      </c>
      <c r="AU201" s="233" t="s">
        <v>165</v>
      </c>
      <c r="AY201" s="19" t="s">
        <v>166</v>
      </c>
      <c r="BE201" s="234">
        <f>IF(O201="základní",K201,0)</f>
        <v>0</v>
      </c>
      <c r="BF201" s="234">
        <f>IF(O201="snížená",K201,0)</f>
        <v>0</v>
      </c>
      <c r="BG201" s="234">
        <f>IF(O201="zákl. přenesená",K201,0)</f>
        <v>0</v>
      </c>
      <c r="BH201" s="234">
        <f>IF(O201="sníž. přenesená",K201,0)</f>
        <v>0</v>
      </c>
      <c r="BI201" s="234">
        <f>IF(O201="nulová",K201,0)</f>
        <v>0</v>
      </c>
      <c r="BJ201" s="19" t="s">
        <v>84</v>
      </c>
      <c r="BK201" s="234">
        <f>ROUND(P201*H201,2)</f>
        <v>0</v>
      </c>
      <c r="BL201" s="19" t="s">
        <v>175</v>
      </c>
      <c r="BM201" s="233" t="s">
        <v>2614</v>
      </c>
    </row>
    <row r="202" s="15" customFormat="1">
      <c r="A202" s="15"/>
      <c r="B202" s="277"/>
      <c r="C202" s="278"/>
      <c r="D202" s="247" t="s">
        <v>605</v>
      </c>
      <c r="E202" s="279" t="s">
        <v>20</v>
      </c>
      <c r="F202" s="280" t="s">
        <v>1745</v>
      </c>
      <c r="G202" s="278"/>
      <c r="H202" s="279" t="s">
        <v>20</v>
      </c>
      <c r="I202" s="281"/>
      <c r="J202" s="281"/>
      <c r="K202" s="278"/>
      <c r="L202" s="278"/>
      <c r="M202" s="282"/>
      <c r="N202" s="283"/>
      <c r="O202" s="284"/>
      <c r="P202" s="284"/>
      <c r="Q202" s="284"/>
      <c r="R202" s="284"/>
      <c r="S202" s="284"/>
      <c r="T202" s="284"/>
      <c r="U202" s="284"/>
      <c r="V202" s="284"/>
      <c r="W202" s="284"/>
      <c r="X202" s="285"/>
      <c r="Y202" s="15"/>
      <c r="Z202" s="15"/>
      <c r="AA202" s="15"/>
      <c r="AB202" s="15"/>
      <c r="AC202" s="15"/>
      <c r="AD202" s="15"/>
      <c r="AE202" s="15"/>
      <c r="AT202" s="286" t="s">
        <v>605</v>
      </c>
      <c r="AU202" s="286" t="s">
        <v>165</v>
      </c>
      <c r="AV202" s="15" t="s">
        <v>84</v>
      </c>
      <c r="AW202" s="15" t="s">
        <v>5</v>
      </c>
      <c r="AX202" s="15" t="s">
        <v>76</v>
      </c>
      <c r="AY202" s="286" t="s">
        <v>166</v>
      </c>
    </row>
    <row r="203" s="13" customFormat="1">
      <c r="A203" s="13"/>
      <c r="B203" s="245"/>
      <c r="C203" s="246"/>
      <c r="D203" s="247" t="s">
        <v>605</v>
      </c>
      <c r="E203" s="248" t="s">
        <v>20</v>
      </c>
      <c r="F203" s="249" t="s">
        <v>2615</v>
      </c>
      <c r="G203" s="246"/>
      <c r="H203" s="250">
        <v>2411.4499999999998</v>
      </c>
      <c r="I203" s="251"/>
      <c r="J203" s="251"/>
      <c r="K203" s="246"/>
      <c r="L203" s="246"/>
      <c r="M203" s="252"/>
      <c r="N203" s="253"/>
      <c r="O203" s="254"/>
      <c r="P203" s="254"/>
      <c r="Q203" s="254"/>
      <c r="R203" s="254"/>
      <c r="S203" s="254"/>
      <c r="T203" s="254"/>
      <c r="U203" s="254"/>
      <c r="V203" s="254"/>
      <c r="W203" s="254"/>
      <c r="X203" s="255"/>
      <c r="Y203" s="13"/>
      <c r="Z203" s="13"/>
      <c r="AA203" s="13"/>
      <c r="AB203" s="13"/>
      <c r="AC203" s="13"/>
      <c r="AD203" s="13"/>
      <c r="AE203" s="13"/>
      <c r="AT203" s="256" t="s">
        <v>605</v>
      </c>
      <c r="AU203" s="256" t="s">
        <v>165</v>
      </c>
      <c r="AV203" s="13" t="s">
        <v>86</v>
      </c>
      <c r="AW203" s="13" t="s">
        <v>5</v>
      </c>
      <c r="AX203" s="13" t="s">
        <v>84</v>
      </c>
      <c r="AY203" s="256" t="s">
        <v>166</v>
      </c>
    </row>
    <row r="204" s="2" customFormat="1" ht="24.15" customHeight="1">
      <c r="A204" s="40"/>
      <c r="B204" s="41"/>
      <c r="C204" s="220" t="s">
        <v>267</v>
      </c>
      <c r="D204" s="220" t="s">
        <v>171</v>
      </c>
      <c r="E204" s="221" t="s">
        <v>1747</v>
      </c>
      <c r="F204" s="222" t="s">
        <v>1748</v>
      </c>
      <c r="G204" s="223" t="s">
        <v>998</v>
      </c>
      <c r="H204" s="224">
        <v>435.80000000000001</v>
      </c>
      <c r="I204" s="225"/>
      <c r="J204" s="225"/>
      <c r="K204" s="226">
        <f>ROUND(P204*H204,2)</f>
        <v>0</v>
      </c>
      <c r="L204" s="227"/>
      <c r="M204" s="46"/>
      <c r="N204" s="228" t="s">
        <v>20</v>
      </c>
      <c r="O204" s="229" t="s">
        <v>45</v>
      </c>
      <c r="P204" s="230">
        <f>I204+J204</f>
        <v>0</v>
      </c>
      <c r="Q204" s="230">
        <f>ROUND(I204*H204,2)</f>
        <v>0</v>
      </c>
      <c r="R204" s="230">
        <f>ROUND(J204*H204,2)</f>
        <v>0</v>
      </c>
      <c r="S204" s="86"/>
      <c r="T204" s="231">
        <f>S204*H204</f>
        <v>0</v>
      </c>
      <c r="U204" s="231">
        <v>0</v>
      </c>
      <c r="V204" s="231">
        <f>U204*H204</f>
        <v>0</v>
      </c>
      <c r="W204" s="231">
        <v>0</v>
      </c>
      <c r="X204" s="232">
        <f>W204*H204</f>
        <v>0</v>
      </c>
      <c r="Y204" s="40"/>
      <c r="Z204" s="40"/>
      <c r="AA204" s="40"/>
      <c r="AB204" s="40"/>
      <c r="AC204" s="40"/>
      <c r="AD204" s="40"/>
      <c r="AE204" s="40"/>
      <c r="AR204" s="233" t="s">
        <v>175</v>
      </c>
      <c r="AT204" s="233" t="s">
        <v>171</v>
      </c>
      <c r="AU204" s="233" t="s">
        <v>165</v>
      </c>
      <c r="AY204" s="19" t="s">
        <v>166</v>
      </c>
      <c r="BE204" s="234">
        <f>IF(O204="základní",K204,0)</f>
        <v>0</v>
      </c>
      <c r="BF204" s="234">
        <f>IF(O204="snížená",K204,0)</f>
        <v>0</v>
      </c>
      <c r="BG204" s="234">
        <f>IF(O204="zákl. přenesená",K204,0)</f>
        <v>0</v>
      </c>
      <c r="BH204" s="234">
        <f>IF(O204="sníž. přenesená",K204,0)</f>
        <v>0</v>
      </c>
      <c r="BI204" s="234">
        <f>IF(O204="nulová",K204,0)</f>
        <v>0</v>
      </c>
      <c r="BJ204" s="19" t="s">
        <v>84</v>
      </c>
      <c r="BK204" s="234">
        <f>ROUND(P204*H204,2)</f>
        <v>0</v>
      </c>
      <c r="BL204" s="19" t="s">
        <v>175</v>
      </c>
      <c r="BM204" s="233" t="s">
        <v>2616</v>
      </c>
    </row>
    <row r="205" s="13" customFormat="1">
      <c r="A205" s="13"/>
      <c r="B205" s="245"/>
      <c r="C205" s="246"/>
      <c r="D205" s="247" t="s">
        <v>605</v>
      </c>
      <c r="E205" s="248" t="s">
        <v>20</v>
      </c>
      <c r="F205" s="249" t="s">
        <v>2617</v>
      </c>
      <c r="G205" s="246"/>
      <c r="H205" s="250">
        <v>435.80000000000001</v>
      </c>
      <c r="I205" s="251"/>
      <c r="J205" s="251"/>
      <c r="K205" s="246"/>
      <c r="L205" s="246"/>
      <c r="M205" s="252"/>
      <c r="N205" s="253"/>
      <c r="O205" s="254"/>
      <c r="P205" s="254"/>
      <c r="Q205" s="254"/>
      <c r="R205" s="254"/>
      <c r="S205" s="254"/>
      <c r="T205" s="254"/>
      <c r="U205" s="254"/>
      <c r="V205" s="254"/>
      <c r="W205" s="254"/>
      <c r="X205" s="255"/>
      <c r="Y205" s="13"/>
      <c r="Z205" s="13"/>
      <c r="AA205" s="13"/>
      <c r="AB205" s="13"/>
      <c r="AC205" s="13"/>
      <c r="AD205" s="13"/>
      <c r="AE205" s="13"/>
      <c r="AT205" s="256" t="s">
        <v>605</v>
      </c>
      <c r="AU205" s="256" t="s">
        <v>165</v>
      </c>
      <c r="AV205" s="13" t="s">
        <v>86</v>
      </c>
      <c r="AW205" s="13" t="s">
        <v>5</v>
      </c>
      <c r="AX205" s="13" t="s">
        <v>84</v>
      </c>
      <c r="AY205" s="256" t="s">
        <v>166</v>
      </c>
    </row>
    <row r="206" s="2" customFormat="1" ht="24.15" customHeight="1">
      <c r="A206" s="40"/>
      <c r="B206" s="41"/>
      <c r="C206" s="220" t="s">
        <v>271</v>
      </c>
      <c r="D206" s="220" t="s">
        <v>171</v>
      </c>
      <c r="E206" s="221" t="s">
        <v>1750</v>
      </c>
      <c r="F206" s="222" t="s">
        <v>1751</v>
      </c>
      <c r="G206" s="223" t="s">
        <v>998</v>
      </c>
      <c r="H206" s="224">
        <v>435.80000000000001</v>
      </c>
      <c r="I206" s="225"/>
      <c r="J206" s="225"/>
      <c r="K206" s="226">
        <f>ROUND(P206*H206,2)</f>
        <v>0</v>
      </c>
      <c r="L206" s="227"/>
      <c r="M206" s="46"/>
      <c r="N206" s="228" t="s">
        <v>20</v>
      </c>
      <c r="O206" s="229" t="s">
        <v>45</v>
      </c>
      <c r="P206" s="230">
        <f>I206+J206</f>
        <v>0</v>
      </c>
      <c r="Q206" s="230">
        <f>ROUND(I206*H206,2)</f>
        <v>0</v>
      </c>
      <c r="R206" s="230">
        <f>ROUND(J206*H206,2)</f>
        <v>0</v>
      </c>
      <c r="S206" s="86"/>
      <c r="T206" s="231">
        <f>S206*H206</f>
        <v>0</v>
      </c>
      <c r="U206" s="231">
        <v>0</v>
      </c>
      <c r="V206" s="231">
        <f>U206*H206</f>
        <v>0</v>
      </c>
      <c r="W206" s="231">
        <v>0</v>
      </c>
      <c r="X206" s="232">
        <f>W206*H206</f>
        <v>0</v>
      </c>
      <c r="Y206" s="40"/>
      <c r="Z206" s="40"/>
      <c r="AA206" s="40"/>
      <c r="AB206" s="40"/>
      <c r="AC206" s="40"/>
      <c r="AD206" s="40"/>
      <c r="AE206" s="40"/>
      <c r="AR206" s="233" t="s">
        <v>175</v>
      </c>
      <c r="AT206" s="233" t="s">
        <v>171</v>
      </c>
      <c r="AU206" s="233" t="s">
        <v>165</v>
      </c>
      <c r="AY206" s="19" t="s">
        <v>166</v>
      </c>
      <c r="BE206" s="234">
        <f>IF(O206="základní",K206,0)</f>
        <v>0</v>
      </c>
      <c r="BF206" s="234">
        <f>IF(O206="snížená",K206,0)</f>
        <v>0</v>
      </c>
      <c r="BG206" s="234">
        <f>IF(O206="zákl. přenesená",K206,0)</f>
        <v>0</v>
      </c>
      <c r="BH206" s="234">
        <f>IF(O206="sníž. přenesená",K206,0)</f>
        <v>0</v>
      </c>
      <c r="BI206" s="234">
        <f>IF(O206="nulová",K206,0)</f>
        <v>0</v>
      </c>
      <c r="BJ206" s="19" t="s">
        <v>84</v>
      </c>
      <c r="BK206" s="234">
        <f>ROUND(P206*H206,2)</f>
        <v>0</v>
      </c>
      <c r="BL206" s="19" t="s">
        <v>175</v>
      </c>
      <c r="BM206" s="233" t="s">
        <v>2618</v>
      </c>
    </row>
    <row r="207" s="13" customFormat="1">
      <c r="A207" s="13"/>
      <c r="B207" s="245"/>
      <c r="C207" s="246"/>
      <c r="D207" s="247" t="s">
        <v>605</v>
      </c>
      <c r="E207" s="248" t="s">
        <v>20</v>
      </c>
      <c r="F207" s="249" t="s">
        <v>2607</v>
      </c>
      <c r="G207" s="246"/>
      <c r="H207" s="250">
        <v>435.80000000000001</v>
      </c>
      <c r="I207" s="251"/>
      <c r="J207" s="251"/>
      <c r="K207" s="246"/>
      <c r="L207" s="246"/>
      <c r="M207" s="252"/>
      <c r="N207" s="253"/>
      <c r="O207" s="254"/>
      <c r="P207" s="254"/>
      <c r="Q207" s="254"/>
      <c r="R207" s="254"/>
      <c r="S207" s="254"/>
      <c r="T207" s="254"/>
      <c r="U207" s="254"/>
      <c r="V207" s="254"/>
      <c r="W207" s="254"/>
      <c r="X207" s="255"/>
      <c r="Y207" s="13"/>
      <c r="Z207" s="13"/>
      <c r="AA207" s="13"/>
      <c r="AB207" s="13"/>
      <c r="AC207" s="13"/>
      <c r="AD207" s="13"/>
      <c r="AE207" s="13"/>
      <c r="AT207" s="256" t="s">
        <v>605</v>
      </c>
      <c r="AU207" s="256" t="s">
        <v>165</v>
      </c>
      <c r="AV207" s="13" t="s">
        <v>86</v>
      </c>
      <c r="AW207" s="13" t="s">
        <v>5</v>
      </c>
      <c r="AX207" s="13" t="s">
        <v>84</v>
      </c>
      <c r="AY207" s="256" t="s">
        <v>166</v>
      </c>
    </row>
    <row r="208" s="2" customFormat="1" ht="21.75" customHeight="1">
      <c r="A208" s="40"/>
      <c r="B208" s="41"/>
      <c r="C208" s="220" t="s">
        <v>275</v>
      </c>
      <c r="D208" s="220" t="s">
        <v>171</v>
      </c>
      <c r="E208" s="221" t="s">
        <v>1753</v>
      </c>
      <c r="F208" s="222" t="s">
        <v>1754</v>
      </c>
      <c r="G208" s="223" t="s">
        <v>998</v>
      </c>
      <c r="H208" s="224">
        <v>435.80000000000001</v>
      </c>
      <c r="I208" s="225"/>
      <c r="J208" s="225"/>
      <c r="K208" s="226">
        <f>ROUND(P208*H208,2)</f>
        <v>0</v>
      </c>
      <c r="L208" s="227"/>
      <c r="M208" s="46"/>
      <c r="N208" s="228" t="s">
        <v>20</v>
      </c>
      <c r="O208" s="229" t="s">
        <v>45</v>
      </c>
      <c r="P208" s="230">
        <f>I208+J208</f>
        <v>0</v>
      </c>
      <c r="Q208" s="230">
        <f>ROUND(I208*H208,2)</f>
        <v>0</v>
      </c>
      <c r="R208" s="230">
        <f>ROUND(J208*H208,2)</f>
        <v>0</v>
      </c>
      <c r="S208" s="86"/>
      <c r="T208" s="231">
        <f>S208*H208</f>
        <v>0</v>
      </c>
      <c r="U208" s="231">
        <v>0</v>
      </c>
      <c r="V208" s="231">
        <f>U208*H208</f>
        <v>0</v>
      </c>
      <c r="W208" s="231">
        <v>0</v>
      </c>
      <c r="X208" s="232">
        <f>W208*H208</f>
        <v>0</v>
      </c>
      <c r="Y208" s="40"/>
      <c r="Z208" s="40"/>
      <c r="AA208" s="40"/>
      <c r="AB208" s="40"/>
      <c r="AC208" s="40"/>
      <c r="AD208" s="40"/>
      <c r="AE208" s="40"/>
      <c r="AR208" s="233" t="s">
        <v>175</v>
      </c>
      <c r="AT208" s="233" t="s">
        <v>171</v>
      </c>
      <c r="AU208" s="233" t="s">
        <v>165</v>
      </c>
      <c r="AY208" s="19" t="s">
        <v>166</v>
      </c>
      <c r="BE208" s="234">
        <f>IF(O208="základní",K208,0)</f>
        <v>0</v>
      </c>
      <c r="BF208" s="234">
        <f>IF(O208="snížená",K208,0)</f>
        <v>0</v>
      </c>
      <c r="BG208" s="234">
        <f>IF(O208="zákl. přenesená",K208,0)</f>
        <v>0</v>
      </c>
      <c r="BH208" s="234">
        <f>IF(O208="sníž. přenesená",K208,0)</f>
        <v>0</v>
      </c>
      <c r="BI208" s="234">
        <f>IF(O208="nulová",K208,0)</f>
        <v>0</v>
      </c>
      <c r="BJ208" s="19" t="s">
        <v>84</v>
      </c>
      <c r="BK208" s="234">
        <f>ROUND(P208*H208,2)</f>
        <v>0</v>
      </c>
      <c r="BL208" s="19" t="s">
        <v>175</v>
      </c>
      <c r="BM208" s="233" t="s">
        <v>2619</v>
      </c>
    </row>
    <row r="209" s="13" customFormat="1">
      <c r="A209" s="13"/>
      <c r="B209" s="245"/>
      <c r="C209" s="246"/>
      <c r="D209" s="247" t="s">
        <v>605</v>
      </c>
      <c r="E209" s="248" t="s">
        <v>20</v>
      </c>
      <c r="F209" s="249" t="s">
        <v>2607</v>
      </c>
      <c r="G209" s="246"/>
      <c r="H209" s="250">
        <v>435.80000000000001</v>
      </c>
      <c r="I209" s="251"/>
      <c r="J209" s="251"/>
      <c r="K209" s="246"/>
      <c r="L209" s="246"/>
      <c r="M209" s="252"/>
      <c r="N209" s="253"/>
      <c r="O209" s="254"/>
      <c r="P209" s="254"/>
      <c r="Q209" s="254"/>
      <c r="R209" s="254"/>
      <c r="S209" s="254"/>
      <c r="T209" s="254"/>
      <c r="U209" s="254"/>
      <c r="V209" s="254"/>
      <c r="W209" s="254"/>
      <c r="X209" s="255"/>
      <c r="Y209" s="13"/>
      <c r="Z209" s="13"/>
      <c r="AA209" s="13"/>
      <c r="AB209" s="13"/>
      <c r="AC209" s="13"/>
      <c r="AD209" s="13"/>
      <c r="AE209" s="13"/>
      <c r="AT209" s="256" t="s">
        <v>605</v>
      </c>
      <c r="AU209" s="256" t="s">
        <v>165</v>
      </c>
      <c r="AV209" s="13" t="s">
        <v>86</v>
      </c>
      <c r="AW209" s="13" t="s">
        <v>5</v>
      </c>
      <c r="AX209" s="13" t="s">
        <v>84</v>
      </c>
      <c r="AY209" s="256" t="s">
        <v>166</v>
      </c>
    </row>
    <row r="210" s="2" customFormat="1" ht="16.5" customHeight="1">
      <c r="A210" s="40"/>
      <c r="B210" s="41"/>
      <c r="C210" s="220" t="s">
        <v>279</v>
      </c>
      <c r="D210" s="220" t="s">
        <v>171</v>
      </c>
      <c r="E210" s="221" t="s">
        <v>2620</v>
      </c>
      <c r="F210" s="222" t="s">
        <v>2621</v>
      </c>
      <c r="G210" s="223" t="s">
        <v>599</v>
      </c>
      <c r="H210" s="224">
        <v>21.789999999999999</v>
      </c>
      <c r="I210" s="225"/>
      <c r="J210" s="225"/>
      <c r="K210" s="226">
        <f>ROUND(P210*H210,2)</f>
        <v>0</v>
      </c>
      <c r="L210" s="227"/>
      <c r="M210" s="46"/>
      <c r="N210" s="228" t="s">
        <v>20</v>
      </c>
      <c r="O210" s="229" t="s">
        <v>45</v>
      </c>
      <c r="P210" s="230">
        <f>I210+J210</f>
        <v>0</v>
      </c>
      <c r="Q210" s="230">
        <f>ROUND(I210*H210,2)</f>
        <v>0</v>
      </c>
      <c r="R210" s="230">
        <f>ROUND(J210*H210,2)</f>
        <v>0</v>
      </c>
      <c r="S210" s="86"/>
      <c r="T210" s="231">
        <f>S210*H210</f>
        <v>0</v>
      </c>
      <c r="U210" s="231">
        <v>0</v>
      </c>
      <c r="V210" s="231">
        <f>U210*H210</f>
        <v>0</v>
      </c>
      <c r="W210" s="231">
        <v>0</v>
      </c>
      <c r="X210" s="232">
        <f>W210*H210</f>
        <v>0</v>
      </c>
      <c r="Y210" s="40"/>
      <c r="Z210" s="40"/>
      <c r="AA210" s="40"/>
      <c r="AB210" s="40"/>
      <c r="AC210" s="40"/>
      <c r="AD210" s="40"/>
      <c r="AE210" s="40"/>
      <c r="AR210" s="233" t="s">
        <v>175</v>
      </c>
      <c r="AT210" s="233" t="s">
        <v>171</v>
      </c>
      <c r="AU210" s="233" t="s">
        <v>165</v>
      </c>
      <c r="AY210" s="19" t="s">
        <v>166</v>
      </c>
      <c r="BE210" s="234">
        <f>IF(O210="základní",K210,0)</f>
        <v>0</v>
      </c>
      <c r="BF210" s="234">
        <f>IF(O210="snížená",K210,0)</f>
        <v>0</v>
      </c>
      <c r="BG210" s="234">
        <f>IF(O210="zákl. přenesená",K210,0)</f>
        <v>0</v>
      </c>
      <c r="BH210" s="234">
        <f>IF(O210="sníž. přenesená",K210,0)</f>
        <v>0</v>
      </c>
      <c r="BI210" s="234">
        <f>IF(O210="nulová",K210,0)</f>
        <v>0</v>
      </c>
      <c r="BJ210" s="19" t="s">
        <v>84</v>
      </c>
      <c r="BK210" s="234">
        <f>ROUND(P210*H210,2)</f>
        <v>0</v>
      </c>
      <c r="BL210" s="19" t="s">
        <v>175</v>
      </c>
      <c r="BM210" s="233" t="s">
        <v>2622</v>
      </c>
    </row>
    <row r="211" s="13" customFormat="1">
      <c r="A211" s="13"/>
      <c r="B211" s="245"/>
      <c r="C211" s="246"/>
      <c r="D211" s="247" t="s">
        <v>605</v>
      </c>
      <c r="E211" s="248" t="s">
        <v>20</v>
      </c>
      <c r="F211" s="249" t="s">
        <v>2623</v>
      </c>
      <c r="G211" s="246"/>
      <c r="H211" s="250">
        <v>21.789999999999999</v>
      </c>
      <c r="I211" s="251"/>
      <c r="J211" s="251"/>
      <c r="K211" s="246"/>
      <c r="L211" s="246"/>
      <c r="M211" s="252"/>
      <c r="N211" s="253"/>
      <c r="O211" s="254"/>
      <c r="P211" s="254"/>
      <c r="Q211" s="254"/>
      <c r="R211" s="254"/>
      <c r="S211" s="254"/>
      <c r="T211" s="254"/>
      <c r="U211" s="254"/>
      <c r="V211" s="254"/>
      <c r="W211" s="254"/>
      <c r="X211" s="255"/>
      <c r="Y211" s="13"/>
      <c r="Z211" s="13"/>
      <c r="AA211" s="13"/>
      <c r="AB211" s="13"/>
      <c r="AC211" s="13"/>
      <c r="AD211" s="13"/>
      <c r="AE211" s="13"/>
      <c r="AT211" s="256" t="s">
        <v>605</v>
      </c>
      <c r="AU211" s="256" t="s">
        <v>165</v>
      </c>
      <c r="AV211" s="13" t="s">
        <v>86</v>
      </c>
      <c r="AW211" s="13" t="s">
        <v>5</v>
      </c>
      <c r="AX211" s="13" t="s">
        <v>84</v>
      </c>
      <c r="AY211" s="256" t="s">
        <v>166</v>
      </c>
    </row>
    <row r="212" s="12" customFormat="1" ht="22.8" customHeight="1">
      <c r="A212" s="12"/>
      <c r="B212" s="203"/>
      <c r="C212" s="204"/>
      <c r="D212" s="205" t="s">
        <v>75</v>
      </c>
      <c r="E212" s="218" t="s">
        <v>86</v>
      </c>
      <c r="F212" s="218" t="s">
        <v>1405</v>
      </c>
      <c r="G212" s="204"/>
      <c r="H212" s="204"/>
      <c r="I212" s="207"/>
      <c r="J212" s="207"/>
      <c r="K212" s="219">
        <f>BK212</f>
        <v>0</v>
      </c>
      <c r="L212" s="204"/>
      <c r="M212" s="209"/>
      <c r="N212" s="210"/>
      <c r="O212" s="211"/>
      <c r="P212" s="211"/>
      <c r="Q212" s="212">
        <f>Q213+Q222</f>
        <v>0</v>
      </c>
      <c r="R212" s="212">
        <f>R213+R222</f>
        <v>0</v>
      </c>
      <c r="S212" s="211"/>
      <c r="T212" s="213">
        <f>T213+T222</f>
        <v>0</v>
      </c>
      <c r="U212" s="211"/>
      <c r="V212" s="213">
        <f>V213+V222</f>
        <v>51.576938769999991</v>
      </c>
      <c r="W212" s="211"/>
      <c r="X212" s="214">
        <f>X213+X222</f>
        <v>0</v>
      </c>
      <c r="Y212" s="12"/>
      <c r="Z212" s="12"/>
      <c r="AA212" s="12"/>
      <c r="AB212" s="12"/>
      <c r="AC212" s="12"/>
      <c r="AD212" s="12"/>
      <c r="AE212" s="12"/>
      <c r="AR212" s="215" t="s">
        <v>84</v>
      </c>
      <c r="AT212" s="216" t="s">
        <v>75</v>
      </c>
      <c r="AU212" s="216" t="s">
        <v>84</v>
      </c>
      <c r="AY212" s="215" t="s">
        <v>166</v>
      </c>
      <c r="BK212" s="217">
        <f>BK213+BK222</f>
        <v>0</v>
      </c>
    </row>
    <row r="213" s="12" customFormat="1" ht="20.88" customHeight="1">
      <c r="A213" s="12"/>
      <c r="B213" s="203"/>
      <c r="C213" s="204"/>
      <c r="D213" s="205" t="s">
        <v>75</v>
      </c>
      <c r="E213" s="218" t="s">
        <v>8</v>
      </c>
      <c r="F213" s="218" t="s">
        <v>1777</v>
      </c>
      <c r="G213" s="204"/>
      <c r="H213" s="204"/>
      <c r="I213" s="207"/>
      <c r="J213" s="207"/>
      <c r="K213" s="219">
        <f>BK213</f>
        <v>0</v>
      </c>
      <c r="L213" s="204"/>
      <c r="M213" s="209"/>
      <c r="N213" s="210"/>
      <c r="O213" s="211"/>
      <c r="P213" s="211"/>
      <c r="Q213" s="212">
        <f>SUM(Q214:Q221)</f>
        <v>0</v>
      </c>
      <c r="R213" s="212">
        <f>SUM(R214:R221)</f>
        <v>0</v>
      </c>
      <c r="S213" s="211"/>
      <c r="T213" s="213">
        <f>SUM(T214:T221)</f>
        <v>0</v>
      </c>
      <c r="U213" s="211"/>
      <c r="V213" s="213">
        <f>SUM(V214:V221)</f>
        <v>36.382249479999992</v>
      </c>
      <c r="W213" s="211"/>
      <c r="X213" s="214">
        <f>SUM(X214:X221)</f>
        <v>0</v>
      </c>
      <c r="Y213" s="12"/>
      <c r="Z213" s="12"/>
      <c r="AA213" s="12"/>
      <c r="AB213" s="12"/>
      <c r="AC213" s="12"/>
      <c r="AD213" s="12"/>
      <c r="AE213" s="12"/>
      <c r="AR213" s="215" t="s">
        <v>84</v>
      </c>
      <c r="AT213" s="216" t="s">
        <v>75</v>
      </c>
      <c r="AU213" s="216" t="s">
        <v>86</v>
      </c>
      <c r="AY213" s="215" t="s">
        <v>166</v>
      </c>
      <c r="BK213" s="217">
        <f>SUM(BK214:BK221)</f>
        <v>0</v>
      </c>
    </row>
    <row r="214" s="2" customFormat="1" ht="24.15" customHeight="1">
      <c r="A214" s="40"/>
      <c r="B214" s="41"/>
      <c r="C214" s="220" t="s">
        <v>283</v>
      </c>
      <c r="D214" s="220" t="s">
        <v>171</v>
      </c>
      <c r="E214" s="221" t="s">
        <v>1778</v>
      </c>
      <c r="F214" s="222" t="s">
        <v>1779</v>
      </c>
      <c r="G214" s="223" t="s">
        <v>599</v>
      </c>
      <c r="H214" s="224">
        <v>22.215</v>
      </c>
      <c r="I214" s="225"/>
      <c r="J214" s="225"/>
      <c r="K214" s="226">
        <f>ROUND(P214*H214,2)</f>
        <v>0</v>
      </c>
      <c r="L214" s="227"/>
      <c r="M214" s="46"/>
      <c r="N214" s="228" t="s">
        <v>20</v>
      </c>
      <c r="O214" s="229" t="s">
        <v>45</v>
      </c>
      <c r="P214" s="230">
        <f>I214+J214</f>
        <v>0</v>
      </c>
      <c r="Q214" s="230">
        <f>ROUND(I214*H214,2)</f>
        <v>0</v>
      </c>
      <c r="R214" s="230">
        <f>ROUND(J214*H214,2)</f>
        <v>0</v>
      </c>
      <c r="S214" s="86"/>
      <c r="T214" s="231">
        <f>S214*H214</f>
        <v>0</v>
      </c>
      <c r="U214" s="231">
        <v>1.6299999999999999</v>
      </c>
      <c r="V214" s="231">
        <f>U214*H214</f>
        <v>36.210449999999994</v>
      </c>
      <c r="W214" s="231">
        <v>0</v>
      </c>
      <c r="X214" s="232">
        <f>W214*H214</f>
        <v>0</v>
      </c>
      <c r="Y214" s="40"/>
      <c r="Z214" s="40"/>
      <c r="AA214" s="40"/>
      <c r="AB214" s="40"/>
      <c r="AC214" s="40"/>
      <c r="AD214" s="40"/>
      <c r="AE214" s="40"/>
      <c r="AR214" s="233" t="s">
        <v>175</v>
      </c>
      <c r="AT214" s="233" t="s">
        <v>171</v>
      </c>
      <c r="AU214" s="233" t="s">
        <v>165</v>
      </c>
      <c r="AY214" s="19" t="s">
        <v>166</v>
      </c>
      <c r="BE214" s="234">
        <f>IF(O214="základní",K214,0)</f>
        <v>0</v>
      </c>
      <c r="BF214" s="234">
        <f>IF(O214="snížená",K214,0)</f>
        <v>0</v>
      </c>
      <c r="BG214" s="234">
        <f>IF(O214="zákl. přenesená",K214,0)</f>
        <v>0</v>
      </c>
      <c r="BH214" s="234">
        <f>IF(O214="sníž. přenesená",K214,0)</f>
        <v>0</v>
      </c>
      <c r="BI214" s="234">
        <f>IF(O214="nulová",K214,0)</f>
        <v>0</v>
      </c>
      <c r="BJ214" s="19" t="s">
        <v>84</v>
      </c>
      <c r="BK214" s="234">
        <f>ROUND(P214*H214,2)</f>
        <v>0</v>
      </c>
      <c r="BL214" s="19" t="s">
        <v>175</v>
      </c>
      <c r="BM214" s="233" t="s">
        <v>2624</v>
      </c>
    </row>
    <row r="215" s="15" customFormat="1">
      <c r="A215" s="15"/>
      <c r="B215" s="277"/>
      <c r="C215" s="278"/>
      <c r="D215" s="247" t="s">
        <v>605</v>
      </c>
      <c r="E215" s="279" t="s">
        <v>20</v>
      </c>
      <c r="F215" s="280" t="s">
        <v>1781</v>
      </c>
      <c r="G215" s="278"/>
      <c r="H215" s="279" t="s">
        <v>20</v>
      </c>
      <c r="I215" s="281"/>
      <c r="J215" s="281"/>
      <c r="K215" s="278"/>
      <c r="L215" s="278"/>
      <c r="M215" s="282"/>
      <c r="N215" s="283"/>
      <c r="O215" s="284"/>
      <c r="P215" s="284"/>
      <c r="Q215" s="284"/>
      <c r="R215" s="284"/>
      <c r="S215" s="284"/>
      <c r="T215" s="284"/>
      <c r="U215" s="284"/>
      <c r="V215" s="284"/>
      <c r="W215" s="284"/>
      <c r="X215" s="285"/>
      <c r="Y215" s="15"/>
      <c r="Z215" s="15"/>
      <c r="AA215" s="15"/>
      <c r="AB215" s="15"/>
      <c r="AC215" s="15"/>
      <c r="AD215" s="15"/>
      <c r="AE215" s="15"/>
      <c r="AT215" s="286" t="s">
        <v>605</v>
      </c>
      <c r="AU215" s="286" t="s">
        <v>165</v>
      </c>
      <c r="AV215" s="15" t="s">
        <v>84</v>
      </c>
      <c r="AW215" s="15" t="s">
        <v>5</v>
      </c>
      <c r="AX215" s="15" t="s">
        <v>76</v>
      </c>
      <c r="AY215" s="286" t="s">
        <v>166</v>
      </c>
    </row>
    <row r="216" s="13" customFormat="1">
      <c r="A216" s="13"/>
      <c r="B216" s="245"/>
      <c r="C216" s="246"/>
      <c r="D216" s="247" t="s">
        <v>605</v>
      </c>
      <c r="E216" s="248" t="s">
        <v>20</v>
      </c>
      <c r="F216" s="249" t="s">
        <v>2625</v>
      </c>
      <c r="G216" s="246"/>
      <c r="H216" s="250">
        <v>22.215</v>
      </c>
      <c r="I216" s="251"/>
      <c r="J216" s="251"/>
      <c r="K216" s="246"/>
      <c r="L216" s="246"/>
      <c r="M216" s="252"/>
      <c r="N216" s="253"/>
      <c r="O216" s="254"/>
      <c r="P216" s="254"/>
      <c r="Q216" s="254"/>
      <c r="R216" s="254"/>
      <c r="S216" s="254"/>
      <c r="T216" s="254"/>
      <c r="U216" s="254"/>
      <c r="V216" s="254"/>
      <c r="W216" s="254"/>
      <c r="X216" s="255"/>
      <c r="Y216" s="13"/>
      <c r="Z216" s="13"/>
      <c r="AA216" s="13"/>
      <c r="AB216" s="13"/>
      <c r="AC216" s="13"/>
      <c r="AD216" s="13"/>
      <c r="AE216" s="13"/>
      <c r="AT216" s="256" t="s">
        <v>605</v>
      </c>
      <c r="AU216" s="256" t="s">
        <v>165</v>
      </c>
      <c r="AV216" s="13" t="s">
        <v>86</v>
      </c>
      <c r="AW216" s="13" t="s">
        <v>5</v>
      </c>
      <c r="AX216" s="13" t="s">
        <v>76</v>
      </c>
      <c r="AY216" s="256" t="s">
        <v>166</v>
      </c>
    </row>
    <row r="217" s="14" customFormat="1">
      <c r="A217" s="14"/>
      <c r="B217" s="257"/>
      <c r="C217" s="258"/>
      <c r="D217" s="247" t="s">
        <v>605</v>
      </c>
      <c r="E217" s="259" t="s">
        <v>20</v>
      </c>
      <c r="F217" s="260" t="s">
        <v>608</v>
      </c>
      <c r="G217" s="258"/>
      <c r="H217" s="261">
        <v>22.215</v>
      </c>
      <c r="I217" s="262"/>
      <c r="J217" s="262"/>
      <c r="K217" s="258"/>
      <c r="L217" s="258"/>
      <c r="M217" s="263"/>
      <c r="N217" s="264"/>
      <c r="O217" s="265"/>
      <c r="P217" s="265"/>
      <c r="Q217" s="265"/>
      <c r="R217" s="265"/>
      <c r="S217" s="265"/>
      <c r="T217" s="265"/>
      <c r="U217" s="265"/>
      <c r="V217" s="265"/>
      <c r="W217" s="265"/>
      <c r="X217" s="266"/>
      <c r="Y217" s="14"/>
      <c r="Z217" s="14"/>
      <c r="AA217" s="14"/>
      <c r="AB217" s="14"/>
      <c r="AC217" s="14"/>
      <c r="AD217" s="14"/>
      <c r="AE217" s="14"/>
      <c r="AT217" s="267" t="s">
        <v>605</v>
      </c>
      <c r="AU217" s="267" t="s">
        <v>165</v>
      </c>
      <c r="AV217" s="14" t="s">
        <v>175</v>
      </c>
      <c r="AW217" s="14" t="s">
        <v>5</v>
      </c>
      <c r="AX217" s="14" t="s">
        <v>84</v>
      </c>
      <c r="AY217" s="267" t="s">
        <v>166</v>
      </c>
    </row>
    <row r="218" s="2" customFormat="1" ht="16.5" customHeight="1">
      <c r="A218" s="40"/>
      <c r="B218" s="41"/>
      <c r="C218" s="220" t="s">
        <v>287</v>
      </c>
      <c r="D218" s="220" t="s">
        <v>171</v>
      </c>
      <c r="E218" s="221" t="s">
        <v>1783</v>
      </c>
      <c r="F218" s="222" t="s">
        <v>1784</v>
      </c>
      <c r="G218" s="223" t="s">
        <v>599</v>
      </c>
      <c r="H218" s="224">
        <v>6.3470000000000004</v>
      </c>
      <c r="I218" s="225"/>
      <c r="J218" s="225"/>
      <c r="K218" s="226">
        <f>ROUND(P218*H218,2)</f>
        <v>0</v>
      </c>
      <c r="L218" s="227"/>
      <c r="M218" s="46"/>
      <c r="N218" s="228" t="s">
        <v>20</v>
      </c>
      <c r="O218" s="229" t="s">
        <v>45</v>
      </c>
      <c r="P218" s="230">
        <f>I218+J218</f>
        <v>0</v>
      </c>
      <c r="Q218" s="230">
        <f>ROUND(I218*H218,2)</f>
        <v>0</v>
      </c>
      <c r="R218" s="230">
        <f>ROUND(J218*H218,2)</f>
        <v>0</v>
      </c>
      <c r="S218" s="86"/>
      <c r="T218" s="231">
        <f>S218*H218</f>
        <v>0</v>
      </c>
      <c r="U218" s="231">
        <v>0</v>
      </c>
      <c r="V218" s="231">
        <f>U218*H218</f>
        <v>0</v>
      </c>
      <c r="W218" s="231">
        <v>0</v>
      </c>
      <c r="X218" s="232">
        <f>W218*H218</f>
        <v>0</v>
      </c>
      <c r="Y218" s="40"/>
      <c r="Z218" s="40"/>
      <c r="AA218" s="40"/>
      <c r="AB218" s="40"/>
      <c r="AC218" s="40"/>
      <c r="AD218" s="40"/>
      <c r="AE218" s="40"/>
      <c r="AR218" s="233" t="s">
        <v>175</v>
      </c>
      <c r="AT218" s="233" t="s">
        <v>171</v>
      </c>
      <c r="AU218" s="233" t="s">
        <v>165</v>
      </c>
      <c r="AY218" s="19" t="s">
        <v>166</v>
      </c>
      <c r="BE218" s="234">
        <f>IF(O218="základní",K218,0)</f>
        <v>0</v>
      </c>
      <c r="BF218" s="234">
        <f>IF(O218="snížená",K218,0)</f>
        <v>0</v>
      </c>
      <c r="BG218" s="234">
        <f>IF(O218="zákl. přenesená",K218,0)</f>
        <v>0</v>
      </c>
      <c r="BH218" s="234">
        <f>IF(O218="sníž. přenesená",K218,0)</f>
        <v>0</v>
      </c>
      <c r="BI218" s="234">
        <f>IF(O218="nulová",K218,0)</f>
        <v>0</v>
      </c>
      <c r="BJ218" s="19" t="s">
        <v>84</v>
      </c>
      <c r="BK218" s="234">
        <f>ROUND(P218*H218,2)</f>
        <v>0</v>
      </c>
      <c r="BL218" s="19" t="s">
        <v>175</v>
      </c>
      <c r="BM218" s="233" t="s">
        <v>2626</v>
      </c>
    </row>
    <row r="219" s="13" customFormat="1">
      <c r="A219" s="13"/>
      <c r="B219" s="245"/>
      <c r="C219" s="246"/>
      <c r="D219" s="247" t="s">
        <v>605</v>
      </c>
      <c r="E219" s="248" t="s">
        <v>20</v>
      </c>
      <c r="F219" s="249" t="s">
        <v>2627</v>
      </c>
      <c r="G219" s="246"/>
      <c r="H219" s="250">
        <v>6.3470000000000004</v>
      </c>
      <c r="I219" s="251"/>
      <c r="J219" s="251"/>
      <c r="K219" s="246"/>
      <c r="L219" s="246"/>
      <c r="M219" s="252"/>
      <c r="N219" s="253"/>
      <c r="O219" s="254"/>
      <c r="P219" s="254"/>
      <c r="Q219" s="254"/>
      <c r="R219" s="254"/>
      <c r="S219" s="254"/>
      <c r="T219" s="254"/>
      <c r="U219" s="254"/>
      <c r="V219" s="254"/>
      <c r="W219" s="254"/>
      <c r="X219" s="255"/>
      <c r="Y219" s="13"/>
      <c r="Z219" s="13"/>
      <c r="AA219" s="13"/>
      <c r="AB219" s="13"/>
      <c r="AC219" s="13"/>
      <c r="AD219" s="13"/>
      <c r="AE219" s="13"/>
      <c r="AT219" s="256" t="s">
        <v>605</v>
      </c>
      <c r="AU219" s="256" t="s">
        <v>165</v>
      </c>
      <c r="AV219" s="13" t="s">
        <v>86</v>
      </c>
      <c r="AW219" s="13" t="s">
        <v>5</v>
      </c>
      <c r="AX219" s="13" t="s">
        <v>84</v>
      </c>
      <c r="AY219" s="256" t="s">
        <v>166</v>
      </c>
    </row>
    <row r="220" s="2" customFormat="1" ht="24.15" customHeight="1">
      <c r="A220" s="40"/>
      <c r="B220" s="41"/>
      <c r="C220" s="220" t="s">
        <v>291</v>
      </c>
      <c r="D220" s="220" t="s">
        <v>171</v>
      </c>
      <c r="E220" s="221" t="s">
        <v>1787</v>
      </c>
      <c r="F220" s="222" t="s">
        <v>2628</v>
      </c>
      <c r="G220" s="223" t="s">
        <v>174</v>
      </c>
      <c r="H220" s="224">
        <v>148.10300000000001</v>
      </c>
      <c r="I220" s="225"/>
      <c r="J220" s="225"/>
      <c r="K220" s="226">
        <f>ROUND(P220*H220,2)</f>
        <v>0</v>
      </c>
      <c r="L220" s="227"/>
      <c r="M220" s="46"/>
      <c r="N220" s="228" t="s">
        <v>20</v>
      </c>
      <c r="O220" s="229" t="s">
        <v>45</v>
      </c>
      <c r="P220" s="230">
        <f>I220+J220</f>
        <v>0</v>
      </c>
      <c r="Q220" s="230">
        <f>ROUND(I220*H220,2)</f>
        <v>0</v>
      </c>
      <c r="R220" s="230">
        <f>ROUND(J220*H220,2)</f>
        <v>0</v>
      </c>
      <c r="S220" s="86"/>
      <c r="T220" s="231">
        <f>S220*H220</f>
        <v>0</v>
      </c>
      <c r="U220" s="231">
        <v>0.00116</v>
      </c>
      <c r="V220" s="231">
        <f>U220*H220</f>
        <v>0.17179948</v>
      </c>
      <c r="W220" s="231">
        <v>0</v>
      </c>
      <c r="X220" s="232">
        <f>W220*H220</f>
        <v>0</v>
      </c>
      <c r="Y220" s="40"/>
      <c r="Z220" s="40"/>
      <c r="AA220" s="40"/>
      <c r="AB220" s="40"/>
      <c r="AC220" s="40"/>
      <c r="AD220" s="40"/>
      <c r="AE220" s="40"/>
      <c r="AR220" s="233" t="s">
        <v>175</v>
      </c>
      <c r="AT220" s="233" t="s">
        <v>171</v>
      </c>
      <c r="AU220" s="233" t="s">
        <v>165</v>
      </c>
      <c r="AY220" s="19" t="s">
        <v>166</v>
      </c>
      <c r="BE220" s="234">
        <f>IF(O220="základní",K220,0)</f>
        <v>0</v>
      </c>
      <c r="BF220" s="234">
        <f>IF(O220="snížená",K220,0)</f>
        <v>0</v>
      </c>
      <c r="BG220" s="234">
        <f>IF(O220="zákl. přenesená",K220,0)</f>
        <v>0</v>
      </c>
      <c r="BH220" s="234">
        <f>IF(O220="sníž. přenesená",K220,0)</f>
        <v>0</v>
      </c>
      <c r="BI220" s="234">
        <f>IF(O220="nulová",K220,0)</f>
        <v>0</v>
      </c>
      <c r="BJ220" s="19" t="s">
        <v>84</v>
      </c>
      <c r="BK220" s="234">
        <f>ROUND(P220*H220,2)</f>
        <v>0</v>
      </c>
      <c r="BL220" s="19" t="s">
        <v>175</v>
      </c>
      <c r="BM220" s="233" t="s">
        <v>2629</v>
      </c>
    </row>
    <row r="221" s="13" customFormat="1">
      <c r="A221" s="13"/>
      <c r="B221" s="245"/>
      <c r="C221" s="246"/>
      <c r="D221" s="247" t="s">
        <v>605</v>
      </c>
      <c r="E221" s="248" t="s">
        <v>20</v>
      </c>
      <c r="F221" s="249" t="s">
        <v>2630</v>
      </c>
      <c r="G221" s="246"/>
      <c r="H221" s="250">
        <v>148.10300000000001</v>
      </c>
      <c r="I221" s="251"/>
      <c r="J221" s="251"/>
      <c r="K221" s="246"/>
      <c r="L221" s="246"/>
      <c r="M221" s="252"/>
      <c r="N221" s="253"/>
      <c r="O221" s="254"/>
      <c r="P221" s="254"/>
      <c r="Q221" s="254"/>
      <c r="R221" s="254"/>
      <c r="S221" s="254"/>
      <c r="T221" s="254"/>
      <c r="U221" s="254"/>
      <c r="V221" s="254"/>
      <c r="W221" s="254"/>
      <c r="X221" s="255"/>
      <c r="Y221" s="13"/>
      <c r="Z221" s="13"/>
      <c r="AA221" s="13"/>
      <c r="AB221" s="13"/>
      <c r="AC221" s="13"/>
      <c r="AD221" s="13"/>
      <c r="AE221" s="13"/>
      <c r="AT221" s="256" t="s">
        <v>605</v>
      </c>
      <c r="AU221" s="256" t="s">
        <v>165</v>
      </c>
      <c r="AV221" s="13" t="s">
        <v>86</v>
      </c>
      <c r="AW221" s="13" t="s">
        <v>5</v>
      </c>
      <c r="AX221" s="13" t="s">
        <v>84</v>
      </c>
      <c r="AY221" s="256" t="s">
        <v>166</v>
      </c>
    </row>
    <row r="222" s="12" customFormat="1" ht="20.88" customHeight="1">
      <c r="A222" s="12"/>
      <c r="B222" s="203"/>
      <c r="C222" s="204"/>
      <c r="D222" s="205" t="s">
        <v>75</v>
      </c>
      <c r="E222" s="218" t="s">
        <v>279</v>
      </c>
      <c r="F222" s="218" t="s">
        <v>1791</v>
      </c>
      <c r="G222" s="204"/>
      <c r="H222" s="204"/>
      <c r="I222" s="207"/>
      <c r="J222" s="207"/>
      <c r="K222" s="219">
        <f>BK222</f>
        <v>0</v>
      </c>
      <c r="L222" s="204"/>
      <c r="M222" s="209"/>
      <c r="N222" s="210"/>
      <c r="O222" s="211"/>
      <c r="P222" s="211"/>
      <c r="Q222" s="212">
        <f>SUM(Q223:Q240)</f>
        <v>0</v>
      </c>
      <c r="R222" s="212">
        <f>SUM(R223:R240)</f>
        <v>0</v>
      </c>
      <c r="S222" s="211"/>
      <c r="T222" s="213">
        <f>SUM(T223:T240)</f>
        <v>0</v>
      </c>
      <c r="U222" s="211"/>
      <c r="V222" s="213">
        <f>SUM(V223:V240)</f>
        <v>15.19468929</v>
      </c>
      <c r="W222" s="211"/>
      <c r="X222" s="214">
        <f>SUM(X223:X240)</f>
        <v>0</v>
      </c>
      <c r="Y222" s="12"/>
      <c r="Z222" s="12"/>
      <c r="AA222" s="12"/>
      <c r="AB222" s="12"/>
      <c r="AC222" s="12"/>
      <c r="AD222" s="12"/>
      <c r="AE222" s="12"/>
      <c r="AR222" s="215" t="s">
        <v>84</v>
      </c>
      <c r="AT222" s="216" t="s">
        <v>75</v>
      </c>
      <c r="AU222" s="216" t="s">
        <v>86</v>
      </c>
      <c r="AY222" s="215" t="s">
        <v>166</v>
      </c>
      <c r="BK222" s="217">
        <f>SUM(BK223:BK240)</f>
        <v>0</v>
      </c>
    </row>
    <row r="223" s="2" customFormat="1" ht="16.5" customHeight="1">
      <c r="A223" s="40"/>
      <c r="B223" s="41"/>
      <c r="C223" s="220" t="s">
        <v>295</v>
      </c>
      <c r="D223" s="220" t="s">
        <v>171</v>
      </c>
      <c r="E223" s="221" t="s">
        <v>1792</v>
      </c>
      <c r="F223" s="222" t="s">
        <v>1793</v>
      </c>
      <c r="G223" s="223" t="s">
        <v>599</v>
      </c>
      <c r="H223" s="224">
        <v>6.165</v>
      </c>
      <c r="I223" s="225"/>
      <c r="J223" s="225"/>
      <c r="K223" s="226">
        <f>ROUND(P223*H223,2)</f>
        <v>0</v>
      </c>
      <c r="L223" s="227"/>
      <c r="M223" s="46"/>
      <c r="N223" s="228" t="s">
        <v>20</v>
      </c>
      <c r="O223" s="229" t="s">
        <v>45</v>
      </c>
      <c r="P223" s="230">
        <f>I223+J223</f>
        <v>0</v>
      </c>
      <c r="Q223" s="230">
        <f>ROUND(I223*H223,2)</f>
        <v>0</v>
      </c>
      <c r="R223" s="230">
        <f>ROUND(J223*H223,2)</f>
        <v>0</v>
      </c>
      <c r="S223" s="86"/>
      <c r="T223" s="231">
        <f>S223*H223</f>
        <v>0</v>
      </c>
      <c r="U223" s="231">
        <v>2.45329</v>
      </c>
      <c r="V223" s="231">
        <f>U223*H223</f>
        <v>15.12453285</v>
      </c>
      <c r="W223" s="231">
        <v>0</v>
      </c>
      <c r="X223" s="232">
        <f>W223*H223</f>
        <v>0</v>
      </c>
      <c r="Y223" s="40"/>
      <c r="Z223" s="40"/>
      <c r="AA223" s="40"/>
      <c r="AB223" s="40"/>
      <c r="AC223" s="40"/>
      <c r="AD223" s="40"/>
      <c r="AE223" s="40"/>
      <c r="AR223" s="233" t="s">
        <v>175</v>
      </c>
      <c r="AT223" s="233" t="s">
        <v>171</v>
      </c>
      <c r="AU223" s="233" t="s">
        <v>165</v>
      </c>
      <c r="AY223" s="19" t="s">
        <v>166</v>
      </c>
      <c r="BE223" s="234">
        <f>IF(O223="základní",K223,0)</f>
        <v>0</v>
      </c>
      <c r="BF223" s="234">
        <f>IF(O223="snížená",K223,0)</f>
        <v>0</v>
      </c>
      <c r="BG223" s="234">
        <f>IF(O223="zákl. přenesená",K223,0)</f>
        <v>0</v>
      </c>
      <c r="BH223" s="234">
        <f>IF(O223="sníž. přenesená",K223,0)</f>
        <v>0</v>
      </c>
      <c r="BI223" s="234">
        <f>IF(O223="nulová",K223,0)</f>
        <v>0</v>
      </c>
      <c r="BJ223" s="19" t="s">
        <v>84</v>
      </c>
      <c r="BK223" s="234">
        <f>ROUND(P223*H223,2)</f>
        <v>0</v>
      </c>
      <c r="BL223" s="19" t="s">
        <v>175</v>
      </c>
      <c r="BM223" s="233" t="s">
        <v>2631</v>
      </c>
    </row>
    <row r="224" s="15" customFormat="1">
      <c r="A224" s="15"/>
      <c r="B224" s="277"/>
      <c r="C224" s="278"/>
      <c r="D224" s="247" t="s">
        <v>605</v>
      </c>
      <c r="E224" s="279" t="s">
        <v>20</v>
      </c>
      <c r="F224" s="280" t="s">
        <v>1795</v>
      </c>
      <c r="G224" s="278"/>
      <c r="H224" s="279" t="s">
        <v>20</v>
      </c>
      <c r="I224" s="281"/>
      <c r="J224" s="281"/>
      <c r="K224" s="278"/>
      <c r="L224" s="278"/>
      <c r="M224" s="282"/>
      <c r="N224" s="283"/>
      <c r="O224" s="284"/>
      <c r="P224" s="284"/>
      <c r="Q224" s="284"/>
      <c r="R224" s="284"/>
      <c r="S224" s="284"/>
      <c r="T224" s="284"/>
      <c r="U224" s="284"/>
      <c r="V224" s="284"/>
      <c r="W224" s="284"/>
      <c r="X224" s="285"/>
      <c r="Y224" s="15"/>
      <c r="Z224" s="15"/>
      <c r="AA224" s="15"/>
      <c r="AB224" s="15"/>
      <c r="AC224" s="15"/>
      <c r="AD224" s="15"/>
      <c r="AE224" s="15"/>
      <c r="AT224" s="286" t="s">
        <v>605</v>
      </c>
      <c r="AU224" s="286" t="s">
        <v>165</v>
      </c>
      <c r="AV224" s="15" t="s">
        <v>84</v>
      </c>
      <c r="AW224" s="15" t="s">
        <v>5</v>
      </c>
      <c r="AX224" s="15" t="s">
        <v>76</v>
      </c>
      <c r="AY224" s="286" t="s">
        <v>166</v>
      </c>
    </row>
    <row r="225" s="13" customFormat="1">
      <c r="A225" s="13"/>
      <c r="B225" s="245"/>
      <c r="C225" s="246"/>
      <c r="D225" s="247" t="s">
        <v>605</v>
      </c>
      <c r="E225" s="248" t="s">
        <v>20</v>
      </c>
      <c r="F225" s="249" t="s">
        <v>2632</v>
      </c>
      <c r="G225" s="246"/>
      <c r="H225" s="250">
        <v>0.64500000000000002</v>
      </c>
      <c r="I225" s="251"/>
      <c r="J225" s="251"/>
      <c r="K225" s="246"/>
      <c r="L225" s="246"/>
      <c r="M225" s="252"/>
      <c r="N225" s="253"/>
      <c r="O225" s="254"/>
      <c r="P225" s="254"/>
      <c r="Q225" s="254"/>
      <c r="R225" s="254"/>
      <c r="S225" s="254"/>
      <c r="T225" s="254"/>
      <c r="U225" s="254"/>
      <c r="V225" s="254"/>
      <c r="W225" s="254"/>
      <c r="X225" s="255"/>
      <c r="Y225" s="13"/>
      <c r="Z225" s="13"/>
      <c r="AA225" s="13"/>
      <c r="AB225" s="13"/>
      <c r="AC225" s="13"/>
      <c r="AD225" s="13"/>
      <c r="AE225" s="13"/>
      <c r="AT225" s="256" t="s">
        <v>605</v>
      </c>
      <c r="AU225" s="256" t="s">
        <v>165</v>
      </c>
      <c r="AV225" s="13" t="s">
        <v>86</v>
      </c>
      <c r="AW225" s="13" t="s">
        <v>5</v>
      </c>
      <c r="AX225" s="13" t="s">
        <v>76</v>
      </c>
      <c r="AY225" s="256" t="s">
        <v>166</v>
      </c>
    </row>
    <row r="226" s="15" customFormat="1">
      <c r="A226" s="15"/>
      <c r="B226" s="277"/>
      <c r="C226" s="278"/>
      <c r="D226" s="247" t="s">
        <v>605</v>
      </c>
      <c r="E226" s="279" t="s">
        <v>20</v>
      </c>
      <c r="F226" s="280" t="s">
        <v>2582</v>
      </c>
      <c r="G226" s="278"/>
      <c r="H226" s="279" t="s">
        <v>20</v>
      </c>
      <c r="I226" s="281"/>
      <c r="J226" s="281"/>
      <c r="K226" s="278"/>
      <c r="L226" s="278"/>
      <c r="M226" s="282"/>
      <c r="N226" s="283"/>
      <c r="O226" s="284"/>
      <c r="P226" s="284"/>
      <c r="Q226" s="284"/>
      <c r="R226" s="284"/>
      <c r="S226" s="284"/>
      <c r="T226" s="284"/>
      <c r="U226" s="284"/>
      <c r="V226" s="284"/>
      <c r="W226" s="284"/>
      <c r="X226" s="285"/>
      <c r="Y226" s="15"/>
      <c r="Z226" s="15"/>
      <c r="AA226" s="15"/>
      <c r="AB226" s="15"/>
      <c r="AC226" s="15"/>
      <c r="AD226" s="15"/>
      <c r="AE226" s="15"/>
      <c r="AT226" s="286" t="s">
        <v>605</v>
      </c>
      <c r="AU226" s="286" t="s">
        <v>165</v>
      </c>
      <c r="AV226" s="15" t="s">
        <v>84</v>
      </c>
      <c r="AW226" s="15" t="s">
        <v>5</v>
      </c>
      <c r="AX226" s="15" t="s">
        <v>76</v>
      </c>
      <c r="AY226" s="286" t="s">
        <v>166</v>
      </c>
    </row>
    <row r="227" s="13" customFormat="1">
      <c r="A227" s="13"/>
      <c r="B227" s="245"/>
      <c r="C227" s="246"/>
      <c r="D227" s="247" t="s">
        <v>605</v>
      </c>
      <c r="E227" s="248" t="s">
        <v>20</v>
      </c>
      <c r="F227" s="249" t="s">
        <v>2583</v>
      </c>
      <c r="G227" s="246"/>
      <c r="H227" s="250">
        <v>5.5199999999999996</v>
      </c>
      <c r="I227" s="251"/>
      <c r="J227" s="251"/>
      <c r="K227" s="246"/>
      <c r="L227" s="246"/>
      <c r="M227" s="252"/>
      <c r="N227" s="253"/>
      <c r="O227" s="254"/>
      <c r="P227" s="254"/>
      <c r="Q227" s="254"/>
      <c r="R227" s="254"/>
      <c r="S227" s="254"/>
      <c r="T227" s="254"/>
      <c r="U227" s="254"/>
      <c r="V227" s="254"/>
      <c r="W227" s="254"/>
      <c r="X227" s="255"/>
      <c r="Y227" s="13"/>
      <c r="Z227" s="13"/>
      <c r="AA227" s="13"/>
      <c r="AB227" s="13"/>
      <c r="AC227" s="13"/>
      <c r="AD227" s="13"/>
      <c r="AE227" s="13"/>
      <c r="AT227" s="256" t="s">
        <v>605</v>
      </c>
      <c r="AU227" s="256" t="s">
        <v>165</v>
      </c>
      <c r="AV227" s="13" t="s">
        <v>86</v>
      </c>
      <c r="AW227" s="13" t="s">
        <v>5</v>
      </c>
      <c r="AX227" s="13" t="s">
        <v>76</v>
      </c>
      <c r="AY227" s="256" t="s">
        <v>166</v>
      </c>
    </row>
    <row r="228" s="14" customFormat="1">
      <c r="A228" s="14"/>
      <c r="B228" s="257"/>
      <c r="C228" s="258"/>
      <c r="D228" s="247" t="s">
        <v>605</v>
      </c>
      <c r="E228" s="259" t="s">
        <v>20</v>
      </c>
      <c r="F228" s="260" t="s">
        <v>608</v>
      </c>
      <c r="G228" s="258"/>
      <c r="H228" s="261">
        <v>6.165</v>
      </c>
      <c r="I228" s="262"/>
      <c r="J228" s="262"/>
      <c r="K228" s="258"/>
      <c r="L228" s="258"/>
      <c r="M228" s="263"/>
      <c r="N228" s="264"/>
      <c r="O228" s="265"/>
      <c r="P228" s="265"/>
      <c r="Q228" s="265"/>
      <c r="R228" s="265"/>
      <c r="S228" s="265"/>
      <c r="T228" s="265"/>
      <c r="U228" s="265"/>
      <c r="V228" s="265"/>
      <c r="W228" s="265"/>
      <c r="X228" s="266"/>
      <c r="Y228" s="14"/>
      <c r="Z228" s="14"/>
      <c r="AA228" s="14"/>
      <c r="AB228" s="14"/>
      <c r="AC228" s="14"/>
      <c r="AD228" s="14"/>
      <c r="AE228" s="14"/>
      <c r="AT228" s="267" t="s">
        <v>605</v>
      </c>
      <c r="AU228" s="267" t="s">
        <v>165</v>
      </c>
      <c r="AV228" s="14" t="s">
        <v>175</v>
      </c>
      <c r="AW228" s="14" t="s">
        <v>5</v>
      </c>
      <c r="AX228" s="14" t="s">
        <v>84</v>
      </c>
      <c r="AY228" s="267" t="s">
        <v>166</v>
      </c>
    </row>
    <row r="229" s="2" customFormat="1" ht="21.75" customHeight="1">
      <c r="A229" s="40"/>
      <c r="B229" s="41"/>
      <c r="C229" s="220" t="s">
        <v>299</v>
      </c>
      <c r="D229" s="220" t="s">
        <v>171</v>
      </c>
      <c r="E229" s="221" t="s">
        <v>2633</v>
      </c>
      <c r="F229" s="222" t="s">
        <v>2634</v>
      </c>
      <c r="G229" s="223" t="s">
        <v>998</v>
      </c>
      <c r="H229" s="224">
        <v>15.318</v>
      </c>
      <c r="I229" s="225"/>
      <c r="J229" s="225"/>
      <c r="K229" s="226">
        <f>ROUND(P229*H229,2)</f>
        <v>0</v>
      </c>
      <c r="L229" s="227"/>
      <c r="M229" s="46"/>
      <c r="N229" s="228" t="s">
        <v>20</v>
      </c>
      <c r="O229" s="229" t="s">
        <v>45</v>
      </c>
      <c r="P229" s="230">
        <f>I229+J229</f>
        <v>0</v>
      </c>
      <c r="Q229" s="230">
        <f>ROUND(I229*H229,2)</f>
        <v>0</v>
      </c>
      <c r="R229" s="230">
        <f>ROUND(J229*H229,2)</f>
        <v>0</v>
      </c>
      <c r="S229" s="86"/>
      <c r="T229" s="231">
        <f>S229*H229</f>
        <v>0</v>
      </c>
      <c r="U229" s="231">
        <v>0.0045799999999999999</v>
      </c>
      <c r="V229" s="231">
        <f>U229*H229</f>
        <v>0.07015644</v>
      </c>
      <c r="W229" s="231">
        <v>0</v>
      </c>
      <c r="X229" s="232">
        <f>W229*H229</f>
        <v>0</v>
      </c>
      <c r="Y229" s="40"/>
      <c r="Z229" s="40"/>
      <c r="AA229" s="40"/>
      <c r="AB229" s="40"/>
      <c r="AC229" s="40"/>
      <c r="AD229" s="40"/>
      <c r="AE229" s="40"/>
      <c r="AR229" s="233" t="s">
        <v>175</v>
      </c>
      <c r="AT229" s="233" t="s">
        <v>171</v>
      </c>
      <c r="AU229" s="233" t="s">
        <v>165</v>
      </c>
      <c r="AY229" s="19" t="s">
        <v>166</v>
      </c>
      <c r="BE229" s="234">
        <f>IF(O229="základní",K229,0)</f>
        <v>0</v>
      </c>
      <c r="BF229" s="234">
        <f>IF(O229="snížená",K229,0)</f>
        <v>0</v>
      </c>
      <c r="BG229" s="234">
        <f>IF(O229="zákl. přenesená",K229,0)</f>
        <v>0</v>
      </c>
      <c r="BH229" s="234">
        <f>IF(O229="sníž. přenesená",K229,0)</f>
        <v>0</v>
      </c>
      <c r="BI229" s="234">
        <f>IF(O229="nulová",K229,0)</f>
        <v>0</v>
      </c>
      <c r="BJ229" s="19" t="s">
        <v>84</v>
      </c>
      <c r="BK229" s="234">
        <f>ROUND(P229*H229,2)</f>
        <v>0</v>
      </c>
      <c r="BL229" s="19" t="s">
        <v>175</v>
      </c>
      <c r="BM229" s="233" t="s">
        <v>2635</v>
      </c>
    </row>
    <row r="230" s="15" customFormat="1">
      <c r="A230" s="15"/>
      <c r="B230" s="277"/>
      <c r="C230" s="278"/>
      <c r="D230" s="247" t="s">
        <v>605</v>
      </c>
      <c r="E230" s="279" t="s">
        <v>20</v>
      </c>
      <c r="F230" s="280" t="s">
        <v>2636</v>
      </c>
      <c r="G230" s="278"/>
      <c r="H230" s="279" t="s">
        <v>20</v>
      </c>
      <c r="I230" s="281"/>
      <c r="J230" s="281"/>
      <c r="K230" s="278"/>
      <c r="L230" s="278"/>
      <c r="M230" s="282"/>
      <c r="N230" s="283"/>
      <c r="O230" s="284"/>
      <c r="P230" s="284"/>
      <c r="Q230" s="284"/>
      <c r="R230" s="284"/>
      <c r="S230" s="284"/>
      <c r="T230" s="284"/>
      <c r="U230" s="284"/>
      <c r="V230" s="284"/>
      <c r="W230" s="284"/>
      <c r="X230" s="285"/>
      <c r="Y230" s="15"/>
      <c r="Z230" s="15"/>
      <c r="AA230" s="15"/>
      <c r="AB230" s="15"/>
      <c r="AC230" s="15"/>
      <c r="AD230" s="15"/>
      <c r="AE230" s="15"/>
      <c r="AT230" s="286" t="s">
        <v>605</v>
      </c>
      <c r="AU230" s="286" t="s">
        <v>165</v>
      </c>
      <c r="AV230" s="15" t="s">
        <v>84</v>
      </c>
      <c r="AW230" s="15" t="s">
        <v>5</v>
      </c>
      <c r="AX230" s="15" t="s">
        <v>76</v>
      </c>
      <c r="AY230" s="286" t="s">
        <v>166</v>
      </c>
    </row>
    <row r="231" s="13" customFormat="1">
      <c r="A231" s="13"/>
      <c r="B231" s="245"/>
      <c r="C231" s="246"/>
      <c r="D231" s="247" t="s">
        <v>605</v>
      </c>
      <c r="E231" s="248" t="s">
        <v>20</v>
      </c>
      <c r="F231" s="249" t="s">
        <v>2637</v>
      </c>
      <c r="G231" s="246"/>
      <c r="H231" s="250">
        <v>14.07</v>
      </c>
      <c r="I231" s="251"/>
      <c r="J231" s="251"/>
      <c r="K231" s="246"/>
      <c r="L231" s="246"/>
      <c r="M231" s="252"/>
      <c r="N231" s="253"/>
      <c r="O231" s="254"/>
      <c r="P231" s="254"/>
      <c r="Q231" s="254"/>
      <c r="R231" s="254"/>
      <c r="S231" s="254"/>
      <c r="T231" s="254"/>
      <c r="U231" s="254"/>
      <c r="V231" s="254"/>
      <c r="W231" s="254"/>
      <c r="X231" s="255"/>
      <c r="Y231" s="13"/>
      <c r="Z231" s="13"/>
      <c r="AA231" s="13"/>
      <c r="AB231" s="13"/>
      <c r="AC231" s="13"/>
      <c r="AD231" s="13"/>
      <c r="AE231" s="13"/>
      <c r="AT231" s="256" t="s">
        <v>605</v>
      </c>
      <c r="AU231" s="256" t="s">
        <v>165</v>
      </c>
      <c r="AV231" s="13" t="s">
        <v>86</v>
      </c>
      <c r="AW231" s="13" t="s">
        <v>5</v>
      </c>
      <c r="AX231" s="13" t="s">
        <v>76</v>
      </c>
      <c r="AY231" s="256" t="s">
        <v>166</v>
      </c>
    </row>
    <row r="232" s="15" customFormat="1">
      <c r="A232" s="15"/>
      <c r="B232" s="277"/>
      <c r="C232" s="278"/>
      <c r="D232" s="247" t="s">
        <v>605</v>
      </c>
      <c r="E232" s="279" t="s">
        <v>20</v>
      </c>
      <c r="F232" s="280" t="s">
        <v>2638</v>
      </c>
      <c r="G232" s="278"/>
      <c r="H232" s="279" t="s">
        <v>20</v>
      </c>
      <c r="I232" s="281"/>
      <c r="J232" s="281"/>
      <c r="K232" s="278"/>
      <c r="L232" s="278"/>
      <c r="M232" s="282"/>
      <c r="N232" s="283"/>
      <c r="O232" s="284"/>
      <c r="P232" s="284"/>
      <c r="Q232" s="284"/>
      <c r="R232" s="284"/>
      <c r="S232" s="284"/>
      <c r="T232" s="284"/>
      <c r="U232" s="284"/>
      <c r="V232" s="284"/>
      <c r="W232" s="284"/>
      <c r="X232" s="285"/>
      <c r="Y232" s="15"/>
      <c r="Z232" s="15"/>
      <c r="AA232" s="15"/>
      <c r="AB232" s="15"/>
      <c r="AC232" s="15"/>
      <c r="AD232" s="15"/>
      <c r="AE232" s="15"/>
      <c r="AT232" s="286" t="s">
        <v>605</v>
      </c>
      <c r="AU232" s="286" t="s">
        <v>165</v>
      </c>
      <c r="AV232" s="15" t="s">
        <v>84</v>
      </c>
      <c r="AW232" s="15" t="s">
        <v>5</v>
      </c>
      <c r="AX232" s="15" t="s">
        <v>76</v>
      </c>
      <c r="AY232" s="286" t="s">
        <v>166</v>
      </c>
    </row>
    <row r="233" s="13" customFormat="1">
      <c r="A233" s="13"/>
      <c r="B233" s="245"/>
      <c r="C233" s="246"/>
      <c r="D233" s="247" t="s">
        <v>605</v>
      </c>
      <c r="E233" s="248" t="s">
        <v>20</v>
      </c>
      <c r="F233" s="249" t="s">
        <v>2639</v>
      </c>
      <c r="G233" s="246"/>
      <c r="H233" s="250">
        <v>1.248</v>
      </c>
      <c r="I233" s="251"/>
      <c r="J233" s="251"/>
      <c r="K233" s="246"/>
      <c r="L233" s="246"/>
      <c r="M233" s="252"/>
      <c r="N233" s="253"/>
      <c r="O233" s="254"/>
      <c r="P233" s="254"/>
      <c r="Q233" s="254"/>
      <c r="R233" s="254"/>
      <c r="S233" s="254"/>
      <c r="T233" s="254"/>
      <c r="U233" s="254"/>
      <c r="V233" s="254"/>
      <c r="W233" s="254"/>
      <c r="X233" s="255"/>
      <c r="Y233" s="13"/>
      <c r="Z233" s="13"/>
      <c r="AA233" s="13"/>
      <c r="AB233" s="13"/>
      <c r="AC233" s="13"/>
      <c r="AD233" s="13"/>
      <c r="AE233" s="13"/>
      <c r="AT233" s="256" t="s">
        <v>605</v>
      </c>
      <c r="AU233" s="256" t="s">
        <v>165</v>
      </c>
      <c r="AV233" s="13" t="s">
        <v>86</v>
      </c>
      <c r="AW233" s="13" t="s">
        <v>5</v>
      </c>
      <c r="AX233" s="13" t="s">
        <v>76</v>
      </c>
      <c r="AY233" s="256" t="s">
        <v>166</v>
      </c>
    </row>
    <row r="234" s="14" customFormat="1">
      <c r="A234" s="14"/>
      <c r="B234" s="257"/>
      <c r="C234" s="258"/>
      <c r="D234" s="247" t="s">
        <v>605</v>
      </c>
      <c r="E234" s="259" t="s">
        <v>20</v>
      </c>
      <c r="F234" s="260" t="s">
        <v>608</v>
      </c>
      <c r="G234" s="258"/>
      <c r="H234" s="261">
        <v>15.318</v>
      </c>
      <c r="I234" s="262"/>
      <c r="J234" s="262"/>
      <c r="K234" s="258"/>
      <c r="L234" s="258"/>
      <c r="M234" s="263"/>
      <c r="N234" s="264"/>
      <c r="O234" s="265"/>
      <c r="P234" s="265"/>
      <c r="Q234" s="265"/>
      <c r="R234" s="265"/>
      <c r="S234" s="265"/>
      <c r="T234" s="265"/>
      <c r="U234" s="265"/>
      <c r="V234" s="265"/>
      <c r="W234" s="265"/>
      <c r="X234" s="266"/>
      <c r="Y234" s="14"/>
      <c r="Z234" s="14"/>
      <c r="AA234" s="14"/>
      <c r="AB234" s="14"/>
      <c r="AC234" s="14"/>
      <c r="AD234" s="14"/>
      <c r="AE234" s="14"/>
      <c r="AT234" s="267" t="s">
        <v>605</v>
      </c>
      <c r="AU234" s="267" t="s">
        <v>165</v>
      </c>
      <c r="AV234" s="14" t="s">
        <v>175</v>
      </c>
      <c r="AW234" s="14" t="s">
        <v>5</v>
      </c>
      <c r="AX234" s="14" t="s">
        <v>84</v>
      </c>
      <c r="AY234" s="267" t="s">
        <v>166</v>
      </c>
    </row>
    <row r="235" s="2" customFormat="1" ht="21.75" customHeight="1">
      <c r="A235" s="40"/>
      <c r="B235" s="41"/>
      <c r="C235" s="220" t="s">
        <v>303</v>
      </c>
      <c r="D235" s="220" t="s">
        <v>171</v>
      </c>
      <c r="E235" s="221" t="s">
        <v>1801</v>
      </c>
      <c r="F235" s="222" t="s">
        <v>1802</v>
      </c>
      <c r="G235" s="223" t="s">
        <v>998</v>
      </c>
      <c r="H235" s="224">
        <v>15.318</v>
      </c>
      <c r="I235" s="225"/>
      <c r="J235" s="225"/>
      <c r="K235" s="226">
        <f>ROUND(P235*H235,2)</f>
        <v>0</v>
      </c>
      <c r="L235" s="227"/>
      <c r="M235" s="46"/>
      <c r="N235" s="228" t="s">
        <v>20</v>
      </c>
      <c r="O235" s="229" t="s">
        <v>45</v>
      </c>
      <c r="P235" s="230">
        <f>I235+J235</f>
        <v>0</v>
      </c>
      <c r="Q235" s="230">
        <f>ROUND(I235*H235,2)</f>
        <v>0</v>
      </c>
      <c r="R235" s="230">
        <f>ROUND(J235*H235,2)</f>
        <v>0</v>
      </c>
      <c r="S235" s="86"/>
      <c r="T235" s="231">
        <f>S235*H235</f>
        <v>0</v>
      </c>
      <c r="U235" s="231">
        <v>0</v>
      </c>
      <c r="V235" s="231">
        <f>U235*H235</f>
        <v>0</v>
      </c>
      <c r="W235" s="231">
        <v>0</v>
      </c>
      <c r="X235" s="232">
        <f>W235*H235</f>
        <v>0</v>
      </c>
      <c r="Y235" s="40"/>
      <c r="Z235" s="40"/>
      <c r="AA235" s="40"/>
      <c r="AB235" s="40"/>
      <c r="AC235" s="40"/>
      <c r="AD235" s="40"/>
      <c r="AE235" s="40"/>
      <c r="AR235" s="233" t="s">
        <v>175</v>
      </c>
      <c r="AT235" s="233" t="s">
        <v>171</v>
      </c>
      <c r="AU235" s="233" t="s">
        <v>165</v>
      </c>
      <c r="AY235" s="19" t="s">
        <v>166</v>
      </c>
      <c r="BE235" s="234">
        <f>IF(O235="základní",K235,0)</f>
        <v>0</v>
      </c>
      <c r="BF235" s="234">
        <f>IF(O235="snížená",K235,0)</f>
        <v>0</v>
      </c>
      <c r="BG235" s="234">
        <f>IF(O235="zákl. přenesená",K235,0)</f>
        <v>0</v>
      </c>
      <c r="BH235" s="234">
        <f>IF(O235="sníž. přenesená",K235,0)</f>
        <v>0</v>
      </c>
      <c r="BI235" s="234">
        <f>IF(O235="nulová",K235,0)</f>
        <v>0</v>
      </c>
      <c r="BJ235" s="19" t="s">
        <v>84</v>
      </c>
      <c r="BK235" s="234">
        <f>ROUND(P235*H235,2)</f>
        <v>0</v>
      </c>
      <c r="BL235" s="19" t="s">
        <v>175</v>
      </c>
      <c r="BM235" s="233" t="s">
        <v>2640</v>
      </c>
    </row>
    <row r="236" s="15" customFormat="1">
      <c r="A236" s="15"/>
      <c r="B236" s="277"/>
      <c r="C236" s="278"/>
      <c r="D236" s="247" t="s">
        <v>605</v>
      </c>
      <c r="E236" s="279" t="s">
        <v>20</v>
      </c>
      <c r="F236" s="280" t="s">
        <v>2636</v>
      </c>
      <c r="G236" s="278"/>
      <c r="H236" s="279" t="s">
        <v>20</v>
      </c>
      <c r="I236" s="281"/>
      <c r="J236" s="281"/>
      <c r="K236" s="278"/>
      <c r="L236" s="278"/>
      <c r="M236" s="282"/>
      <c r="N236" s="283"/>
      <c r="O236" s="284"/>
      <c r="P236" s="284"/>
      <c r="Q236" s="284"/>
      <c r="R236" s="284"/>
      <c r="S236" s="284"/>
      <c r="T236" s="284"/>
      <c r="U236" s="284"/>
      <c r="V236" s="284"/>
      <c r="W236" s="284"/>
      <c r="X236" s="285"/>
      <c r="Y236" s="15"/>
      <c r="Z236" s="15"/>
      <c r="AA236" s="15"/>
      <c r="AB236" s="15"/>
      <c r="AC236" s="15"/>
      <c r="AD236" s="15"/>
      <c r="AE236" s="15"/>
      <c r="AT236" s="286" t="s">
        <v>605</v>
      </c>
      <c r="AU236" s="286" t="s">
        <v>165</v>
      </c>
      <c r="AV236" s="15" t="s">
        <v>84</v>
      </c>
      <c r="AW236" s="15" t="s">
        <v>5</v>
      </c>
      <c r="AX236" s="15" t="s">
        <v>76</v>
      </c>
      <c r="AY236" s="286" t="s">
        <v>166</v>
      </c>
    </row>
    <row r="237" s="13" customFormat="1">
      <c r="A237" s="13"/>
      <c r="B237" s="245"/>
      <c r="C237" s="246"/>
      <c r="D237" s="247" t="s">
        <v>605</v>
      </c>
      <c r="E237" s="248" t="s">
        <v>20</v>
      </c>
      <c r="F237" s="249" t="s">
        <v>2637</v>
      </c>
      <c r="G237" s="246"/>
      <c r="H237" s="250">
        <v>14.07</v>
      </c>
      <c r="I237" s="251"/>
      <c r="J237" s="251"/>
      <c r="K237" s="246"/>
      <c r="L237" s="246"/>
      <c r="M237" s="252"/>
      <c r="N237" s="253"/>
      <c r="O237" s="254"/>
      <c r="P237" s="254"/>
      <c r="Q237" s="254"/>
      <c r="R237" s="254"/>
      <c r="S237" s="254"/>
      <c r="T237" s="254"/>
      <c r="U237" s="254"/>
      <c r="V237" s="254"/>
      <c r="W237" s="254"/>
      <c r="X237" s="255"/>
      <c r="Y237" s="13"/>
      <c r="Z237" s="13"/>
      <c r="AA237" s="13"/>
      <c r="AB237" s="13"/>
      <c r="AC237" s="13"/>
      <c r="AD237" s="13"/>
      <c r="AE237" s="13"/>
      <c r="AT237" s="256" t="s">
        <v>605</v>
      </c>
      <c r="AU237" s="256" t="s">
        <v>165</v>
      </c>
      <c r="AV237" s="13" t="s">
        <v>86</v>
      </c>
      <c r="AW237" s="13" t="s">
        <v>5</v>
      </c>
      <c r="AX237" s="13" t="s">
        <v>76</v>
      </c>
      <c r="AY237" s="256" t="s">
        <v>166</v>
      </c>
    </row>
    <row r="238" s="15" customFormat="1">
      <c r="A238" s="15"/>
      <c r="B238" s="277"/>
      <c r="C238" s="278"/>
      <c r="D238" s="247" t="s">
        <v>605</v>
      </c>
      <c r="E238" s="279" t="s">
        <v>20</v>
      </c>
      <c r="F238" s="280" t="s">
        <v>2638</v>
      </c>
      <c r="G238" s="278"/>
      <c r="H238" s="279" t="s">
        <v>20</v>
      </c>
      <c r="I238" s="281"/>
      <c r="J238" s="281"/>
      <c r="K238" s="278"/>
      <c r="L238" s="278"/>
      <c r="M238" s="282"/>
      <c r="N238" s="283"/>
      <c r="O238" s="284"/>
      <c r="P238" s="284"/>
      <c r="Q238" s="284"/>
      <c r="R238" s="284"/>
      <c r="S238" s="284"/>
      <c r="T238" s="284"/>
      <c r="U238" s="284"/>
      <c r="V238" s="284"/>
      <c r="W238" s="284"/>
      <c r="X238" s="285"/>
      <c r="Y238" s="15"/>
      <c r="Z238" s="15"/>
      <c r="AA238" s="15"/>
      <c r="AB238" s="15"/>
      <c r="AC238" s="15"/>
      <c r="AD238" s="15"/>
      <c r="AE238" s="15"/>
      <c r="AT238" s="286" t="s">
        <v>605</v>
      </c>
      <c r="AU238" s="286" t="s">
        <v>165</v>
      </c>
      <c r="AV238" s="15" t="s">
        <v>84</v>
      </c>
      <c r="AW238" s="15" t="s">
        <v>5</v>
      </c>
      <c r="AX238" s="15" t="s">
        <v>76</v>
      </c>
      <c r="AY238" s="286" t="s">
        <v>166</v>
      </c>
    </row>
    <row r="239" s="13" customFormat="1">
      <c r="A239" s="13"/>
      <c r="B239" s="245"/>
      <c r="C239" s="246"/>
      <c r="D239" s="247" t="s">
        <v>605</v>
      </c>
      <c r="E239" s="248" t="s">
        <v>20</v>
      </c>
      <c r="F239" s="249" t="s">
        <v>2639</v>
      </c>
      <c r="G239" s="246"/>
      <c r="H239" s="250">
        <v>1.248</v>
      </c>
      <c r="I239" s="251"/>
      <c r="J239" s="251"/>
      <c r="K239" s="246"/>
      <c r="L239" s="246"/>
      <c r="M239" s="252"/>
      <c r="N239" s="253"/>
      <c r="O239" s="254"/>
      <c r="P239" s="254"/>
      <c r="Q239" s="254"/>
      <c r="R239" s="254"/>
      <c r="S239" s="254"/>
      <c r="T239" s="254"/>
      <c r="U239" s="254"/>
      <c r="V239" s="254"/>
      <c r="W239" s="254"/>
      <c r="X239" s="255"/>
      <c r="Y239" s="13"/>
      <c r="Z239" s="13"/>
      <c r="AA239" s="13"/>
      <c r="AB239" s="13"/>
      <c r="AC239" s="13"/>
      <c r="AD239" s="13"/>
      <c r="AE239" s="13"/>
      <c r="AT239" s="256" t="s">
        <v>605</v>
      </c>
      <c r="AU239" s="256" t="s">
        <v>165</v>
      </c>
      <c r="AV239" s="13" t="s">
        <v>86</v>
      </c>
      <c r="AW239" s="13" t="s">
        <v>5</v>
      </c>
      <c r="AX239" s="13" t="s">
        <v>76</v>
      </c>
      <c r="AY239" s="256" t="s">
        <v>166</v>
      </c>
    </row>
    <row r="240" s="14" customFormat="1">
      <c r="A240" s="14"/>
      <c r="B240" s="257"/>
      <c r="C240" s="258"/>
      <c r="D240" s="247" t="s">
        <v>605</v>
      </c>
      <c r="E240" s="259" t="s">
        <v>20</v>
      </c>
      <c r="F240" s="260" t="s">
        <v>608</v>
      </c>
      <c r="G240" s="258"/>
      <c r="H240" s="261">
        <v>15.318</v>
      </c>
      <c r="I240" s="262"/>
      <c r="J240" s="262"/>
      <c r="K240" s="258"/>
      <c r="L240" s="258"/>
      <c r="M240" s="263"/>
      <c r="N240" s="264"/>
      <c r="O240" s="265"/>
      <c r="P240" s="265"/>
      <c r="Q240" s="265"/>
      <c r="R240" s="265"/>
      <c r="S240" s="265"/>
      <c r="T240" s="265"/>
      <c r="U240" s="265"/>
      <c r="V240" s="265"/>
      <c r="W240" s="265"/>
      <c r="X240" s="266"/>
      <c r="Y240" s="14"/>
      <c r="Z240" s="14"/>
      <c r="AA240" s="14"/>
      <c r="AB240" s="14"/>
      <c r="AC240" s="14"/>
      <c r="AD240" s="14"/>
      <c r="AE240" s="14"/>
      <c r="AT240" s="267" t="s">
        <v>605</v>
      </c>
      <c r="AU240" s="267" t="s">
        <v>165</v>
      </c>
      <c r="AV240" s="14" t="s">
        <v>175</v>
      </c>
      <c r="AW240" s="14" t="s">
        <v>5</v>
      </c>
      <c r="AX240" s="14" t="s">
        <v>84</v>
      </c>
      <c r="AY240" s="267" t="s">
        <v>166</v>
      </c>
    </row>
    <row r="241" s="12" customFormat="1" ht="22.8" customHeight="1">
      <c r="A241" s="12"/>
      <c r="B241" s="203"/>
      <c r="C241" s="204"/>
      <c r="D241" s="205" t="s">
        <v>75</v>
      </c>
      <c r="E241" s="218" t="s">
        <v>165</v>
      </c>
      <c r="F241" s="218" t="s">
        <v>1805</v>
      </c>
      <c r="G241" s="204"/>
      <c r="H241" s="204"/>
      <c r="I241" s="207"/>
      <c r="J241" s="207"/>
      <c r="K241" s="219">
        <f>BK241</f>
        <v>0</v>
      </c>
      <c r="L241" s="204"/>
      <c r="M241" s="209"/>
      <c r="N241" s="210"/>
      <c r="O241" s="211"/>
      <c r="P241" s="211"/>
      <c r="Q241" s="212">
        <f>Q242</f>
        <v>0</v>
      </c>
      <c r="R241" s="212">
        <f>R242</f>
        <v>0</v>
      </c>
      <c r="S241" s="211"/>
      <c r="T241" s="213">
        <f>T242</f>
        <v>0</v>
      </c>
      <c r="U241" s="211"/>
      <c r="V241" s="213">
        <f>V242</f>
        <v>10.152629620000001</v>
      </c>
      <c r="W241" s="211"/>
      <c r="X241" s="214">
        <f>X242</f>
        <v>0</v>
      </c>
      <c r="Y241" s="12"/>
      <c r="Z241" s="12"/>
      <c r="AA241" s="12"/>
      <c r="AB241" s="12"/>
      <c r="AC241" s="12"/>
      <c r="AD241" s="12"/>
      <c r="AE241" s="12"/>
      <c r="AR241" s="215" t="s">
        <v>84</v>
      </c>
      <c r="AT241" s="216" t="s">
        <v>75</v>
      </c>
      <c r="AU241" s="216" t="s">
        <v>84</v>
      </c>
      <c r="AY241" s="215" t="s">
        <v>166</v>
      </c>
      <c r="BK241" s="217">
        <f>BK242</f>
        <v>0</v>
      </c>
    </row>
    <row r="242" s="12" customFormat="1" ht="20.88" customHeight="1">
      <c r="A242" s="12"/>
      <c r="B242" s="203"/>
      <c r="C242" s="204"/>
      <c r="D242" s="205" t="s">
        <v>75</v>
      </c>
      <c r="E242" s="218" t="s">
        <v>295</v>
      </c>
      <c r="F242" s="218" t="s">
        <v>2641</v>
      </c>
      <c r="G242" s="204"/>
      <c r="H242" s="204"/>
      <c r="I242" s="207"/>
      <c r="J242" s="207"/>
      <c r="K242" s="219">
        <f>BK242</f>
        <v>0</v>
      </c>
      <c r="L242" s="204"/>
      <c r="M242" s="209"/>
      <c r="N242" s="210"/>
      <c r="O242" s="211"/>
      <c r="P242" s="211"/>
      <c r="Q242" s="212">
        <f>SUM(Q243:Q257)</f>
        <v>0</v>
      </c>
      <c r="R242" s="212">
        <f>SUM(R243:R257)</f>
        <v>0</v>
      </c>
      <c r="S242" s="211"/>
      <c r="T242" s="213">
        <f>SUM(T243:T257)</f>
        <v>0</v>
      </c>
      <c r="U242" s="211"/>
      <c r="V242" s="213">
        <f>SUM(V243:V257)</f>
        <v>10.152629620000001</v>
      </c>
      <c r="W242" s="211"/>
      <c r="X242" s="214">
        <f>SUM(X243:X257)</f>
        <v>0</v>
      </c>
      <c r="Y242" s="12"/>
      <c r="Z242" s="12"/>
      <c r="AA242" s="12"/>
      <c r="AB242" s="12"/>
      <c r="AC242" s="12"/>
      <c r="AD242" s="12"/>
      <c r="AE242" s="12"/>
      <c r="AR242" s="215" t="s">
        <v>84</v>
      </c>
      <c r="AT242" s="216" t="s">
        <v>75</v>
      </c>
      <c r="AU242" s="216" t="s">
        <v>86</v>
      </c>
      <c r="AY242" s="215" t="s">
        <v>166</v>
      </c>
      <c r="BK242" s="217">
        <f>SUM(BK243:BK257)</f>
        <v>0</v>
      </c>
    </row>
    <row r="243" s="2" customFormat="1" ht="33" customHeight="1">
      <c r="A243" s="40"/>
      <c r="B243" s="41"/>
      <c r="C243" s="220" t="s">
        <v>309</v>
      </c>
      <c r="D243" s="220" t="s">
        <v>171</v>
      </c>
      <c r="E243" s="221" t="s">
        <v>1499</v>
      </c>
      <c r="F243" s="222" t="s">
        <v>2642</v>
      </c>
      <c r="G243" s="223" t="s">
        <v>998</v>
      </c>
      <c r="H243" s="224">
        <v>14.949999999999999</v>
      </c>
      <c r="I243" s="225"/>
      <c r="J243" s="225"/>
      <c r="K243" s="226">
        <f>ROUND(P243*H243,2)</f>
        <v>0</v>
      </c>
      <c r="L243" s="227"/>
      <c r="M243" s="46"/>
      <c r="N243" s="228" t="s">
        <v>20</v>
      </c>
      <c r="O243" s="229" t="s">
        <v>45</v>
      </c>
      <c r="P243" s="230">
        <f>I243+J243</f>
        <v>0</v>
      </c>
      <c r="Q243" s="230">
        <f>ROUND(I243*H243,2)</f>
        <v>0</v>
      </c>
      <c r="R243" s="230">
        <f>ROUND(J243*H243,2)</f>
        <v>0</v>
      </c>
      <c r="S243" s="86"/>
      <c r="T243" s="231">
        <f>S243*H243</f>
        <v>0</v>
      </c>
      <c r="U243" s="231">
        <v>0.58443000000000001</v>
      </c>
      <c r="V243" s="231">
        <f>U243*H243</f>
        <v>8.7372285000000005</v>
      </c>
      <c r="W243" s="231">
        <v>0</v>
      </c>
      <c r="X243" s="232">
        <f>W243*H243</f>
        <v>0</v>
      </c>
      <c r="Y243" s="40"/>
      <c r="Z243" s="40"/>
      <c r="AA243" s="40"/>
      <c r="AB243" s="40"/>
      <c r="AC243" s="40"/>
      <c r="AD243" s="40"/>
      <c r="AE243" s="40"/>
      <c r="AR243" s="233" t="s">
        <v>175</v>
      </c>
      <c r="AT243" s="233" t="s">
        <v>171</v>
      </c>
      <c r="AU243" s="233" t="s">
        <v>165</v>
      </c>
      <c r="AY243" s="19" t="s">
        <v>166</v>
      </c>
      <c r="BE243" s="234">
        <f>IF(O243="základní",K243,0)</f>
        <v>0</v>
      </c>
      <c r="BF243" s="234">
        <f>IF(O243="snížená",K243,0)</f>
        <v>0</v>
      </c>
      <c r="BG243" s="234">
        <f>IF(O243="zákl. přenesená",K243,0)</f>
        <v>0</v>
      </c>
      <c r="BH243" s="234">
        <f>IF(O243="sníž. přenesená",K243,0)</f>
        <v>0</v>
      </c>
      <c r="BI243" s="234">
        <f>IF(O243="nulová",K243,0)</f>
        <v>0</v>
      </c>
      <c r="BJ243" s="19" t="s">
        <v>84</v>
      </c>
      <c r="BK243" s="234">
        <f>ROUND(P243*H243,2)</f>
        <v>0</v>
      </c>
      <c r="BL243" s="19" t="s">
        <v>175</v>
      </c>
      <c r="BM243" s="233" t="s">
        <v>2643</v>
      </c>
    </row>
    <row r="244" s="13" customFormat="1">
      <c r="A244" s="13"/>
      <c r="B244" s="245"/>
      <c r="C244" s="246"/>
      <c r="D244" s="247" t="s">
        <v>605</v>
      </c>
      <c r="E244" s="248" t="s">
        <v>20</v>
      </c>
      <c r="F244" s="249" t="s">
        <v>2644</v>
      </c>
      <c r="G244" s="246"/>
      <c r="H244" s="250">
        <v>14.949999999999999</v>
      </c>
      <c r="I244" s="251"/>
      <c r="J244" s="251"/>
      <c r="K244" s="246"/>
      <c r="L244" s="246"/>
      <c r="M244" s="252"/>
      <c r="N244" s="253"/>
      <c r="O244" s="254"/>
      <c r="P244" s="254"/>
      <c r="Q244" s="254"/>
      <c r="R244" s="254"/>
      <c r="S244" s="254"/>
      <c r="T244" s="254"/>
      <c r="U244" s="254"/>
      <c r="V244" s="254"/>
      <c r="W244" s="254"/>
      <c r="X244" s="255"/>
      <c r="Y244" s="13"/>
      <c r="Z244" s="13"/>
      <c r="AA244" s="13"/>
      <c r="AB244" s="13"/>
      <c r="AC244" s="13"/>
      <c r="AD244" s="13"/>
      <c r="AE244" s="13"/>
      <c r="AT244" s="256" t="s">
        <v>605</v>
      </c>
      <c r="AU244" s="256" t="s">
        <v>165</v>
      </c>
      <c r="AV244" s="13" t="s">
        <v>86</v>
      </c>
      <c r="AW244" s="13" t="s">
        <v>5</v>
      </c>
      <c r="AX244" s="13" t="s">
        <v>84</v>
      </c>
      <c r="AY244" s="256" t="s">
        <v>166</v>
      </c>
    </row>
    <row r="245" s="2" customFormat="1" ht="24.15" customHeight="1">
      <c r="A245" s="40"/>
      <c r="B245" s="41"/>
      <c r="C245" s="220" t="s">
        <v>315</v>
      </c>
      <c r="D245" s="220" t="s">
        <v>171</v>
      </c>
      <c r="E245" s="221" t="s">
        <v>2645</v>
      </c>
      <c r="F245" s="222" t="s">
        <v>2646</v>
      </c>
      <c r="G245" s="223" t="s">
        <v>1374</v>
      </c>
      <c r="H245" s="224">
        <v>0.23200000000000001</v>
      </c>
      <c r="I245" s="225"/>
      <c r="J245" s="225"/>
      <c r="K245" s="226">
        <f>ROUND(P245*H245,2)</f>
        <v>0</v>
      </c>
      <c r="L245" s="227"/>
      <c r="M245" s="46"/>
      <c r="N245" s="228" t="s">
        <v>20</v>
      </c>
      <c r="O245" s="229" t="s">
        <v>45</v>
      </c>
      <c r="P245" s="230">
        <f>I245+J245</f>
        <v>0</v>
      </c>
      <c r="Q245" s="230">
        <f>ROUND(I245*H245,2)</f>
        <v>0</v>
      </c>
      <c r="R245" s="230">
        <f>ROUND(J245*H245,2)</f>
        <v>0</v>
      </c>
      <c r="S245" s="86"/>
      <c r="T245" s="231">
        <f>S245*H245</f>
        <v>0</v>
      </c>
      <c r="U245" s="231">
        <v>1.04741</v>
      </c>
      <c r="V245" s="231">
        <f>U245*H245</f>
        <v>0.24299912000000001</v>
      </c>
      <c r="W245" s="231">
        <v>0</v>
      </c>
      <c r="X245" s="232">
        <f>W245*H245</f>
        <v>0</v>
      </c>
      <c r="Y245" s="40"/>
      <c r="Z245" s="40"/>
      <c r="AA245" s="40"/>
      <c r="AB245" s="40"/>
      <c r="AC245" s="40"/>
      <c r="AD245" s="40"/>
      <c r="AE245" s="40"/>
      <c r="AR245" s="233" t="s">
        <v>175</v>
      </c>
      <c r="AT245" s="233" t="s">
        <v>171</v>
      </c>
      <c r="AU245" s="233" t="s">
        <v>165</v>
      </c>
      <c r="AY245" s="19" t="s">
        <v>166</v>
      </c>
      <c r="BE245" s="234">
        <f>IF(O245="základní",K245,0)</f>
        <v>0</v>
      </c>
      <c r="BF245" s="234">
        <f>IF(O245="snížená",K245,0)</f>
        <v>0</v>
      </c>
      <c r="BG245" s="234">
        <f>IF(O245="zákl. přenesená",K245,0)</f>
        <v>0</v>
      </c>
      <c r="BH245" s="234">
        <f>IF(O245="sníž. přenesená",K245,0)</f>
        <v>0</v>
      </c>
      <c r="BI245" s="234">
        <f>IF(O245="nulová",K245,0)</f>
        <v>0</v>
      </c>
      <c r="BJ245" s="19" t="s">
        <v>84</v>
      </c>
      <c r="BK245" s="234">
        <f>ROUND(P245*H245,2)</f>
        <v>0</v>
      </c>
      <c r="BL245" s="19" t="s">
        <v>175</v>
      </c>
      <c r="BM245" s="233" t="s">
        <v>2647</v>
      </c>
    </row>
    <row r="246" s="15" customFormat="1">
      <c r="A246" s="15"/>
      <c r="B246" s="277"/>
      <c r="C246" s="278"/>
      <c r="D246" s="247" t="s">
        <v>605</v>
      </c>
      <c r="E246" s="279" t="s">
        <v>20</v>
      </c>
      <c r="F246" s="280" t="s">
        <v>2648</v>
      </c>
      <c r="G246" s="278"/>
      <c r="H246" s="279" t="s">
        <v>20</v>
      </c>
      <c r="I246" s="281"/>
      <c r="J246" s="281"/>
      <c r="K246" s="278"/>
      <c r="L246" s="278"/>
      <c r="M246" s="282"/>
      <c r="N246" s="283"/>
      <c r="O246" s="284"/>
      <c r="P246" s="284"/>
      <c r="Q246" s="284"/>
      <c r="R246" s="284"/>
      <c r="S246" s="284"/>
      <c r="T246" s="284"/>
      <c r="U246" s="284"/>
      <c r="V246" s="284"/>
      <c r="W246" s="284"/>
      <c r="X246" s="285"/>
      <c r="Y246" s="15"/>
      <c r="Z246" s="15"/>
      <c r="AA246" s="15"/>
      <c r="AB246" s="15"/>
      <c r="AC246" s="15"/>
      <c r="AD246" s="15"/>
      <c r="AE246" s="15"/>
      <c r="AT246" s="286" t="s">
        <v>605</v>
      </c>
      <c r="AU246" s="286" t="s">
        <v>165</v>
      </c>
      <c r="AV246" s="15" t="s">
        <v>84</v>
      </c>
      <c r="AW246" s="15" t="s">
        <v>5</v>
      </c>
      <c r="AX246" s="15" t="s">
        <v>76</v>
      </c>
      <c r="AY246" s="286" t="s">
        <v>166</v>
      </c>
    </row>
    <row r="247" s="13" customFormat="1">
      <c r="A247" s="13"/>
      <c r="B247" s="245"/>
      <c r="C247" s="246"/>
      <c r="D247" s="247" t="s">
        <v>605</v>
      </c>
      <c r="E247" s="248" t="s">
        <v>20</v>
      </c>
      <c r="F247" s="249" t="s">
        <v>2649</v>
      </c>
      <c r="G247" s="246"/>
      <c r="H247" s="250">
        <v>0.11700000000000001</v>
      </c>
      <c r="I247" s="251"/>
      <c r="J247" s="251"/>
      <c r="K247" s="246"/>
      <c r="L247" s="246"/>
      <c r="M247" s="252"/>
      <c r="N247" s="253"/>
      <c r="O247" s="254"/>
      <c r="P247" s="254"/>
      <c r="Q247" s="254"/>
      <c r="R247" s="254"/>
      <c r="S247" s="254"/>
      <c r="T247" s="254"/>
      <c r="U247" s="254"/>
      <c r="V247" s="254"/>
      <c r="W247" s="254"/>
      <c r="X247" s="255"/>
      <c r="Y247" s="13"/>
      <c r="Z247" s="13"/>
      <c r="AA247" s="13"/>
      <c r="AB247" s="13"/>
      <c r="AC247" s="13"/>
      <c r="AD247" s="13"/>
      <c r="AE247" s="13"/>
      <c r="AT247" s="256" t="s">
        <v>605</v>
      </c>
      <c r="AU247" s="256" t="s">
        <v>165</v>
      </c>
      <c r="AV247" s="13" t="s">
        <v>86</v>
      </c>
      <c r="AW247" s="13" t="s">
        <v>5</v>
      </c>
      <c r="AX247" s="13" t="s">
        <v>76</v>
      </c>
      <c r="AY247" s="256" t="s">
        <v>166</v>
      </c>
    </row>
    <row r="248" s="15" customFormat="1">
      <c r="A248" s="15"/>
      <c r="B248" s="277"/>
      <c r="C248" s="278"/>
      <c r="D248" s="247" t="s">
        <v>605</v>
      </c>
      <c r="E248" s="279" t="s">
        <v>20</v>
      </c>
      <c r="F248" s="280" t="s">
        <v>2650</v>
      </c>
      <c r="G248" s="278"/>
      <c r="H248" s="279" t="s">
        <v>20</v>
      </c>
      <c r="I248" s="281"/>
      <c r="J248" s="281"/>
      <c r="K248" s="278"/>
      <c r="L248" s="278"/>
      <c r="M248" s="282"/>
      <c r="N248" s="283"/>
      <c r="O248" s="284"/>
      <c r="P248" s="284"/>
      <c r="Q248" s="284"/>
      <c r="R248" s="284"/>
      <c r="S248" s="284"/>
      <c r="T248" s="284"/>
      <c r="U248" s="284"/>
      <c r="V248" s="284"/>
      <c r="W248" s="284"/>
      <c r="X248" s="285"/>
      <c r="Y248" s="15"/>
      <c r="Z248" s="15"/>
      <c r="AA248" s="15"/>
      <c r="AB248" s="15"/>
      <c r="AC248" s="15"/>
      <c r="AD248" s="15"/>
      <c r="AE248" s="15"/>
      <c r="AT248" s="286" t="s">
        <v>605</v>
      </c>
      <c r="AU248" s="286" t="s">
        <v>165</v>
      </c>
      <c r="AV248" s="15" t="s">
        <v>84</v>
      </c>
      <c r="AW248" s="15" t="s">
        <v>5</v>
      </c>
      <c r="AX248" s="15" t="s">
        <v>76</v>
      </c>
      <c r="AY248" s="286" t="s">
        <v>166</v>
      </c>
    </row>
    <row r="249" s="13" customFormat="1">
      <c r="A249" s="13"/>
      <c r="B249" s="245"/>
      <c r="C249" s="246"/>
      <c r="D249" s="247" t="s">
        <v>605</v>
      </c>
      <c r="E249" s="248" t="s">
        <v>20</v>
      </c>
      <c r="F249" s="249" t="s">
        <v>2651</v>
      </c>
      <c r="G249" s="246"/>
      <c r="H249" s="250">
        <v>0.080000000000000002</v>
      </c>
      <c r="I249" s="251"/>
      <c r="J249" s="251"/>
      <c r="K249" s="246"/>
      <c r="L249" s="246"/>
      <c r="M249" s="252"/>
      <c r="N249" s="253"/>
      <c r="O249" s="254"/>
      <c r="P249" s="254"/>
      <c r="Q249" s="254"/>
      <c r="R249" s="254"/>
      <c r="S249" s="254"/>
      <c r="T249" s="254"/>
      <c r="U249" s="254"/>
      <c r="V249" s="254"/>
      <c r="W249" s="254"/>
      <c r="X249" s="255"/>
      <c r="Y249" s="13"/>
      <c r="Z249" s="13"/>
      <c r="AA249" s="13"/>
      <c r="AB249" s="13"/>
      <c r="AC249" s="13"/>
      <c r="AD249" s="13"/>
      <c r="AE249" s="13"/>
      <c r="AT249" s="256" t="s">
        <v>605</v>
      </c>
      <c r="AU249" s="256" t="s">
        <v>165</v>
      </c>
      <c r="AV249" s="13" t="s">
        <v>86</v>
      </c>
      <c r="AW249" s="13" t="s">
        <v>5</v>
      </c>
      <c r="AX249" s="13" t="s">
        <v>76</v>
      </c>
      <c r="AY249" s="256" t="s">
        <v>166</v>
      </c>
    </row>
    <row r="250" s="13" customFormat="1">
      <c r="A250" s="13"/>
      <c r="B250" s="245"/>
      <c r="C250" s="246"/>
      <c r="D250" s="247" t="s">
        <v>605</v>
      </c>
      <c r="E250" s="248" t="s">
        <v>20</v>
      </c>
      <c r="F250" s="249" t="s">
        <v>2652</v>
      </c>
      <c r="G250" s="246"/>
      <c r="H250" s="250">
        <v>0.014999999999999999</v>
      </c>
      <c r="I250" s="251"/>
      <c r="J250" s="251"/>
      <c r="K250" s="246"/>
      <c r="L250" s="246"/>
      <c r="M250" s="252"/>
      <c r="N250" s="253"/>
      <c r="O250" s="254"/>
      <c r="P250" s="254"/>
      <c r="Q250" s="254"/>
      <c r="R250" s="254"/>
      <c r="S250" s="254"/>
      <c r="T250" s="254"/>
      <c r="U250" s="254"/>
      <c r="V250" s="254"/>
      <c r="W250" s="254"/>
      <c r="X250" s="255"/>
      <c r="Y250" s="13"/>
      <c r="Z250" s="13"/>
      <c r="AA250" s="13"/>
      <c r="AB250" s="13"/>
      <c r="AC250" s="13"/>
      <c r="AD250" s="13"/>
      <c r="AE250" s="13"/>
      <c r="AT250" s="256" t="s">
        <v>605</v>
      </c>
      <c r="AU250" s="256" t="s">
        <v>165</v>
      </c>
      <c r="AV250" s="13" t="s">
        <v>86</v>
      </c>
      <c r="AW250" s="13" t="s">
        <v>5</v>
      </c>
      <c r="AX250" s="13" t="s">
        <v>76</v>
      </c>
      <c r="AY250" s="256" t="s">
        <v>166</v>
      </c>
    </row>
    <row r="251" s="13" customFormat="1">
      <c r="A251" s="13"/>
      <c r="B251" s="245"/>
      <c r="C251" s="246"/>
      <c r="D251" s="247" t="s">
        <v>605</v>
      </c>
      <c r="E251" s="248" t="s">
        <v>20</v>
      </c>
      <c r="F251" s="249" t="s">
        <v>2653</v>
      </c>
      <c r="G251" s="246"/>
      <c r="H251" s="250">
        <v>0.01</v>
      </c>
      <c r="I251" s="251"/>
      <c r="J251" s="251"/>
      <c r="K251" s="246"/>
      <c r="L251" s="246"/>
      <c r="M251" s="252"/>
      <c r="N251" s="253"/>
      <c r="O251" s="254"/>
      <c r="P251" s="254"/>
      <c r="Q251" s="254"/>
      <c r="R251" s="254"/>
      <c r="S251" s="254"/>
      <c r="T251" s="254"/>
      <c r="U251" s="254"/>
      <c r="V251" s="254"/>
      <c r="W251" s="254"/>
      <c r="X251" s="255"/>
      <c r="Y251" s="13"/>
      <c r="Z251" s="13"/>
      <c r="AA251" s="13"/>
      <c r="AB251" s="13"/>
      <c r="AC251" s="13"/>
      <c r="AD251" s="13"/>
      <c r="AE251" s="13"/>
      <c r="AT251" s="256" t="s">
        <v>605</v>
      </c>
      <c r="AU251" s="256" t="s">
        <v>165</v>
      </c>
      <c r="AV251" s="13" t="s">
        <v>86</v>
      </c>
      <c r="AW251" s="13" t="s">
        <v>5</v>
      </c>
      <c r="AX251" s="13" t="s">
        <v>76</v>
      </c>
      <c r="AY251" s="256" t="s">
        <v>166</v>
      </c>
    </row>
    <row r="252" s="13" customFormat="1">
      <c r="A252" s="13"/>
      <c r="B252" s="245"/>
      <c r="C252" s="246"/>
      <c r="D252" s="247" t="s">
        <v>605</v>
      </c>
      <c r="E252" s="248" t="s">
        <v>20</v>
      </c>
      <c r="F252" s="249" t="s">
        <v>2653</v>
      </c>
      <c r="G252" s="246"/>
      <c r="H252" s="250">
        <v>0.01</v>
      </c>
      <c r="I252" s="251"/>
      <c r="J252" s="251"/>
      <c r="K252" s="246"/>
      <c r="L252" s="246"/>
      <c r="M252" s="252"/>
      <c r="N252" s="253"/>
      <c r="O252" s="254"/>
      <c r="P252" s="254"/>
      <c r="Q252" s="254"/>
      <c r="R252" s="254"/>
      <c r="S252" s="254"/>
      <c r="T252" s="254"/>
      <c r="U252" s="254"/>
      <c r="V252" s="254"/>
      <c r="W252" s="254"/>
      <c r="X252" s="255"/>
      <c r="Y252" s="13"/>
      <c r="Z252" s="13"/>
      <c r="AA252" s="13"/>
      <c r="AB252" s="13"/>
      <c r="AC252" s="13"/>
      <c r="AD252" s="13"/>
      <c r="AE252" s="13"/>
      <c r="AT252" s="256" t="s">
        <v>605</v>
      </c>
      <c r="AU252" s="256" t="s">
        <v>165</v>
      </c>
      <c r="AV252" s="13" t="s">
        <v>86</v>
      </c>
      <c r="AW252" s="13" t="s">
        <v>5</v>
      </c>
      <c r="AX252" s="13" t="s">
        <v>76</v>
      </c>
      <c r="AY252" s="256" t="s">
        <v>166</v>
      </c>
    </row>
    <row r="253" s="14" customFormat="1">
      <c r="A253" s="14"/>
      <c r="B253" s="257"/>
      <c r="C253" s="258"/>
      <c r="D253" s="247" t="s">
        <v>605</v>
      </c>
      <c r="E253" s="259" t="s">
        <v>20</v>
      </c>
      <c r="F253" s="260" t="s">
        <v>608</v>
      </c>
      <c r="G253" s="258"/>
      <c r="H253" s="261">
        <v>0.23200000000000001</v>
      </c>
      <c r="I253" s="262"/>
      <c r="J253" s="262"/>
      <c r="K253" s="258"/>
      <c r="L253" s="258"/>
      <c r="M253" s="263"/>
      <c r="N253" s="264"/>
      <c r="O253" s="265"/>
      <c r="P253" s="265"/>
      <c r="Q253" s="265"/>
      <c r="R253" s="265"/>
      <c r="S253" s="265"/>
      <c r="T253" s="265"/>
      <c r="U253" s="265"/>
      <c r="V253" s="265"/>
      <c r="W253" s="265"/>
      <c r="X253" s="266"/>
      <c r="Y253" s="14"/>
      <c r="Z253" s="14"/>
      <c r="AA253" s="14"/>
      <c r="AB253" s="14"/>
      <c r="AC253" s="14"/>
      <c r="AD253" s="14"/>
      <c r="AE253" s="14"/>
      <c r="AT253" s="267" t="s">
        <v>605</v>
      </c>
      <c r="AU253" s="267" t="s">
        <v>165</v>
      </c>
      <c r="AV253" s="14" t="s">
        <v>175</v>
      </c>
      <c r="AW253" s="14" t="s">
        <v>5</v>
      </c>
      <c r="AX253" s="14" t="s">
        <v>84</v>
      </c>
      <c r="AY253" s="267" t="s">
        <v>166</v>
      </c>
    </row>
    <row r="254" s="2" customFormat="1" ht="24.15" customHeight="1">
      <c r="A254" s="40"/>
      <c r="B254" s="41"/>
      <c r="C254" s="220" t="s">
        <v>319</v>
      </c>
      <c r="D254" s="220" t="s">
        <v>171</v>
      </c>
      <c r="E254" s="221" t="s">
        <v>1833</v>
      </c>
      <c r="F254" s="222" t="s">
        <v>2654</v>
      </c>
      <c r="G254" s="223" t="s">
        <v>174</v>
      </c>
      <c r="H254" s="224">
        <v>25.300000000000001</v>
      </c>
      <c r="I254" s="225"/>
      <c r="J254" s="225"/>
      <c r="K254" s="226">
        <f>ROUND(P254*H254,2)</f>
        <v>0</v>
      </c>
      <c r="L254" s="227"/>
      <c r="M254" s="46"/>
      <c r="N254" s="228" t="s">
        <v>20</v>
      </c>
      <c r="O254" s="229" t="s">
        <v>45</v>
      </c>
      <c r="P254" s="230">
        <f>I254+J254</f>
        <v>0</v>
      </c>
      <c r="Q254" s="230">
        <f>ROUND(I254*H254,2)</f>
        <v>0</v>
      </c>
      <c r="R254" s="230">
        <f>ROUND(J254*H254,2)</f>
        <v>0</v>
      </c>
      <c r="S254" s="86"/>
      <c r="T254" s="231">
        <f>S254*H254</f>
        <v>0</v>
      </c>
      <c r="U254" s="231">
        <v>0.046339999999999999</v>
      </c>
      <c r="V254" s="231">
        <f>U254*H254</f>
        <v>1.1724019999999999</v>
      </c>
      <c r="W254" s="231">
        <v>0</v>
      </c>
      <c r="X254" s="232">
        <f>W254*H254</f>
        <v>0</v>
      </c>
      <c r="Y254" s="40"/>
      <c r="Z254" s="40"/>
      <c r="AA254" s="40"/>
      <c r="AB254" s="40"/>
      <c r="AC254" s="40"/>
      <c r="AD254" s="40"/>
      <c r="AE254" s="40"/>
      <c r="AR254" s="233" t="s">
        <v>175</v>
      </c>
      <c r="AT254" s="233" t="s">
        <v>171</v>
      </c>
      <c r="AU254" s="233" t="s">
        <v>165</v>
      </c>
      <c r="AY254" s="19" t="s">
        <v>166</v>
      </c>
      <c r="BE254" s="234">
        <f>IF(O254="základní",K254,0)</f>
        <v>0</v>
      </c>
      <c r="BF254" s="234">
        <f>IF(O254="snížená",K254,0)</f>
        <v>0</v>
      </c>
      <c r="BG254" s="234">
        <f>IF(O254="zákl. přenesená",K254,0)</f>
        <v>0</v>
      </c>
      <c r="BH254" s="234">
        <f>IF(O254="sníž. přenesená",K254,0)</f>
        <v>0</v>
      </c>
      <c r="BI254" s="234">
        <f>IF(O254="nulová",K254,0)</f>
        <v>0</v>
      </c>
      <c r="BJ254" s="19" t="s">
        <v>84</v>
      </c>
      <c r="BK254" s="234">
        <f>ROUND(P254*H254,2)</f>
        <v>0</v>
      </c>
      <c r="BL254" s="19" t="s">
        <v>175</v>
      </c>
      <c r="BM254" s="233" t="s">
        <v>2655</v>
      </c>
    </row>
    <row r="255" s="15" customFormat="1">
      <c r="A255" s="15"/>
      <c r="B255" s="277"/>
      <c r="C255" s="278"/>
      <c r="D255" s="247" t="s">
        <v>605</v>
      </c>
      <c r="E255" s="279" t="s">
        <v>20</v>
      </c>
      <c r="F255" s="280" t="s">
        <v>2656</v>
      </c>
      <c r="G255" s="278"/>
      <c r="H255" s="279" t="s">
        <v>20</v>
      </c>
      <c r="I255" s="281"/>
      <c r="J255" s="281"/>
      <c r="K255" s="278"/>
      <c r="L255" s="278"/>
      <c r="M255" s="282"/>
      <c r="N255" s="283"/>
      <c r="O255" s="284"/>
      <c r="P255" s="284"/>
      <c r="Q255" s="284"/>
      <c r="R255" s="284"/>
      <c r="S255" s="284"/>
      <c r="T255" s="284"/>
      <c r="U255" s="284"/>
      <c r="V255" s="284"/>
      <c r="W255" s="284"/>
      <c r="X255" s="285"/>
      <c r="Y255" s="15"/>
      <c r="Z255" s="15"/>
      <c r="AA255" s="15"/>
      <c r="AB255" s="15"/>
      <c r="AC255" s="15"/>
      <c r="AD255" s="15"/>
      <c r="AE255" s="15"/>
      <c r="AT255" s="286" t="s">
        <v>605</v>
      </c>
      <c r="AU255" s="286" t="s">
        <v>165</v>
      </c>
      <c r="AV255" s="15" t="s">
        <v>84</v>
      </c>
      <c r="AW255" s="15" t="s">
        <v>5</v>
      </c>
      <c r="AX255" s="15" t="s">
        <v>76</v>
      </c>
      <c r="AY255" s="286" t="s">
        <v>166</v>
      </c>
    </row>
    <row r="256" s="15" customFormat="1">
      <c r="A256" s="15"/>
      <c r="B256" s="277"/>
      <c r="C256" s="278"/>
      <c r="D256" s="247" t="s">
        <v>605</v>
      </c>
      <c r="E256" s="279" t="s">
        <v>20</v>
      </c>
      <c r="F256" s="280" t="s">
        <v>2657</v>
      </c>
      <c r="G256" s="278"/>
      <c r="H256" s="279" t="s">
        <v>20</v>
      </c>
      <c r="I256" s="281"/>
      <c r="J256" s="281"/>
      <c r="K256" s="278"/>
      <c r="L256" s="278"/>
      <c r="M256" s="282"/>
      <c r="N256" s="283"/>
      <c r="O256" s="284"/>
      <c r="P256" s="284"/>
      <c r="Q256" s="284"/>
      <c r="R256" s="284"/>
      <c r="S256" s="284"/>
      <c r="T256" s="284"/>
      <c r="U256" s="284"/>
      <c r="V256" s="284"/>
      <c r="W256" s="284"/>
      <c r="X256" s="285"/>
      <c r="Y256" s="15"/>
      <c r="Z256" s="15"/>
      <c r="AA256" s="15"/>
      <c r="AB256" s="15"/>
      <c r="AC256" s="15"/>
      <c r="AD256" s="15"/>
      <c r="AE256" s="15"/>
      <c r="AT256" s="286" t="s">
        <v>605</v>
      </c>
      <c r="AU256" s="286" t="s">
        <v>165</v>
      </c>
      <c r="AV256" s="15" t="s">
        <v>84</v>
      </c>
      <c r="AW256" s="15" t="s">
        <v>5</v>
      </c>
      <c r="AX256" s="15" t="s">
        <v>76</v>
      </c>
      <c r="AY256" s="286" t="s">
        <v>166</v>
      </c>
    </row>
    <row r="257" s="13" customFormat="1">
      <c r="A257" s="13"/>
      <c r="B257" s="245"/>
      <c r="C257" s="246"/>
      <c r="D257" s="247" t="s">
        <v>605</v>
      </c>
      <c r="E257" s="248" t="s">
        <v>20</v>
      </c>
      <c r="F257" s="249" t="s">
        <v>2658</v>
      </c>
      <c r="G257" s="246"/>
      <c r="H257" s="250">
        <v>25.300000000000001</v>
      </c>
      <c r="I257" s="251"/>
      <c r="J257" s="251"/>
      <c r="K257" s="246"/>
      <c r="L257" s="246"/>
      <c r="M257" s="252"/>
      <c r="N257" s="253"/>
      <c r="O257" s="254"/>
      <c r="P257" s="254"/>
      <c r="Q257" s="254"/>
      <c r="R257" s="254"/>
      <c r="S257" s="254"/>
      <c r="T257" s="254"/>
      <c r="U257" s="254"/>
      <c r="V257" s="254"/>
      <c r="W257" s="254"/>
      <c r="X257" s="255"/>
      <c r="Y257" s="13"/>
      <c r="Z257" s="13"/>
      <c r="AA257" s="13"/>
      <c r="AB257" s="13"/>
      <c r="AC257" s="13"/>
      <c r="AD257" s="13"/>
      <c r="AE257" s="13"/>
      <c r="AT257" s="256" t="s">
        <v>605</v>
      </c>
      <c r="AU257" s="256" t="s">
        <v>165</v>
      </c>
      <c r="AV257" s="13" t="s">
        <v>86</v>
      </c>
      <c r="AW257" s="13" t="s">
        <v>5</v>
      </c>
      <c r="AX257" s="13" t="s">
        <v>84</v>
      </c>
      <c r="AY257" s="256" t="s">
        <v>166</v>
      </c>
    </row>
    <row r="258" s="12" customFormat="1" ht="22.8" customHeight="1">
      <c r="A258" s="12"/>
      <c r="B258" s="203"/>
      <c r="C258" s="204"/>
      <c r="D258" s="205" t="s">
        <v>75</v>
      </c>
      <c r="E258" s="218" t="s">
        <v>187</v>
      </c>
      <c r="F258" s="218" t="s">
        <v>2659</v>
      </c>
      <c r="G258" s="204"/>
      <c r="H258" s="204"/>
      <c r="I258" s="207"/>
      <c r="J258" s="207"/>
      <c r="K258" s="219">
        <f>BK258</f>
        <v>0</v>
      </c>
      <c r="L258" s="204"/>
      <c r="M258" s="209"/>
      <c r="N258" s="210"/>
      <c r="O258" s="211"/>
      <c r="P258" s="211"/>
      <c r="Q258" s="212">
        <f>Q259+Q278</f>
        <v>0</v>
      </c>
      <c r="R258" s="212">
        <f>R259+R278</f>
        <v>0</v>
      </c>
      <c r="S258" s="211"/>
      <c r="T258" s="213">
        <f>T259+T278</f>
        <v>0</v>
      </c>
      <c r="U258" s="211"/>
      <c r="V258" s="213">
        <f>V259+V278</f>
        <v>872.87734849999993</v>
      </c>
      <c r="W258" s="211"/>
      <c r="X258" s="214">
        <f>X259+X278</f>
        <v>0</v>
      </c>
      <c r="Y258" s="12"/>
      <c r="Z258" s="12"/>
      <c r="AA258" s="12"/>
      <c r="AB258" s="12"/>
      <c r="AC258" s="12"/>
      <c r="AD258" s="12"/>
      <c r="AE258" s="12"/>
      <c r="AR258" s="215" t="s">
        <v>84</v>
      </c>
      <c r="AT258" s="216" t="s">
        <v>75</v>
      </c>
      <c r="AU258" s="216" t="s">
        <v>84</v>
      </c>
      <c r="AY258" s="215" t="s">
        <v>166</v>
      </c>
      <c r="BK258" s="217">
        <f>BK259+BK278</f>
        <v>0</v>
      </c>
    </row>
    <row r="259" s="12" customFormat="1" ht="20.88" customHeight="1">
      <c r="A259" s="12"/>
      <c r="B259" s="203"/>
      <c r="C259" s="204"/>
      <c r="D259" s="205" t="s">
        <v>75</v>
      </c>
      <c r="E259" s="218" t="s">
        <v>392</v>
      </c>
      <c r="F259" s="218" t="s">
        <v>1884</v>
      </c>
      <c r="G259" s="204"/>
      <c r="H259" s="204"/>
      <c r="I259" s="207"/>
      <c r="J259" s="207"/>
      <c r="K259" s="219">
        <f>BK259</f>
        <v>0</v>
      </c>
      <c r="L259" s="204"/>
      <c r="M259" s="209"/>
      <c r="N259" s="210"/>
      <c r="O259" s="211"/>
      <c r="P259" s="211"/>
      <c r="Q259" s="212">
        <f>SUM(Q260:Q277)</f>
        <v>0</v>
      </c>
      <c r="R259" s="212">
        <f>SUM(R260:R277)</f>
        <v>0</v>
      </c>
      <c r="S259" s="211"/>
      <c r="T259" s="213">
        <f>SUM(T260:T277)</f>
        <v>0</v>
      </c>
      <c r="U259" s="211"/>
      <c r="V259" s="213">
        <f>SUM(V260:V277)</f>
        <v>598.5</v>
      </c>
      <c r="W259" s="211"/>
      <c r="X259" s="214">
        <f>SUM(X260:X277)</f>
        <v>0</v>
      </c>
      <c r="Y259" s="12"/>
      <c r="Z259" s="12"/>
      <c r="AA259" s="12"/>
      <c r="AB259" s="12"/>
      <c r="AC259" s="12"/>
      <c r="AD259" s="12"/>
      <c r="AE259" s="12"/>
      <c r="AR259" s="215" t="s">
        <v>84</v>
      </c>
      <c r="AT259" s="216" t="s">
        <v>75</v>
      </c>
      <c r="AU259" s="216" t="s">
        <v>86</v>
      </c>
      <c r="AY259" s="215" t="s">
        <v>166</v>
      </c>
      <c r="BK259" s="217">
        <f>SUM(BK260:BK277)</f>
        <v>0</v>
      </c>
    </row>
    <row r="260" s="2" customFormat="1" ht="21.75" customHeight="1">
      <c r="A260" s="40"/>
      <c r="B260" s="41"/>
      <c r="C260" s="220" t="s">
        <v>323</v>
      </c>
      <c r="D260" s="220" t="s">
        <v>171</v>
      </c>
      <c r="E260" s="221" t="s">
        <v>2660</v>
      </c>
      <c r="F260" s="222" t="s">
        <v>2661</v>
      </c>
      <c r="G260" s="223" t="s">
        <v>599</v>
      </c>
      <c r="H260" s="224">
        <v>315</v>
      </c>
      <c r="I260" s="225"/>
      <c r="J260" s="225"/>
      <c r="K260" s="226">
        <f>ROUND(P260*H260,2)</f>
        <v>0</v>
      </c>
      <c r="L260" s="227"/>
      <c r="M260" s="46"/>
      <c r="N260" s="228" t="s">
        <v>20</v>
      </c>
      <c r="O260" s="229" t="s">
        <v>45</v>
      </c>
      <c r="P260" s="230">
        <f>I260+J260</f>
        <v>0</v>
      </c>
      <c r="Q260" s="230">
        <f>ROUND(I260*H260,2)</f>
        <v>0</v>
      </c>
      <c r="R260" s="230">
        <f>ROUND(J260*H260,2)</f>
        <v>0</v>
      </c>
      <c r="S260" s="86"/>
      <c r="T260" s="231">
        <f>S260*H260</f>
        <v>0</v>
      </c>
      <c r="U260" s="231">
        <v>1.8999999999999999</v>
      </c>
      <c r="V260" s="231">
        <f>U260*H260</f>
        <v>598.5</v>
      </c>
      <c r="W260" s="231">
        <v>0</v>
      </c>
      <c r="X260" s="232">
        <f>W260*H260</f>
        <v>0</v>
      </c>
      <c r="Y260" s="40"/>
      <c r="Z260" s="40"/>
      <c r="AA260" s="40"/>
      <c r="AB260" s="40"/>
      <c r="AC260" s="40"/>
      <c r="AD260" s="40"/>
      <c r="AE260" s="40"/>
      <c r="AR260" s="233" t="s">
        <v>175</v>
      </c>
      <c r="AT260" s="233" t="s">
        <v>171</v>
      </c>
      <c r="AU260" s="233" t="s">
        <v>165</v>
      </c>
      <c r="AY260" s="19" t="s">
        <v>166</v>
      </c>
      <c r="BE260" s="234">
        <f>IF(O260="základní",K260,0)</f>
        <v>0</v>
      </c>
      <c r="BF260" s="234">
        <f>IF(O260="snížená",K260,0)</f>
        <v>0</v>
      </c>
      <c r="BG260" s="234">
        <f>IF(O260="zákl. přenesená",K260,0)</f>
        <v>0</v>
      </c>
      <c r="BH260" s="234">
        <f>IF(O260="sníž. přenesená",K260,0)</f>
        <v>0</v>
      </c>
      <c r="BI260" s="234">
        <f>IF(O260="nulová",K260,0)</f>
        <v>0</v>
      </c>
      <c r="BJ260" s="19" t="s">
        <v>84</v>
      </c>
      <c r="BK260" s="234">
        <f>ROUND(P260*H260,2)</f>
        <v>0</v>
      </c>
      <c r="BL260" s="19" t="s">
        <v>175</v>
      </c>
      <c r="BM260" s="233" t="s">
        <v>2662</v>
      </c>
    </row>
    <row r="261" s="15" customFormat="1">
      <c r="A261" s="15"/>
      <c r="B261" s="277"/>
      <c r="C261" s="278"/>
      <c r="D261" s="247" t="s">
        <v>605</v>
      </c>
      <c r="E261" s="279" t="s">
        <v>20</v>
      </c>
      <c r="F261" s="280" t="s">
        <v>1888</v>
      </c>
      <c r="G261" s="278"/>
      <c r="H261" s="279" t="s">
        <v>20</v>
      </c>
      <c r="I261" s="281"/>
      <c r="J261" s="281"/>
      <c r="K261" s="278"/>
      <c r="L261" s="278"/>
      <c r="M261" s="282"/>
      <c r="N261" s="283"/>
      <c r="O261" s="284"/>
      <c r="P261" s="284"/>
      <c r="Q261" s="284"/>
      <c r="R261" s="284"/>
      <c r="S261" s="284"/>
      <c r="T261" s="284"/>
      <c r="U261" s="284"/>
      <c r="V261" s="284"/>
      <c r="W261" s="284"/>
      <c r="X261" s="285"/>
      <c r="Y261" s="15"/>
      <c r="Z261" s="15"/>
      <c r="AA261" s="15"/>
      <c r="AB261" s="15"/>
      <c r="AC261" s="15"/>
      <c r="AD261" s="15"/>
      <c r="AE261" s="15"/>
      <c r="AT261" s="286" t="s">
        <v>605</v>
      </c>
      <c r="AU261" s="286" t="s">
        <v>165</v>
      </c>
      <c r="AV261" s="15" t="s">
        <v>84</v>
      </c>
      <c r="AW261" s="15" t="s">
        <v>5</v>
      </c>
      <c r="AX261" s="15" t="s">
        <v>76</v>
      </c>
      <c r="AY261" s="286" t="s">
        <v>166</v>
      </c>
    </row>
    <row r="262" s="13" customFormat="1">
      <c r="A262" s="13"/>
      <c r="B262" s="245"/>
      <c r="C262" s="246"/>
      <c r="D262" s="247" t="s">
        <v>605</v>
      </c>
      <c r="E262" s="248" t="s">
        <v>20</v>
      </c>
      <c r="F262" s="249" t="s">
        <v>2663</v>
      </c>
      <c r="G262" s="246"/>
      <c r="H262" s="250">
        <v>315</v>
      </c>
      <c r="I262" s="251"/>
      <c r="J262" s="251"/>
      <c r="K262" s="246"/>
      <c r="L262" s="246"/>
      <c r="M262" s="252"/>
      <c r="N262" s="253"/>
      <c r="O262" s="254"/>
      <c r="P262" s="254"/>
      <c r="Q262" s="254"/>
      <c r="R262" s="254"/>
      <c r="S262" s="254"/>
      <c r="T262" s="254"/>
      <c r="U262" s="254"/>
      <c r="V262" s="254"/>
      <c r="W262" s="254"/>
      <c r="X262" s="255"/>
      <c r="Y262" s="13"/>
      <c r="Z262" s="13"/>
      <c r="AA262" s="13"/>
      <c r="AB262" s="13"/>
      <c r="AC262" s="13"/>
      <c r="AD262" s="13"/>
      <c r="AE262" s="13"/>
      <c r="AT262" s="256" t="s">
        <v>605</v>
      </c>
      <c r="AU262" s="256" t="s">
        <v>165</v>
      </c>
      <c r="AV262" s="13" t="s">
        <v>86</v>
      </c>
      <c r="AW262" s="13" t="s">
        <v>5</v>
      </c>
      <c r="AX262" s="13" t="s">
        <v>84</v>
      </c>
      <c r="AY262" s="256" t="s">
        <v>166</v>
      </c>
    </row>
    <row r="263" s="2" customFormat="1" ht="16.5" customHeight="1">
      <c r="A263" s="40"/>
      <c r="B263" s="41"/>
      <c r="C263" s="220" t="s">
        <v>329</v>
      </c>
      <c r="D263" s="220" t="s">
        <v>171</v>
      </c>
      <c r="E263" s="221" t="s">
        <v>2664</v>
      </c>
      <c r="F263" s="222" t="s">
        <v>1891</v>
      </c>
      <c r="G263" s="223" t="s">
        <v>998</v>
      </c>
      <c r="H263" s="224">
        <v>3424.6599999999999</v>
      </c>
      <c r="I263" s="225"/>
      <c r="J263" s="225"/>
      <c r="K263" s="226">
        <f>ROUND(P263*H263,2)</f>
        <v>0</v>
      </c>
      <c r="L263" s="227"/>
      <c r="M263" s="46"/>
      <c r="N263" s="228" t="s">
        <v>20</v>
      </c>
      <c r="O263" s="229" t="s">
        <v>45</v>
      </c>
      <c r="P263" s="230">
        <f>I263+J263</f>
        <v>0</v>
      </c>
      <c r="Q263" s="230">
        <f>ROUND(I263*H263,2)</f>
        <v>0</v>
      </c>
      <c r="R263" s="230">
        <f>ROUND(J263*H263,2)</f>
        <v>0</v>
      </c>
      <c r="S263" s="86"/>
      <c r="T263" s="231">
        <f>S263*H263</f>
        <v>0</v>
      </c>
      <c r="U263" s="231">
        <v>0</v>
      </c>
      <c r="V263" s="231">
        <f>U263*H263</f>
        <v>0</v>
      </c>
      <c r="W263" s="231">
        <v>0</v>
      </c>
      <c r="X263" s="232">
        <f>W263*H263</f>
        <v>0</v>
      </c>
      <c r="Y263" s="40"/>
      <c r="Z263" s="40"/>
      <c r="AA263" s="40"/>
      <c r="AB263" s="40"/>
      <c r="AC263" s="40"/>
      <c r="AD263" s="40"/>
      <c r="AE263" s="40"/>
      <c r="AR263" s="233" t="s">
        <v>175</v>
      </c>
      <c r="AT263" s="233" t="s">
        <v>171</v>
      </c>
      <c r="AU263" s="233" t="s">
        <v>165</v>
      </c>
      <c r="AY263" s="19" t="s">
        <v>166</v>
      </c>
      <c r="BE263" s="234">
        <f>IF(O263="základní",K263,0)</f>
        <v>0</v>
      </c>
      <c r="BF263" s="234">
        <f>IF(O263="snížená",K263,0)</f>
        <v>0</v>
      </c>
      <c r="BG263" s="234">
        <f>IF(O263="zákl. přenesená",K263,0)</f>
        <v>0</v>
      </c>
      <c r="BH263" s="234">
        <f>IF(O263="sníž. přenesená",K263,0)</f>
        <v>0</v>
      </c>
      <c r="BI263" s="234">
        <f>IF(O263="nulová",K263,0)</f>
        <v>0</v>
      </c>
      <c r="BJ263" s="19" t="s">
        <v>84</v>
      </c>
      <c r="BK263" s="234">
        <f>ROUND(P263*H263,2)</f>
        <v>0</v>
      </c>
      <c r="BL263" s="19" t="s">
        <v>175</v>
      </c>
      <c r="BM263" s="233" t="s">
        <v>2665</v>
      </c>
    </row>
    <row r="264" s="15" customFormat="1">
      <c r="A264" s="15"/>
      <c r="B264" s="277"/>
      <c r="C264" s="278"/>
      <c r="D264" s="247" t="s">
        <v>605</v>
      </c>
      <c r="E264" s="279" t="s">
        <v>20</v>
      </c>
      <c r="F264" s="280" t="s">
        <v>2666</v>
      </c>
      <c r="G264" s="278"/>
      <c r="H264" s="279" t="s">
        <v>20</v>
      </c>
      <c r="I264" s="281"/>
      <c r="J264" s="281"/>
      <c r="K264" s="278"/>
      <c r="L264" s="278"/>
      <c r="M264" s="282"/>
      <c r="N264" s="283"/>
      <c r="O264" s="284"/>
      <c r="P264" s="284"/>
      <c r="Q264" s="284"/>
      <c r="R264" s="284"/>
      <c r="S264" s="284"/>
      <c r="T264" s="284"/>
      <c r="U264" s="284"/>
      <c r="V264" s="284"/>
      <c r="W264" s="284"/>
      <c r="X264" s="285"/>
      <c r="Y264" s="15"/>
      <c r="Z264" s="15"/>
      <c r="AA264" s="15"/>
      <c r="AB264" s="15"/>
      <c r="AC264" s="15"/>
      <c r="AD264" s="15"/>
      <c r="AE264" s="15"/>
      <c r="AT264" s="286" t="s">
        <v>605</v>
      </c>
      <c r="AU264" s="286" t="s">
        <v>165</v>
      </c>
      <c r="AV264" s="15" t="s">
        <v>84</v>
      </c>
      <c r="AW264" s="15" t="s">
        <v>5</v>
      </c>
      <c r="AX264" s="15" t="s">
        <v>76</v>
      </c>
      <c r="AY264" s="286" t="s">
        <v>166</v>
      </c>
    </row>
    <row r="265" s="13" customFormat="1">
      <c r="A265" s="13"/>
      <c r="B265" s="245"/>
      <c r="C265" s="246"/>
      <c r="D265" s="247" t="s">
        <v>605</v>
      </c>
      <c r="E265" s="248" t="s">
        <v>20</v>
      </c>
      <c r="F265" s="249" t="s">
        <v>2667</v>
      </c>
      <c r="G265" s="246"/>
      <c r="H265" s="250">
        <v>1273.06</v>
      </c>
      <c r="I265" s="251"/>
      <c r="J265" s="251"/>
      <c r="K265" s="246"/>
      <c r="L265" s="246"/>
      <c r="M265" s="252"/>
      <c r="N265" s="253"/>
      <c r="O265" s="254"/>
      <c r="P265" s="254"/>
      <c r="Q265" s="254"/>
      <c r="R265" s="254"/>
      <c r="S265" s="254"/>
      <c r="T265" s="254"/>
      <c r="U265" s="254"/>
      <c r="V265" s="254"/>
      <c r="W265" s="254"/>
      <c r="X265" s="255"/>
      <c r="Y265" s="13"/>
      <c r="Z265" s="13"/>
      <c r="AA265" s="13"/>
      <c r="AB265" s="13"/>
      <c r="AC265" s="13"/>
      <c r="AD265" s="13"/>
      <c r="AE265" s="13"/>
      <c r="AT265" s="256" t="s">
        <v>605</v>
      </c>
      <c r="AU265" s="256" t="s">
        <v>165</v>
      </c>
      <c r="AV265" s="13" t="s">
        <v>86</v>
      </c>
      <c r="AW265" s="13" t="s">
        <v>5</v>
      </c>
      <c r="AX265" s="13" t="s">
        <v>76</v>
      </c>
      <c r="AY265" s="256" t="s">
        <v>166</v>
      </c>
    </row>
    <row r="266" s="15" customFormat="1">
      <c r="A266" s="15"/>
      <c r="B266" s="277"/>
      <c r="C266" s="278"/>
      <c r="D266" s="247" t="s">
        <v>605</v>
      </c>
      <c r="E266" s="279" t="s">
        <v>20</v>
      </c>
      <c r="F266" s="280" t="s">
        <v>2668</v>
      </c>
      <c r="G266" s="278"/>
      <c r="H266" s="279" t="s">
        <v>20</v>
      </c>
      <c r="I266" s="281"/>
      <c r="J266" s="281"/>
      <c r="K266" s="278"/>
      <c r="L266" s="278"/>
      <c r="M266" s="282"/>
      <c r="N266" s="283"/>
      <c r="O266" s="284"/>
      <c r="P266" s="284"/>
      <c r="Q266" s="284"/>
      <c r="R266" s="284"/>
      <c r="S266" s="284"/>
      <c r="T266" s="284"/>
      <c r="U266" s="284"/>
      <c r="V266" s="284"/>
      <c r="W266" s="284"/>
      <c r="X266" s="285"/>
      <c r="Y266" s="15"/>
      <c r="Z266" s="15"/>
      <c r="AA266" s="15"/>
      <c r="AB266" s="15"/>
      <c r="AC266" s="15"/>
      <c r="AD266" s="15"/>
      <c r="AE266" s="15"/>
      <c r="AT266" s="286" t="s">
        <v>605</v>
      </c>
      <c r="AU266" s="286" t="s">
        <v>165</v>
      </c>
      <c r="AV266" s="15" t="s">
        <v>84</v>
      </c>
      <c r="AW266" s="15" t="s">
        <v>5</v>
      </c>
      <c r="AX266" s="15" t="s">
        <v>76</v>
      </c>
      <c r="AY266" s="286" t="s">
        <v>166</v>
      </c>
    </row>
    <row r="267" s="13" customFormat="1">
      <c r="A267" s="13"/>
      <c r="B267" s="245"/>
      <c r="C267" s="246"/>
      <c r="D267" s="247" t="s">
        <v>605</v>
      </c>
      <c r="E267" s="248" t="s">
        <v>20</v>
      </c>
      <c r="F267" s="249" t="s">
        <v>2669</v>
      </c>
      <c r="G267" s="246"/>
      <c r="H267" s="250">
        <v>2151.5999999999999</v>
      </c>
      <c r="I267" s="251"/>
      <c r="J267" s="251"/>
      <c r="K267" s="246"/>
      <c r="L267" s="246"/>
      <c r="M267" s="252"/>
      <c r="N267" s="253"/>
      <c r="O267" s="254"/>
      <c r="P267" s="254"/>
      <c r="Q267" s="254"/>
      <c r="R267" s="254"/>
      <c r="S267" s="254"/>
      <c r="T267" s="254"/>
      <c r="U267" s="254"/>
      <c r="V267" s="254"/>
      <c r="W267" s="254"/>
      <c r="X267" s="255"/>
      <c r="Y267" s="13"/>
      <c r="Z267" s="13"/>
      <c r="AA267" s="13"/>
      <c r="AB267" s="13"/>
      <c r="AC267" s="13"/>
      <c r="AD267" s="13"/>
      <c r="AE267" s="13"/>
      <c r="AT267" s="256" t="s">
        <v>605</v>
      </c>
      <c r="AU267" s="256" t="s">
        <v>165</v>
      </c>
      <c r="AV267" s="13" t="s">
        <v>86</v>
      </c>
      <c r="AW267" s="13" t="s">
        <v>5</v>
      </c>
      <c r="AX267" s="13" t="s">
        <v>76</v>
      </c>
      <c r="AY267" s="256" t="s">
        <v>166</v>
      </c>
    </row>
    <row r="268" s="14" customFormat="1">
      <c r="A268" s="14"/>
      <c r="B268" s="257"/>
      <c r="C268" s="258"/>
      <c r="D268" s="247" t="s">
        <v>605</v>
      </c>
      <c r="E268" s="259" t="s">
        <v>20</v>
      </c>
      <c r="F268" s="260" t="s">
        <v>608</v>
      </c>
      <c r="G268" s="258"/>
      <c r="H268" s="261">
        <v>3424.6599999999999</v>
      </c>
      <c r="I268" s="262"/>
      <c r="J268" s="262"/>
      <c r="K268" s="258"/>
      <c r="L268" s="258"/>
      <c r="M268" s="263"/>
      <c r="N268" s="264"/>
      <c r="O268" s="265"/>
      <c r="P268" s="265"/>
      <c r="Q268" s="265"/>
      <c r="R268" s="265"/>
      <c r="S268" s="265"/>
      <c r="T268" s="265"/>
      <c r="U268" s="265"/>
      <c r="V268" s="265"/>
      <c r="W268" s="265"/>
      <c r="X268" s="266"/>
      <c r="Y268" s="14"/>
      <c r="Z268" s="14"/>
      <c r="AA268" s="14"/>
      <c r="AB268" s="14"/>
      <c r="AC268" s="14"/>
      <c r="AD268" s="14"/>
      <c r="AE268" s="14"/>
      <c r="AT268" s="267" t="s">
        <v>605</v>
      </c>
      <c r="AU268" s="267" t="s">
        <v>165</v>
      </c>
      <c r="AV268" s="14" t="s">
        <v>175</v>
      </c>
      <c r="AW268" s="14" t="s">
        <v>5</v>
      </c>
      <c r="AX268" s="14" t="s">
        <v>84</v>
      </c>
      <c r="AY268" s="267" t="s">
        <v>166</v>
      </c>
    </row>
    <row r="269" s="2" customFormat="1" ht="16.5" customHeight="1">
      <c r="A269" s="40"/>
      <c r="B269" s="41"/>
      <c r="C269" s="220" t="s">
        <v>332</v>
      </c>
      <c r="D269" s="220" t="s">
        <v>171</v>
      </c>
      <c r="E269" s="221" t="s">
        <v>1869</v>
      </c>
      <c r="F269" s="222" t="s">
        <v>2670</v>
      </c>
      <c r="G269" s="223" t="s">
        <v>998</v>
      </c>
      <c r="H269" s="224">
        <v>1273.06</v>
      </c>
      <c r="I269" s="225"/>
      <c r="J269" s="225"/>
      <c r="K269" s="226">
        <f>ROUND(P269*H269,2)</f>
        <v>0</v>
      </c>
      <c r="L269" s="227"/>
      <c r="M269" s="46"/>
      <c r="N269" s="228" t="s">
        <v>20</v>
      </c>
      <c r="O269" s="229" t="s">
        <v>45</v>
      </c>
      <c r="P269" s="230">
        <f>I269+J269</f>
        <v>0</v>
      </c>
      <c r="Q269" s="230">
        <f>ROUND(I269*H269,2)</f>
        <v>0</v>
      </c>
      <c r="R269" s="230">
        <f>ROUND(J269*H269,2)</f>
        <v>0</v>
      </c>
      <c r="S269" s="86"/>
      <c r="T269" s="231">
        <f>S269*H269</f>
        <v>0</v>
      </c>
      <c r="U269" s="231">
        <v>0</v>
      </c>
      <c r="V269" s="231">
        <f>U269*H269</f>
        <v>0</v>
      </c>
      <c r="W269" s="231">
        <v>0</v>
      </c>
      <c r="X269" s="232">
        <f>W269*H269</f>
        <v>0</v>
      </c>
      <c r="Y269" s="40"/>
      <c r="Z269" s="40"/>
      <c r="AA269" s="40"/>
      <c r="AB269" s="40"/>
      <c r="AC269" s="40"/>
      <c r="AD269" s="40"/>
      <c r="AE269" s="40"/>
      <c r="AR269" s="233" t="s">
        <v>175</v>
      </c>
      <c r="AT269" s="233" t="s">
        <v>171</v>
      </c>
      <c r="AU269" s="233" t="s">
        <v>165</v>
      </c>
      <c r="AY269" s="19" t="s">
        <v>166</v>
      </c>
      <c r="BE269" s="234">
        <f>IF(O269="základní",K269,0)</f>
        <v>0</v>
      </c>
      <c r="BF269" s="234">
        <f>IF(O269="snížená",K269,0)</f>
        <v>0</v>
      </c>
      <c r="BG269" s="234">
        <f>IF(O269="zákl. přenesená",K269,0)</f>
        <v>0</v>
      </c>
      <c r="BH269" s="234">
        <f>IF(O269="sníž. přenesená",K269,0)</f>
        <v>0</v>
      </c>
      <c r="BI269" s="234">
        <f>IF(O269="nulová",K269,0)</f>
        <v>0</v>
      </c>
      <c r="BJ269" s="19" t="s">
        <v>84</v>
      </c>
      <c r="BK269" s="234">
        <f>ROUND(P269*H269,2)</f>
        <v>0</v>
      </c>
      <c r="BL269" s="19" t="s">
        <v>175</v>
      </c>
      <c r="BM269" s="233" t="s">
        <v>2671</v>
      </c>
    </row>
    <row r="270" s="15" customFormat="1">
      <c r="A270" s="15"/>
      <c r="B270" s="277"/>
      <c r="C270" s="278"/>
      <c r="D270" s="247" t="s">
        <v>605</v>
      </c>
      <c r="E270" s="279" t="s">
        <v>20</v>
      </c>
      <c r="F270" s="280" t="s">
        <v>2666</v>
      </c>
      <c r="G270" s="278"/>
      <c r="H270" s="279" t="s">
        <v>20</v>
      </c>
      <c r="I270" s="281"/>
      <c r="J270" s="281"/>
      <c r="K270" s="278"/>
      <c r="L270" s="278"/>
      <c r="M270" s="282"/>
      <c r="N270" s="283"/>
      <c r="O270" s="284"/>
      <c r="P270" s="284"/>
      <c r="Q270" s="284"/>
      <c r="R270" s="284"/>
      <c r="S270" s="284"/>
      <c r="T270" s="284"/>
      <c r="U270" s="284"/>
      <c r="V270" s="284"/>
      <c r="W270" s="284"/>
      <c r="X270" s="285"/>
      <c r="Y270" s="15"/>
      <c r="Z270" s="15"/>
      <c r="AA270" s="15"/>
      <c r="AB270" s="15"/>
      <c r="AC270" s="15"/>
      <c r="AD270" s="15"/>
      <c r="AE270" s="15"/>
      <c r="AT270" s="286" t="s">
        <v>605</v>
      </c>
      <c r="AU270" s="286" t="s">
        <v>165</v>
      </c>
      <c r="AV270" s="15" t="s">
        <v>84</v>
      </c>
      <c r="AW270" s="15" t="s">
        <v>5</v>
      </c>
      <c r="AX270" s="15" t="s">
        <v>76</v>
      </c>
      <c r="AY270" s="286" t="s">
        <v>166</v>
      </c>
    </row>
    <row r="271" s="13" customFormat="1">
      <c r="A271" s="13"/>
      <c r="B271" s="245"/>
      <c r="C271" s="246"/>
      <c r="D271" s="247" t="s">
        <v>605</v>
      </c>
      <c r="E271" s="248" t="s">
        <v>20</v>
      </c>
      <c r="F271" s="249" t="s">
        <v>2667</v>
      </c>
      <c r="G271" s="246"/>
      <c r="H271" s="250">
        <v>1273.06</v>
      </c>
      <c r="I271" s="251"/>
      <c r="J271" s="251"/>
      <c r="K271" s="246"/>
      <c r="L271" s="246"/>
      <c r="M271" s="252"/>
      <c r="N271" s="253"/>
      <c r="O271" s="254"/>
      <c r="P271" s="254"/>
      <c r="Q271" s="254"/>
      <c r="R271" s="254"/>
      <c r="S271" s="254"/>
      <c r="T271" s="254"/>
      <c r="U271" s="254"/>
      <c r="V271" s="254"/>
      <c r="W271" s="254"/>
      <c r="X271" s="255"/>
      <c r="Y271" s="13"/>
      <c r="Z271" s="13"/>
      <c r="AA271" s="13"/>
      <c r="AB271" s="13"/>
      <c r="AC271" s="13"/>
      <c r="AD271" s="13"/>
      <c r="AE271" s="13"/>
      <c r="AT271" s="256" t="s">
        <v>605</v>
      </c>
      <c r="AU271" s="256" t="s">
        <v>165</v>
      </c>
      <c r="AV271" s="13" t="s">
        <v>86</v>
      </c>
      <c r="AW271" s="13" t="s">
        <v>5</v>
      </c>
      <c r="AX271" s="13" t="s">
        <v>84</v>
      </c>
      <c r="AY271" s="256" t="s">
        <v>166</v>
      </c>
    </row>
    <row r="272" s="2" customFormat="1" ht="16.5" customHeight="1">
      <c r="A272" s="40"/>
      <c r="B272" s="41"/>
      <c r="C272" s="220" t="s">
        <v>335</v>
      </c>
      <c r="D272" s="220" t="s">
        <v>171</v>
      </c>
      <c r="E272" s="221" t="s">
        <v>2672</v>
      </c>
      <c r="F272" s="222" t="s">
        <v>1896</v>
      </c>
      <c r="G272" s="223" t="s">
        <v>998</v>
      </c>
      <c r="H272" s="224">
        <v>62.590000000000003</v>
      </c>
      <c r="I272" s="225"/>
      <c r="J272" s="225"/>
      <c r="K272" s="226">
        <f>ROUND(P272*H272,2)</f>
        <v>0</v>
      </c>
      <c r="L272" s="227"/>
      <c r="M272" s="46"/>
      <c r="N272" s="228" t="s">
        <v>20</v>
      </c>
      <c r="O272" s="229" t="s">
        <v>45</v>
      </c>
      <c r="P272" s="230">
        <f>I272+J272</f>
        <v>0</v>
      </c>
      <c r="Q272" s="230">
        <f>ROUND(I272*H272,2)</f>
        <v>0</v>
      </c>
      <c r="R272" s="230">
        <f>ROUND(J272*H272,2)</f>
        <v>0</v>
      </c>
      <c r="S272" s="86"/>
      <c r="T272" s="231">
        <f>S272*H272</f>
        <v>0</v>
      </c>
      <c r="U272" s="231">
        <v>0</v>
      </c>
      <c r="V272" s="231">
        <f>U272*H272</f>
        <v>0</v>
      </c>
      <c r="W272" s="231">
        <v>0</v>
      </c>
      <c r="X272" s="232">
        <f>W272*H272</f>
        <v>0</v>
      </c>
      <c r="Y272" s="40"/>
      <c r="Z272" s="40"/>
      <c r="AA272" s="40"/>
      <c r="AB272" s="40"/>
      <c r="AC272" s="40"/>
      <c r="AD272" s="40"/>
      <c r="AE272" s="40"/>
      <c r="AR272" s="233" t="s">
        <v>175</v>
      </c>
      <c r="AT272" s="233" t="s">
        <v>171</v>
      </c>
      <c r="AU272" s="233" t="s">
        <v>165</v>
      </c>
      <c r="AY272" s="19" t="s">
        <v>166</v>
      </c>
      <c r="BE272" s="234">
        <f>IF(O272="základní",K272,0)</f>
        <v>0</v>
      </c>
      <c r="BF272" s="234">
        <f>IF(O272="snížená",K272,0)</f>
        <v>0</v>
      </c>
      <c r="BG272" s="234">
        <f>IF(O272="zákl. přenesená",K272,0)</f>
        <v>0</v>
      </c>
      <c r="BH272" s="234">
        <f>IF(O272="sníž. přenesená",K272,0)</f>
        <v>0</v>
      </c>
      <c r="BI272" s="234">
        <f>IF(O272="nulová",K272,0)</f>
        <v>0</v>
      </c>
      <c r="BJ272" s="19" t="s">
        <v>84</v>
      </c>
      <c r="BK272" s="234">
        <f>ROUND(P272*H272,2)</f>
        <v>0</v>
      </c>
      <c r="BL272" s="19" t="s">
        <v>175</v>
      </c>
      <c r="BM272" s="233" t="s">
        <v>2673</v>
      </c>
    </row>
    <row r="273" s="15" customFormat="1">
      <c r="A273" s="15"/>
      <c r="B273" s="277"/>
      <c r="C273" s="278"/>
      <c r="D273" s="247" t="s">
        <v>605</v>
      </c>
      <c r="E273" s="279" t="s">
        <v>20</v>
      </c>
      <c r="F273" s="280" t="s">
        <v>2674</v>
      </c>
      <c r="G273" s="278"/>
      <c r="H273" s="279" t="s">
        <v>20</v>
      </c>
      <c r="I273" s="281"/>
      <c r="J273" s="281"/>
      <c r="K273" s="278"/>
      <c r="L273" s="278"/>
      <c r="M273" s="282"/>
      <c r="N273" s="283"/>
      <c r="O273" s="284"/>
      <c r="P273" s="284"/>
      <c r="Q273" s="284"/>
      <c r="R273" s="284"/>
      <c r="S273" s="284"/>
      <c r="T273" s="284"/>
      <c r="U273" s="284"/>
      <c r="V273" s="284"/>
      <c r="W273" s="284"/>
      <c r="X273" s="285"/>
      <c r="Y273" s="15"/>
      <c r="Z273" s="15"/>
      <c r="AA273" s="15"/>
      <c r="AB273" s="15"/>
      <c r="AC273" s="15"/>
      <c r="AD273" s="15"/>
      <c r="AE273" s="15"/>
      <c r="AT273" s="286" t="s">
        <v>605</v>
      </c>
      <c r="AU273" s="286" t="s">
        <v>165</v>
      </c>
      <c r="AV273" s="15" t="s">
        <v>84</v>
      </c>
      <c r="AW273" s="15" t="s">
        <v>5</v>
      </c>
      <c r="AX273" s="15" t="s">
        <v>76</v>
      </c>
      <c r="AY273" s="286" t="s">
        <v>166</v>
      </c>
    </row>
    <row r="274" s="13" customFormat="1">
      <c r="A274" s="13"/>
      <c r="B274" s="245"/>
      <c r="C274" s="246"/>
      <c r="D274" s="247" t="s">
        <v>605</v>
      </c>
      <c r="E274" s="248" t="s">
        <v>20</v>
      </c>
      <c r="F274" s="249" t="s">
        <v>2675</v>
      </c>
      <c r="G274" s="246"/>
      <c r="H274" s="250">
        <v>62.590000000000003</v>
      </c>
      <c r="I274" s="251"/>
      <c r="J274" s="251"/>
      <c r="K274" s="246"/>
      <c r="L274" s="246"/>
      <c r="M274" s="252"/>
      <c r="N274" s="253"/>
      <c r="O274" s="254"/>
      <c r="P274" s="254"/>
      <c r="Q274" s="254"/>
      <c r="R274" s="254"/>
      <c r="S274" s="254"/>
      <c r="T274" s="254"/>
      <c r="U274" s="254"/>
      <c r="V274" s="254"/>
      <c r="W274" s="254"/>
      <c r="X274" s="255"/>
      <c r="Y274" s="13"/>
      <c r="Z274" s="13"/>
      <c r="AA274" s="13"/>
      <c r="AB274" s="13"/>
      <c r="AC274" s="13"/>
      <c r="AD274" s="13"/>
      <c r="AE274" s="13"/>
      <c r="AT274" s="256" t="s">
        <v>605</v>
      </c>
      <c r="AU274" s="256" t="s">
        <v>165</v>
      </c>
      <c r="AV274" s="13" t="s">
        <v>86</v>
      </c>
      <c r="AW274" s="13" t="s">
        <v>5</v>
      </c>
      <c r="AX274" s="13" t="s">
        <v>84</v>
      </c>
      <c r="AY274" s="256" t="s">
        <v>166</v>
      </c>
    </row>
    <row r="275" s="2" customFormat="1" ht="33" customHeight="1">
      <c r="A275" s="40"/>
      <c r="B275" s="41"/>
      <c r="C275" s="220" t="s">
        <v>339</v>
      </c>
      <c r="D275" s="220" t="s">
        <v>171</v>
      </c>
      <c r="E275" s="221" t="s">
        <v>2676</v>
      </c>
      <c r="F275" s="222" t="s">
        <v>2677</v>
      </c>
      <c r="G275" s="223" t="s">
        <v>998</v>
      </c>
      <c r="H275" s="224">
        <v>1273.06</v>
      </c>
      <c r="I275" s="225"/>
      <c r="J275" s="225"/>
      <c r="K275" s="226">
        <f>ROUND(P275*H275,2)</f>
        <v>0</v>
      </c>
      <c r="L275" s="227"/>
      <c r="M275" s="46"/>
      <c r="N275" s="228" t="s">
        <v>20</v>
      </c>
      <c r="O275" s="229" t="s">
        <v>45</v>
      </c>
      <c r="P275" s="230">
        <f>I275+J275</f>
        <v>0</v>
      </c>
      <c r="Q275" s="230">
        <f>ROUND(I275*H275,2)</f>
        <v>0</v>
      </c>
      <c r="R275" s="230">
        <f>ROUND(J275*H275,2)</f>
        <v>0</v>
      </c>
      <c r="S275" s="86"/>
      <c r="T275" s="231">
        <f>S275*H275</f>
        <v>0</v>
      </c>
      <c r="U275" s="231">
        <v>0</v>
      </c>
      <c r="V275" s="231">
        <f>U275*H275</f>
        <v>0</v>
      </c>
      <c r="W275" s="231">
        <v>0</v>
      </c>
      <c r="X275" s="232">
        <f>W275*H275</f>
        <v>0</v>
      </c>
      <c r="Y275" s="40"/>
      <c r="Z275" s="40"/>
      <c r="AA275" s="40"/>
      <c r="AB275" s="40"/>
      <c r="AC275" s="40"/>
      <c r="AD275" s="40"/>
      <c r="AE275" s="40"/>
      <c r="AR275" s="233" t="s">
        <v>175</v>
      </c>
      <c r="AT275" s="233" t="s">
        <v>171</v>
      </c>
      <c r="AU275" s="233" t="s">
        <v>165</v>
      </c>
      <c r="AY275" s="19" t="s">
        <v>166</v>
      </c>
      <c r="BE275" s="234">
        <f>IF(O275="základní",K275,0)</f>
        <v>0</v>
      </c>
      <c r="BF275" s="234">
        <f>IF(O275="snížená",K275,0)</f>
        <v>0</v>
      </c>
      <c r="BG275" s="234">
        <f>IF(O275="zákl. přenesená",K275,0)</f>
        <v>0</v>
      </c>
      <c r="BH275" s="234">
        <f>IF(O275="sníž. přenesená",K275,0)</f>
        <v>0</v>
      </c>
      <c r="BI275" s="234">
        <f>IF(O275="nulová",K275,0)</f>
        <v>0</v>
      </c>
      <c r="BJ275" s="19" t="s">
        <v>84</v>
      </c>
      <c r="BK275" s="234">
        <f>ROUND(P275*H275,2)</f>
        <v>0</v>
      </c>
      <c r="BL275" s="19" t="s">
        <v>175</v>
      </c>
      <c r="BM275" s="233" t="s">
        <v>2678</v>
      </c>
    </row>
    <row r="276" s="15" customFormat="1">
      <c r="A276" s="15"/>
      <c r="B276" s="277"/>
      <c r="C276" s="278"/>
      <c r="D276" s="247" t="s">
        <v>605</v>
      </c>
      <c r="E276" s="279" t="s">
        <v>20</v>
      </c>
      <c r="F276" s="280" t="s">
        <v>2679</v>
      </c>
      <c r="G276" s="278"/>
      <c r="H276" s="279" t="s">
        <v>20</v>
      </c>
      <c r="I276" s="281"/>
      <c r="J276" s="281"/>
      <c r="K276" s="278"/>
      <c r="L276" s="278"/>
      <c r="M276" s="282"/>
      <c r="N276" s="283"/>
      <c r="O276" s="284"/>
      <c r="P276" s="284"/>
      <c r="Q276" s="284"/>
      <c r="R276" s="284"/>
      <c r="S276" s="284"/>
      <c r="T276" s="284"/>
      <c r="U276" s="284"/>
      <c r="V276" s="284"/>
      <c r="W276" s="284"/>
      <c r="X276" s="285"/>
      <c r="Y276" s="15"/>
      <c r="Z276" s="15"/>
      <c r="AA276" s="15"/>
      <c r="AB276" s="15"/>
      <c r="AC276" s="15"/>
      <c r="AD276" s="15"/>
      <c r="AE276" s="15"/>
      <c r="AT276" s="286" t="s">
        <v>605</v>
      </c>
      <c r="AU276" s="286" t="s">
        <v>165</v>
      </c>
      <c r="AV276" s="15" t="s">
        <v>84</v>
      </c>
      <c r="AW276" s="15" t="s">
        <v>5</v>
      </c>
      <c r="AX276" s="15" t="s">
        <v>76</v>
      </c>
      <c r="AY276" s="286" t="s">
        <v>166</v>
      </c>
    </row>
    <row r="277" s="13" customFormat="1">
      <c r="A277" s="13"/>
      <c r="B277" s="245"/>
      <c r="C277" s="246"/>
      <c r="D277" s="247" t="s">
        <v>605</v>
      </c>
      <c r="E277" s="248" t="s">
        <v>20</v>
      </c>
      <c r="F277" s="249" t="s">
        <v>2667</v>
      </c>
      <c r="G277" s="246"/>
      <c r="H277" s="250">
        <v>1273.06</v>
      </c>
      <c r="I277" s="251"/>
      <c r="J277" s="251"/>
      <c r="K277" s="246"/>
      <c r="L277" s="246"/>
      <c r="M277" s="252"/>
      <c r="N277" s="253"/>
      <c r="O277" s="254"/>
      <c r="P277" s="254"/>
      <c r="Q277" s="254"/>
      <c r="R277" s="254"/>
      <c r="S277" s="254"/>
      <c r="T277" s="254"/>
      <c r="U277" s="254"/>
      <c r="V277" s="254"/>
      <c r="W277" s="254"/>
      <c r="X277" s="255"/>
      <c r="Y277" s="13"/>
      <c r="Z277" s="13"/>
      <c r="AA277" s="13"/>
      <c r="AB277" s="13"/>
      <c r="AC277" s="13"/>
      <c r="AD277" s="13"/>
      <c r="AE277" s="13"/>
      <c r="AT277" s="256" t="s">
        <v>605</v>
      </c>
      <c r="AU277" s="256" t="s">
        <v>165</v>
      </c>
      <c r="AV277" s="13" t="s">
        <v>86</v>
      </c>
      <c r="AW277" s="13" t="s">
        <v>5</v>
      </c>
      <c r="AX277" s="13" t="s">
        <v>84</v>
      </c>
      <c r="AY277" s="256" t="s">
        <v>166</v>
      </c>
    </row>
    <row r="278" s="12" customFormat="1" ht="20.88" customHeight="1">
      <c r="A278" s="12"/>
      <c r="B278" s="203"/>
      <c r="C278" s="204"/>
      <c r="D278" s="205" t="s">
        <v>75</v>
      </c>
      <c r="E278" s="218" t="s">
        <v>404</v>
      </c>
      <c r="F278" s="218" t="s">
        <v>1927</v>
      </c>
      <c r="G278" s="204"/>
      <c r="H278" s="204"/>
      <c r="I278" s="207"/>
      <c r="J278" s="207"/>
      <c r="K278" s="219">
        <f>BK278</f>
        <v>0</v>
      </c>
      <c r="L278" s="204"/>
      <c r="M278" s="209"/>
      <c r="N278" s="210"/>
      <c r="O278" s="211"/>
      <c r="P278" s="211"/>
      <c r="Q278" s="212">
        <f>SUM(Q279:Q302)</f>
        <v>0</v>
      </c>
      <c r="R278" s="212">
        <f>SUM(R279:R302)</f>
        <v>0</v>
      </c>
      <c r="S278" s="211"/>
      <c r="T278" s="213">
        <f>SUM(T279:T302)</f>
        <v>0</v>
      </c>
      <c r="U278" s="211"/>
      <c r="V278" s="213">
        <f>SUM(V279:V302)</f>
        <v>274.37734849999998</v>
      </c>
      <c r="W278" s="211"/>
      <c r="X278" s="214">
        <f>SUM(X279:X302)</f>
        <v>0</v>
      </c>
      <c r="Y278" s="12"/>
      <c r="Z278" s="12"/>
      <c r="AA278" s="12"/>
      <c r="AB278" s="12"/>
      <c r="AC278" s="12"/>
      <c r="AD278" s="12"/>
      <c r="AE278" s="12"/>
      <c r="AR278" s="215" t="s">
        <v>84</v>
      </c>
      <c r="AT278" s="216" t="s">
        <v>75</v>
      </c>
      <c r="AU278" s="216" t="s">
        <v>86</v>
      </c>
      <c r="AY278" s="215" t="s">
        <v>166</v>
      </c>
      <c r="BK278" s="217">
        <f>SUM(BK279:BK302)</f>
        <v>0</v>
      </c>
    </row>
    <row r="279" s="2" customFormat="1" ht="33" customHeight="1">
      <c r="A279" s="40"/>
      <c r="B279" s="41"/>
      <c r="C279" s="220" t="s">
        <v>342</v>
      </c>
      <c r="D279" s="220" t="s">
        <v>171</v>
      </c>
      <c r="E279" s="221" t="s">
        <v>1928</v>
      </c>
      <c r="F279" s="222" t="s">
        <v>1929</v>
      </c>
      <c r="G279" s="223" t="s">
        <v>998</v>
      </c>
      <c r="H279" s="224">
        <v>3.2000000000000002</v>
      </c>
      <c r="I279" s="225"/>
      <c r="J279" s="225"/>
      <c r="K279" s="226">
        <f>ROUND(P279*H279,2)</f>
        <v>0</v>
      </c>
      <c r="L279" s="227"/>
      <c r="M279" s="46"/>
      <c r="N279" s="228" t="s">
        <v>20</v>
      </c>
      <c r="O279" s="229" t="s">
        <v>45</v>
      </c>
      <c r="P279" s="230">
        <f>I279+J279</f>
        <v>0</v>
      </c>
      <c r="Q279" s="230">
        <f>ROUND(I279*H279,2)</f>
        <v>0</v>
      </c>
      <c r="R279" s="230">
        <f>ROUND(J279*H279,2)</f>
        <v>0</v>
      </c>
      <c r="S279" s="86"/>
      <c r="T279" s="231">
        <f>S279*H279</f>
        <v>0</v>
      </c>
      <c r="U279" s="231">
        <v>0</v>
      </c>
      <c r="V279" s="231">
        <f>U279*H279</f>
        <v>0</v>
      </c>
      <c r="W279" s="231">
        <v>0</v>
      </c>
      <c r="X279" s="232">
        <f>W279*H279</f>
        <v>0</v>
      </c>
      <c r="Y279" s="40"/>
      <c r="Z279" s="40"/>
      <c r="AA279" s="40"/>
      <c r="AB279" s="40"/>
      <c r="AC279" s="40"/>
      <c r="AD279" s="40"/>
      <c r="AE279" s="40"/>
      <c r="AR279" s="233" t="s">
        <v>175</v>
      </c>
      <c r="AT279" s="233" t="s">
        <v>171</v>
      </c>
      <c r="AU279" s="233" t="s">
        <v>165</v>
      </c>
      <c r="AY279" s="19" t="s">
        <v>166</v>
      </c>
      <c r="BE279" s="234">
        <f>IF(O279="základní",K279,0)</f>
        <v>0</v>
      </c>
      <c r="BF279" s="234">
        <f>IF(O279="snížená",K279,0)</f>
        <v>0</v>
      </c>
      <c r="BG279" s="234">
        <f>IF(O279="zákl. přenesená",K279,0)</f>
        <v>0</v>
      </c>
      <c r="BH279" s="234">
        <f>IF(O279="sníž. přenesená",K279,0)</f>
        <v>0</v>
      </c>
      <c r="BI279" s="234">
        <f>IF(O279="nulová",K279,0)</f>
        <v>0</v>
      </c>
      <c r="BJ279" s="19" t="s">
        <v>84</v>
      </c>
      <c r="BK279" s="234">
        <f>ROUND(P279*H279,2)</f>
        <v>0</v>
      </c>
      <c r="BL279" s="19" t="s">
        <v>175</v>
      </c>
      <c r="BM279" s="233" t="s">
        <v>2680</v>
      </c>
    </row>
    <row r="280" s="15" customFormat="1">
      <c r="A280" s="15"/>
      <c r="B280" s="277"/>
      <c r="C280" s="278"/>
      <c r="D280" s="247" t="s">
        <v>605</v>
      </c>
      <c r="E280" s="279" t="s">
        <v>20</v>
      </c>
      <c r="F280" s="280" t="s">
        <v>1931</v>
      </c>
      <c r="G280" s="278"/>
      <c r="H280" s="279" t="s">
        <v>20</v>
      </c>
      <c r="I280" s="281"/>
      <c r="J280" s="281"/>
      <c r="K280" s="278"/>
      <c r="L280" s="278"/>
      <c r="M280" s="282"/>
      <c r="N280" s="283"/>
      <c r="O280" s="284"/>
      <c r="P280" s="284"/>
      <c r="Q280" s="284"/>
      <c r="R280" s="284"/>
      <c r="S280" s="284"/>
      <c r="T280" s="284"/>
      <c r="U280" s="284"/>
      <c r="V280" s="284"/>
      <c r="W280" s="284"/>
      <c r="X280" s="285"/>
      <c r="Y280" s="15"/>
      <c r="Z280" s="15"/>
      <c r="AA280" s="15"/>
      <c r="AB280" s="15"/>
      <c r="AC280" s="15"/>
      <c r="AD280" s="15"/>
      <c r="AE280" s="15"/>
      <c r="AT280" s="286" t="s">
        <v>605</v>
      </c>
      <c r="AU280" s="286" t="s">
        <v>165</v>
      </c>
      <c r="AV280" s="15" t="s">
        <v>84</v>
      </c>
      <c r="AW280" s="15" t="s">
        <v>5</v>
      </c>
      <c r="AX280" s="15" t="s">
        <v>76</v>
      </c>
      <c r="AY280" s="286" t="s">
        <v>166</v>
      </c>
    </row>
    <row r="281" s="13" customFormat="1">
      <c r="A281" s="13"/>
      <c r="B281" s="245"/>
      <c r="C281" s="246"/>
      <c r="D281" s="247" t="s">
        <v>605</v>
      </c>
      <c r="E281" s="248" t="s">
        <v>20</v>
      </c>
      <c r="F281" s="249" t="s">
        <v>2681</v>
      </c>
      <c r="G281" s="246"/>
      <c r="H281" s="250">
        <v>3.2000000000000002</v>
      </c>
      <c r="I281" s="251"/>
      <c r="J281" s="251"/>
      <c r="K281" s="246"/>
      <c r="L281" s="246"/>
      <c r="M281" s="252"/>
      <c r="N281" s="253"/>
      <c r="O281" s="254"/>
      <c r="P281" s="254"/>
      <c r="Q281" s="254"/>
      <c r="R281" s="254"/>
      <c r="S281" s="254"/>
      <c r="T281" s="254"/>
      <c r="U281" s="254"/>
      <c r="V281" s="254"/>
      <c r="W281" s="254"/>
      <c r="X281" s="255"/>
      <c r="Y281" s="13"/>
      <c r="Z281" s="13"/>
      <c r="AA281" s="13"/>
      <c r="AB281" s="13"/>
      <c r="AC281" s="13"/>
      <c r="AD281" s="13"/>
      <c r="AE281" s="13"/>
      <c r="AT281" s="256" t="s">
        <v>605</v>
      </c>
      <c r="AU281" s="256" t="s">
        <v>165</v>
      </c>
      <c r="AV281" s="13" t="s">
        <v>86</v>
      </c>
      <c r="AW281" s="13" t="s">
        <v>5</v>
      </c>
      <c r="AX281" s="13" t="s">
        <v>84</v>
      </c>
      <c r="AY281" s="256" t="s">
        <v>166</v>
      </c>
    </row>
    <row r="282" s="2" customFormat="1" ht="24.15" customHeight="1">
      <c r="A282" s="40"/>
      <c r="B282" s="41"/>
      <c r="C282" s="220" t="s">
        <v>346</v>
      </c>
      <c r="D282" s="220" t="s">
        <v>171</v>
      </c>
      <c r="E282" s="221" t="s">
        <v>2682</v>
      </c>
      <c r="F282" s="222" t="s">
        <v>2683</v>
      </c>
      <c r="G282" s="223" t="s">
        <v>998</v>
      </c>
      <c r="H282" s="224">
        <v>3.2000000000000002</v>
      </c>
      <c r="I282" s="225"/>
      <c r="J282" s="225"/>
      <c r="K282" s="226">
        <f>ROUND(P282*H282,2)</f>
        <v>0</v>
      </c>
      <c r="L282" s="227"/>
      <c r="M282" s="46"/>
      <c r="N282" s="228" t="s">
        <v>20</v>
      </c>
      <c r="O282" s="229" t="s">
        <v>45</v>
      </c>
      <c r="P282" s="230">
        <f>I282+J282</f>
        <v>0</v>
      </c>
      <c r="Q282" s="230">
        <f>ROUND(I282*H282,2)</f>
        <v>0</v>
      </c>
      <c r="R282" s="230">
        <f>ROUND(J282*H282,2)</f>
        <v>0</v>
      </c>
      <c r="S282" s="86"/>
      <c r="T282" s="231">
        <f>S282*H282</f>
        <v>0</v>
      </c>
      <c r="U282" s="231">
        <v>0.19536000000000001</v>
      </c>
      <c r="V282" s="231">
        <f>U282*H282</f>
        <v>0.62515200000000004</v>
      </c>
      <c r="W282" s="231">
        <v>0</v>
      </c>
      <c r="X282" s="232">
        <f>W282*H282</f>
        <v>0</v>
      </c>
      <c r="Y282" s="40"/>
      <c r="Z282" s="40"/>
      <c r="AA282" s="40"/>
      <c r="AB282" s="40"/>
      <c r="AC282" s="40"/>
      <c r="AD282" s="40"/>
      <c r="AE282" s="40"/>
      <c r="AR282" s="233" t="s">
        <v>175</v>
      </c>
      <c r="AT282" s="233" t="s">
        <v>171</v>
      </c>
      <c r="AU282" s="233" t="s">
        <v>165</v>
      </c>
      <c r="AY282" s="19" t="s">
        <v>166</v>
      </c>
      <c r="BE282" s="234">
        <f>IF(O282="základní",K282,0)</f>
        <v>0</v>
      </c>
      <c r="BF282" s="234">
        <f>IF(O282="snížená",K282,0)</f>
        <v>0</v>
      </c>
      <c r="BG282" s="234">
        <f>IF(O282="zákl. přenesená",K282,0)</f>
        <v>0</v>
      </c>
      <c r="BH282" s="234">
        <f>IF(O282="sníž. přenesená",K282,0)</f>
        <v>0</v>
      </c>
      <c r="BI282" s="234">
        <f>IF(O282="nulová",K282,0)</f>
        <v>0</v>
      </c>
      <c r="BJ282" s="19" t="s">
        <v>84</v>
      </c>
      <c r="BK282" s="234">
        <f>ROUND(P282*H282,2)</f>
        <v>0</v>
      </c>
      <c r="BL282" s="19" t="s">
        <v>175</v>
      </c>
      <c r="BM282" s="233" t="s">
        <v>2684</v>
      </c>
    </row>
    <row r="283" s="13" customFormat="1">
      <c r="A283" s="13"/>
      <c r="B283" s="245"/>
      <c r="C283" s="246"/>
      <c r="D283" s="247" t="s">
        <v>605</v>
      </c>
      <c r="E283" s="248" t="s">
        <v>20</v>
      </c>
      <c r="F283" s="249" t="s">
        <v>2685</v>
      </c>
      <c r="G283" s="246"/>
      <c r="H283" s="250">
        <v>3.2000000000000002</v>
      </c>
      <c r="I283" s="251"/>
      <c r="J283" s="251"/>
      <c r="K283" s="246"/>
      <c r="L283" s="246"/>
      <c r="M283" s="252"/>
      <c r="N283" s="253"/>
      <c r="O283" s="254"/>
      <c r="P283" s="254"/>
      <c r="Q283" s="254"/>
      <c r="R283" s="254"/>
      <c r="S283" s="254"/>
      <c r="T283" s="254"/>
      <c r="U283" s="254"/>
      <c r="V283" s="254"/>
      <c r="W283" s="254"/>
      <c r="X283" s="255"/>
      <c r="Y283" s="13"/>
      <c r="Z283" s="13"/>
      <c r="AA283" s="13"/>
      <c r="AB283" s="13"/>
      <c r="AC283" s="13"/>
      <c r="AD283" s="13"/>
      <c r="AE283" s="13"/>
      <c r="AT283" s="256" t="s">
        <v>605</v>
      </c>
      <c r="AU283" s="256" t="s">
        <v>165</v>
      </c>
      <c r="AV283" s="13" t="s">
        <v>86</v>
      </c>
      <c r="AW283" s="13" t="s">
        <v>5</v>
      </c>
      <c r="AX283" s="13" t="s">
        <v>84</v>
      </c>
      <c r="AY283" s="256" t="s">
        <v>166</v>
      </c>
    </row>
    <row r="284" s="2" customFormat="1" ht="16.5" customHeight="1">
      <c r="A284" s="40"/>
      <c r="B284" s="41"/>
      <c r="C284" s="235" t="s">
        <v>350</v>
      </c>
      <c r="D284" s="235" t="s">
        <v>163</v>
      </c>
      <c r="E284" s="236" t="s">
        <v>1955</v>
      </c>
      <c r="F284" s="237" t="s">
        <v>1956</v>
      </c>
      <c r="G284" s="238" t="s">
        <v>998</v>
      </c>
      <c r="H284" s="239">
        <v>1.28</v>
      </c>
      <c r="I284" s="240"/>
      <c r="J284" s="241"/>
      <c r="K284" s="242">
        <f>ROUND(P284*H284,2)</f>
        <v>0</v>
      </c>
      <c r="L284" s="241"/>
      <c r="M284" s="243"/>
      <c r="N284" s="244" t="s">
        <v>20</v>
      </c>
      <c r="O284" s="229" t="s">
        <v>45</v>
      </c>
      <c r="P284" s="230">
        <f>I284+J284</f>
        <v>0</v>
      </c>
      <c r="Q284" s="230">
        <f>ROUND(I284*H284,2)</f>
        <v>0</v>
      </c>
      <c r="R284" s="230">
        <f>ROUND(J284*H284,2)</f>
        <v>0</v>
      </c>
      <c r="S284" s="86"/>
      <c r="T284" s="231">
        <f>S284*H284</f>
        <v>0</v>
      </c>
      <c r="U284" s="231">
        <v>0.222</v>
      </c>
      <c r="V284" s="231">
        <f>U284*H284</f>
        <v>0.28416000000000002</v>
      </c>
      <c r="W284" s="231">
        <v>0</v>
      </c>
      <c r="X284" s="232">
        <f>W284*H284</f>
        <v>0</v>
      </c>
      <c r="Y284" s="40"/>
      <c r="Z284" s="40"/>
      <c r="AA284" s="40"/>
      <c r="AB284" s="40"/>
      <c r="AC284" s="40"/>
      <c r="AD284" s="40"/>
      <c r="AE284" s="40"/>
      <c r="AR284" s="233" t="s">
        <v>194</v>
      </c>
      <c r="AT284" s="233" t="s">
        <v>163</v>
      </c>
      <c r="AU284" s="233" t="s">
        <v>165</v>
      </c>
      <c r="AY284" s="19" t="s">
        <v>166</v>
      </c>
      <c r="BE284" s="234">
        <f>IF(O284="základní",K284,0)</f>
        <v>0</v>
      </c>
      <c r="BF284" s="234">
        <f>IF(O284="snížená",K284,0)</f>
        <v>0</v>
      </c>
      <c r="BG284" s="234">
        <f>IF(O284="zákl. přenesená",K284,0)</f>
        <v>0</v>
      </c>
      <c r="BH284" s="234">
        <f>IF(O284="sníž. přenesená",K284,0)</f>
        <v>0</v>
      </c>
      <c r="BI284" s="234">
        <f>IF(O284="nulová",K284,0)</f>
        <v>0</v>
      </c>
      <c r="BJ284" s="19" t="s">
        <v>84</v>
      </c>
      <c r="BK284" s="234">
        <f>ROUND(P284*H284,2)</f>
        <v>0</v>
      </c>
      <c r="BL284" s="19" t="s">
        <v>175</v>
      </c>
      <c r="BM284" s="233" t="s">
        <v>2686</v>
      </c>
    </row>
    <row r="285" s="15" customFormat="1">
      <c r="A285" s="15"/>
      <c r="B285" s="277"/>
      <c r="C285" s="278"/>
      <c r="D285" s="247" t="s">
        <v>605</v>
      </c>
      <c r="E285" s="279" t="s">
        <v>20</v>
      </c>
      <c r="F285" s="280" t="s">
        <v>2687</v>
      </c>
      <c r="G285" s="278"/>
      <c r="H285" s="279" t="s">
        <v>20</v>
      </c>
      <c r="I285" s="281"/>
      <c r="J285" s="281"/>
      <c r="K285" s="278"/>
      <c r="L285" s="278"/>
      <c r="M285" s="282"/>
      <c r="N285" s="283"/>
      <c r="O285" s="284"/>
      <c r="P285" s="284"/>
      <c r="Q285" s="284"/>
      <c r="R285" s="284"/>
      <c r="S285" s="284"/>
      <c r="T285" s="284"/>
      <c r="U285" s="284"/>
      <c r="V285" s="284"/>
      <c r="W285" s="284"/>
      <c r="X285" s="285"/>
      <c r="Y285" s="15"/>
      <c r="Z285" s="15"/>
      <c r="AA285" s="15"/>
      <c r="AB285" s="15"/>
      <c r="AC285" s="15"/>
      <c r="AD285" s="15"/>
      <c r="AE285" s="15"/>
      <c r="AT285" s="286" t="s">
        <v>605</v>
      </c>
      <c r="AU285" s="286" t="s">
        <v>165</v>
      </c>
      <c r="AV285" s="15" t="s">
        <v>84</v>
      </c>
      <c r="AW285" s="15" t="s">
        <v>5</v>
      </c>
      <c r="AX285" s="15" t="s">
        <v>76</v>
      </c>
      <c r="AY285" s="286" t="s">
        <v>166</v>
      </c>
    </row>
    <row r="286" s="13" customFormat="1">
      <c r="A286" s="13"/>
      <c r="B286" s="245"/>
      <c r="C286" s="246"/>
      <c r="D286" s="247" t="s">
        <v>605</v>
      </c>
      <c r="E286" s="248" t="s">
        <v>20</v>
      </c>
      <c r="F286" s="249" t="s">
        <v>2688</v>
      </c>
      <c r="G286" s="246"/>
      <c r="H286" s="250">
        <v>1.28</v>
      </c>
      <c r="I286" s="251"/>
      <c r="J286" s="251"/>
      <c r="K286" s="246"/>
      <c r="L286" s="246"/>
      <c r="M286" s="252"/>
      <c r="N286" s="253"/>
      <c r="O286" s="254"/>
      <c r="P286" s="254"/>
      <c r="Q286" s="254"/>
      <c r="R286" s="254"/>
      <c r="S286" s="254"/>
      <c r="T286" s="254"/>
      <c r="U286" s="254"/>
      <c r="V286" s="254"/>
      <c r="W286" s="254"/>
      <c r="X286" s="255"/>
      <c r="Y286" s="13"/>
      <c r="Z286" s="13"/>
      <c r="AA286" s="13"/>
      <c r="AB286" s="13"/>
      <c r="AC286" s="13"/>
      <c r="AD286" s="13"/>
      <c r="AE286" s="13"/>
      <c r="AT286" s="256" t="s">
        <v>605</v>
      </c>
      <c r="AU286" s="256" t="s">
        <v>165</v>
      </c>
      <c r="AV286" s="13" t="s">
        <v>86</v>
      </c>
      <c r="AW286" s="13" t="s">
        <v>5</v>
      </c>
      <c r="AX286" s="13" t="s">
        <v>84</v>
      </c>
      <c r="AY286" s="256" t="s">
        <v>166</v>
      </c>
    </row>
    <row r="287" s="2" customFormat="1" ht="24.15" customHeight="1">
      <c r="A287" s="40"/>
      <c r="B287" s="41"/>
      <c r="C287" s="220" t="s">
        <v>354</v>
      </c>
      <c r="D287" s="220" t="s">
        <v>171</v>
      </c>
      <c r="E287" s="221" t="s">
        <v>1933</v>
      </c>
      <c r="F287" s="222" t="s">
        <v>1934</v>
      </c>
      <c r="G287" s="223" t="s">
        <v>998</v>
      </c>
      <c r="H287" s="224">
        <v>62.590000000000003</v>
      </c>
      <c r="I287" s="225"/>
      <c r="J287" s="225"/>
      <c r="K287" s="226">
        <f>ROUND(P287*H287,2)</f>
        <v>0</v>
      </c>
      <c r="L287" s="227"/>
      <c r="M287" s="46"/>
      <c r="N287" s="228" t="s">
        <v>20</v>
      </c>
      <c r="O287" s="229" t="s">
        <v>45</v>
      </c>
      <c r="P287" s="230">
        <f>I287+J287</f>
        <v>0</v>
      </c>
      <c r="Q287" s="230">
        <f>ROUND(I287*H287,2)</f>
        <v>0</v>
      </c>
      <c r="R287" s="230">
        <f>ROUND(J287*H287,2)</f>
        <v>0</v>
      </c>
      <c r="S287" s="86"/>
      <c r="T287" s="231">
        <f>S287*H287</f>
        <v>0</v>
      </c>
      <c r="U287" s="231">
        <v>0.084250000000000005</v>
      </c>
      <c r="V287" s="231">
        <f>U287*H287</f>
        <v>5.2732075000000007</v>
      </c>
      <c r="W287" s="231">
        <v>0</v>
      </c>
      <c r="X287" s="232">
        <f>W287*H287</f>
        <v>0</v>
      </c>
      <c r="Y287" s="40"/>
      <c r="Z287" s="40"/>
      <c r="AA287" s="40"/>
      <c r="AB287" s="40"/>
      <c r="AC287" s="40"/>
      <c r="AD287" s="40"/>
      <c r="AE287" s="40"/>
      <c r="AR287" s="233" t="s">
        <v>175</v>
      </c>
      <c r="AT287" s="233" t="s">
        <v>171</v>
      </c>
      <c r="AU287" s="233" t="s">
        <v>165</v>
      </c>
      <c r="AY287" s="19" t="s">
        <v>166</v>
      </c>
      <c r="BE287" s="234">
        <f>IF(O287="základní",K287,0)</f>
        <v>0</v>
      </c>
      <c r="BF287" s="234">
        <f>IF(O287="snížená",K287,0)</f>
        <v>0</v>
      </c>
      <c r="BG287" s="234">
        <f>IF(O287="zákl. přenesená",K287,0)</f>
        <v>0</v>
      </c>
      <c r="BH287" s="234">
        <f>IF(O287="sníž. přenesená",K287,0)</f>
        <v>0</v>
      </c>
      <c r="BI287" s="234">
        <f>IF(O287="nulová",K287,0)</f>
        <v>0</v>
      </c>
      <c r="BJ287" s="19" t="s">
        <v>84</v>
      </c>
      <c r="BK287" s="234">
        <f>ROUND(P287*H287,2)</f>
        <v>0</v>
      </c>
      <c r="BL287" s="19" t="s">
        <v>175</v>
      </c>
      <c r="BM287" s="233" t="s">
        <v>2689</v>
      </c>
    </row>
    <row r="288" s="15" customFormat="1">
      <c r="A288" s="15"/>
      <c r="B288" s="277"/>
      <c r="C288" s="278"/>
      <c r="D288" s="247" t="s">
        <v>605</v>
      </c>
      <c r="E288" s="279" t="s">
        <v>20</v>
      </c>
      <c r="F288" s="280" t="s">
        <v>1936</v>
      </c>
      <c r="G288" s="278"/>
      <c r="H288" s="279" t="s">
        <v>20</v>
      </c>
      <c r="I288" s="281"/>
      <c r="J288" s="281"/>
      <c r="K288" s="278"/>
      <c r="L288" s="278"/>
      <c r="M288" s="282"/>
      <c r="N288" s="283"/>
      <c r="O288" s="284"/>
      <c r="P288" s="284"/>
      <c r="Q288" s="284"/>
      <c r="R288" s="284"/>
      <c r="S288" s="284"/>
      <c r="T288" s="284"/>
      <c r="U288" s="284"/>
      <c r="V288" s="284"/>
      <c r="W288" s="284"/>
      <c r="X288" s="285"/>
      <c r="Y288" s="15"/>
      <c r="Z288" s="15"/>
      <c r="AA288" s="15"/>
      <c r="AB288" s="15"/>
      <c r="AC288" s="15"/>
      <c r="AD288" s="15"/>
      <c r="AE288" s="15"/>
      <c r="AT288" s="286" t="s">
        <v>605</v>
      </c>
      <c r="AU288" s="286" t="s">
        <v>165</v>
      </c>
      <c r="AV288" s="15" t="s">
        <v>84</v>
      </c>
      <c r="AW288" s="15" t="s">
        <v>5</v>
      </c>
      <c r="AX288" s="15" t="s">
        <v>76</v>
      </c>
      <c r="AY288" s="286" t="s">
        <v>166</v>
      </c>
    </row>
    <row r="289" s="13" customFormat="1">
      <c r="A289" s="13"/>
      <c r="B289" s="245"/>
      <c r="C289" s="246"/>
      <c r="D289" s="247" t="s">
        <v>605</v>
      </c>
      <c r="E289" s="248" t="s">
        <v>20</v>
      </c>
      <c r="F289" s="249" t="s">
        <v>2690</v>
      </c>
      <c r="G289" s="246"/>
      <c r="H289" s="250">
        <v>41.43</v>
      </c>
      <c r="I289" s="251"/>
      <c r="J289" s="251"/>
      <c r="K289" s="246"/>
      <c r="L289" s="246"/>
      <c r="M289" s="252"/>
      <c r="N289" s="253"/>
      <c r="O289" s="254"/>
      <c r="P289" s="254"/>
      <c r="Q289" s="254"/>
      <c r="R289" s="254"/>
      <c r="S289" s="254"/>
      <c r="T289" s="254"/>
      <c r="U289" s="254"/>
      <c r="V289" s="254"/>
      <c r="W289" s="254"/>
      <c r="X289" s="255"/>
      <c r="Y289" s="13"/>
      <c r="Z289" s="13"/>
      <c r="AA289" s="13"/>
      <c r="AB289" s="13"/>
      <c r="AC289" s="13"/>
      <c r="AD289" s="13"/>
      <c r="AE289" s="13"/>
      <c r="AT289" s="256" t="s">
        <v>605</v>
      </c>
      <c r="AU289" s="256" t="s">
        <v>165</v>
      </c>
      <c r="AV289" s="13" t="s">
        <v>86</v>
      </c>
      <c r="AW289" s="13" t="s">
        <v>5</v>
      </c>
      <c r="AX289" s="13" t="s">
        <v>76</v>
      </c>
      <c r="AY289" s="256" t="s">
        <v>166</v>
      </c>
    </row>
    <row r="290" s="15" customFormat="1">
      <c r="A290" s="15"/>
      <c r="B290" s="277"/>
      <c r="C290" s="278"/>
      <c r="D290" s="247" t="s">
        <v>605</v>
      </c>
      <c r="E290" s="279" t="s">
        <v>20</v>
      </c>
      <c r="F290" s="280" t="s">
        <v>1938</v>
      </c>
      <c r="G290" s="278"/>
      <c r="H290" s="279" t="s">
        <v>20</v>
      </c>
      <c r="I290" s="281"/>
      <c r="J290" s="281"/>
      <c r="K290" s="278"/>
      <c r="L290" s="278"/>
      <c r="M290" s="282"/>
      <c r="N290" s="283"/>
      <c r="O290" s="284"/>
      <c r="P290" s="284"/>
      <c r="Q290" s="284"/>
      <c r="R290" s="284"/>
      <c r="S290" s="284"/>
      <c r="T290" s="284"/>
      <c r="U290" s="284"/>
      <c r="V290" s="284"/>
      <c r="W290" s="284"/>
      <c r="X290" s="285"/>
      <c r="Y290" s="15"/>
      <c r="Z290" s="15"/>
      <c r="AA290" s="15"/>
      <c r="AB290" s="15"/>
      <c r="AC290" s="15"/>
      <c r="AD290" s="15"/>
      <c r="AE290" s="15"/>
      <c r="AT290" s="286" t="s">
        <v>605</v>
      </c>
      <c r="AU290" s="286" t="s">
        <v>165</v>
      </c>
      <c r="AV290" s="15" t="s">
        <v>84</v>
      </c>
      <c r="AW290" s="15" t="s">
        <v>5</v>
      </c>
      <c r="AX290" s="15" t="s">
        <v>76</v>
      </c>
      <c r="AY290" s="286" t="s">
        <v>166</v>
      </c>
    </row>
    <row r="291" s="13" customFormat="1">
      <c r="A291" s="13"/>
      <c r="B291" s="245"/>
      <c r="C291" s="246"/>
      <c r="D291" s="247" t="s">
        <v>605</v>
      </c>
      <c r="E291" s="248" t="s">
        <v>20</v>
      </c>
      <c r="F291" s="249" t="s">
        <v>2691</v>
      </c>
      <c r="G291" s="246"/>
      <c r="H291" s="250">
        <v>21.16</v>
      </c>
      <c r="I291" s="251"/>
      <c r="J291" s="251"/>
      <c r="K291" s="246"/>
      <c r="L291" s="246"/>
      <c r="M291" s="252"/>
      <c r="N291" s="253"/>
      <c r="O291" s="254"/>
      <c r="P291" s="254"/>
      <c r="Q291" s="254"/>
      <c r="R291" s="254"/>
      <c r="S291" s="254"/>
      <c r="T291" s="254"/>
      <c r="U291" s="254"/>
      <c r="V291" s="254"/>
      <c r="W291" s="254"/>
      <c r="X291" s="255"/>
      <c r="Y291" s="13"/>
      <c r="Z291" s="13"/>
      <c r="AA291" s="13"/>
      <c r="AB291" s="13"/>
      <c r="AC291" s="13"/>
      <c r="AD291" s="13"/>
      <c r="AE291" s="13"/>
      <c r="AT291" s="256" t="s">
        <v>605</v>
      </c>
      <c r="AU291" s="256" t="s">
        <v>165</v>
      </c>
      <c r="AV291" s="13" t="s">
        <v>86</v>
      </c>
      <c r="AW291" s="13" t="s">
        <v>5</v>
      </c>
      <c r="AX291" s="13" t="s">
        <v>76</v>
      </c>
      <c r="AY291" s="256" t="s">
        <v>166</v>
      </c>
    </row>
    <row r="292" s="14" customFormat="1">
      <c r="A292" s="14"/>
      <c r="B292" s="257"/>
      <c r="C292" s="258"/>
      <c r="D292" s="247" t="s">
        <v>605</v>
      </c>
      <c r="E292" s="259" t="s">
        <v>20</v>
      </c>
      <c r="F292" s="260" t="s">
        <v>608</v>
      </c>
      <c r="G292" s="258"/>
      <c r="H292" s="261">
        <v>62.590000000000003</v>
      </c>
      <c r="I292" s="262"/>
      <c r="J292" s="262"/>
      <c r="K292" s="258"/>
      <c r="L292" s="258"/>
      <c r="M292" s="263"/>
      <c r="N292" s="264"/>
      <c r="O292" s="265"/>
      <c r="P292" s="265"/>
      <c r="Q292" s="265"/>
      <c r="R292" s="265"/>
      <c r="S292" s="265"/>
      <c r="T292" s="265"/>
      <c r="U292" s="265"/>
      <c r="V292" s="265"/>
      <c r="W292" s="265"/>
      <c r="X292" s="266"/>
      <c r="Y292" s="14"/>
      <c r="Z292" s="14"/>
      <c r="AA292" s="14"/>
      <c r="AB292" s="14"/>
      <c r="AC292" s="14"/>
      <c r="AD292" s="14"/>
      <c r="AE292" s="14"/>
      <c r="AT292" s="267" t="s">
        <v>605</v>
      </c>
      <c r="AU292" s="267" t="s">
        <v>165</v>
      </c>
      <c r="AV292" s="14" t="s">
        <v>175</v>
      </c>
      <c r="AW292" s="14" t="s">
        <v>5</v>
      </c>
      <c r="AX292" s="14" t="s">
        <v>84</v>
      </c>
      <c r="AY292" s="267" t="s">
        <v>166</v>
      </c>
    </row>
    <row r="293" s="2" customFormat="1" ht="24.15" customHeight="1">
      <c r="A293" s="40"/>
      <c r="B293" s="41"/>
      <c r="C293" s="235" t="s">
        <v>358</v>
      </c>
      <c r="D293" s="235" t="s">
        <v>163</v>
      </c>
      <c r="E293" s="236" t="s">
        <v>1940</v>
      </c>
      <c r="F293" s="237" t="s">
        <v>1941</v>
      </c>
      <c r="G293" s="238" t="s">
        <v>998</v>
      </c>
      <c r="H293" s="239">
        <v>22.853000000000002</v>
      </c>
      <c r="I293" s="240"/>
      <c r="J293" s="241"/>
      <c r="K293" s="242">
        <f>ROUND(P293*H293,2)</f>
        <v>0</v>
      </c>
      <c r="L293" s="241"/>
      <c r="M293" s="243"/>
      <c r="N293" s="244" t="s">
        <v>20</v>
      </c>
      <c r="O293" s="229" t="s">
        <v>45</v>
      </c>
      <c r="P293" s="230">
        <f>I293+J293</f>
        <v>0</v>
      </c>
      <c r="Q293" s="230">
        <f>ROUND(I293*H293,2)</f>
        <v>0</v>
      </c>
      <c r="R293" s="230">
        <f>ROUND(J293*H293,2)</f>
        <v>0</v>
      </c>
      <c r="S293" s="86"/>
      <c r="T293" s="231">
        <f>S293*H293</f>
        <v>0</v>
      </c>
      <c r="U293" s="231">
        <v>0.13100000000000001</v>
      </c>
      <c r="V293" s="231">
        <f>U293*H293</f>
        <v>2.9937430000000003</v>
      </c>
      <c r="W293" s="231">
        <v>0</v>
      </c>
      <c r="X293" s="232">
        <f>W293*H293</f>
        <v>0</v>
      </c>
      <c r="Y293" s="40"/>
      <c r="Z293" s="40"/>
      <c r="AA293" s="40"/>
      <c r="AB293" s="40"/>
      <c r="AC293" s="40"/>
      <c r="AD293" s="40"/>
      <c r="AE293" s="40"/>
      <c r="AR293" s="233" t="s">
        <v>194</v>
      </c>
      <c r="AT293" s="233" t="s">
        <v>163</v>
      </c>
      <c r="AU293" s="233" t="s">
        <v>165</v>
      </c>
      <c r="AY293" s="19" t="s">
        <v>166</v>
      </c>
      <c r="BE293" s="234">
        <f>IF(O293="základní",K293,0)</f>
        <v>0</v>
      </c>
      <c r="BF293" s="234">
        <f>IF(O293="snížená",K293,0)</f>
        <v>0</v>
      </c>
      <c r="BG293" s="234">
        <f>IF(O293="zákl. přenesená",K293,0)</f>
        <v>0</v>
      </c>
      <c r="BH293" s="234">
        <f>IF(O293="sníž. přenesená",K293,0)</f>
        <v>0</v>
      </c>
      <c r="BI293" s="234">
        <f>IF(O293="nulová",K293,0)</f>
        <v>0</v>
      </c>
      <c r="BJ293" s="19" t="s">
        <v>84</v>
      </c>
      <c r="BK293" s="234">
        <f>ROUND(P293*H293,2)</f>
        <v>0</v>
      </c>
      <c r="BL293" s="19" t="s">
        <v>175</v>
      </c>
      <c r="BM293" s="233" t="s">
        <v>2692</v>
      </c>
    </row>
    <row r="294" s="13" customFormat="1">
      <c r="A294" s="13"/>
      <c r="B294" s="245"/>
      <c r="C294" s="246"/>
      <c r="D294" s="247" t="s">
        <v>605</v>
      </c>
      <c r="E294" s="248" t="s">
        <v>20</v>
      </c>
      <c r="F294" s="249" t="s">
        <v>2693</v>
      </c>
      <c r="G294" s="246"/>
      <c r="H294" s="250">
        <v>22.853000000000002</v>
      </c>
      <c r="I294" s="251"/>
      <c r="J294" s="251"/>
      <c r="K294" s="246"/>
      <c r="L294" s="246"/>
      <c r="M294" s="252"/>
      <c r="N294" s="253"/>
      <c r="O294" s="254"/>
      <c r="P294" s="254"/>
      <c r="Q294" s="254"/>
      <c r="R294" s="254"/>
      <c r="S294" s="254"/>
      <c r="T294" s="254"/>
      <c r="U294" s="254"/>
      <c r="V294" s="254"/>
      <c r="W294" s="254"/>
      <c r="X294" s="255"/>
      <c r="Y294" s="13"/>
      <c r="Z294" s="13"/>
      <c r="AA294" s="13"/>
      <c r="AB294" s="13"/>
      <c r="AC294" s="13"/>
      <c r="AD294" s="13"/>
      <c r="AE294" s="13"/>
      <c r="AT294" s="256" t="s">
        <v>605</v>
      </c>
      <c r="AU294" s="256" t="s">
        <v>165</v>
      </c>
      <c r="AV294" s="13" t="s">
        <v>86</v>
      </c>
      <c r="AW294" s="13" t="s">
        <v>5</v>
      </c>
      <c r="AX294" s="13" t="s">
        <v>84</v>
      </c>
      <c r="AY294" s="256" t="s">
        <v>166</v>
      </c>
    </row>
    <row r="295" s="2" customFormat="1" ht="16.5" customHeight="1">
      <c r="A295" s="40"/>
      <c r="B295" s="41"/>
      <c r="C295" s="235" t="s">
        <v>362</v>
      </c>
      <c r="D295" s="235" t="s">
        <v>163</v>
      </c>
      <c r="E295" s="236" t="s">
        <v>1944</v>
      </c>
      <c r="F295" s="237" t="s">
        <v>1945</v>
      </c>
      <c r="G295" s="238" t="s">
        <v>998</v>
      </c>
      <c r="H295" s="239">
        <v>27.635999999999999</v>
      </c>
      <c r="I295" s="240"/>
      <c r="J295" s="241"/>
      <c r="K295" s="242">
        <f>ROUND(P295*H295,2)</f>
        <v>0</v>
      </c>
      <c r="L295" s="241"/>
      <c r="M295" s="243"/>
      <c r="N295" s="244" t="s">
        <v>20</v>
      </c>
      <c r="O295" s="229" t="s">
        <v>45</v>
      </c>
      <c r="P295" s="230">
        <f>I295+J295</f>
        <v>0</v>
      </c>
      <c r="Q295" s="230">
        <f>ROUND(I295*H295,2)</f>
        <v>0</v>
      </c>
      <c r="R295" s="230">
        <f>ROUND(J295*H295,2)</f>
        <v>0</v>
      </c>
      <c r="S295" s="86"/>
      <c r="T295" s="231">
        <f>S295*H295</f>
        <v>0</v>
      </c>
      <c r="U295" s="231">
        <v>0.13100000000000001</v>
      </c>
      <c r="V295" s="231">
        <f>U295*H295</f>
        <v>3.6203159999999999</v>
      </c>
      <c r="W295" s="231">
        <v>0</v>
      </c>
      <c r="X295" s="232">
        <f>W295*H295</f>
        <v>0</v>
      </c>
      <c r="Y295" s="40"/>
      <c r="Z295" s="40"/>
      <c r="AA295" s="40"/>
      <c r="AB295" s="40"/>
      <c r="AC295" s="40"/>
      <c r="AD295" s="40"/>
      <c r="AE295" s="40"/>
      <c r="AR295" s="233" t="s">
        <v>194</v>
      </c>
      <c r="AT295" s="233" t="s">
        <v>163</v>
      </c>
      <c r="AU295" s="233" t="s">
        <v>165</v>
      </c>
      <c r="AY295" s="19" t="s">
        <v>166</v>
      </c>
      <c r="BE295" s="234">
        <f>IF(O295="základní",K295,0)</f>
        <v>0</v>
      </c>
      <c r="BF295" s="234">
        <f>IF(O295="snížená",K295,0)</f>
        <v>0</v>
      </c>
      <c r="BG295" s="234">
        <f>IF(O295="zákl. přenesená",K295,0)</f>
        <v>0</v>
      </c>
      <c r="BH295" s="234">
        <f>IF(O295="sníž. přenesená",K295,0)</f>
        <v>0</v>
      </c>
      <c r="BI295" s="234">
        <f>IF(O295="nulová",K295,0)</f>
        <v>0</v>
      </c>
      <c r="BJ295" s="19" t="s">
        <v>84</v>
      </c>
      <c r="BK295" s="234">
        <f>ROUND(P295*H295,2)</f>
        <v>0</v>
      </c>
      <c r="BL295" s="19" t="s">
        <v>175</v>
      </c>
      <c r="BM295" s="233" t="s">
        <v>2694</v>
      </c>
    </row>
    <row r="296" s="13" customFormat="1">
      <c r="A296" s="13"/>
      <c r="B296" s="245"/>
      <c r="C296" s="246"/>
      <c r="D296" s="247" t="s">
        <v>605</v>
      </c>
      <c r="E296" s="248" t="s">
        <v>20</v>
      </c>
      <c r="F296" s="249" t="s">
        <v>1947</v>
      </c>
      <c r="G296" s="246"/>
      <c r="H296" s="250">
        <v>27.635999999999999</v>
      </c>
      <c r="I296" s="251"/>
      <c r="J296" s="251"/>
      <c r="K296" s="246"/>
      <c r="L296" s="246"/>
      <c r="M296" s="252"/>
      <c r="N296" s="253"/>
      <c r="O296" s="254"/>
      <c r="P296" s="254"/>
      <c r="Q296" s="254"/>
      <c r="R296" s="254"/>
      <c r="S296" s="254"/>
      <c r="T296" s="254"/>
      <c r="U296" s="254"/>
      <c r="V296" s="254"/>
      <c r="W296" s="254"/>
      <c r="X296" s="255"/>
      <c r="Y296" s="13"/>
      <c r="Z296" s="13"/>
      <c r="AA296" s="13"/>
      <c r="AB296" s="13"/>
      <c r="AC296" s="13"/>
      <c r="AD296" s="13"/>
      <c r="AE296" s="13"/>
      <c r="AT296" s="256" t="s">
        <v>605</v>
      </c>
      <c r="AU296" s="256" t="s">
        <v>165</v>
      </c>
      <c r="AV296" s="13" t="s">
        <v>86</v>
      </c>
      <c r="AW296" s="13" t="s">
        <v>5</v>
      </c>
      <c r="AX296" s="13" t="s">
        <v>84</v>
      </c>
      <c r="AY296" s="256" t="s">
        <v>166</v>
      </c>
    </row>
    <row r="297" s="2" customFormat="1" ht="24.15" customHeight="1">
      <c r="A297" s="40"/>
      <c r="B297" s="41"/>
      <c r="C297" s="220" t="s">
        <v>366</v>
      </c>
      <c r="D297" s="220" t="s">
        <v>171</v>
      </c>
      <c r="E297" s="221" t="s">
        <v>1948</v>
      </c>
      <c r="F297" s="222" t="s">
        <v>1949</v>
      </c>
      <c r="G297" s="223" t="s">
        <v>998</v>
      </c>
      <c r="H297" s="224">
        <v>1075.8</v>
      </c>
      <c r="I297" s="225"/>
      <c r="J297" s="225"/>
      <c r="K297" s="226">
        <f>ROUND(P297*H297,2)</f>
        <v>0</v>
      </c>
      <c r="L297" s="227"/>
      <c r="M297" s="46"/>
      <c r="N297" s="228" t="s">
        <v>20</v>
      </c>
      <c r="O297" s="229" t="s">
        <v>45</v>
      </c>
      <c r="P297" s="230">
        <f>I297+J297</f>
        <v>0</v>
      </c>
      <c r="Q297" s="230">
        <f>ROUND(I297*H297,2)</f>
        <v>0</v>
      </c>
      <c r="R297" s="230">
        <f>ROUND(J297*H297,2)</f>
        <v>0</v>
      </c>
      <c r="S297" s="86"/>
      <c r="T297" s="231">
        <f>S297*H297</f>
        <v>0</v>
      </c>
      <c r="U297" s="231">
        <v>0.085650000000000004</v>
      </c>
      <c r="V297" s="231">
        <f>U297*H297</f>
        <v>92.142269999999996</v>
      </c>
      <c r="W297" s="231">
        <v>0</v>
      </c>
      <c r="X297" s="232">
        <f>W297*H297</f>
        <v>0</v>
      </c>
      <c r="Y297" s="40"/>
      <c r="Z297" s="40"/>
      <c r="AA297" s="40"/>
      <c r="AB297" s="40"/>
      <c r="AC297" s="40"/>
      <c r="AD297" s="40"/>
      <c r="AE297" s="40"/>
      <c r="AR297" s="233" t="s">
        <v>175</v>
      </c>
      <c r="AT297" s="233" t="s">
        <v>171</v>
      </c>
      <c r="AU297" s="233" t="s">
        <v>165</v>
      </c>
      <c r="AY297" s="19" t="s">
        <v>166</v>
      </c>
      <c r="BE297" s="234">
        <f>IF(O297="základní",K297,0)</f>
        <v>0</v>
      </c>
      <c r="BF297" s="234">
        <f>IF(O297="snížená",K297,0)</f>
        <v>0</v>
      </c>
      <c r="BG297" s="234">
        <f>IF(O297="zákl. přenesená",K297,0)</f>
        <v>0</v>
      </c>
      <c r="BH297" s="234">
        <f>IF(O297="sníž. přenesená",K297,0)</f>
        <v>0</v>
      </c>
      <c r="BI297" s="234">
        <f>IF(O297="nulová",K297,0)</f>
        <v>0</v>
      </c>
      <c r="BJ297" s="19" t="s">
        <v>84</v>
      </c>
      <c r="BK297" s="234">
        <f>ROUND(P297*H297,2)</f>
        <v>0</v>
      </c>
      <c r="BL297" s="19" t="s">
        <v>175</v>
      </c>
      <c r="BM297" s="233" t="s">
        <v>2695</v>
      </c>
    </row>
    <row r="298" s="15" customFormat="1">
      <c r="A298" s="15"/>
      <c r="B298" s="277"/>
      <c r="C298" s="278"/>
      <c r="D298" s="247" t="s">
        <v>605</v>
      </c>
      <c r="E298" s="279" t="s">
        <v>20</v>
      </c>
      <c r="F298" s="280" t="s">
        <v>2696</v>
      </c>
      <c r="G298" s="278"/>
      <c r="H298" s="279" t="s">
        <v>20</v>
      </c>
      <c r="I298" s="281"/>
      <c r="J298" s="281"/>
      <c r="K298" s="278"/>
      <c r="L298" s="278"/>
      <c r="M298" s="282"/>
      <c r="N298" s="283"/>
      <c r="O298" s="284"/>
      <c r="P298" s="284"/>
      <c r="Q298" s="284"/>
      <c r="R298" s="284"/>
      <c r="S298" s="284"/>
      <c r="T298" s="284"/>
      <c r="U298" s="284"/>
      <c r="V298" s="284"/>
      <c r="W298" s="284"/>
      <c r="X298" s="285"/>
      <c r="Y298" s="15"/>
      <c r="Z298" s="15"/>
      <c r="AA298" s="15"/>
      <c r="AB298" s="15"/>
      <c r="AC298" s="15"/>
      <c r="AD298" s="15"/>
      <c r="AE298" s="15"/>
      <c r="AT298" s="286" t="s">
        <v>605</v>
      </c>
      <c r="AU298" s="286" t="s">
        <v>165</v>
      </c>
      <c r="AV298" s="15" t="s">
        <v>84</v>
      </c>
      <c r="AW298" s="15" t="s">
        <v>5</v>
      </c>
      <c r="AX298" s="15" t="s">
        <v>76</v>
      </c>
      <c r="AY298" s="286" t="s">
        <v>166</v>
      </c>
    </row>
    <row r="299" s="13" customFormat="1">
      <c r="A299" s="13"/>
      <c r="B299" s="245"/>
      <c r="C299" s="246"/>
      <c r="D299" s="247" t="s">
        <v>605</v>
      </c>
      <c r="E299" s="248" t="s">
        <v>20</v>
      </c>
      <c r="F299" s="249" t="s">
        <v>2697</v>
      </c>
      <c r="G299" s="246"/>
      <c r="H299" s="250">
        <v>1075.8</v>
      </c>
      <c r="I299" s="251"/>
      <c r="J299" s="251"/>
      <c r="K299" s="246"/>
      <c r="L299" s="246"/>
      <c r="M299" s="252"/>
      <c r="N299" s="253"/>
      <c r="O299" s="254"/>
      <c r="P299" s="254"/>
      <c r="Q299" s="254"/>
      <c r="R299" s="254"/>
      <c r="S299" s="254"/>
      <c r="T299" s="254"/>
      <c r="U299" s="254"/>
      <c r="V299" s="254"/>
      <c r="W299" s="254"/>
      <c r="X299" s="255"/>
      <c r="Y299" s="13"/>
      <c r="Z299" s="13"/>
      <c r="AA299" s="13"/>
      <c r="AB299" s="13"/>
      <c r="AC299" s="13"/>
      <c r="AD299" s="13"/>
      <c r="AE299" s="13"/>
      <c r="AT299" s="256" t="s">
        <v>605</v>
      </c>
      <c r="AU299" s="256" t="s">
        <v>165</v>
      </c>
      <c r="AV299" s="13" t="s">
        <v>86</v>
      </c>
      <c r="AW299" s="13" t="s">
        <v>5</v>
      </c>
      <c r="AX299" s="13" t="s">
        <v>76</v>
      </c>
      <c r="AY299" s="256" t="s">
        <v>166</v>
      </c>
    </row>
    <row r="300" s="14" customFormat="1">
      <c r="A300" s="14"/>
      <c r="B300" s="257"/>
      <c r="C300" s="258"/>
      <c r="D300" s="247" t="s">
        <v>605</v>
      </c>
      <c r="E300" s="259" t="s">
        <v>20</v>
      </c>
      <c r="F300" s="260" t="s">
        <v>608</v>
      </c>
      <c r="G300" s="258"/>
      <c r="H300" s="261">
        <v>1075.8</v>
      </c>
      <c r="I300" s="262"/>
      <c r="J300" s="262"/>
      <c r="K300" s="258"/>
      <c r="L300" s="258"/>
      <c r="M300" s="263"/>
      <c r="N300" s="264"/>
      <c r="O300" s="265"/>
      <c r="P300" s="265"/>
      <c r="Q300" s="265"/>
      <c r="R300" s="265"/>
      <c r="S300" s="265"/>
      <c r="T300" s="265"/>
      <c r="U300" s="265"/>
      <c r="V300" s="265"/>
      <c r="W300" s="265"/>
      <c r="X300" s="266"/>
      <c r="Y300" s="14"/>
      <c r="Z300" s="14"/>
      <c r="AA300" s="14"/>
      <c r="AB300" s="14"/>
      <c r="AC300" s="14"/>
      <c r="AD300" s="14"/>
      <c r="AE300" s="14"/>
      <c r="AT300" s="267" t="s">
        <v>605</v>
      </c>
      <c r="AU300" s="267" t="s">
        <v>165</v>
      </c>
      <c r="AV300" s="14" t="s">
        <v>175</v>
      </c>
      <c r="AW300" s="14" t="s">
        <v>5</v>
      </c>
      <c r="AX300" s="14" t="s">
        <v>84</v>
      </c>
      <c r="AY300" s="267" t="s">
        <v>166</v>
      </c>
    </row>
    <row r="301" s="2" customFormat="1" ht="21.75" customHeight="1">
      <c r="A301" s="40"/>
      <c r="B301" s="41"/>
      <c r="C301" s="235" t="s">
        <v>370</v>
      </c>
      <c r="D301" s="235" t="s">
        <v>163</v>
      </c>
      <c r="E301" s="236" t="s">
        <v>1959</v>
      </c>
      <c r="F301" s="237" t="s">
        <v>1960</v>
      </c>
      <c r="G301" s="238" t="s">
        <v>998</v>
      </c>
      <c r="H301" s="239">
        <v>1129.5899999999999</v>
      </c>
      <c r="I301" s="240"/>
      <c r="J301" s="241"/>
      <c r="K301" s="242">
        <f>ROUND(P301*H301,2)</f>
        <v>0</v>
      </c>
      <c r="L301" s="241"/>
      <c r="M301" s="243"/>
      <c r="N301" s="244" t="s">
        <v>20</v>
      </c>
      <c r="O301" s="229" t="s">
        <v>45</v>
      </c>
      <c r="P301" s="230">
        <f>I301+J301</f>
        <v>0</v>
      </c>
      <c r="Q301" s="230">
        <f>ROUND(I301*H301,2)</f>
        <v>0</v>
      </c>
      <c r="R301" s="230">
        <f>ROUND(J301*H301,2)</f>
        <v>0</v>
      </c>
      <c r="S301" s="86"/>
      <c r="T301" s="231">
        <f>S301*H301</f>
        <v>0</v>
      </c>
      <c r="U301" s="231">
        <v>0.14999999999999999</v>
      </c>
      <c r="V301" s="231">
        <f>U301*H301</f>
        <v>169.43849999999998</v>
      </c>
      <c r="W301" s="231">
        <v>0</v>
      </c>
      <c r="X301" s="232">
        <f>W301*H301</f>
        <v>0</v>
      </c>
      <c r="Y301" s="40"/>
      <c r="Z301" s="40"/>
      <c r="AA301" s="40"/>
      <c r="AB301" s="40"/>
      <c r="AC301" s="40"/>
      <c r="AD301" s="40"/>
      <c r="AE301" s="40"/>
      <c r="AR301" s="233" t="s">
        <v>194</v>
      </c>
      <c r="AT301" s="233" t="s">
        <v>163</v>
      </c>
      <c r="AU301" s="233" t="s">
        <v>165</v>
      </c>
      <c r="AY301" s="19" t="s">
        <v>166</v>
      </c>
      <c r="BE301" s="234">
        <f>IF(O301="základní",K301,0)</f>
        <v>0</v>
      </c>
      <c r="BF301" s="234">
        <f>IF(O301="snížená",K301,0)</f>
        <v>0</v>
      </c>
      <c r="BG301" s="234">
        <f>IF(O301="zákl. přenesená",K301,0)</f>
        <v>0</v>
      </c>
      <c r="BH301" s="234">
        <f>IF(O301="sníž. přenesená",K301,0)</f>
        <v>0</v>
      </c>
      <c r="BI301" s="234">
        <f>IF(O301="nulová",K301,0)</f>
        <v>0</v>
      </c>
      <c r="BJ301" s="19" t="s">
        <v>84</v>
      </c>
      <c r="BK301" s="234">
        <f>ROUND(P301*H301,2)</f>
        <v>0</v>
      </c>
      <c r="BL301" s="19" t="s">
        <v>175</v>
      </c>
      <c r="BM301" s="233" t="s">
        <v>2698</v>
      </c>
    </row>
    <row r="302" s="13" customFormat="1">
      <c r="A302" s="13"/>
      <c r="B302" s="245"/>
      <c r="C302" s="246"/>
      <c r="D302" s="247" t="s">
        <v>605</v>
      </c>
      <c r="E302" s="248" t="s">
        <v>20</v>
      </c>
      <c r="F302" s="249" t="s">
        <v>2699</v>
      </c>
      <c r="G302" s="246"/>
      <c r="H302" s="250">
        <v>1129.5899999999999</v>
      </c>
      <c r="I302" s="251"/>
      <c r="J302" s="251"/>
      <c r="K302" s="246"/>
      <c r="L302" s="246"/>
      <c r="M302" s="252"/>
      <c r="N302" s="253"/>
      <c r="O302" s="254"/>
      <c r="P302" s="254"/>
      <c r="Q302" s="254"/>
      <c r="R302" s="254"/>
      <c r="S302" s="254"/>
      <c r="T302" s="254"/>
      <c r="U302" s="254"/>
      <c r="V302" s="254"/>
      <c r="W302" s="254"/>
      <c r="X302" s="255"/>
      <c r="Y302" s="13"/>
      <c r="Z302" s="13"/>
      <c r="AA302" s="13"/>
      <c r="AB302" s="13"/>
      <c r="AC302" s="13"/>
      <c r="AD302" s="13"/>
      <c r="AE302" s="13"/>
      <c r="AT302" s="256" t="s">
        <v>605</v>
      </c>
      <c r="AU302" s="256" t="s">
        <v>165</v>
      </c>
      <c r="AV302" s="13" t="s">
        <v>86</v>
      </c>
      <c r="AW302" s="13" t="s">
        <v>5</v>
      </c>
      <c r="AX302" s="13" t="s">
        <v>84</v>
      </c>
      <c r="AY302" s="256" t="s">
        <v>166</v>
      </c>
    </row>
    <row r="303" s="12" customFormat="1" ht="22.8" customHeight="1">
      <c r="A303" s="12"/>
      <c r="B303" s="203"/>
      <c r="C303" s="204"/>
      <c r="D303" s="205" t="s">
        <v>75</v>
      </c>
      <c r="E303" s="218" t="s">
        <v>396</v>
      </c>
      <c r="F303" s="218" t="s">
        <v>2700</v>
      </c>
      <c r="G303" s="204"/>
      <c r="H303" s="204"/>
      <c r="I303" s="207"/>
      <c r="J303" s="207"/>
      <c r="K303" s="219">
        <f>BK303</f>
        <v>0</v>
      </c>
      <c r="L303" s="204"/>
      <c r="M303" s="209"/>
      <c r="N303" s="210"/>
      <c r="O303" s="211"/>
      <c r="P303" s="211"/>
      <c r="Q303" s="212">
        <f>SUM(Q304:Q314)</f>
        <v>0</v>
      </c>
      <c r="R303" s="212">
        <f>SUM(R304:R314)</f>
        <v>0</v>
      </c>
      <c r="S303" s="211"/>
      <c r="T303" s="213">
        <f>SUM(T304:T314)</f>
        <v>0</v>
      </c>
      <c r="U303" s="211"/>
      <c r="V303" s="213">
        <f>SUM(V304:V314)</f>
        <v>0</v>
      </c>
      <c r="W303" s="211"/>
      <c r="X303" s="214">
        <f>SUM(X304:X314)</f>
        <v>0</v>
      </c>
      <c r="Y303" s="12"/>
      <c r="Z303" s="12"/>
      <c r="AA303" s="12"/>
      <c r="AB303" s="12"/>
      <c r="AC303" s="12"/>
      <c r="AD303" s="12"/>
      <c r="AE303" s="12"/>
      <c r="AR303" s="215" t="s">
        <v>84</v>
      </c>
      <c r="AT303" s="216" t="s">
        <v>75</v>
      </c>
      <c r="AU303" s="216" t="s">
        <v>84</v>
      </c>
      <c r="AY303" s="215" t="s">
        <v>166</v>
      </c>
      <c r="BK303" s="217">
        <f>SUM(BK304:BK314)</f>
        <v>0</v>
      </c>
    </row>
    <row r="304" s="2" customFormat="1" ht="24.15" customHeight="1">
      <c r="A304" s="40"/>
      <c r="B304" s="41"/>
      <c r="C304" s="220" t="s">
        <v>374</v>
      </c>
      <c r="D304" s="220" t="s">
        <v>171</v>
      </c>
      <c r="E304" s="221" t="s">
        <v>1875</v>
      </c>
      <c r="F304" s="222" t="s">
        <v>2701</v>
      </c>
      <c r="G304" s="223" t="s">
        <v>998</v>
      </c>
      <c r="H304" s="224">
        <v>1273.06</v>
      </c>
      <c r="I304" s="225"/>
      <c r="J304" s="225"/>
      <c r="K304" s="226">
        <f>ROUND(P304*H304,2)</f>
        <v>0</v>
      </c>
      <c r="L304" s="227"/>
      <c r="M304" s="46"/>
      <c r="N304" s="228" t="s">
        <v>20</v>
      </c>
      <c r="O304" s="229" t="s">
        <v>45</v>
      </c>
      <c r="P304" s="230">
        <f>I304+J304</f>
        <v>0</v>
      </c>
      <c r="Q304" s="230">
        <f>ROUND(I304*H304,2)</f>
        <v>0</v>
      </c>
      <c r="R304" s="230">
        <f>ROUND(J304*H304,2)</f>
        <v>0</v>
      </c>
      <c r="S304" s="86"/>
      <c r="T304" s="231">
        <f>S304*H304</f>
        <v>0</v>
      </c>
      <c r="U304" s="231">
        <v>0</v>
      </c>
      <c r="V304" s="231">
        <f>U304*H304</f>
        <v>0</v>
      </c>
      <c r="W304" s="231">
        <v>0</v>
      </c>
      <c r="X304" s="232">
        <f>W304*H304</f>
        <v>0</v>
      </c>
      <c r="Y304" s="40"/>
      <c r="Z304" s="40"/>
      <c r="AA304" s="40"/>
      <c r="AB304" s="40"/>
      <c r="AC304" s="40"/>
      <c r="AD304" s="40"/>
      <c r="AE304" s="40"/>
      <c r="AR304" s="233" t="s">
        <v>175</v>
      </c>
      <c r="AT304" s="233" t="s">
        <v>171</v>
      </c>
      <c r="AU304" s="233" t="s">
        <v>86</v>
      </c>
      <c r="AY304" s="19" t="s">
        <v>166</v>
      </c>
      <c r="BE304" s="234">
        <f>IF(O304="základní",K304,0)</f>
        <v>0</v>
      </c>
      <c r="BF304" s="234">
        <f>IF(O304="snížená",K304,0)</f>
        <v>0</v>
      </c>
      <c r="BG304" s="234">
        <f>IF(O304="zákl. přenesená",K304,0)</f>
        <v>0</v>
      </c>
      <c r="BH304" s="234">
        <f>IF(O304="sníž. přenesená",K304,0)</f>
        <v>0</v>
      </c>
      <c r="BI304" s="234">
        <f>IF(O304="nulová",K304,0)</f>
        <v>0</v>
      </c>
      <c r="BJ304" s="19" t="s">
        <v>84</v>
      </c>
      <c r="BK304" s="234">
        <f>ROUND(P304*H304,2)</f>
        <v>0</v>
      </c>
      <c r="BL304" s="19" t="s">
        <v>175</v>
      </c>
      <c r="BM304" s="233" t="s">
        <v>2702</v>
      </c>
    </row>
    <row r="305" s="15" customFormat="1">
      <c r="A305" s="15"/>
      <c r="B305" s="277"/>
      <c r="C305" s="278"/>
      <c r="D305" s="247" t="s">
        <v>605</v>
      </c>
      <c r="E305" s="279" t="s">
        <v>20</v>
      </c>
      <c r="F305" s="280" t="s">
        <v>2703</v>
      </c>
      <c r="G305" s="278"/>
      <c r="H305" s="279" t="s">
        <v>20</v>
      </c>
      <c r="I305" s="281"/>
      <c r="J305" s="281"/>
      <c r="K305" s="278"/>
      <c r="L305" s="278"/>
      <c r="M305" s="282"/>
      <c r="N305" s="283"/>
      <c r="O305" s="284"/>
      <c r="P305" s="284"/>
      <c r="Q305" s="284"/>
      <c r="R305" s="284"/>
      <c r="S305" s="284"/>
      <c r="T305" s="284"/>
      <c r="U305" s="284"/>
      <c r="V305" s="284"/>
      <c r="W305" s="284"/>
      <c r="X305" s="285"/>
      <c r="Y305" s="15"/>
      <c r="Z305" s="15"/>
      <c r="AA305" s="15"/>
      <c r="AB305" s="15"/>
      <c r="AC305" s="15"/>
      <c r="AD305" s="15"/>
      <c r="AE305" s="15"/>
      <c r="AT305" s="286" t="s">
        <v>605</v>
      </c>
      <c r="AU305" s="286" t="s">
        <v>86</v>
      </c>
      <c r="AV305" s="15" t="s">
        <v>84</v>
      </c>
      <c r="AW305" s="15" t="s">
        <v>5</v>
      </c>
      <c r="AX305" s="15" t="s">
        <v>76</v>
      </c>
      <c r="AY305" s="286" t="s">
        <v>166</v>
      </c>
    </row>
    <row r="306" s="13" customFormat="1">
      <c r="A306" s="13"/>
      <c r="B306" s="245"/>
      <c r="C306" s="246"/>
      <c r="D306" s="247" t="s">
        <v>605</v>
      </c>
      <c r="E306" s="248" t="s">
        <v>20</v>
      </c>
      <c r="F306" s="249" t="s">
        <v>2667</v>
      </c>
      <c r="G306" s="246"/>
      <c r="H306" s="250">
        <v>1273.06</v>
      </c>
      <c r="I306" s="251"/>
      <c r="J306" s="251"/>
      <c r="K306" s="246"/>
      <c r="L306" s="246"/>
      <c r="M306" s="252"/>
      <c r="N306" s="253"/>
      <c r="O306" s="254"/>
      <c r="P306" s="254"/>
      <c r="Q306" s="254"/>
      <c r="R306" s="254"/>
      <c r="S306" s="254"/>
      <c r="T306" s="254"/>
      <c r="U306" s="254"/>
      <c r="V306" s="254"/>
      <c r="W306" s="254"/>
      <c r="X306" s="255"/>
      <c r="Y306" s="13"/>
      <c r="Z306" s="13"/>
      <c r="AA306" s="13"/>
      <c r="AB306" s="13"/>
      <c r="AC306" s="13"/>
      <c r="AD306" s="13"/>
      <c r="AE306" s="13"/>
      <c r="AT306" s="256" t="s">
        <v>605</v>
      </c>
      <c r="AU306" s="256" t="s">
        <v>86</v>
      </c>
      <c r="AV306" s="13" t="s">
        <v>86</v>
      </c>
      <c r="AW306" s="13" t="s">
        <v>5</v>
      </c>
      <c r="AX306" s="13" t="s">
        <v>84</v>
      </c>
      <c r="AY306" s="256" t="s">
        <v>166</v>
      </c>
    </row>
    <row r="307" s="2" customFormat="1" ht="21.75" customHeight="1">
      <c r="A307" s="40"/>
      <c r="B307" s="41"/>
      <c r="C307" s="220" t="s">
        <v>377</v>
      </c>
      <c r="D307" s="220" t="s">
        <v>171</v>
      </c>
      <c r="E307" s="221" t="s">
        <v>1878</v>
      </c>
      <c r="F307" s="222" t="s">
        <v>2704</v>
      </c>
      <c r="G307" s="223" t="s">
        <v>998</v>
      </c>
      <c r="H307" s="224">
        <v>1273.06</v>
      </c>
      <c r="I307" s="225"/>
      <c r="J307" s="225"/>
      <c r="K307" s="226">
        <f>ROUND(P307*H307,2)</f>
        <v>0</v>
      </c>
      <c r="L307" s="227"/>
      <c r="M307" s="46"/>
      <c r="N307" s="228" t="s">
        <v>20</v>
      </c>
      <c r="O307" s="229" t="s">
        <v>45</v>
      </c>
      <c r="P307" s="230">
        <f>I307+J307</f>
        <v>0</v>
      </c>
      <c r="Q307" s="230">
        <f>ROUND(I307*H307,2)</f>
        <v>0</v>
      </c>
      <c r="R307" s="230">
        <f>ROUND(J307*H307,2)</f>
        <v>0</v>
      </c>
      <c r="S307" s="86"/>
      <c r="T307" s="231">
        <f>S307*H307</f>
        <v>0</v>
      </c>
      <c r="U307" s="231">
        <v>0</v>
      </c>
      <c r="V307" s="231">
        <f>U307*H307</f>
        <v>0</v>
      </c>
      <c r="W307" s="231">
        <v>0</v>
      </c>
      <c r="X307" s="232">
        <f>W307*H307</f>
        <v>0</v>
      </c>
      <c r="Y307" s="40"/>
      <c r="Z307" s="40"/>
      <c r="AA307" s="40"/>
      <c r="AB307" s="40"/>
      <c r="AC307" s="40"/>
      <c r="AD307" s="40"/>
      <c r="AE307" s="40"/>
      <c r="AR307" s="233" t="s">
        <v>175</v>
      </c>
      <c r="AT307" s="233" t="s">
        <v>171</v>
      </c>
      <c r="AU307" s="233" t="s">
        <v>86</v>
      </c>
      <c r="AY307" s="19" t="s">
        <v>166</v>
      </c>
      <c r="BE307" s="234">
        <f>IF(O307="základní",K307,0)</f>
        <v>0</v>
      </c>
      <c r="BF307" s="234">
        <f>IF(O307="snížená",K307,0)</f>
        <v>0</v>
      </c>
      <c r="BG307" s="234">
        <f>IF(O307="zákl. přenesená",K307,0)</f>
        <v>0</v>
      </c>
      <c r="BH307" s="234">
        <f>IF(O307="sníž. přenesená",K307,0)</f>
        <v>0</v>
      </c>
      <c r="BI307" s="234">
        <f>IF(O307="nulová",K307,0)</f>
        <v>0</v>
      </c>
      <c r="BJ307" s="19" t="s">
        <v>84</v>
      </c>
      <c r="BK307" s="234">
        <f>ROUND(P307*H307,2)</f>
        <v>0</v>
      </c>
      <c r="BL307" s="19" t="s">
        <v>175</v>
      </c>
      <c r="BM307" s="233" t="s">
        <v>2705</v>
      </c>
    </row>
    <row r="308" s="15" customFormat="1">
      <c r="A308" s="15"/>
      <c r="B308" s="277"/>
      <c r="C308" s="278"/>
      <c r="D308" s="247" t="s">
        <v>605</v>
      </c>
      <c r="E308" s="279" t="s">
        <v>20</v>
      </c>
      <c r="F308" s="280" t="s">
        <v>2706</v>
      </c>
      <c r="G308" s="278"/>
      <c r="H308" s="279" t="s">
        <v>20</v>
      </c>
      <c r="I308" s="281"/>
      <c r="J308" s="281"/>
      <c r="K308" s="278"/>
      <c r="L308" s="278"/>
      <c r="M308" s="282"/>
      <c r="N308" s="283"/>
      <c r="O308" s="284"/>
      <c r="P308" s="284"/>
      <c r="Q308" s="284"/>
      <c r="R308" s="284"/>
      <c r="S308" s="284"/>
      <c r="T308" s="284"/>
      <c r="U308" s="284"/>
      <c r="V308" s="284"/>
      <c r="W308" s="284"/>
      <c r="X308" s="285"/>
      <c r="Y308" s="15"/>
      <c r="Z308" s="15"/>
      <c r="AA308" s="15"/>
      <c r="AB308" s="15"/>
      <c r="AC308" s="15"/>
      <c r="AD308" s="15"/>
      <c r="AE308" s="15"/>
      <c r="AT308" s="286" t="s">
        <v>605</v>
      </c>
      <c r="AU308" s="286" t="s">
        <v>86</v>
      </c>
      <c r="AV308" s="15" t="s">
        <v>84</v>
      </c>
      <c r="AW308" s="15" t="s">
        <v>5</v>
      </c>
      <c r="AX308" s="15" t="s">
        <v>76</v>
      </c>
      <c r="AY308" s="286" t="s">
        <v>166</v>
      </c>
    </row>
    <row r="309" s="13" customFormat="1">
      <c r="A309" s="13"/>
      <c r="B309" s="245"/>
      <c r="C309" s="246"/>
      <c r="D309" s="247" t="s">
        <v>605</v>
      </c>
      <c r="E309" s="248" t="s">
        <v>20</v>
      </c>
      <c r="F309" s="249" t="s">
        <v>2667</v>
      </c>
      <c r="G309" s="246"/>
      <c r="H309" s="250">
        <v>1273.06</v>
      </c>
      <c r="I309" s="251"/>
      <c r="J309" s="251"/>
      <c r="K309" s="246"/>
      <c r="L309" s="246"/>
      <c r="M309" s="252"/>
      <c r="N309" s="253"/>
      <c r="O309" s="254"/>
      <c r="P309" s="254"/>
      <c r="Q309" s="254"/>
      <c r="R309" s="254"/>
      <c r="S309" s="254"/>
      <c r="T309" s="254"/>
      <c r="U309" s="254"/>
      <c r="V309" s="254"/>
      <c r="W309" s="254"/>
      <c r="X309" s="255"/>
      <c r="Y309" s="13"/>
      <c r="Z309" s="13"/>
      <c r="AA309" s="13"/>
      <c r="AB309" s="13"/>
      <c r="AC309" s="13"/>
      <c r="AD309" s="13"/>
      <c r="AE309" s="13"/>
      <c r="AT309" s="256" t="s">
        <v>605</v>
      </c>
      <c r="AU309" s="256" t="s">
        <v>86</v>
      </c>
      <c r="AV309" s="13" t="s">
        <v>86</v>
      </c>
      <c r="AW309" s="13" t="s">
        <v>5</v>
      </c>
      <c r="AX309" s="13" t="s">
        <v>84</v>
      </c>
      <c r="AY309" s="256" t="s">
        <v>166</v>
      </c>
    </row>
    <row r="310" s="2" customFormat="1" ht="33" customHeight="1">
      <c r="A310" s="40"/>
      <c r="B310" s="41"/>
      <c r="C310" s="220" t="s">
        <v>380</v>
      </c>
      <c r="D310" s="220" t="s">
        <v>171</v>
      </c>
      <c r="E310" s="221" t="s">
        <v>2707</v>
      </c>
      <c r="F310" s="222" t="s">
        <v>2708</v>
      </c>
      <c r="G310" s="223" t="s">
        <v>998</v>
      </c>
      <c r="H310" s="224">
        <v>1273.06</v>
      </c>
      <c r="I310" s="225"/>
      <c r="J310" s="225"/>
      <c r="K310" s="226">
        <f>ROUND(P310*H310,2)</f>
        <v>0</v>
      </c>
      <c r="L310" s="227"/>
      <c r="M310" s="46"/>
      <c r="N310" s="228" t="s">
        <v>20</v>
      </c>
      <c r="O310" s="229" t="s">
        <v>45</v>
      </c>
      <c r="P310" s="230">
        <f>I310+J310</f>
        <v>0</v>
      </c>
      <c r="Q310" s="230">
        <f>ROUND(I310*H310,2)</f>
        <v>0</v>
      </c>
      <c r="R310" s="230">
        <f>ROUND(J310*H310,2)</f>
        <v>0</v>
      </c>
      <c r="S310" s="86"/>
      <c r="T310" s="231">
        <f>S310*H310</f>
        <v>0</v>
      </c>
      <c r="U310" s="231">
        <v>0</v>
      </c>
      <c r="V310" s="231">
        <f>U310*H310</f>
        <v>0</v>
      </c>
      <c r="W310" s="231">
        <v>0</v>
      </c>
      <c r="X310" s="232">
        <f>W310*H310</f>
        <v>0</v>
      </c>
      <c r="Y310" s="40"/>
      <c r="Z310" s="40"/>
      <c r="AA310" s="40"/>
      <c r="AB310" s="40"/>
      <c r="AC310" s="40"/>
      <c r="AD310" s="40"/>
      <c r="AE310" s="40"/>
      <c r="AR310" s="233" t="s">
        <v>175</v>
      </c>
      <c r="AT310" s="233" t="s">
        <v>171</v>
      </c>
      <c r="AU310" s="233" t="s">
        <v>86</v>
      </c>
      <c r="AY310" s="19" t="s">
        <v>166</v>
      </c>
      <c r="BE310" s="234">
        <f>IF(O310="základní",K310,0)</f>
        <v>0</v>
      </c>
      <c r="BF310" s="234">
        <f>IF(O310="snížená",K310,0)</f>
        <v>0</v>
      </c>
      <c r="BG310" s="234">
        <f>IF(O310="zákl. přenesená",K310,0)</f>
        <v>0</v>
      </c>
      <c r="BH310" s="234">
        <f>IF(O310="sníž. přenesená",K310,0)</f>
        <v>0</v>
      </c>
      <c r="BI310" s="234">
        <f>IF(O310="nulová",K310,0)</f>
        <v>0</v>
      </c>
      <c r="BJ310" s="19" t="s">
        <v>84</v>
      </c>
      <c r="BK310" s="234">
        <f>ROUND(P310*H310,2)</f>
        <v>0</v>
      </c>
      <c r="BL310" s="19" t="s">
        <v>175</v>
      </c>
      <c r="BM310" s="233" t="s">
        <v>2709</v>
      </c>
    </row>
    <row r="311" s="15" customFormat="1">
      <c r="A311" s="15"/>
      <c r="B311" s="277"/>
      <c r="C311" s="278"/>
      <c r="D311" s="247" t="s">
        <v>605</v>
      </c>
      <c r="E311" s="279" t="s">
        <v>20</v>
      </c>
      <c r="F311" s="280" t="s">
        <v>2710</v>
      </c>
      <c r="G311" s="278"/>
      <c r="H311" s="279" t="s">
        <v>20</v>
      </c>
      <c r="I311" s="281"/>
      <c r="J311" s="281"/>
      <c r="K311" s="278"/>
      <c r="L311" s="278"/>
      <c r="M311" s="282"/>
      <c r="N311" s="283"/>
      <c r="O311" s="284"/>
      <c r="P311" s="284"/>
      <c r="Q311" s="284"/>
      <c r="R311" s="284"/>
      <c r="S311" s="284"/>
      <c r="T311" s="284"/>
      <c r="U311" s="284"/>
      <c r="V311" s="284"/>
      <c r="W311" s="284"/>
      <c r="X311" s="285"/>
      <c r="Y311" s="15"/>
      <c r="Z311" s="15"/>
      <c r="AA311" s="15"/>
      <c r="AB311" s="15"/>
      <c r="AC311" s="15"/>
      <c r="AD311" s="15"/>
      <c r="AE311" s="15"/>
      <c r="AT311" s="286" t="s">
        <v>605</v>
      </c>
      <c r="AU311" s="286" t="s">
        <v>86</v>
      </c>
      <c r="AV311" s="15" t="s">
        <v>84</v>
      </c>
      <c r="AW311" s="15" t="s">
        <v>5</v>
      </c>
      <c r="AX311" s="15" t="s">
        <v>76</v>
      </c>
      <c r="AY311" s="286" t="s">
        <v>166</v>
      </c>
    </row>
    <row r="312" s="15" customFormat="1">
      <c r="A312" s="15"/>
      <c r="B312" s="277"/>
      <c r="C312" s="278"/>
      <c r="D312" s="247" t="s">
        <v>605</v>
      </c>
      <c r="E312" s="279" t="s">
        <v>20</v>
      </c>
      <c r="F312" s="280" t="s">
        <v>2711</v>
      </c>
      <c r="G312" s="278"/>
      <c r="H312" s="279" t="s">
        <v>20</v>
      </c>
      <c r="I312" s="281"/>
      <c r="J312" s="281"/>
      <c r="K312" s="278"/>
      <c r="L312" s="278"/>
      <c r="M312" s="282"/>
      <c r="N312" s="283"/>
      <c r="O312" s="284"/>
      <c r="P312" s="284"/>
      <c r="Q312" s="284"/>
      <c r="R312" s="284"/>
      <c r="S312" s="284"/>
      <c r="T312" s="284"/>
      <c r="U312" s="284"/>
      <c r="V312" s="284"/>
      <c r="W312" s="284"/>
      <c r="X312" s="285"/>
      <c r="Y312" s="15"/>
      <c r="Z312" s="15"/>
      <c r="AA312" s="15"/>
      <c r="AB312" s="15"/>
      <c r="AC312" s="15"/>
      <c r="AD312" s="15"/>
      <c r="AE312" s="15"/>
      <c r="AT312" s="286" t="s">
        <v>605</v>
      </c>
      <c r="AU312" s="286" t="s">
        <v>86</v>
      </c>
      <c r="AV312" s="15" t="s">
        <v>84</v>
      </c>
      <c r="AW312" s="15" t="s">
        <v>5</v>
      </c>
      <c r="AX312" s="15" t="s">
        <v>76</v>
      </c>
      <c r="AY312" s="286" t="s">
        <v>166</v>
      </c>
    </row>
    <row r="313" s="13" customFormat="1">
      <c r="A313" s="13"/>
      <c r="B313" s="245"/>
      <c r="C313" s="246"/>
      <c r="D313" s="247" t="s">
        <v>605</v>
      </c>
      <c r="E313" s="248" t="s">
        <v>20</v>
      </c>
      <c r="F313" s="249" t="s">
        <v>2667</v>
      </c>
      <c r="G313" s="246"/>
      <c r="H313" s="250">
        <v>1273.06</v>
      </c>
      <c r="I313" s="251"/>
      <c r="J313" s="251"/>
      <c r="K313" s="246"/>
      <c r="L313" s="246"/>
      <c r="M313" s="252"/>
      <c r="N313" s="253"/>
      <c r="O313" s="254"/>
      <c r="P313" s="254"/>
      <c r="Q313" s="254"/>
      <c r="R313" s="254"/>
      <c r="S313" s="254"/>
      <c r="T313" s="254"/>
      <c r="U313" s="254"/>
      <c r="V313" s="254"/>
      <c r="W313" s="254"/>
      <c r="X313" s="255"/>
      <c r="Y313" s="13"/>
      <c r="Z313" s="13"/>
      <c r="AA313" s="13"/>
      <c r="AB313" s="13"/>
      <c r="AC313" s="13"/>
      <c r="AD313" s="13"/>
      <c r="AE313" s="13"/>
      <c r="AT313" s="256" t="s">
        <v>605</v>
      </c>
      <c r="AU313" s="256" t="s">
        <v>86</v>
      </c>
      <c r="AV313" s="13" t="s">
        <v>86</v>
      </c>
      <c r="AW313" s="13" t="s">
        <v>5</v>
      </c>
      <c r="AX313" s="13" t="s">
        <v>76</v>
      </c>
      <c r="AY313" s="256" t="s">
        <v>166</v>
      </c>
    </row>
    <row r="314" s="14" customFormat="1">
      <c r="A314" s="14"/>
      <c r="B314" s="257"/>
      <c r="C314" s="258"/>
      <c r="D314" s="247" t="s">
        <v>605</v>
      </c>
      <c r="E314" s="259" t="s">
        <v>20</v>
      </c>
      <c r="F314" s="260" t="s">
        <v>608</v>
      </c>
      <c r="G314" s="258"/>
      <c r="H314" s="261">
        <v>1273.06</v>
      </c>
      <c r="I314" s="262"/>
      <c r="J314" s="262"/>
      <c r="K314" s="258"/>
      <c r="L314" s="258"/>
      <c r="M314" s="263"/>
      <c r="N314" s="264"/>
      <c r="O314" s="265"/>
      <c r="P314" s="265"/>
      <c r="Q314" s="265"/>
      <c r="R314" s="265"/>
      <c r="S314" s="265"/>
      <c r="T314" s="265"/>
      <c r="U314" s="265"/>
      <c r="V314" s="265"/>
      <c r="W314" s="265"/>
      <c r="X314" s="266"/>
      <c r="Y314" s="14"/>
      <c r="Z314" s="14"/>
      <c r="AA314" s="14"/>
      <c r="AB314" s="14"/>
      <c r="AC314" s="14"/>
      <c r="AD314" s="14"/>
      <c r="AE314" s="14"/>
      <c r="AT314" s="267" t="s">
        <v>605</v>
      </c>
      <c r="AU314" s="267" t="s">
        <v>86</v>
      </c>
      <c r="AV314" s="14" t="s">
        <v>175</v>
      </c>
      <c r="AW314" s="14" t="s">
        <v>5</v>
      </c>
      <c r="AX314" s="14" t="s">
        <v>84</v>
      </c>
      <c r="AY314" s="267" t="s">
        <v>166</v>
      </c>
    </row>
    <row r="315" s="12" customFormat="1" ht="22.8" customHeight="1">
      <c r="A315" s="12"/>
      <c r="B315" s="203"/>
      <c r="C315" s="204"/>
      <c r="D315" s="205" t="s">
        <v>75</v>
      </c>
      <c r="E315" s="218" t="s">
        <v>194</v>
      </c>
      <c r="F315" s="218" t="s">
        <v>1973</v>
      </c>
      <c r="G315" s="204"/>
      <c r="H315" s="204"/>
      <c r="I315" s="207"/>
      <c r="J315" s="207"/>
      <c r="K315" s="219">
        <f>BK315</f>
        <v>0</v>
      </c>
      <c r="L315" s="204"/>
      <c r="M315" s="209"/>
      <c r="N315" s="210"/>
      <c r="O315" s="211"/>
      <c r="P315" s="211"/>
      <c r="Q315" s="212">
        <f>Q316+Q329</f>
        <v>0</v>
      </c>
      <c r="R315" s="212">
        <f>R316+R329</f>
        <v>0</v>
      </c>
      <c r="S315" s="211"/>
      <c r="T315" s="213">
        <f>T316+T329</f>
        <v>0</v>
      </c>
      <c r="U315" s="211"/>
      <c r="V315" s="213">
        <f>V316+V329</f>
        <v>7.2280720000000001</v>
      </c>
      <c r="W315" s="211"/>
      <c r="X315" s="214">
        <f>X316+X329</f>
        <v>0</v>
      </c>
      <c r="Y315" s="12"/>
      <c r="Z315" s="12"/>
      <c r="AA315" s="12"/>
      <c r="AB315" s="12"/>
      <c r="AC315" s="12"/>
      <c r="AD315" s="12"/>
      <c r="AE315" s="12"/>
      <c r="AR315" s="215" t="s">
        <v>84</v>
      </c>
      <c r="AT315" s="216" t="s">
        <v>75</v>
      </c>
      <c r="AU315" s="216" t="s">
        <v>84</v>
      </c>
      <c r="AY315" s="215" t="s">
        <v>166</v>
      </c>
      <c r="BK315" s="217">
        <f>BK316+BK329</f>
        <v>0</v>
      </c>
    </row>
    <row r="316" s="12" customFormat="1" ht="20.88" customHeight="1">
      <c r="A316" s="12"/>
      <c r="B316" s="203"/>
      <c r="C316" s="204"/>
      <c r="D316" s="205" t="s">
        <v>75</v>
      </c>
      <c r="E316" s="218" t="s">
        <v>501</v>
      </c>
      <c r="F316" s="218" t="s">
        <v>1977</v>
      </c>
      <c r="G316" s="204"/>
      <c r="H316" s="204"/>
      <c r="I316" s="207"/>
      <c r="J316" s="207"/>
      <c r="K316" s="219">
        <f>BK316</f>
        <v>0</v>
      </c>
      <c r="L316" s="204"/>
      <c r="M316" s="209"/>
      <c r="N316" s="210"/>
      <c r="O316" s="211"/>
      <c r="P316" s="211"/>
      <c r="Q316" s="212">
        <f>SUM(Q317:Q328)</f>
        <v>0</v>
      </c>
      <c r="R316" s="212">
        <f>SUM(R317:R328)</f>
        <v>0</v>
      </c>
      <c r="S316" s="211"/>
      <c r="T316" s="213">
        <f>SUM(T317:T328)</f>
        <v>0</v>
      </c>
      <c r="U316" s="211"/>
      <c r="V316" s="213">
        <f>SUM(V317:V328)</f>
        <v>0.15037200000000001</v>
      </c>
      <c r="W316" s="211"/>
      <c r="X316" s="214">
        <f>SUM(X317:X328)</f>
        <v>0</v>
      </c>
      <c r="Y316" s="12"/>
      <c r="Z316" s="12"/>
      <c r="AA316" s="12"/>
      <c r="AB316" s="12"/>
      <c r="AC316" s="12"/>
      <c r="AD316" s="12"/>
      <c r="AE316" s="12"/>
      <c r="AR316" s="215" t="s">
        <v>84</v>
      </c>
      <c r="AT316" s="216" t="s">
        <v>75</v>
      </c>
      <c r="AU316" s="216" t="s">
        <v>86</v>
      </c>
      <c r="AY316" s="215" t="s">
        <v>166</v>
      </c>
      <c r="BK316" s="217">
        <f>SUM(BK317:BK328)</f>
        <v>0</v>
      </c>
    </row>
    <row r="317" s="2" customFormat="1" ht="24.15" customHeight="1">
      <c r="A317" s="40"/>
      <c r="B317" s="41"/>
      <c r="C317" s="220" t="s">
        <v>383</v>
      </c>
      <c r="D317" s="220" t="s">
        <v>171</v>
      </c>
      <c r="E317" s="221" t="s">
        <v>1978</v>
      </c>
      <c r="F317" s="222" t="s">
        <v>1979</v>
      </c>
      <c r="G317" s="223" t="s">
        <v>998</v>
      </c>
      <c r="H317" s="224">
        <v>239.785</v>
      </c>
      <c r="I317" s="225"/>
      <c r="J317" s="225"/>
      <c r="K317" s="226">
        <f>ROUND(P317*H317,2)</f>
        <v>0</v>
      </c>
      <c r="L317" s="227"/>
      <c r="M317" s="46"/>
      <c r="N317" s="228" t="s">
        <v>20</v>
      </c>
      <c r="O317" s="229" t="s">
        <v>45</v>
      </c>
      <c r="P317" s="230">
        <f>I317+J317</f>
        <v>0</v>
      </c>
      <c r="Q317" s="230">
        <f>ROUND(I317*H317,2)</f>
        <v>0</v>
      </c>
      <c r="R317" s="230">
        <f>ROUND(J317*H317,2)</f>
        <v>0</v>
      </c>
      <c r="S317" s="86"/>
      <c r="T317" s="231">
        <f>S317*H317</f>
        <v>0</v>
      </c>
      <c r="U317" s="231">
        <v>0.00022000000000000001</v>
      </c>
      <c r="V317" s="231">
        <f>U317*H317</f>
        <v>0.0527527</v>
      </c>
      <c r="W317" s="231">
        <v>0</v>
      </c>
      <c r="X317" s="232">
        <f>W317*H317</f>
        <v>0</v>
      </c>
      <c r="Y317" s="40"/>
      <c r="Z317" s="40"/>
      <c r="AA317" s="40"/>
      <c r="AB317" s="40"/>
      <c r="AC317" s="40"/>
      <c r="AD317" s="40"/>
      <c r="AE317" s="40"/>
      <c r="AR317" s="233" t="s">
        <v>175</v>
      </c>
      <c r="AT317" s="233" t="s">
        <v>171</v>
      </c>
      <c r="AU317" s="233" t="s">
        <v>165</v>
      </c>
      <c r="AY317" s="19" t="s">
        <v>166</v>
      </c>
      <c r="BE317" s="234">
        <f>IF(O317="základní",K317,0)</f>
        <v>0</v>
      </c>
      <c r="BF317" s="234">
        <f>IF(O317="snížená",K317,0)</f>
        <v>0</v>
      </c>
      <c r="BG317" s="234">
        <f>IF(O317="zákl. přenesená",K317,0)</f>
        <v>0</v>
      </c>
      <c r="BH317" s="234">
        <f>IF(O317="sníž. přenesená",K317,0)</f>
        <v>0</v>
      </c>
      <c r="BI317" s="234">
        <f>IF(O317="nulová",K317,0)</f>
        <v>0</v>
      </c>
      <c r="BJ317" s="19" t="s">
        <v>84</v>
      </c>
      <c r="BK317" s="234">
        <f>ROUND(P317*H317,2)</f>
        <v>0</v>
      </c>
      <c r="BL317" s="19" t="s">
        <v>175</v>
      </c>
      <c r="BM317" s="233" t="s">
        <v>2712</v>
      </c>
    </row>
    <row r="318" s="15" customFormat="1">
      <c r="A318" s="15"/>
      <c r="B318" s="277"/>
      <c r="C318" s="278"/>
      <c r="D318" s="247" t="s">
        <v>605</v>
      </c>
      <c r="E318" s="279" t="s">
        <v>20</v>
      </c>
      <c r="F318" s="280" t="s">
        <v>1981</v>
      </c>
      <c r="G318" s="278"/>
      <c r="H318" s="279" t="s">
        <v>20</v>
      </c>
      <c r="I318" s="281"/>
      <c r="J318" s="281"/>
      <c r="K318" s="278"/>
      <c r="L318" s="278"/>
      <c r="M318" s="282"/>
      <c r="N318" s="283"/>
      <c r="O318" s="284"/>
      <c r="P318" s="284"/>
      <c r="Q318" s="284"/>
      <c r="R318" s="284"/>
      <c r="S318" s="284"/>
      <c r="T318" s="284"/>
      <c r="U318" s="284"/>
      <c r="V318" s="284"/>
      <c r="W318" s="284"/>
      <c r="X318" s="285"/>
      <c r="Y318" s="15"/>
      <c r="Z318" s="15"/>
      <c r="AA318" s="15"/>
      <c r="AB318" s="15"/>
      <c r="AC318" s="15"/>
      <c r="AD318" s="15"/>
      <c r="AE318" s="15"/>
      <c r="AT318" s="286" t="s">
        <v>605</v>
      </c>
      <c r="AU318" s="286" t="s">
        <v>165</v>
      </c>
      <c r="AV318" s="15" t="s">
        <v>84</v>
      </c>
      <c r="AW318" s="15" t="s">
        <v>5</v>
      </c>
      <c r="AX318" s="15" t="s">
        <v>76</v>
      </c>
      <c r="AY318" s="286" t="s">
        <v>166</v>
      </c>
    </row>
    <row r="319" s="13" customFormat="1">
      <c r="A319" s="13"/>
      <c r="B319" s="245"/>
      <c r="C319" s="246"/>
      <c r="D319" s="247" t="s">
        <v>605</v>
      </c>
      <c r="E319" s="248" t="s">
        <v>20</v>
      </c>
      <c r="F319" s="249" t="s">
        <v>2713</v>
      </c>
      <c r="G319" s="246"/>
      <c r="H319" s="250">
        <v>239.785</v>
      </c>
      <c r="I319" s="251"/>
      <c r="J319" s="251"/>
      <c r="K319" s="246"/>
      <c r="L319" s="246"/>
      <c r="M319" s="252"/>
      <c r="N319" s="253"/>
      <c r="O319" s="254"/>
      <c r="P319" s="254"/>
      <c r="Q319" s="254"/>
      <c r="R319" s="254"/>
      <c r="S319" s="254"/>
      <c r="T319" s="254"/>
      <c r="U319" s="254"/>
      <c r="V319" s="254"/>
      <c r="W319" s="254"/>
      <c r="X319" s="255"/>
      <c r="Y319" s="13"/>
      <c r="Z319" s="13"/>
      <c r="AA319" s="13"/>
      <c r="AB319" s="13"/>
      <c r="AC319" s="13"/>
      <c r="AD319" s="13"/>
      <c r="AE319" s="13"/>
      <c r="AT319" s="256" t="s">
        <v>605</v>
      </c>
      <c r="AU319" s="256" t="s">
        <v>165</v>
      </c>
      <c r="AV319" s="13" t="s">
        <v>86</v>
      </c>
      <c r="AW319" s="13" t="s">
        <v>5</v>
      </c>
      <c r="AX319" s="13" t="s">
        <v>76</v>
      </c>
      <c r="AY319" s="256" t="s">
        <v>166</v>
      </c>
    </row>
    <row r="320" s="14" customFormat="1">
      <c r="A320" s="14"/>
      <c r="B320" s="257"/>
      <c r="C320" s="258"/>
      <c r="D320" s="247" t="s">
        <v>605</v>
      </c>
      <c r="E320" s="259" t="s">
        <v>20</v>
      </c>
      <c r="F320" s="260" t="s">
        <v>608</v>
      </c>
      <c r="G320" s="258"/>
      <c r="H320" s="261">
        <v>239.785</v>
      </c>
      <c r="I320" s="262"/>
      <c r="J320" s="262"/>
      <c r="K320" s="258"/>
      <c r="L320" s="258"/>
      <c r="M320" s="263"/>
      <c r="N320" s="264"/>
      <c r="O320" s="265"/>
      <c r="P320" s="265"/>
      <c r="Q320" s="265"/>
      <c r="R320" s="265"/>
      <c r="S320" s="265"/>
      <c r="T320" s="265"/>
      <c r="U320" s="265"/>
      <c r="V320" s="265"/>
      <c r="W320" s="265"/>
      <c r="X320" s="266"/>
      <c r="Y320" s="14"/>
      <c r="Z320" s="14"/>
      <c r="AA320" s="14"/>
      <c r="AB320" s="14"/>
      <c r="AC320" s="14"/>
      <c r="AD320" s="14"/>
      <c r="AE320" s="14"/>
      <c r="AT320" s="267" t="s">
        <v>605</v>
      </c>
      <c r="AU320" s="267" t="s">
        <v>165</v>
      </c>
      <c r="AV320" s="14" t="s">
        <v>175</v>
      </c>
      <c r="AW320" s="14" t="s">
        <v>5</v>
      </c>
      <c r="AX320" s="14" t="s">
        <v>84</v>
      </c>
      <c r="AY320" s="267" t="s">
        <v>166</v>
      </c>
    </row>
    <row r="321" s="2" customFormat="1" ht="24.15" customHeight="1">
      <c r="A321" s="40"/>
      <c r="B321" s="41"/>
      <c r="C321" s="220" t="s">
        <v>386</v>
      </c>
      <c r="D321" s="220" t="s">
        <v>171</v>
      </c>
      <c r="E321" s="221" t="s">
        <v>1988</v>
      </c>
      <c r="F321" s="222" t="s">
        <v>1989</v>
      </c>
      <c r="G321" s="223" t="s">
        <v>174</v>
      </c>
      <c r="H321" s="224">
        <v>284</v>
      </c>
      <c r="I321" s="225"/>
      <c r="J321" s="225"/>
      <c r="K321" s="226">
        <f>ROUND(P321*H321,2)</f>
        <v>0</v>
      </c>
      <c r="L321" s="227"/>
      <c r="M321" s="46"/>
      <c r="N321" s="228" t="s">
        <v>20</v>
      </c>
      <c r="O321" s="229" t="s">
        <v>45</v>
      </c>
      <c r="P321" s="230">
        <f>I321+J321</f>
        <v>0</v>
      </c>
      <c r="Q321" s="230">
        <f>ROUND(I321*H321,2)</f>
        <v>0</v>
      </c>
      <c r="R321" s="230">
        <f>ROUND(J321*H321,2)</f>
        <v>0</v>
      </c>
      <c r="S321" s="86"/>
      <c r="T321" s="231">
        <f>S321*H321</f>
        <v>0</v>
      </c>
      <c r="U321" s="231">
        <v>0</v>
      </c>
      <c r="V321" s="231">
        <f>U321*H321</f>
        <v>0</v>
      </c>
      <c r="W321" s="231">
        <v>0</v>
      </c>
      <c r="X321" s="232">
        <f>W321*H321</f>
        <v>0</v>
      </c>
      <c r="Y321" s="40"/>
      <c r="Z321" s="40"/>
      <c r="AA321" s="40"/>
      <c r="AB321" s="40"/>
      <c r="AC321" s="40"/>
      <c r="AD321" s="40"/>
      <c r="AE321" s="40"/>
      <c r="AR321" s="233" t="s">
        <v>175</v>
      </c>
      <c r="AT321" s="233" t="s">
        <v>171</v>
      </c>
      <c r="AU321" s="233" t="s">
        <v>165</v>
      </c>
      <c r="AY321" s="19" t="s">
        <v>166</v>
      </c>
      <c r="BE321" s="234">
        <f>IF(O321="základní",K321,0)</f>
        <v>0</v>
      </c>
      <c r="BF321" s="234">
        <f>IF(O321="snížená",K321,0)</f>
        <v>0</v>
      </c>
      <c r="BG321" s="234">
        <f>IF(O321="zákl. přenesená",K321,0)</f>
        <v>0</v>
      </c>
      <c r="BH321" s="234">
        <f>IF(O321="sníž. přenesená",K321,0)</f>
        <v>0</v>
      </c>
      <c r="BI321" s="234">
        <f>IF(O321="nulová",K321,0)</f>
        <v>0</v>
      </c>
      <c r="BJ321" s="19" t="s">
        <v>84</v>
      </c>
      <c r="BK321" s="234">
        <f>ROUND(P321*H321,2)</f>
        <v>0</v>
      </c>
      <c r="BL321" s="19" t="s">
        <v>175</v>
      </c>
      <c r="BM321" s="233" t="s">
        <v>2714</v>
      </c>
    </row>
    <row r="322" s="13" customFormat="1">
      <c r="A322" s="13"/>
      <c r="B322" s="245"/>
      <c r="C322" s="246"/>
      <c r="D322" s="247" t="s">
        <v>605</v>
      </c>
      <c r="E322" s="248" t="s">
        <v>20</v>
      </c>
      <c r="F322" s="249" t="s">
        <v>1226</v>
      </c>
      <c r="G322" s="246"/>
      <c r="H322" s="250">
        <v>284</v>
      </c>
      <c r="I322" s="251"/>
      <c r="J322" s="251"/>
      <c r="K322" s="246"/>
      <c r="L322" s="246"/>
      <c r="M322" s="252"/>
      <c r="N322" s="253"/>
      <c r="O322" s="254"/>
      <c r="P322" s="254"/>
      <c r="Q322" s="254"/>
      <c r="R322" s="254"/>
      <c r="S322" s="254"/>
      <c r="T322" s="254"/>
      <c r="U322" s="254"/>
      <c r="V322" s="254"/>
      <c r="W322" s="254"/>
      <c r="X322" s="255"/>
      <c r="Y322" s="13"/>
      <c r="Z322" s="13"/>
      <c r="AA322" s="13"/>
      <c r="AB322" s="13"/>
      <c r="AC322" s="13"/>
      <c r="AD322" s="13"/>
      <c r="AE322" s="13"/>
      <c r="AT322" s="256" t="s">
        <v>605</v>
      </c>
      <c r="AU322" s="256" t="s">
        <v>165</v>
      </c>
      <c r="AV322" s="13" t="s">
        <v>86</v>
      </c>
      <c r="AW322" s="13" t="s">
        <v>5</v>
      </c>
      <c r="AX322" s="13" t="s">
        <v>84</v>
      </c>
      <c r="AY322" s="256" t="s">
        <v>166</v>
      </c>
    </row>
    <row r="323" s="2" customFormat="1" ht="24.15" customHeight="1">
      <c r="A323" s="40"/>
      <c r="B323" s="41"/>
      <c r="C323" s="235" t="s">
        <v>389</v>
      </c>
      <c r="D323" s="235" t="s">
        <v>163</v>
      </c>
      <c r="E323" s="236" t="s">
        <v>1983</v>
      </c>
      <c r="F323" s="237" t="s">
        <v>1984</v>
      </c>
      <c r="G323" s="238" t="s">
        <v>998</v>
      </c>
      <c r="H323" s="239">
        <v>299.73099999999999</v>
      </c>
      <c r="I323" s="240"/>
      <c r="J323" s="241"/>
      <c r="K323" s="242">
        <f>ROUND(P323*H323,2)</f>
        <v>0</v>
      </c>
      <c r="L323" s="241"/>
      <c r="M323" s="243"/>
      <c r="N323" s="244" t="s">
        <v>20</v>
      </c>
      <c r="O323" s="229" t="s">
        <v>45</v>
      </c>
      <c r="P323" s="230">
        <f>I323+J323</f>
        <v>0</v>
      </c>
      <c r="Q323" s="230">
        <f>ROUND(I323*H323,2)</f>
        <v>0</v>
      </c>
      <c r="R323" s="230">
        <f>ROUND(J323*H323,2)</f>
        <v>0</v>
      </c>
      <c r="S323" s="86"/>
      <c r="T323" s="231">
        <f>S323*H323</f>
        <v>0</v>
      </c>
      <c r="U323" s="231">
        <v>0.00029999999999999997</v>
      </c>
      <c r="V323" s="231">
        <f>U323*H323</f>
        <v>0.089919299999999994</v>
      </c>
      <c r="W323" s="231">
        <v>0</v>
      </c>
      <c r="X323" s="232">
        <f>W323*H323</f>
        <v>0</v>
      </c>
      <c r="Y323" s="40"/>
      <c r="Z323" s="40"/>
      <c r="AA323" s="40"/>
      <c r="AB323" s="40"/>
      <c r="AC323" s="40"/>
      <c r="AD323" s="40"/>
      <c r="AE323" s="40"/>
      <c r="AR323" s="233" t="s">
        <v>194</v>
      </c>
      <c r="AT323" s="233" t="s">
        <v>163</v>
      </c>
      <c r="AU323" s="233" t="s">
        <v>165</v>
      </c>
      <c r="AY323" s="19" t="s">
        <v>166</v>
      </c>
      <c r="BE323" s="234">
        <f>IF(O323="základní",K323,0)</f>
        <v>0</v>
      </c>
      <c r="BF323" s="234">
        <f>IF(O323="snížená",K323,0)</f>
        <v>0</v>
      </c>
      <c r="BG323" s="234">
        <f>IF(O323="zákl. přenesená",K323,0)</f>
        <v>0</v>
      </c>
      <c r="BH323" s="234">
        <f>IF(O323="sníž. přenesená",K323,0)</f>
        <v>0</v>
      </c>
      <c r="BI323" s="234">
        <f>IF(O323="nulová",K323,0)</f>
        <v>0</v>
      </c>
      <c r="BJ323" s="19" t="s">
        <v>84</v>
      </c>
      <c r="BK323" s="234">
        <f>ROUND(P323*H323,2)</f>
        <v>0</v>
      </c>
      <c r="BL323" s="19" t="s">
        <v>175</v>
      </c>
      <c r="BM323" s="233" t="s">
        <v>2715</v>
      </c>
    </row>
    <row r="324" s="15" customFormat="1">
      <c r="A324" s="15"/>
      <c r="B324" s="277"/>
      <c r="C324" s="278"/>
      <c r="D324" s="247" t="s">
        <v>605</v>
      </c>
      <c r="E324" s="279" t="s">
        <v>20</v>
      </c>
      <c r="F324" s="280" t="s">
        <v>1986</v>
      </c>
      <c r="G324" s="278"/>
      <c r="H324" s="279" t="s">
        <v>20</v>
      </c>
      <c r="I324" s="281"/>
      <c r="J324" s="281"/>
      <c r="K324" s="278"/>
      <c r="L324" s="278"/>
      <c r="M324" s="282"/>
      <c r="N324" s="283"/>
      <c r="O324" s="284"/>
      <c r="P324" s="284"/>
      <c r="Q324" s="284"/>
      <c r="R324" s="284"/>
      <c r="S324" s="284"/>
      <c r="T324" s="284"/>
      <c r="U324" s="284"/>
      <c r="V324" s="284"/>
      <c r="W324" s="284"/>
      <c r="X324" s="285"/>
      <c r="Y324" s="15"/>
      <c r="Z324" s="15"/>
      <c r="AA324" s="15"/>
      <c r="AB324" s="15"/>
      <c r="AC324" s="15"/>
      <c r="AD324" s="15"/>
      <c r="AE324" s="15"/>
      <c r="AT324" s="286" t="s">
        <v>605</v>
      </c>
      <c r="AU324" s="286" t="s">
        <v>165</v>
      </c>
      <c r="AV324" s="15" t="s">
        <v>84</v>
      </c>
      <c r="AW324" s="15" t="s">
        <v>5</v>
      </c>
      <c r="AX324" s="15" t="s">
        <v>76</v>
      </c>
      <c r="AY324" s="286" t="s">
        <v>166</v>
      </c>
    </row>
    <row r="325" s="13" customFormat="1">
      <c r="A325" s="13"/>
      <c r="B325" s="245"/>
      <c r="C325" s="246"/>
      <c r="D325" s="247" t="s">
        <v>605</v>
      </c>
      <c r="E325" s="248" t="s">
        <v>20</v>
      </c>
      <c r="F325" s="249" t="s">
        <v>2716</v>
      </c>
      <c r="G325" s="246"/>
      <c r="H325" s="250">
        <v>299.73099999999999</v>
      </c>
      <c r="I325" s="251"/>
      <c r="J325" s="251"/>
      <c r="K325" s="246"/>
      <c r="L325" s="246"/>
      <c r="M325" s="252"/>
      <c r="N325" s="253"/>
      <c r="O325" s="254"/>
      <c r="P325" s="254"/>
      <c r="Q325" s="254"/>
      <c r="R325" s="254"/>
      <c r="S325" s="254"/>
      <c r="T325" s="254"/>
      <c r="U325" s="254"/>
      <c r="V325" s="254"/>
      <c r="W325" s="254"/>
      <c r="X325" s="255"/>
      <c r="Y325" s="13"/>
      <c r="Z325" s="13"/>
      <c r="AA325" s="13"/>
      <c r="AB325" s="13"/>
      <c r="AC325" s="13"/>
      <c r="AD325" s="13"/>
      <c r="AE325" s="13"/>
      <c r="AT325" s="256" t="s">
        <v>605</v>
      </c>
      <c r="AU325" s="256" t="s">
        <v>165</v>
      </c>
      <c r="AV325" s="13" t="s">
        <v>86</v>
      </c>
      <c r="AW325" s="13" t="s">
        <v>5</v>
      </c>
      <c r="AX325" s="13" t="s">
        <v>84</v>
      </c>
      <c r="AY325" s="256" t="s">
        <v>166</v>
      </c>
    </row>
    <row r="326" s="2" customFormat="1" ht="16.5" customHeight="1">
      <c r="A326" s="40"/>
      <c r="B326" s="41"/>
      <c r="C326" s="235" t="s">
        <v>392</v>
      </c>
      <c r="D326" s="235" t="s">
        <v>163</v>
      </c>
      <c r="E326" s="236" t="s">
        <v>1991</v>
      </c>
      <c r="F326" s="237" t="s">
        <v>1992</v>
      </c>
      <c r="G326" s="238" t="s">
        <v>730</v>
      </c>
      <c r="H326" s="239">
        <v>7</v>
      </c>
      <c r="I326" s="240"/>
      <c r="J326" s="241"/>
      <c r="K326" s="242">
        <f>ROUND(P326*H326,2)</f>
        <v>0</v>
      </c>
      <c r="L326" s="241"/>
      <c r="M326" s="243"/>
      <c r="N326" s="244" t="s">
        <v>20</v>
      </c>
      <c r="O326" s="229" t="s">
        <v>45</v>
      </c>
      <c r="P326" s="230">
        <f>I326+J326</f>
        <v>0</v>
      </c>
      <c r="Q326" s="230">
        <f>ROUND(I326*H326,2)</f>
        <v>0</v>
      </c>
      <c r="R326" s="230">
        <f>ROUND(J326*H326,2)</f>
        <v>0</v>
      </c>
      <c r="S326" s="86"/>
      <c r="T326" s="231">
        <f>S326*H326</f>
        <v>0</v>
      </c>
      <c r="U326" s="231">
        <v>0.0011000000000000001</v>
      </c>
      <c r="V326" s="231">
        <f>U326*H326</f>
        <v>0.0077000000000000002</v>
      </c>
      <c r="W326" s="231">
        <v>0</v>
      </c>
      <c r="X326" s="232">
        <f>W326*H326</f>
        <v>0</v>
      </c>
      <c r="Y326" s="40"/>
      <c r="Z326" s="40"/>
      <c r="AA326" s="40"/>
      <c r="AB326" s="40"/>
      <c r="AC326" s="40"/>
      <c r="AD326" s="40"/>
      <c r="AE326" s="40"/>
      <c r="AR326" s="233" t="s">
        <v>194</v>
      </c>
      <c r="AT326" s="233" t="s">
        <v>163</v>
      </c>
      <c r="AU326" s="233" t="s">
        <v>165</v>
      </c>
      <c r="AY326" s="19" t="s">
        <v>166</v>
      </c>
      <c r="BE326" s="234">
        <f>IF(O326="základní",K326,0)</f>
        <v>0</v>
      </c>
      <c r="BF326" s="234">
        <f>IF(O326="snížená",K326,0)</f>
        <v>0</v>
      </c>
      <c r="BG326" s="234">
        <f>IF(O326="zákl. přenesená",K326,0)</f>
        <v>0</v>
      </c>
      <c r="BH326" s="234">
        <f>IF(O326="sníž. přenesená",K326,0)</f>
        <v>0</v>
      </c>
      <c r="BI326" s="234">
        <f>IF(O326="nulová",K326,0)</f>
        <v>0</v>
      </c>
      <c r="BJ326" s="19" t="s">
        <v>84</v>
      </c>
      <c r="BK326" s="234">
        <f>ROUND(P326*H326,2)</f>
        <v>0</v>
      </c>
      <c r="BL326" s="19" t="s">
        <v>175</v>
      </c>
      <c r="BM326" s="233" t="s">
        <v>2717</v>
      </c>
    </row>
    <row r="327" s="15" customFormat="1">
      <c r="A327" s="15"/>
      <c r="B327" s="277"/>
      <c r="C327" s="278"/>
      <c r="D327" s="247" t="s">
        <v>605</v>
      </c>
      <c r="E327" s="279" t="s">
        <v>20</v>
      </c>
      <c r="F327" s="280" t="s">
        <v>1994</v>
      </c>
      <c r="G327" s="278"/>
      <c r="H327" s="279" t="s">
        <v>20</v>
      </c>
      <c r="I327" s="281"/>
      <c r="J327" s="281"/>
      <c r="K327" s="278"/>
      <c r="L327" s="278"/>
      <c r="M327" s="282"/>
      <c r="N327" s="283"/>
      <c r="O327" s="284"/>
      <c r="P327" s="284"/>
      <c r="Q327" s="284"/>
      <c r="R327" s="284"/>
      <c r="S327" s="284"/>
      <c r="T327" s="284"/>
      <c r="U327" s="284"/>
      <c r="V327" s="284"/>
      <c r="W327" s="284"/>
      <c r="X327" s="285"/>
      <c r="Y327" s="15"/>
      <c r="Z327" s="15"/>
      <c r="AA327" s="15"/>
      <c r="AB327" s="15"/>
      <c r="AC327" s="15"/>
      <c r="AD327" s="15"/>
      <c r="AE327" s="15"/>
      <c r="AT327" s="286" t="s">
        <v>605</v>
      </c>
      <c r="AU327" s="286" t="s">
        <v>165</v>
      </c>
      <c r="AV327" s="15" t="s">
        <v>84</v>
      </c>
      <c r="AW327" s="15" t="s">
        <v>5</v>
      </c>
      <c r="AX327" s="15" t="s">
        <v>76</v>
      </c>
      <c r="AY327" s="286" t="s">
        <v>166</v>
      </c>
    </row>
    <row r="328" s="13" customFormat="1">
      <c r="A328" s="13"/>
      <c r="B328" s="245"/>
      <c r="C328" s="246"/>
      <c r="D328" s="247" t="s">
        <v>605</v>
      </c>
      <c r="E328" s="248" t="s">
        <v>20</v>
      </c>
      <c r="F328" s="249" t="s">
        <v>196</v>
      </c>
      <c r="G328" s="246"/>
      <c r="H328" s="250">
        <v>7</v>
      </c>
      <c r="I328" s="251"/>
      <c r="J328" s="251"/>
      <c r="K328" s="246"/>
      <c r="L328" s="246"/>
      <c r="M328" s="252"/>
      <c r="N328" s="253"/>
      <c r="O328" s="254"/>
      <c r="P328" s="254"/>
      <c r="Q328" s="254"/>
      <c r="R328" s="254"/>
      <c r="S328" s="254"/>
      <c r="T328" s="254"/>
      <c r="U328" s="254"/>
      <c r="V328" s="254"/>
      <c r="W328" s="254"/>
      <c r="X328" s="255"/>
      <c r="Y328" s="13"/>
      <c r="Z328" s="13"/>
      <c r="AA328" s="13"/>
      <c r="AB328" s="13"/>
      <c r="AC328" s="13"/>
      <c r="AD328" s="13"/>
      <c r="AE328" s="13"/>
      <c r="AT328" s="256" t="s">
        <v>605</v>
      </c>
      <c r="AU328" s="256" t="s">
        <v>165</v>
      </c>
      <c r="AV328" s="13" t="s">
        <v>86</v>
      </c>
      <c r="AW328" s="13" t="s">
        <v>5</v>
      </c>
      <c r="AX328" s="13" t="s">
        <v>84</v>
      </c>
      <c r="AY328" s="256" t="s">
        <v>166</v>
      </c>
    </row>
    <row r="329" s="12" customFormat="1" ht="20.88" customHeight="1">
      <c r="A329" s="12"/>
      <c r="B329" s="203"/>
      <c r="C329" s="204"/>
      <c r="D329" s="205" t="s">
        <v>75</v>
      </c>
      <c r="E329" s="218" t="s">
        <v>509</v>
      </c>
      <c r="F329" s="218" t="s">
        <v>1995</v>
      </c>
      <c r="G329" s="204"/>
      <c r="H329" s="204"/>
      <c r="I329" s="207"/>
      <c r="J329" s="207"/>
      <c r="K329" s="219">
        <f>BK329</f>
        <v>0</v>
      </c>
      <c r="L329" s="204"/>
      <c r="M329" s="209"/>
      <c r="N329" s="210"/>
      <c r="O329" s="211"/>
      <c r="P329" s="211"/>
      <c r="Q329" s="212">
        <f>SUM(Q330:Q360)</f>
        <v>0</v>
      </c>
      <c r="R329" s="212">
        <f>SUM(R330:R360)</f>
        <v>0</v>
      </c>
      <c r="S329" s="211"/>
      <c r="T329" s="213">
        <f>SUM(T330:T360)</f>
        <v>0</v>
      </c>
      <c r="U329" s="211"/>
      <c r="V329" s="213">
        <f>SUM(V330:V360)</f>
        <v>7.0777000000000001</v>
      </c>
      <c r="W329" s="211"/>
      <c r="X329" s="214">
        <f>SUM(X330:X360)</f>
        <v>0</v>
      </c>
      <c r="Y329" s="12"/>
      <c r="Z329" s="12"/>
      <c r="AA329" s="12"/>
      <c r="AB329" s="12"/>
      <c r="AC329" s="12"/>
      <c r="AD329" s="12"/>
      <c r="AE329" s="12"/>
      <c r="AR329" s="215" t="s">
        <v>84</v>
      </c>
      <c r="AT329" s="216" t="s">
        <v>75</v>
      </c>
      <c r="AU329" s="216" t="s">
        <v>86</v>
      </c>
      <c r="AY329" s="215" t="s">
        <v>166</v>
      </c>
      <c r="BK329" s="217">
        <f>SUM(BK330:BK360)</f>
        <v>0</v>
      </c>
    </row>
    <row r="330" s="2" customFormat="1" ht="24.15" customHeight="1">
      <c r="A330" s="40"/>
      <c r="B330" s="41"/>
      <c r="C330" s="220" t="s">
        <v>396</v>
      </c>
      <c r="D330" s="220" t="s">
        <v>171</v>
      </c>
      <c r="E330" s="221" t="s">
        <v>1996</v>
      </c>
      <c r="F330" s="222" t="s">
        <v>1997</v>
      </c>
      <c r="G330" s="223" t="s">
        <v>174</v>
      </c>
      <c r="H330" s="224">
        <v>48</v>
      </c>
      <c r="I330" s="225"/>
      <c r="J330" s="225"/>
      <c r="K330" s="226">
        <f>ROUND(P330*H330,2)</f>
        <v>0</v>
      </c>
      <c r="L330" s="227"/>
      <c r="M330" s="46"/>
      <c r="N330" s="228" t="s">
        <v>20</v>
      </c>
      <c r="O330" s="229" t="s">
        <v>45</v>
      </c>
      <c r="P330" s="230">
        <f>I330+J330</f>
        <v>0</v>
      </c>
      <c r="Q330" s="230">
        <f>ROUND(I330*H330,2)</f>
        <v>0</v>
      </c>
      <c r="R330" s="230">
        <f>ROUND(J330*H330,2)</f>
        <v>0</v>
      </c>
      <c r="S330" s="86"/>
      <c r="T330" s="231">
        <f>S330*H330</f>
        <v>0</v>
      </c>
      <c r="U330" s="231">
        <v>0</v>
      </c>
      <c r="V330" s="231">
        <f>U330*H330</f>
        <v>0</v>
      </c>
      <c r="W330" s="231">
        <v>0</v>
      </c>
      <c r="X330" s="232">
        <f>W330*H330</f>
        <v>0</v>
      </c>
      <c r="Y330" s="40"/>
      <c r="Z330" s="40"/>
      <c r="AA330" s="40"/>
      <c r="AB330" s="40"/>
      <c r="AC330" s="40"/>
      <c r="AD330" s="40"/>
      <c r="AE330" s="40"/>
      <c r="AR330" s="233" t="s">
        <v>175</v>
      </c>
      <c r="AT330" s="233" t="s">
        <v>171</v>
      </c>
      <c r="AU330" s="233" t="s">
        <v>165</v>
      </c>
      <c r="AY330" s="19" t="s">
        <v>166</v>
      </c>
      <c r="BE330" s="234">
        <f>IF(O330="základní",K330,0)</f>
        <v>0</v>
      </c>
      <c r="BF330" s="234">
        <f>IF(O330="snížená",K330,0)</f>
        <v>0</v>
      </c>
      <c r="BG330" s="234">
        <f>IF(O330="zákl. přenesená",K330,0)</f>
        <v>0</v>
      </c>
      <c r="BH330" s="234">
        <f>IF(O330="sníž. přenesená",K330,0)</f>
        <v>0</v>
      </c>
      <c r="BI330" s="234">
        <f>IF(O330="nulová",K330,0)</f>
        <v>0</v>
      </c>
      <c r="BJ330" s="19" t="s">
        <v>84</v>
      </c>
      <c r="BK330" s="234">
        <f>ROUND(P330*H330,2)</f>
        <v>0</v>
      </c>
      <c r="BL330" s="19" t="s">
        <v>175</v>
      </c>
      <c r="BM330" s="233" t="s">
        <v>2718</v>
      </c>
    </row>
    <row r="331" s="15" customFormat="1">
      <c r="A331" s="15"/>
      <c r="B331" s="277"/>
      <c r="C331" s="278"/>
      <c r="D331" s="247" t="s">
        <v>605</v>
      </c>
      <c r="E331" s="279" t="s">
        <v>20</v>
      </c>
      <c r="F331" s="280" t="s">
        <v>2719</v>
      </c>
      <c r="G331" s="278"/>
      <c r="H331" s="279" t="s">
        <v>20</v>
      </c>
      <c r="I331" s="281"/>
      <c r="J331" s="281"/>
      <c r="K331" s="278"/>
      <c r="L331" s="278"/>
      <c r="M331" s="282"/>
      <c r="N331" s="283"/>
      <c r="O331" s="284"/>
      <c r="P331" s="284"/>
      <c r="Q331" s="284"/>
      <c r="R331" s="284"/>
      <c r="S331" s="284"/>
      <c r="T331" s="284"/>
      <c r="U331" s="284"/>
      <c r="V331" s="284"/>
      <c r="W331" s="284"/>
      <c r="X331" s="285"/>
      <c r="Y331" s="15"/>
      <c r="Z331" s="15"/>
      <c r="AA331" s="15"/>
      <c r="AB331" s="15"/>
      <c r="AC331" s="15"/>
      <c r="AD331" s="15"/>
      <c r="AE331" s="15"/>
      <c r="AT331" s="286" t="s">
        <v>605</v>
      </c>
      <c r="AU331" s="286" t="s">
        <v>165</v>
      </c>
      <c r="AV331" s="15" t="s">
        <v>84</v>
      </c>
      <c r="AW331" s="15" t="s">
        <v>5</v>
      </c>
      <c r="AX331" s="15" t="s">
        <v>76</v>
      </c>
      <c r="AY331" s="286" t="s">
        <v>166</v>
      </c>
    </row>
    <row r="332" s="13" customFormat="1">
      <c r="A332" s="13"/>
      <c r="B332" s="245"/>
      <c r="C332" s="246"/>
      <c r="D332" s="247" t="s">
        <v>605</v>
      </c>
      <c r="E332" s="248" t="s">
        <v>20</v>
      </c>
      <c r="F332" s="249" t="s">
        <v>2720</v>
      </c>
      <c r="G332" s="246"/>
      <c r="H332" s="250">
        <v>48</v>
      </c>
      <c r="I332" s="251"/>
      <c r="J332" s="251"/>
      <c r="K332" s="246"/>
      <c r="L332" s="246"/>
      <c r="M332" s="252"/>
      <c r="N332" s="253"/>
      <c r="O332" s="254"/>
      <c r="P332" s="254"/>
      <c r="Q332" s="254"/>
      <c r="R332" s="254"/>
      <c r="S332" s="254"/>
      <c r="T332" s="254"/>
      <c r="U332" s="254"/>
      <c r="V332" s="254"/>
      <c r="W332" s="254"/>
      <c r="X332" s="255"/>
      <c r="Y332" s="13"/>
      <c r="Z332" s="13"/>
      <c r="AA332" s="13"/>
      <c r="AB332" s="13"/>
      <c r="AC332" s="13"/>
      <c r="AD332" s="13"/>
      <c r="AE332" s="13"/>
      <c r="AT332" s="256" t="s">
        <v>605</v>
      </c>
      <c r="AU332" s="256" t="s">
        <v>165</v>
      </c>
      <c r="AV332" s="13" t="s">
        <v>86</v>
      </c>
      <c r="AW332" s="13" t="s">
        <v>5</v>
      </c>
      <c r="AX332" s="13" t="s">
        <v>84</v>
      </c>
      <c r="AY332" s="256" t="s">
        <v>166</v>
      </c>
    </row>
    <row r="333" s="2" customFormat="1" ht="24.15" customHeight="1">
      <c r="A333" s="40"/>
      <c r="B333" s="41"/>
      <c r="C333" s="220" t="s">
        <v>400</v>
      </c>
      <c r="D333" s="220" t="s">
        <v>171</v>
      </c>
      <c r="E333" s="221" t="s">
        <v>2001</v>
      </c>
      <c r="F333" s="222" t="s">
        <v>2002</v>
      </c>
      <c r="G333" s="223" t="s">
        <v>730</v>
      </c>
      <c r="H333" s="224">
        <v>7</v>
      </c>
      <c r="I333" s="225"/>
      <c r="J333" s="225"/>
      <c r="K333" s="226">
        <f>ROUND(P333*H333,2)</f>
        <v>0</v>
      </c>
      <c r="L333" s="227"/>
      <c r="M333" s="46"/>
      <c r="N333" s="228" t="s">
        <v>20</v>
      </c>
      <c r="O333" s="229" t="s">
        <v>45</v>
      </c>
      <c r="P333" s="230">
        <f>I333+J333</f>
        <v>0</v>
      </c>
      <c r="Q333" s="230">
        <f>ROUND(I333*H333,2)</f>
        <v>0</v>
      </c>
      <c r="R333" s="230">
        <f>ROUND(J333*H333,2)</f>
        <v>0</v>
      </c>
      <c r="S333" s="86"/>
      <c r="T333" s="231">
        <f>S333*H333</f>
        <v>0</v>
      </c>
      <c r="U333" s="231">
        <v>0</v>
      </c>
      <c r="V333" s="231">
        <f>U333*H333</f>
        <v>0</v>
      </c>
      <c r="W333" s="231">
        <v>0</v>
      </c>
      <c r="X333" s="232">
        <f>W333*H333</f>
        <v>0</v>
      </c>
      <c r="Y333" s="40"/>
      <c r="Z333" s="40"/>
      <c r="AA333" s="40"/>
      <c r="AB333" s="40"/>
      <c r="AC333" s="40"/>
      <c r="AD333" s="40"/>
      <c r="AE333" s="40"/>
      <c r="AR333" s="233" t="s">
        <v>175</v>
      </c>
      <c r="AT333" s="233" t="s">
        <v>171</v>
      </c>
      <c r="AU333" s="233" t="s">
        <v>165</v>
      </c>
      <c r="AY333" s="19" t="s">
        <v>166</v>
      </c>
      <c r="BE333" s="234">
        <f>IF(O333="základní",K333,0)</f>
        <v>0</v>
      </c>
      <c r="BF333" s="234">
        <f>IF(O333="snížená",K333,0)</f>
        <v>0</v>
      </c>
      <c r="BG333" s="234">
        <f>IF(O333="zákl. přenesená",K333,0)</f>
        <v>0</v>
      </c>
      <c r="BH333" s="234">
        <f>IF(O333="sníž. přenesená",K333,0)</f>
        <v>0</v>
      </c>
      <c r="BI333" s="234">
        <f>IF(O333="nulová",K333,0)</f>
        <v>0</v>
      </c>
      <c r="BJ333" s="19" t="s">
        <v>84</v>
      </c>
      <c r="BK333" s="234">
        <f>ROUND(P333*H333,2)</f>
        <v>0</v>
      </c>
      <c r="BL333" s="19" t="s">
        <v>175</v>
      </c>
      <c r="BM333" s="233" t="s">
        <v>2721</v>
      </c>
    </row>
    <row r="334" s="15" customFormat="1">
      <c r="A334" s="15"/>
      <c r="B334" s="277"/>
      <c r="C334" s="278"/>
      <c r="D334" s="247" t="s">
        <v>605</v>
      </c>
      <c r="E334" s="279" t="s">
        <v>20</v>
      </c>
      <c r="F334" s="280" t="s">
        <v>2722</v>
      </c>
      <c r="G334" s="278"/>
      <c r="H334" s="279" t="s">
        <v>20</v>
      </c>
      <c r="I334" s="281"/>
      <c r="J334" s="281"/>
      <c r="K334" s="278"/>
      <c r="L334" s="278"/>
      <c r="M334" s="282"/>
      <c r="N334" s="283"/>
      <c r="O334" s="284"/>
      <c r="P334" s="284"/>
      <c r="Q334" s="284"/>
      <c r="R334" s="284"/>
      <c r="S334" s="284"/>
      <c r="T334" s="284"/>
      <c r="U334" s="284"/>
      <c r="V334" s="284"/>
      <c r="W334" s="284"/>
      <c r="X334" s="285"/>
      <c r="Y334" s="15"/>
      <c r="Z334" s="15"/>
      <c r="AA334" s="15"/>
      <c r="AB334" s="15"/>
      <c r="AC334" s="15"/>
      <c r="AD334" s="15"/>
      <c r="AE334" s="15"/>
      <c r="AT334" s="286" t="s">
        <v>605</v>
      </c>
      <c r="AU334" s="286" t="s">
        <v>165</v>
      </c>
      <c r="AV334" s="15" t="s">
        <v>84</v>
      </c>
      <c r="AW334" s="15" t="s">
        <v>5</v>
      </c>
      <c r="AX334" s="15" t="s">
        <v>76</v>
      </c>
      <c r="AY334" s="286" t="s">
        <v>166</v>
      </c>
    </row>
    <row r="335" s="13" customFormat="1">
      <c r="A335" s="13"/>
      <c r="B335" s="245"/>
      <c r="C335" s="246"/>
      <c r="D335" s="247" t="s">
        <v>605</v>
      </c>
      <c r="E335" s="248" t="s">
        <v>20</v>
      </c>
      <c r="F335" s="249" t="s">
        <v>196</v>
      </c>
      <c r="G335" s="246"/>
      <c r="H335" s="250">
        <v>7</v>
      </c>
      <c r="I335" s="251"/>
      <c r="J335" s="251"/>
      <c r="K335" s="246"/>
      <c r="L335" s="246"/>
      <c r="M335" s="252"/>
      <c r="N335" s="253"/>
      <c r="O335" s="254"/>
      <c r="P335" s="254"/>
      <c r="Q335" s="254"/>
      <c r="R335" s="254"/>
      <c r="S335" s="254"/>
      <c r="T335" s="254"/>
      <c r="U335" s="254"/>
      <c r="V335" s="254"/>
      <c r="W335" s="254"/>
      <c r="X335" s="255"/>
      <c r="Y335" s="13"/>
      <c r="Z335" s="13"/>
      <c r="AA335" s="13"/>
      <c r="AB335" s="13"/>
      <c r="AC335" s="13"/>
      <c r="AD335" s="13"/>
      <c r="AE335" s="13"/>
      <c r="AT335" s="256" t="s">
        <v>605</v>
      </c>
      <c r="AU335" s="256" t="s">
        <v>165</v>
      </c>
      <c r="AV335" s="13" t="s">
        <v>86</v>
      </c>
      <c r="AW335" s="13" t="s">
        <v>5</v>
      </c>
      <c r="AX335" s="13" t="s">
        <v>84</v>
      </c>
      <c r="AY335" s="256" t="s">
        <v>166</v>
      </c>
    </row>
    <row r="336" s="2" customFormat="1" ht="21.75" customHeight="1">
      <c r="A336" s="40"/>
      <c r="B336" s="41"/>
      <c r="C336" s="220" t="s">
        <v>404</v>
      </c>
      <c r="D336" s="220" t="s">
        <v>171</v>
      </c>
      <c r="E336" s="221" t="s">
        <v>2004</v>
      </c>
      <c r="F336" s="222" t="s">
        <v>2005</v>
      </c>
      <c r="G336" s="223" t="s">
        <v>730</v>
      </c>
      <c r="H336" s="224">
        <v>7</v>
      </c>
      <c r="I336" s="225"/>
      <c r="J336" s="225"/>
      <c r="K336" s="226">
        <f>ROUND(P336*H336,2)</f>
        <v>0</v>
      </c>
      <c r="L336" s="227"/>
      <c r="M336" s="46"/>
      <c r="N336" s="228" t="s">
        <v>20</v>
      </c>
      <c r="O336" s="229" t="s">
        <v>45</v>
      </c>
      <c r="P336" s="230">
        <f>I336+J336</f>
        <v>0</v>
      </c>
      <c r="Q336" s="230">
        <f>ROUND(I336*H336,2)</f>
        <v>0</v>
      </c>
      <c r="R336" s="230">
        <f>ROUND(J336*H336,2)</f>
        <v>0</v>
      </c>
      <c r="S336" s="86"/>
      <c r="T336" s="231">
        <f>S336*H336</f>
        <v>0</v>
      </c>
      <c r="U336" s="231">
        <v>0.14494000000000001</v>
      </c>
      <c r="V336" s="231">
        <f>U336*H336</f>
        <v>1.01458</v>
      </c>
      <c r="W336" s="231">
        <v>0</v>
      </c>
      <c r="X336" s="232">
        <f>W336*H336</f>
        <v>0</v>
      </c>
      <c r="Y336" s="40"/>
      <c r="Z336" s="40"/>
      <c r="AA336" s="40"/>
      <c r="AB336" s="40"/>
      <c r="AC336" s="40"/>
      <c r="AD336" s="40"/>
      <c r="AE336" s="40"/>
      <c r="AR336" s="233" t="s">
        <v>175</v>
      </c>
      <c r="AT336" s="233" t="s">
        <v>171</v>
      </c>
      <c r="AU336" s="233" t="s">
        <v>165</v>
      </c>
      <c r="AY336" s="19" t="s">
        <v>166</v>
      </c>
      <c r="BE336" s="234">
        <f>IF(O336="základní",K336,0)</f>
        <v>0</v>
      </c>
      <c r="BF336" s="234">
        <f>IF(O336="snížená",K336,0)</f>
        <v>0</v>
      </c>
      <c r="BG336" s="234">
        <f>IF(O336="zákl. přenesená",K336,0)</f>
        <v>0</v>
      </c>
      <c r="BH336" s="234">
        <f>IF(O336="sníž. přenesená",K336,0)</f>
        <v>0</v>
      </c>
      <c r="BI336" s="234">
        <f>IF(O336="nulová",K336,0)</f>
        <v>0</v>
      </c>
      <c r="BJ336" s="19" t="s">
        <v>84</v>
      </c>
      <c r="BK336" s="234">
        <f>ROUND(P336*H336,2)</f>
        <v>0</v>
      </c>
      <c r="BL336" s="19" t="s">
        <v>175</v>
      </c>
      <c r="BM336" s="233" t="s">
        <v>2723</v>
      </c>
    </row>
    <row r="337" s="15" customFormat="1">
      <c r="A337" s="15"/>
      <c r="B337" s="277"/>
      <c r="C337" s="278"/>
      <c r="D337" s="247" t="s">
        <v>605</v>
      </c>
      <c r="E337" s="279" t="s">
        <v>20</v>
      </c>
      <c r="F337" s="280" t="s">
        <v>2007</v>
      </c>
      <c r="G337" s="278"/>
      <c r="H337" s="279" t="s">
        <v>20</v>
      </c>
      <c r="I337" s="281"/>
      <c r="J337" s="281"/>
      <c r="K337" s="278"/>
      <c r="L337" s="278"/>
      <c r="M337" s="282"/>
      <c r="N337" s="283"/>
      <c r="O337" s="284"/>
      <c r="P337" s="284"/>
      <c r="Q337" s="284"/>
      <c r="R337" s="284"/>
      <c r="S337" s="284"/>
      <c r="T337" s="284"/>
      <c r="U337" s="284"/>
      <c r="V337" s="284"/>
      <c r="W337" s="284"/>
      <c r="X337" s="285"/>
      <c r="Y337" s="15"/>
      <c r="Z337" s="15"/>
      <c r="AA337" s="15"/>
      <c r="AB337" s="15"/>
      <c r="AC337" s="15"/>
      <c r="AD337" s="15"/>
      <c r="AE337" s="15"/>
      <c r="AT337" s="286" t="s">
        <v>605</v>
      </c>
      <c r="AU337" s="286" t="s">
        <v>165</v>
      </c>
      <c r="AV337" s="15" t="s">
        <v>84</v>
      </c>
      <c r="AW337" s="15" t="s">
        <v>5</v>
      </c>
      <c r="AX337" s="15" t="s">
        <v>76</v>
      </c>
      <c r="AY337" s="286" t="s">
        <v>166</v>
      </c>
    </row>
    <row r="338" s="13" customFormat="1">
      <c r="A338" s="13"/>
      <c r="B338" s="245"/>
      <c r="C338" s="246"/>
      <c r="D338" s="247" t="s">
        <v>605</v>
      </c>
      <c r="E338" s="248" t="s">
        <v>20</v>
      </c>
      <c r="F338" s="249" t="s">
        <v>196</v>
      </c>
      <c r="G338" s="246"/>
      <c r="H338" s="250">
        <v>7</v>
      </c>
      <c r="I338" s="251"/>
      <c r="J338" s="251"/>
      <c r="K338" s="246"/>
      <c r="L338" s="246"/>
      <c r="M338" s="252"/>
      <c r="N338" s="253"/>
      <c r="O338" s="254"/>
      <c r="P338" s="254"/>
      <c r="Q338" s="254"/>
      <c r="R338" s="254"/>
      <c r="S338" s="254"/>
      <c r="T338" s="254"/>
      <c r="U338" s="254"/>
      <c r="V338" s="254"/>
      <c r="W338" s="254"/>
      <c r="X338" s="255"/>
      <c r="Y338" s="13"/>
      <c r="Z338" s="13"/>
      <c r="AA338" s="13"/>
      <c r="AB338" s="13"/>
      <c r="AC338" s="13"/>
      <c r="AD338" s="13"/>
      <c r="AE338" s="13"/>
      <c r="AT338" s="256" t="s">
        <v>605</v>
      </c>
      <c r="AU338" s="256" t="s">
        <v>165</v>
      </c>
      <c r="AV338" s="13" t="s">
        <v>86</v>
      </c>
      <c r="AW338" s="13" t="s">
        <v>5</v>
      </c>
      <c r="AX338" s="13" t="s">
        <v>84</v>
      </c>
      <c r="AY338" s="256" t="s">
        <v>166</v>
      </c>
    </row>
    <row r="339" s="2" customFormat="1" ht="16.5" customHeight="1">
      <c r="A339" s="40"/>
      <c r="B339" s="41"/>
      <c r="C339" s="235" t="s">
        <v>408</v>
      </c>
      <c r="D339" s="235" t="s">
        <v>163</v>
      </c>
      <c r="E339" s="236" t="s">
        <v>2724</v>
      </c>
      <c r="F339" s="237" t="s">
        <v>2021</v>
      </c>
      <c r="G339" s="238" t="s">
        <v>730</v>
      </c>
      <c r="H339" s="239">
        <v>7</v>
      </c>
      <c r="I339" s="240"/>
      <c r="J339" s="241"/>
      <c r="K339" s="242">
        <f>ROUND(P339*H339,2)</f>
        <v>0</v>
      </c>
      <c r="L339" s="241"/>
      <c r="M339" s="243"/>
      <c r="N339" s="244" t="s">
        <v>20</v>
      </c>
      <c r="O339" s="229" t="s">
        <v>45</v>
      </c>
      <c r="P339" s="230">
        <f>I339+J339</f>
        <v>0</v>
      </c>
      <c r="Q339" s="230">
        <f>ROUND(I339*H339,2)</f>
        <v>0</v>
      </c>
      <c r="R339" s="230">
        <f>ROUND(J339*H339,2)</f>
        <v>0</v>
      </c>
      <c r="S339" s="86"/>
      <c r="T339" s="231">
        <f>S339*H339</f>
        <v>0</v>
      </c>
      <c r="U339" s="231">
        <v>0.12</v>
      </c>
      <c r="V339" s="231">
        <f>U339*H339</f>
        <v>0.83999999999999997</v>
      </c>
      <c r="W339" s="231">
        <v>0</v>
      </c>
      <c r="X339" s="232">
        <f>W339*H339</f>
        <v>0</v>
      </c>
      <c r="Y339" s="40"/>
      <c r="Z339" s="40"/>
      <c r="AA339" s="40"/>
      <c r="AB339" s="40"/>
      <c r="AC339" s="40"/>
      <c r="AD339" s="40"/>
      <c r="AE339" s="40"/>
      <c r="AR339" s="233" t="s">
        <v>194</v>
      </c>
      <c r="AT339" s="233" t="s">
        <v>163</v>
      </c>
      <c r="AU339" s="233" t="s">
        <v>165</v>
      </c>
      <c r="AY339" s="19" t="s">
        <v>166</v>
      </c>
      <c r="BE339" s="234">
        <f>IF(O339="základní",K339,0)</f>
        <v>0</v>
      </c>
      <c r="BF339" s="234">
        <f>IF(O339="snížená",K339,0)</f>
        <v>0</v>
      </c>
      <c r="BG339" s="234">
        <f>IF(O339="zákl. přenesená",K339,0)</f>
        <v>0</v>
      </c>
      <c r="BH339" s="234">
        <f>IF(O339="sníž. přenesená",K339,0)</f>
        <v>0</v>
      </c>
      <c r="BI339" s="234">
        <f>IF(O339="nulová",K339,0)</f>
        <v>0</v>
      </c>
      <c r="BJ339" s="19" t="s">
        <v>84</v>
      </c>
      <c r="BK339" s="234">
        <f>ROUND(P339*H339,2)</f>
        <v>0</v>
      </c>
      <c r="BL339" s="19" t="s">
        <v>175</v>
      </c>
      <c r="BM339" s="233" t="s">
        <v>2725</v>
      </c>
    </row>
    <row r="340" s="13" customFormat="1">
      <c r="A340" s="13"/>
      <c r="B340" s="245"/>
      <c r="C340" s="246"/>
      <c r="D340" s="247" t="s">
        <v>605</v>
      </c>
      <c r="E340" s="248" t="s">
        <v>20</v>
      </c>
      <c r="F340" s="249" t="s">
        <v>196</v>
      </c>
      <c r="G340" s="246"/>
      <c r="H340" s="250">
        <v>7</v>
      </c>
      <c r="I340" s="251"/>
      <c r="J340" s="251"/>
      <c r="K340" s="246"/>
      <c r="L340" s="246"/>
      <c r="M340" s="252"/>
      <c r="N340" s="253"/>
      <c r="O340" s="254"/>
      <c r="P340" s="254"/>
      <c r="Q340" s="254"/>
      <c r="R340" s="254"/>
      <c r="S340" s="254"/>
      <c r="T340" s="254"/>
      <c r="U340" s="254"/>
      <c r="V340" s="254"/>
      <c r="W340" s="254"/>
      <c r="X340" s="255"/>
      <c r="Y340" s="13"/>
      <c r="Z340" s="13"/>
      <c r="AA340" s="13"/>
      <c r="AB340" s="13"/>
      <c r="AC340" s="13"/>
      <c r="AD340" s="13"/>
      <c r="AE340" s="13"/>
      <c r="AT340" s="256" t="s">
        <v>605</v>
      </c>
      <c r="AU340" s="256" t="s">
        <v>165</v>
      </c>
      <c r="AV340" s="13" t="s">
        <v>86</v>
      </c>
      <c r="AW340" s="13" t="s">
        <v>5</v>
      </c>
      <c r="AX340" s="13" t="s">
        <v>84</v>
      </c>
      <c r="AY340" s="256" t="s">
        <v>166</v>
      </c>
    </row>
    <row r="341" s="2" customFormat="1" ht="16.5" customHeight="1">
      <c r="A341" s="40"/>
      <c r="B341" s="41"/>
      <c r="C341" s="235" t="s">
        <v>410</v>
      </c>
      <c r="D341" s="235" t="s">
        <v>163</v>
      </c>
      <c r="E341" s="236" t="s">
        <v>2726</v>
      </c>
      <c r="F341" s="237" t="s">
        <v>2012</v>
      </c>
      <c r="G341" s="238" t="s">
        <v>730</v>
      </c>
      <c r="H341" s="239">
        <v>7</v>
      </c>
      <c r="I341" s="240"/>
      <c r="J341" s="241"/>
      <c r="K341" s="242">
        <f>ROUND(P341*H341,2)</f>
        <v>0</v>
      </c>
      <c r="L341" s="241"/>
      <c r="M341" s="243"/>
      <c r="N341" s="244" t="s">
        <v>20</v>
      </c>
      <c r="O341" s="229" t="s">
        <v>45</v>
      </c>
      <c r="P341" s="230">
        <f>I341+J341</f>
        <v>0</v>
      </c>
      <c r="Q341" s="230">
        <f>ROUND(I341*H341,2)</f>
        <v>0</v>
      </c>
      <c r="R341" s="230">
        <f>ROUND(J341*H341,2)</f>
        <v>0</v>
      </c>
      <c r="S341" s="86"/>
      <c r="T341" s="231">
        <f>S341*H341</f>
        <v>0</v>
      </c>
      <c r="U341" s="231">
        <v>0.10299999999999999</v>
      </c>
      <c r="V341" s="231">
        <f>U341*H341</f>
        <v>0.72099999999999997</v>
      </c>
      <c r="W341" s="231">
        <v>0</v>
      </c>
      <c r="X341" s="232">
        <f>W341*H341</f>
        <v>0</v>
      </c>
      <c r="Y341" s="40"/>
      <c r="Z341" s="40"/>
      <c r="AA341" s="40"/>
      <c r="AB341" s="40"/>
      <c r="AC341" s="40"/>
      <c r="AD341" s="40"/>
      <c r="AE341" s="40"/>
      <c r="AR341" s="233" t="s">
        <v>194</v>
      </c>
      <c r="AT341" s="233" t="s">
        <v>163</v>
      </c>
      <c r="AU341" s="233" t="s">
        <v>165</v>
      </c>
      <c r="AY341" s="19" t="s">
        <v>166</v>
      </c>
      <c r="BE341" s="234">
        <f>IF(O341="základní",K341,0)</f>
        <v>0</v>
      </c>
      <c r="BF341" s="234">
        <f>IF(O341="snížená",K341,0)</f>
        <v>0</v>
      </c>
      <c r="BG341" s="234">
        <f>IF(O341="zákl. přenesená",K341,0)</f>
        <v>0</v>
      </c>
      <c r="BH341" s="234">
        <f>IF(O341="sníž. přenesená",K341,0)</f>
        <v>0</v>
      </c>
      <c r="BI341" s="234">
        <f>IF(O341="nulová",K341,0)</f>
        <v>0</v>
      </c>
      <c r="BJ341" s="19" t="s">
        <v>84</v>
      </c>
      <c r="BK341" s="234">
        <f>ROUND(P341*H341,2)</f>
        <v>0</v>
      </c>
      <c r="BL341" s="19" t="s">
        <v>175</v>
      </c>
      <c r="BM341" s="233" t="s">
        <v>2727</v>
      </c>
    </row>
    <row r="342" s="13" customFormat="1">
      <c r="A342" s="13"/>
      <c r="B342" s="245"/>
      <c r="C342" s="246"/>
      <c r="D342" s="247" t="s">
        <v>605</v>
      </c>
      <c r="E342" s="248" t="s">
        <v>20</v>
      </c>
      <c r="F342" s="249" t="s">
        <v>196</v>
      </c>
      <c r="G342" s="246"/>
      <c r="H342" s="250">
        <v>7</v>
      </c>
      <c r="I342" s="251"/>
      <c r="J342" s="251"/>
      <c r="K342" s="246"/>
      <c r="L342" s="246"/>
      <c r="M342" s="252"/>
      <c r="N342" s="253"/>
      <c r="O342" s="254"/>
      <c r="P342" s="254"/>
      <c r="Q342" s="254"/>
      <c r="R342" s="254"/>
      <c r="S342" s="254"/>
      <c r="T342" s="254"/>
      <c r="U342" s="254"/>
      <c r="V342" s="254"/>
      <c r="W342" s="254"/>
      <c r="X342" s="255"/>
      <c r="Y342" s="13"/>
      <c r="Z342" s="13"/>
      <c r="AA342" s="13"/>
      <c r="AB342" s="13"/>
      <c r="AC342" s="13"/>
      <c r="AD342" s="13"/>
      <c r="AE342" s="13"/>
      <c r="AT342" s="256" t="s">
        <v>605</v>
      </c>
      <c r="AU342" s="256" t="s">
        <v>165</v>
      </c>
      <c r="AV342" s="13" t="s">
        <v>86</v>
      </c>
      <c r="AW342" s="13" t="s">
        <v>5</v>
      </c>
      <c r="AX342" s="13" t="s">
        <v>84</v>
      </c>
      <c r="AY342" s="256" t="s">
        <v>166</v>
      </c>
    </row>
    <row r="343" s="2" customFormat="1" ht="16.5" customHeight="1">
      <c r="A343" s="40"/>
      <c r="B343" s="41"/>
      <c r="C343" s="235" t="s">
        <v>412</v>
      </c>
      <c r="D343" s="235" t="s">
        <v>163</v>
      </c>
      <c r="E343" s="236" t="s">
        <v>2728</v>
      </c>
      <c r="F343" s="237" t="s">
        <v>2015</v>
      </c>
      <c r="G343" s="238" t="s">
        <v>730</v>
      </c>
      <c r="H343" s="239">
        <v>7</v>
      </c>
      <c r="I343" s="240"/>
      <c r="J343" s="241"/>
      <c r="K343" s="242">
        <f>ROUND(P343*H343,2)</f>
        <v>0</v>
      </c>
      <c r="L343" s="241"/>
      <c r="M343" s="243"/>
      <c r="N343" s="244" t="s">
        <v>20</v>
      </c>
      <c r="O343" s="229" t="s">
        <v>45</v>
      </c>
      <c r="P343" s="230">
        <f>I343+J343</f>
        <v>0</v>
      </c>
      <c r="Q343" s="230">
        <f>ROUND(I343*H343,2)</f>
        <v>0</v>
      </c>
      <c r="R343" s="230">
        <f>ROUND(J343*H343,2)</f>
        <v>0</v>
      </c>
      <c r="S343" s="86"/>
      <c r="T343" s="231">
        <f>S343*H343</f>
        <v>0</v>
      </c>
      <c r="U343" s="231">
        <v>0.059999999999999998</v>
      </c>
      <c r="V343" s="231">
        <f>U343*H343</f>
        <v>0.41999999999999998</v>
      </c>
      <c r="W343" s="231">
        <v>0</v>
      </c>
      <c r="X343" s="232">
        <f>W343*H343</f>
        <v>0</v>
      </c>
      <c r="Y343" s="40"/>
      <c r="Z343" s="40"/>
      <c r="AA343" s="40"/>
      <c r="AB343" s="40"/>
      <c r="AC343" s="40"/>
      <c r="AD343" s="40"/>
      <c r="AE343" s="40"/>
      <c r="AR343" s="233" t="s">
        <v>194</v>
      </c>
      <c r="AT343" s="233" t="s">
        <v>163</v>
      </c>
      <c r="AU343" s="233" t="s">
        <v>165</v>
      </c>
      <c r="AY343" s="19" t="s">
        <v>166</v>
      </c>
      <c r="BE343" s="234">
        <f>IF(O343="základní",K343,0)</f>
        <v>0</v>
      </c>
      <c r="BF343" s="234">
        <f>IF(O343="snížená",K343,0)</f>
        <v>0</v>
      </c>
      <c r="BG343" s="234">
        <f>IF(O343="zákl. přenesená",K343,0)</f>
        <v>0</v>
      </c>
      <c r="BH343" s="234">
        <f>IF(O343="sníž. přenesená",K343,0)</f>
        <v>0</v>
      </c>
      <c r="BI343" s="234">
        <f>IF(O343="nulová",K343,0)</f>
        <v>0</v>
      </c>
      <c r="BJ343" s="19" t="s">
        <v>84</v>
      </c>
      <c r="BK343" s="234">
        <f>ROUND(P343*H343,2)</f>
        <v>0</v>
      </c>
      <c r="BL343" s="19" t="s">
        <v>175</v>
      </c>
      <c r="BM343" s="233" t="s">
        <v>2729</v>
      </c>
    </row>
    <row r="344" s="13" customFormat="1">
      <c r="A344" s="13"/>
      <c r="B344" s="245"/>
      <c r="C344" s="246"/>
      <c r="D344" s="247" t="s">
        <v>605</v>
      </c>
      <c r="E344" s="248" t="s">
        <v>20</v>
      </c>
      <c r="F344" s="249" t="s">
        <v>196</v>
      </c>
      <c r="G344" s="246"/>
      <c r="H344" s="250">
        <v>7</v>
      </c>
      <c r="I344" s="251"/>
      <c r="J344" s="251"/>
      <c r="K344" s="246"/>
      <c r="L344" s="246"/>
      <c r="M344" s="252"/>
      <c r="N344" s="253"/>
      <c r="O344" s="254"/>
      <c r="P344" s="254"/>
      <c r="Q344" s="254"/>
      <c r="R344" s="254"/>
      <c r="S344" s="254"/>
      <c r="T344" s="254"/>
      <c r="U344" s="254"/>
      <c r="V344" s="254"/>
      <c r="W344" s="254"/>
      <c r="X344" s="255"/>
      <c r="Y344" s="13"/>
      <c r="Z344" s="13"/>
      <c r="AA344" s="13"/>
      <c r="AB344" s="13"/>
      <c r="AC344" s="13"/>
      <c r="AD344" s="13"/>
      <c r="AE344" s="13"/>
      <c r="AT344" s="256" t="s">
        <v>605</v>
      </c>
      <c r="AU344" s="256" t="s">
        <v>165</v>
      </c>
      <c r="AV344" s="13" t="s">
        <v>86</v>
      </c>
      <c r="AW344" s="13" t="s">
        <v>5</v>
      </c>
      <c r="AX344" s="13" t="s">
        <v>84</v>
      </c>
      <c r="AY344" s="256" t="s">
        <v>166</v>
      </c>
    </row>
    <row r="345" s="2" customFormat="1" ht="16.5" customHeight="1">
      <c r="A345" s="40"/>
      <c r="B345" s="41"/>
      <c r="C345" s="235" t="s">
        <v>414</v>
      </c>
      <c r="D345" s="235" t="s">
        <v>163</v>
      </c>
      <c r="E345" s="236" t="s">
        <v>2730</v>
      </c>
      <c r="F345" s="237" t="s">
        <v>2731</v>
      </c>
      <c r="G345" s="238" t="s">
        <v>730</v>
      </c>
      <c r="H345" s="239">
        <v>7</v>
      </c>
      <c r="I345" s="240"/>
      <c r="J345" s="241"/>
      <c r="K345" s="242">
        <f>ROUND(P345*H345,2)</f>
        <v>0</v>
      </c>
      <c r="L345" s="241"/>
      <c r="M345" s="243"/>
      <c r="N345" s="244" t="s">
        <v>20</v>
      </c>
      <c r="O345" s="229" t="s">
        <v>45</v>
      </c>
      <c r="P345" s="230">
        <f>I345+J345</f>
        <v>0</v>
      </c>
      <c r="Q345" s="230">
        <f>ROUND(I345*H345,2)</f>
        <v>0</v>
      </c>
      <c r="R345" s="230">
        <f>ROUND(J345*H345,2)</f>
        <v>0</v>
      </c>
      <c r="S345" s="86"/>
      <c r="T345" s="231">
        <f>S345*H345</f>
        <v>0</v>
      </c>
      <c r="U345" s="231">
        <v>0.17499999999999999</v>
      </c>
      <c r="V345" s="231">
        <f>U345*H345</f>
        <v>1.2249999999999999</v>
      </c>
      <c r="W345" s="231">
        <v>0</v>
      </c>
      <c r="X345" s="232">
        <f>W345*H345</f>
        <v>0</v>
      </c>
      <c r="Y345" s="40"/>
      <c r="Z345" s="40"/>
      <c r="AA345" s="40"/>
      <c r="AB345" s="40"/>
      <c r="AC345" s="40"/>
      <c r="AD345" s="40"/>
      <c r="AE345" s="40"/>
      <c r="AR345" s="233" t="s">
        <v>194</v>
      </c>
      <c r="AT345" s="233" t="s">
        <v>163</v>
      </c>
      <c r="AU345" s="233" t="s">
        <v>165</v>
      </c>
      <c r="AY345" s="19" t="s">
        <v>166</v>
      </c>
      <c r="BE345" s="234">
        <f>IF(O345="základní",K345,0)</f>
        <v>0</v>
      </c>
      <c r="BF345" s="234">
        <f>IF(O345="snížená",K345,0)</f>
        <v>0</v>
      </c>
      <c r="BG345" s="234">
        <f>IF(O345="zákl. přenesená",K345,0)</f>
        <v>0</v>
      </c>
      <c r="BH345" s="234">
        <f>IF(O345="sníž. přenesená",K345,0)</f>
        <v>0</v>
      </c>
      <c r="BI345" s="234">
        <f>IF(O345="nulová",K345,0)</f>
        <v>0</v>
      </c>
      <c r="BJ345" s="19" t="s">
        <v>84</v>
      </c>
      <c r="BK345" s="234">
        <f>ROUND(P345*H345,2)</f>
        <v>0</v>
      </c>
      <c r="BL345" s="19" t="s">
        <v>175</v>
      </c>
      <c r="BM345" s="233" t="s">
        <v>2732</v>
      </c>
    </row>
    <row r="346" s="13" customFormat="1">
      <c r="A346" s="13"/>
      <c r="B346" s="245"/>
      <c r="C346" s="246"/>
      <c r="D346" s="247" t="s">
        <v>605</v>
      </c>
      <c r="E346" s="248" t="s">
        <v>20</v>
      </c>
      <c r="F346" s="249" t="s">
        <v>196</v>
      </c>
      <c r="G346" s="246"/>
      <c r="H346" s="250">
        <v>7</v>
      </c>
      <c r="I346" s="251"/>
      <c r="J346" s="251"/>
      <c r="K346" s="246"/>
      <c r="L346" s="246"/>
      <c r="M346" s="252"/>
      <c r="N346" s="253"/>
      <c r="O346" s="254"/>
      <c r="P346" s="254"/>
      <c r="Q346" s="254"/>
      <c r="R346" s="254"/>
      <c r="S346" s="254"/>
      <c r="T346" s="254"/>
      <c r="U346" s="254"/>
      <c r="V346" s="254"/>
      <c r="W346" s="254"/>
      <c r="X346" s="255"/>
      <c r="Y346" s="13"/>
      <c r="Z346" s="13"/>
      <c r="AA346" s="13"/>
      <c r="AB346" s="13"/>
      <c r="AC346" s="13"/>
      <c r="AD346" s="13"/>
      <c r="AE346" s="13"/>
      <c r="AT346" s="256" t="s">
        <v>605</v>
      </c>
      <c r="AU346" s="256" t="s">
        <v>165</v>
      </c>
      <c r="AV346" s="13" t="s">
        <v>86</v>
      </c>
      <c r="AW346" s="13" t="s">
        <v>5</v>
      </c>
      <c r="AX346" s="13" t="s">
        <v>84</v>
      </c>
      <c r="AY346" s="256" t="s">
        <v>166</v>
      </c>
    </row>
    <row r="347" s="2" customFormat="1" ht="24.15" customHeight="1">
      <c r="A347" s="40"/>
      <c r="B347" s="41"/>
      <c r="C347" s="235" t="s">
        <v>313</v>
      </c>
      <c r="D347" s="235" t="s">
        <v>163</v>
      </c>
      <c r="E347" s="236" t="s">
        <v>2023</v>
      </c>
      <c r="F347" s="237" t="s">
        <v>2024</v>
      </c>
      <c r="G347" s="238" t="s">
        <v>730</v>
      </c>
      <c r="H347" s="239">
        <v>7</v>
      </c>
      <c r="I347" s="240"/>
      <c r="J347" s="241"/>
      <c r="K347" s="242">
        <f>ROUND(P347*H347,2)</f>
        <v>0</v>
      </c>
      <c r="L347" s="241"/>
      <c r="M347" s="243"/>
      <c r="N347" s="244" t="s">
        <v>20</v>
      </c>
      <c r="O347" s="229" t="s">
        <v>45</v>
      </c>
      <c r="P347" s="230">
        <f>I347+J347</f>
        <v>0</v>
      </c>
      <c r="Q347" s="230">
        <f>ROUND(I347*H347,2)</f>
        <v>0</v>
      </c>
      <c r="R347" s="230">
        <f>ROUND(J347*H347,2)</f>
        <v>0</v>
      </c>
      <c r="S347" s="86"/>
      <c r="T347" s="231">
        <f>S347*H347</f>
        <v>0</v>
      </c>
      <c r="U347" s="231">
        <v>0.027</v>
      </c>
      <c r="V347" s="231">
        <f>U347*H347</f>
        <v>0.189</v>
      </c>
      <c r="W347" s="231">
        <v>0</v>
      </c>
      <c r="X347" s="232">
        <f>W347*H347</f>
        <v>0</v>
      </c>
      <c r="Y347" s="40"/>
      <c r="Z347" s="40"/>
      <c r="AA347" s="40"/>
      <c r="AB347" s="40"/>
      <c r="AC347" s="40"/>
      <c r="AD347" s="40"/>
      <c r="AE347" s="40"/>
      <c r="AR347" s="233" t="s">
        <v>194</v>
      </c>
      <c r="AT347" s="233" t="s">
        <v>163</v>
      </c>
      <c r="AU347" s="233" t="s">
        <v>165</v>
      </c>
      <c r="AY347" s="19" t="s">
        <v>166</v>
      </c>
      <c r="BE347" s="234">
        <f>IF(O347="základní",K347,0)</f>
        <v>0</v>
      </c>
      <c r="BF347" s="234">
        <f>IF(O347="snížená",K347,0)</f>
        <v>0</v>
      </c>
      <c r="BG347" s="234">
        <f>IF(O347="zákl. přenesená",K347,0)</f>
        <v>0</v>
      </c>
      <c r="BH347" s="234">
        <f>IF(O347="sníž. přenesená",K347,0)</f>
        <v>0</v>
      </c>
      <c r="BI347" s="234">
        <f>IF(O347="nulová",K347,0)</f>
        <v>0</v>
      </c>
      <c r="BJ347" s="19" t="s">
        <v>84</v>
      </c>
      <c r="BK347" s="234">
        <f>ROUND(P347*H347,2)</f>
        <v>0</v>
      </c>
      <c r="BL347" s="19" t="s">
        <v>175</v>
      </c>
      <c r="BM347" s="233" t="s">
        <v>2733</v>
      </c>
    </row>
    <row r="348" s="13" customFormat="1">
      <c r="A348" s="13"/>
      <c r="B348" s="245"/>
      <c r="C348" s="246"/>
      <c r="D348" s="247" t="s">
        <v>605</v>
      </c>
      <c r="E348" s="248" t="s">
        <v>20</v>
      </c>
      <c r="F348" s="249" t="s">
        <v>196</v>
      </c>
      <c r="G348" s="246"/>
      <c r="H348" s="250">
        <v>7</v>
      </c>
      <c r="I348" s="251"/>
      <c r="J348" s="251"/>
      <c r="K348" s="246"/>
      <c r="L348" s="246"/>
      <c r="M348" s="252"/>
      <c r="N348" s="253"/>
      <c r="O348" s="254"/>
      <c r="P348" s="254"/>
      <c r="Q348" s="254"/>
      <c r="R348" s="254"/>
      <c r="S348" s="254"/>
      <c r="T348" s="254"/>
      <c r="U348" s="254"/>
      <c r="V348" s="254"/>
      <c r="W348" s="254"/>
      <c r="X348" s="255"/>
      <c r="Y348" s="13"/>
      <c r="Z348" s="13"/>
      <c r="AA348" s="13"/>
      <c r="AB348" s="13"/>
      <c r="AC348" s="13"/>
      <c r="AD348" s="13"/>
      <c r="AE348" s="13"/>
      <c r="AT348" s="256" t="s">
        <v>605</v>
      </c>
      <c r="AU348" s="256" t="s">
        <v>165</v>
      </c>
      <c r="AV348" s="13" t="s">
        <v>86</v>
      </c>
      <c r="AW348" s="13" t="s">
        <v>5</v>
      </c>
      <c r="AX348" s="13" t="s">
        <v>84</v>
      </c>
      <c r="AY348" s="256" t="s">
        <v>166</v>
      </c>
    </row>
    <row r="349" s="2" customFormat="1" ht="24.15" customHeight="1">
      <c r="A349" s="40"/>
      <c r="B349" s="41"/>
      <c r="C349" s="220" t="s">
        <v>419</v>
      </c>
      <c r="D349" s="220" t="s">
        <v>171</v>
      </c>
      <c r="E349" s="221" t="s">
        <v>2026</v>
      </c>
      <c r="F349" s="222" t="s">
        <v>2027</v>
      </c>
      <c r="G349" s="223" t="s">
        <v>730</v>
      </c>
      <c r="H349" s="224">
        <v>7</v>
      </c>
      <c r="I349" s="225"/>
      <c r="J349" s="225"/>
      <c r="K349" s="226">
        <f>ROUND(P349*H349,2)</f>
        <v>0</v>
      </c>
      <c r="L349" s="227"/>
      <c r="M349" s="46"/>
      <c r="N349" s="228" t="s">
        <v>20</v>
      </c>
      <c r="O349" s="229" t="s">
        <v>45</v>
      </c>
      <c r="P349" s="230">
        <f>I349+J349</f>
        <v>0</v>
      </c>
      <c r="Q349" s="230">
        <f>ROUND(I349*H349,2)</f>
        <v>0</v>
      </c>
      <c r="R349" s="230">
        <f>ROUND(J349*H349,2)</f>
        <v>0</v>
      </c>
      <c r="S349" s="86"/>
      <c r="T349" s="231">
        <f>S349*H349</f>
        <v>0</v>
      </c>
      <c r="U349" s="231">
        <v>0.21734000000000001</v>
      </c>
      <c r="V349" s="231">
        <f>U349*H349</f>
        <v>1.52138</v>
      </c>
      <c r="W349" s="231">
        <v>0</v>
      </c>
      <c r="X349" s="232">
        <f>W349*H349</f>
        <v>0</v>
      </c>
      <c r="Y349" s="40"/>
      <c r="Z349" s="40"/>
      <c r="AA349" s="40"/>
      <c r="AB349" s="40"/>
      <c r="AC349" s="40"/>
      <c r="AD349" s="40"/>
      <c r="AE349" s="40"/>
      <c r="AR349" s="233" t="s">
        <v>175</v>
      </c>
      <c r="AT349" s="233" t="s">
        <v>171</v>
      </c>
      <c r="AU349" s="233" t="s">
        <v>165</v>
      </c>
      <c r="AY349" s="19" t="s">
        <v>166</v>
      </c>
      <c r="BE349" s="234">
        <f>IF(O349="základní",K349,0)</f>
        <v>0</v>
      </c>
      <c r="BF349" s="234">
        <f>IF(O349="snížená",K349,0)</f>
        <v>0</v>
      </c>
      <c r="BG349" s="234">
        <f>IF(O349="zákl. přenesená",K349,0)</f>
        <v>0</v>
      </c>
      <c r="BH349" s="234">
        <f>IF(O349="sníž. přenesená",K349,0)</f>
        <v>0</v>
      </c>
      <c r="BI349" s="234">
        <f>IF(O349="nulová",K349,0)</f>
        <v>0</v>
      </c>
      <c r="BJ349" s="19" t="s">
        <v>84</v>
      </c>
      <c r="BK349" s="234">
        <f>ROUND(P349*H349,2)</f>
        <v>0</v>
      </c>
      <c r="BL349" s="19" t="s">
        <v>175</v>
      </c>
      <c r="BM349" s="233" t="s">
        <v>2734</v>
      </c>
    </row>
    <row r="350" s="13" customFormat="1">
      <c r="A350" s="13"/>
      <c r="B350" s="245"/>
      <c r="C350" s="246"/>
      <c r="D350" s="247" t="s">
        <v>605</v>
      </c>
      <c r="E350" s="248" t="s">
        <v>20</v>
      </c>
      <c r="F350" s="249" t="s">
        <v>196</v>
      </c>
      <c r="G350" s="246"/>
      <c r="H350" s="250">
        <v>7</v>
      </c>
      <c r="I350" s="251"/>
      <c r="J350" s="251"/>
      <c r="K350" s="246"/>
      <c r="L350" s="246"/>
      <c r="M350" s="252"/>
      <c r="N350" s="253"/>
      <c r="O350" s="254"/>
      <c r="P350" s="254"/>
      <c r="Q350" s="254"/>
      <c r="R350" s="254"/>
      <c r="S350" s="254"/>
      <c r="T350" s="254"/>
      <c r="U350" s="254"/>
      <c r="V350" s="254"/>
      <c r="W350" s="254"/>
      <c r="X350" s="255"/>
      <c r="Y350" s="13"/>
      <c r="Z350" s="13"/>
      <c r="AA350" s="13"/>
      <c r="AB350" s="13"/>
      <c r="AC350" s="13"/>
      <c r="AD350" s="13"/>
      <c r="AE350" s="13"/>
      <c r="AT350" s="256" t="s">
        <v>605</v>
      </c>
      <c r="AU350" s="256" t="s">
        <v>165</v>
      </c>
      <c r="AV350" s="13" t="s">
        <v>86</v>
      </c>
      <c r="AW350" s="13" t="s">
        <v>5</v>
      </c>
      <c r="AX350" s="13" t="s">
        <v>84</v>
      </c>
      <c r="AY350" s="256" t="s">
        <v>166</v>
      </c>
    </row>
    <row r="351" s="2" customFormat="1" ht="16.5" customHeight="1">
      <c r="A351" s="40"/>
      <c r="B351" s="41"/>
      <c r="C351" s="235" t="s">
        <v>423</v>
      </c>
      <c r="D351" s="235" t="s">
        <v>163</v>
      </c>
      <c r="E351" s="236" t="s">
        <v>2029</v>
      </c>
      <c r="F351" s="237" t="s">
        <v>2030</v>
      </c>
      <c r="G351" s="238" t="s">
        <v>730</v>
      </c>
      <c r="H351" s="239">
        <v>7</v>
      </c>
      <c r="I351" s="240"/>
      <c r="J351" s="241"/>
      <c r="K351" s="242">
        <f>ROUND(P351*H351,2)</f>
        <v>0</v>
      </c>
      <c r="L351" s="241"/>
      <c r="M351" s="243"/>
      <c r="N351" s="244" t="s">
        <v>20</v>
      </c>
      <c r="O351" s="229" t="s">
        <v>45</v>
      </c>
      <c r="P351" s="230">
        <f>I351+J351</f>
        <v>0</v>
      </c>
      <c r="Q351" s="230">
        <f>ROUND(I351*H351,2)</f>
        <v>0</v>
      </c>
      <c r="R351" s="230">
        <f>ROUND(J351*H351,2)</f>
        <v>0</v>
      </c>
      <c r="S351" s="86"/>
      <c r="T351" s="231">
        <f>S351*H351</f>
        <v>0</v>
      </c>
      <c r="U351" s="231">
        <v>0.050599999999999999</v>
      </c>
      <c r="V351" s="231">
        <f>U351*H351</f>
        <v>0.35420000000000001</v>
      </c>
      <c r="W351" s="231">
        <v>0</v>
      </c>
      <c r="X351" s="232">
        <f>W351*H351</f>
        <v>0</v>
      </c>
      <c r="Y351" s="40"/>
      <c r="Z351" s="40"/>
      <c r="AA351" s="40"/>
      <c r="AB351" s="40"/>
      <c r="AC351" s="40"/>
      <c r="AD351" s="40"/>
      <c r="AE351" s="40"/>
      <c r="AR351" s="233" t="s">
        <v>194</v>
      </c>
      <c r="AT351" s="233" t="s">
        <v>163</v>
      </c>
      <c r="AU351" s="233" t="s">
        <v>165</v>
      </c>
      <c r="AY351" s="19" t="s">
        <v>166</v>
      </c>
      <c r="BE351" s="234">
        <f>IF(O351="základní",K351,0)</f>
        <v>0</v>
      </c>
      <c r="BF351" s="234">
        <f>IF(O351="snížená",K351,0)</f>
        <v>0</v>
      </c>
      <c r="BG351" s="234">
        <f>IF(O351="zákl. přenesená",K351,0)</f>
        <v>0</v>
      </c>
      <c r="BH351" s="234">
        <f>IF(O351="sníž. přenesená",K351,0)</f>
        <v>0</v>
      </c>
      <c r="BI351" s="234">
        <f>IF(O351="nulová",K351,0)</f>
        <v>0</v>
      </c>
      <c r="BJ351" s="19" t="s">
        <v>84</v>
      </c>
      <c r="BK351" s="234">
        <f>ROUND(P351*H351,2)</f>
        <v>0</v>
      </c>
      <c r="BL351" s="19" t="s">
        <v>175</v>
      </c>
      <c r="BM351" s="233" t="s">
        <v>2735</v>
      </c>
    </row>
    <row r="352" s="15" customFormat="1">
      <c r="A352" s="15"/>
      <c r="B352" s="277"/>
      <c r="C352" s="278"/>
      <c r="D352" s="247" t="s">
        <v>605</v>
      </c>
      <c r="E352" s="279" t="s">
        <v>20</v>
      </c>
      <c r="F352" s="280" t="s">
        <v>2032</v>
      </c>
      <c r="G352" s="278"/>
      <c r="H352" s="279" t="s">
        <v>20</v>
      </c>
      <c r="I352" s="281"/>
      <c r="J352" s="281"/>
      <c r="K352" s="278"/>
      <c r="L352" s="278"/>
      <c r="M352" s="282"/>
      <c r="N352" s="283"/>
      <c r="O352" s="284"/>
      <c r="P352" s="284"/>
      <c r="Q352" s="284"/>
      <c r="R352" s="284"/>
      <c r="S352" s="284"/>
      <c r="T352" s="284"/>
      <c r="U352" s="284"/>
      <c r="V352" s="284"/>
      <c r="W352" s="284"/>
      <c r="X352" s="285"/>
      <c r="Y352" s="15"/>
      <c r="Z352" s="15"/>
      <c r="AA352" s="15"/>
      <c r="AB352" s="15"/>
      <c r="AC352" s="15"/>
      <c r="AD352" s="15"/>
      <c r="AE352" s="15"/>
      <c r="AT352" s="286" t="s">
        <v>605</v>
      </c>
      <c r="AU352" s="286" t="s">
        <v>165</v>
      </c>
      <c r="AV352" s="15" t="s">
        <v>84</v>
      </c>
      <c r="AW352" s="15" t="s">
        <v>5</v>
      </c>
      <c r="AX352" s="15" t="s">
        <v>76</v>
      </c>
      <c r="AY352" s="286" t="s">
        <v>166</v>
      </c>
    </row>
    <row r="353" s="13" customFormat="1">
      <c r="A353" s="13"/>
      <c r="B353" s="245"/>
      <c r="C353" s="246"/>
      <c r="D353" s="247" t="s">
        <v>605</v>
      </c>
      <c r="E353" s="248" t="s">
        <v>20</v>
      </c>
      <c r="F353" s="249" t="s">
        <v>196</v>
      </c>
      <c r="G353" s="246"/>
      <c r="H353" s="250">
        <v>7</v>
      </c>
      <c r="I353" s="251"/>
      <c r="J353" s="251"/>
      <c r="K353" s="246"/>
      <c r="L353" s="246"/>
      <c r="M353" s="252"/>
      <c r="N353" s="253"/>
      <c r="O353" s="254"/>
      <c r="P353" s="254"/>
      <c r="Q353" s="254"/>
      <c r="R353" s="254"/>
      <c r="S353" s="254"/>
      <c r="T353" s="254"/>
      <c r="U353" s="254"/>
      <c r="V353" s="254"/>
      <c r="W353" s="254"/>
      <c r="X353" s="255"/>
      <c r="Y353" s="13"/>
      <c r="Z353" s="13"/>
      <c r="AA353" s="13"/>
      <c r="AB353" s="13"/>
      <c r="AC353" s="13"/>
      <c r="AD353" s="13"/>
      <c r="AE353" s="13"/>
      <c r="AT353" s="256" t="s">
        <v>605</v>
      </c>
      <c r="AU353" s="256" t="s">
        <v>165</v>
      </c>
      <c r="AV353" s="13" t="s">
        <v>86</v>
      </c>
      <c r="AW353" s="13" t="s">
        <v>5</v>
      </c>
      <c r="AX353" s="13" t="s">
        <v>84</v>
      </c>
      <c r="AY353" s="256" t="s">
        <v>166</v>
      </c>
    </row>
    <row r="354" s="2" customFormat="1" ht="21.75" customHeight="1">
      <c r="A354" s="40"/>
      <c r="B354" s="41"/>
      <c r="C354" s="235" t="s">
        <v>427</v>
      </c>
      <c r="D354" s="235" t="s">
        <v>163</v>
      </c>
      <c r="E354" s="236" t="s">
        <v>2033</v>
      </c>
      <c r="F354" s="237" t="s">
        <v>2034</v>
      </c>
      <c r="G354" s="238" t="s">
        <v>730</v>
      </c>
      <c r="H354" s="239">
        <v>7</v>
      </c>
      <c r="I354" s="240"/>
      <c r="J354" s="241"/>
      <c r="K354" s="242">
        <f>ROUND(P354*H354,2)</f>
        <v>0</v>
      </c>
      <c r="L354" s="241"/>
      <c r="M354" s="243"/>
      <c r="N354" s="244" t="s">
        <v>20</v>
      </c>
      <c r="O354" s="229" t="s">
        <v>45</v>
      </c>
      <c r="P354" s="230">
        <f>I354+J354</f>
        <v>0</v>
      </c>
      <c r="Q354" s="230">
        <f>ROUND(I354*H354,2)</f>
        <v>0</v>
      </c>
      <c r="R354" s="230">
        <f>ROUND(J354*H354,2)</f>
        <v>0</v>
      </c>
      <c r="S354" s="86"/>
      <c r="T354" s="231">
        <f>S354*H354</f>
        <v>0</v>
      </c>
      <c r="U354" s="231">
        <v>0.0060000000000000001</v>
      </c>
      <c r="V354" s="231">
        <f>U354*H354</f>
        <v>0.042000000000000003</v>
      </c>
      <c r="W354" s="231">
        <v>0</v>
      </c>
      <c r="X354" s="232">
        <f>W354*H354</f>
        <v>0</v>
      </c>
      <c r="Y354" s="40"/>
      <c r="Z354" s="40"/>
      <c r="AA354" s="40"/>
      <c r="AB354" s="40"/>
      <c r="AC354" s="40"/>
      <c r="AD354" s="40"/>
      <c r="AE354" s="40"/>
      <c r="AR354" s="233" t="s">
        <v>194</v>
      </c>
      <c r="AT354" s="233" t="s">
        <v>163</v>
      </c>
      <c r="AU354" s="233" t="s">
        <v>165</v>
      </c>
      <c r="AY354" s="19" t="s">
        <v>166</v>
      </c>
      <c r="BE354" s="234">
        <f>IF(O354="základní",K354,0)</f>
        <v>0</v>
      </c>
      <c r="BF354" s="234">
        <f>IF(O354="snížená",K354,0)</f>
        <v>0</v>
      </c>
      <c r="BG354" s="234">
        <f>IF(O354="zákl. přenesená",K354,0)</f>
        <v>0</v>
      </c>
      <c r="BH354" s="234">
        <f>IF(O354="sníž. přenesená",K354,0)</f>
        <v>0</v>
      </c>
      <c r="BI354" s="234">
        <f>IF(O354="nulová",K354,0)</f>
        <v>0</v>
      </c>
      <c r="BJ354" s="19" t="s">
        <v>84</v>
      </c>
      <c r="BK354" s="234">
        <f>ROUND(P354*H354,2)</f>
        <v>0</v>
      </c>
      <c r="BL354" s="19" t="s">
        <v>175</v>
      </c>
      <c r="BM354" s="233" t="s">
        <v>2736</v>
      </c>
    </row>
    <row r="355" s="13" customFormat="1">
      <c r="A355" s="13"/>
      <c r="B355" s="245"/>
      <c r="C355" s="246"/>
      <c r="D355" s="247" t="s">
        <v>605</v>
      </c>
      <c r="E355" s="248" t="s">
        <v>20</v>
      </c>
      <c r="F355" s="249" t="s">
        <v>196</v>
      </c>
      <c r="G355" s="246"/>
      <c r="H355" s="250">
        <v>7</v>
      </c>
      <c r="I355" s="251"/>
      <c r="J355" s="251"/>
      <c r="K355" s="246"/>
      <c r="L355" s="246"/>
      <c r="M355" s="252"/>
      <c r="N355" s="253"/>
      <c r="O355" s="254"/>
      <c r="P355" s="254"/>
      <c r="Q355" s="254"/>
      <c r="R355" s="254"/>
      <c r="S355" s="254"/>
      <c r="T355" s="254"/>
      <c r="U355" s="254"/>
      <c r="V355" s="254"/>
      <c r="W355" s="254"/>
      <c r="X355" s="255"/>
      <c r="Y355" s="13"/>
      <c r="Z355" s="13"/>
      <c r="AA355" s="13"/>
      <c r="AB355" s="13"/>
      <c r="AC355" s="13"/>
      <c r="AD355" s="13"/>
      <c r="AE355" s="13"/>
      <c r="AT355" s="256" t="s">
        <v>605</v>
      </c>
      <c r="AU355" s="256" t="s">
        <v>165</v>
      </c>
      <c r="AV355" s="13" t="s">
        <v>86</v>
      </c>
      <c r="AW355" s="13" t="s">
        <v>5</v>
      </c>
      <c r="AX355" s="13" t="s">
        <v>84</v>
      </c>
      <c r="AY355" s="256" t="s">
        <v>166</v>
      </c>
    </row>
    <row r="356" s="2" customFormat="1" ht="24.15" customHeight="1">
      <c r="A356" s="40"/>
      <c r="B356" s="41"/>
      <c r="C356" s="220" t="s">
        <v>429</v>
      </c>
      <c r="D356" s="220" t="s">
        <v>171</v>
      </c>
      <c r="E356" s="221" t="s">
        <v>2036</v>
      </c>
      <c r="F356" s="222" t="s">
        <v>2037</v>
      </c>
      <c r="G356" s="223" t="s">
        <v>730</v>
      </c>
      <c r="H356" s="224">
        <v>1</v>
      </c>
      <c r="I356" s="225"/>
      <c r="J356" s="225"/>
      <c r="K356" s="226">
        <f>ROUND(P356*H356,2)</f>
        <v>0</v>
      </c>
      <c r="L356" s="227"/>
      <c r="M356" s="46"/>
      <c r="N356" s="228" t="s">
        <v>20</v>
      </c>
      <c r="O356" s="229" t="s">
        <v>45</v>
      </c>
      <c r="P356" s="230">
        <f>I356+J356</f>
        <v>0</v>
      </c>
      <c r="Q356" s="230">
        <f>ROUND(I356*H356,2)</f>
        <v>0</v>
      </c>
      <c r="R356" s="230">
        <f>ROUND(J356*H356,2)</f>
        <v>0</v>
      </c>
      <c r="S356" s="86"/>
      <c r="T356" s="231">
        <f>S356*H356</f>
        <v>0</v>
      </c>
      <c r="U356" s="231">
        <v>0.42080000000000001</v>
      </c>
      <c r="V356" s="231">
        <f>U356*H356</f>
        <v>0.42080000000000001</v>
      </c>
      <c r="W356" s="231">
        <v>0</v>
      </c>
      <c r="X356" s="232">
        <f>W356*H356</f>
        <v>0</v>
      </c>
      <c r="Y356" s="40"/>
      <c r="Z356" s="40"/>
      <c r="AA356" s="40"/>
      <c r="AB356" s="40"/>
      <c r="AC356" s="40"/>
      <c r="AD356" s="40"/>
      <c r="AE356" s="40"/>
      <c r="AR356" s="233" t="s">
        <v>175</v>
      </c>
      <c r="AT356" s="233" t="s">
        <v>171</v>
      </c>
      <c r="AU356" s="233" t="s">
        <v>165</v>
      </c>
      <c r="AY356" s="19" t="s">
        <v>166</v>
      </c>
      <c r="BE356" s="234">
        <f>IF(O356="základní",K356,0)</f>
        <v>0</v>
      </c>
      <c r="BF356" s="234">
        <f>IF(O356="snížená",K356,0)</f>
        <v>0</v>
      </c>
      <c r="BG356" s="234">
        <f>IF(O356="zákl. přenesená",K356,0)</f>
        <v>0</v>
      </c>
      <c r="BH356" s="234">
        <f>IF(O356="sníž. přenesená",K356,0)</f>
        <v>0</v>
      </c>
      <c r="BI356" s="234">
        <f>IF(O356="nulová",K356,0)</f>
        <v>0</v>
      </c>
      <c r="BJ356" s="19" t="s">
        <v>84</v>
      </c>
      <c r="BK356" s="234">
        <f>ROUND(P356*H356,2)</f>
        <v>0</v>
      </c>
      <c r="BL356" s="19" t="s">
        <v>175</v>
      </c>
      <c r="BM356" s="233" t="s">
        <v>2737</v>
      </c>
    </row>
    <row r="357" s="15" customFormat="1">
      <c r="A357" s="15"/>
      <c r="B357" s="277"/>
      <c r="C357" s="278"/>
      <c r="D357" s="247" t="s">
        <v>605</v>
      </c>
      <c r="E357" s="279" t="s">
        <v>20</v>
      </c>
      <c r="F357" s="280" t="s">
        <v>2738</v>
      </c>
      <c r="G357" s="278"/>
      <c r="H357" s="279" t="s">
        <v>20</v>
      </c>
      <c r="I357" s="281"/>
      <c r="J357" s="281"/>
      <c r="K357" s="278"/>
      <c r="L357" s="278"/>
      <c r="M357" s="282"/>
      <c r="N357" s="283"/>
      <c r="O357" s="284"/>
      <c r="P357" s="284"/>
      <c r="Q357" s="284"/>
      <c r="R357" s="284"/>
      <c r="S357" s="284"/>
      <c r="T357" s="284"/>
      <c r="U357" s="284"/>
      <c r="V357" s="284"/>
      <c r="W357" s="284"/>
      <c r="X357" s="285"/>
      <c r="Y357" s="15"/>
      <c r="Z357" s="15"/>
      <c r="AA357" s="15"/>
      <c r="AB357" s="15"/>
      <c r="AC357" s="15"/>
      <c r="AD357" s="15"/>
      <c r="AE357" s="15"/>
      <c r="AT357" s="286" t="s">
        <v>605</v>
      </c>
      <c r="AU357" s="286" t="s">
        <v>165</v>
      </c>
      <c r="AV357" s="15" t="s">
        <v>84</v>
      </c>
      <c r="AW357" s="15" t="s">
        <v>5</v>
      </c>
      <c r="AX357" s="15" t="s">
        <v>76</v>
      </c>
      <c r="AY357" s="286" t="s">
        <v>166</v>
      </c>
    </row>
    <row r="358" s="13" customFormat="1">
      <c r="A358" s="13"/>
      <c r="B358" s="245"/>
      <c r="C358" s="246"/>
      <c r="D358" s="247" t="s">
        <v>605</v>
      </c>
      <c r="E358" s="248" t="s">
        <v>20</v>
      </c>
      <c r="F358" s="249" t="s">
        <v>84</v>
      </c>
      <c r="G358" s="246"/>
      <c r="H358" s="250">
        <v>1</v>
      </c>
      <c r="I358" s="251"/>
      <c r="J358" s="251"/>
      <c r="K358" s="246"/>
      <c r="L358" s="246"/>
      <c r="M358" s="252"/>
      <c r="N358" s="253"/>
      <c r="O358" s="254"/>
      <c r="P358" s="254"/>
      <c r="Q358" s="254"/>
      <c r="R358" s="254"/>
      <c r="S358" s="254"/>
      <c r="T358" s="254"/>
      <c r="U358" s="254"/>
      <c r="V358" s="254"/>
      <c r="W358" s="254"/>
      <c r="X358" s="255"/>
      <c r="Y358" s="13"/>
      <c r="Z358" s="13"/>
      <c r="AA358" s="13"/>
      <c r="AB358" s="13"/>
      <c r="AC358" s="13"/>
      <c r="AD358" s="13"/>
      <c r="AE358" s="13"/>
      <c r="AT358" s="256" t="s">
        <v>605</v>
      </c>
      <c r="AU358" s="256" t="s">
        <v>165</v>
      </c>
      <c r="AV358" s="13" t="s">
        <v>86</v>
      </c>
      <c r="AW358" s="13" t="s">
        <v>5</v>
      </c>
      <c r="AX358" s="13" t="s">
        <v>84</v>
      </c>
      <c r="AY358" s="256" t="s">
        <v>166</v>
      </c>
    </row>
    <row r="359" s="2" customFormat="1" ht="24.15" customHeight="1">
      <c r="A359" s="40"/>
      <c r="B359" s="41"/>
      <c r="C359" s="220" t="s">
        <v>433</v>
      </c>
      <c r="D359" s="220" t="s">
        <v>171</v>
      </c>
      <c r="E359" s="221" t="s">
        <v>2039</v>
      </c>
      <c r="F359" s="222" t="s">
        <v>2040</v>
      </c>
      <c r="G359" s="223" t="s">
        <v>730</v>
      </c>
      <c r="H359" s="224">
        <v>1</v>
      </c>
      <c r="I359" s="225"/>
      <c r="J359" s="225"/>
      <c r="K359" s="226">
        <f>ROUND(P359*H359,2)</f>
        <v>0</v>
      </c>
      <c r="L359" s="227"/>
      <c r="M359" s="46"/>
      <c r="N359" s="228" t="s">
        <v>20</v>
      </c>
      <c r="O359" s="229" t="s">
        <v>45</v>
      </c>
      <c r="P359" s="230">
        <f>I359+J359</f>
        <v>0</v>
      </c>
      <c r="Q359" s="230">
        <f>ROUND(I359*H359,2)</f>
        <v>0</v>
      </c>
      <c r="R359" s="230">
        <f>ROUND(J359*H359,2)</f>
        <v>0</v>
      </c>
      <c r="S359" s="86"/>
      <c r="T359" s="231">
        <f>S359*H359</f>
        <v>0</v>
      </c>
      <c r="U359" s="231">
        <v>0.32973999999999998</v>
      </c>
      <c r="V359" s="231">
        <f>U359*H359</f>
        <v>0.32973999999999998</v>
      </c>
      <c r="W359" s="231">
        <v>0</v>
      </c>
      <c r="X359" s="232">
        <f>W359*H359</f>
        <v>0</v>
      </c>
      <c r="Y359" s="40"/>
      <c r="Z359" s="40"/>
      <c r="AA359" s="40"/>
      <c r="AB359" s="40"/>
      <c r="AC359" s="40"/>
      <c r="AD359" s="40"/>
      <c r="AE359" s="40"/>
      <c r="AR359" s="233" t="s">
        <v>175</v>
      </c>
      <c r="AT359" s="233" t="s">
        <v>171</v>
      </c>
      <c r="AU359" s="233" t="s">
        <v>165</v>
      </c>
      <c r="AY359" s="19" t="s">
        <v>166</v>
      </c>
      <c r="BE359" s="234">
        <f>IF(O359="základní",K359,0)</f>
        <v>0</v>
      </c>
      <c r="BF359" s="234">
        <f>IF(O359="snížená",K359,0)</f>
        <v>0</v>
      </c>
      <c r="BG359" s="234">
        <f>IF(O359="zákl. přenesená",K359,0)</f>
        <v>0</v>
      </c>
      <c r="BH359" s="234">
        <f>IF(O359="sníž. přenesená",K359,0)</f>
        <v>0</v>
      </c>
      <c r="BI359" s="234">
        <f>IF(O359="nulová",K359,0)</f>
        <v>0</v>
      </c>
      <c r="BJ359" s="19" t="s">
        <v>84</v>
      </c>
      <c r="BK359" s="234">
        <f>ROUND(P359*H359,2)</f>
        <v>0</v>
      </c>
      <c r="BL359" s="19" t="s">
        <v>175</v>
      </c>
      <c r="BM359" s="233" t="s">
        <v>2739</v>
      </c>
    </row>
    <row r="360" s="13" customFormat="1">
      <c r="A360" s="13"/>
      <c r="B360" s="245"/>
      <c r="C360" s="246"/>
      <c r="D360" s="247" t="s">
        <v>605</v>
      </c>
      <c r="E360" s="248" t="s">
        <v>20</v>
      </c>
      <c r="F360" s="249" t="s">
        <v>84</v>
      </c>
      <c r="G360" s="246"/>
      <c r="H360" s="250">
        <v>1</v>
      </c>
      <c r="I360" s="251"/>
      <c r="J360" s="251"/>
      <c r="K360" s="246"/>
      <c r="L360" s="246"/>
      <c r="M360" s="252"/>
      <c r="N360" s="253"/>
      <c r="O360" s="254"/>
      <c r="P360" s="254"/>
      <c r="Q360" s="254"/>
      <c r="R360" s="254"/>
      <c r="S360" s="254"/>
      <c r="T360" s="254"/>
      <c r="U360" s="254"/>
      <c r="V360" s="254"/>
      <c r="W360" s="254"/>
      <c r="X360" s="255"/>
      <c r="Y360" s="13"/>
      <c r="Z360" s="13"/>
      <c r="AA360" s="13"/>
      <c r="AB360" s="13"/>
      <c r="AC360" s="13"/>
      <c r="AD360" s="13"/>
      <c r="AE360" s="13"/>
      <c r="AT360" s="256" t="s">
        <v>605</v>
      </c>
      <c r="AU360" s="256" t="s">
        <v>165</v>
      </c>
      <c r="AV360" s="13" t="s">
        <v>86</v>
      </c>
      <c r="AW360" s="13" t="s">
        <v>5</v>
      </c>
      <c r="AX360" s="13" t="s">
        <v>84</v>
      </c>
      <c r="AY360" s="256" t="s">
        <v>166</v>
      </c>
    </row>
    <row r="361" s="12" customFormat="1" ht="22.8" customHeight="1">
      <c r="A361" s="12"/>
      <c r="B361" s="203"/>
      <c r="C361" s="204"/>
      <c r="D361" s="205" t="s">
        <v>75</v>
      </c>
      <c r="E361" s="218" t="s">
        <v>203</v>
      </c>
      <c r="F361" s="218" t="s">
        <v>1514</v>
      </c>
      <c r="G361" s="204"/>
      <c r="H361" s="204"/>
      <c r="I361" s="207"/>
      <c r="J361" s="207"/>
      <c r="K361" s="219">
        <f>BK361</f>
        <v>0</v>
      </c>
      <c r="L361" s="204"/>
      <c r="M361" s="209"/>
      <c r="N361" s="210"/>
      <c r="O361" s="211"/>
      <c r="P361" s="211"/>
      <c r="Q361" s="212">
        <f>Q362+Q445</f>
        <v>0</v>
      </c>
      <c r="R361" s="212">
        <f>R362+R445</f>
        <v>0</v>
      </c>
      <c r="S361" s="211"/>
      <c r="T361" s="213">
        <f>T362+T445</f>
        <v>0</v>
      </c>
      <c r="U361" s="211"/>
      <c r="V361" s="213">
        <f>V362+V445</f>
        <v>205.90052550000002</v>
      </c>
      <c r="W361" s="211"/>
      <c r="X361" s="214">
        <f>X362+X445</f>
        <v>0</v>
      </c>
      <c r="Y361" s="12"/>
      <c r="Z361" s="12"/>
      <c r="AA361" s="12"/>
      <c r="AB361" s="12"/>
      <c r="AC361" s="12"/>
      <c r="AD361" s="12"/>
      <c r="AE361" s="12"/>
      <c r="AR361" s="215" t="s">
        <v>84</v>
      </c>
      <c r="AT361" s="216" t="s">
        <v>75</v>
      </c>
      <c r="AU361" s="216" t="s">
        <v>84</v>
      </c>
      <c r="AY361" s="215" t="s">
        <v>166</v>
      </c>
      <c r="BK361" s="217">
        <f>BK362+BK445</f>
        <v>0</v>
      </c>
    </row>
    <row r="362" s="12" customFormat="1" ht="20.88" customHeight="1">
      <c r="A362" s="12"/>
      <c r="B362" s="203"/>
      <c r="C362" s="204"/>
      <c r="D362" s="205" t="s">
        <v>75</v>
      </c>
      <c r="E362" s="218" t="s">
        <v>517</v>
      </c>
      <c r="F362" s="218" t="s">
        <v>2118</v>
      </c>
      <c r="G362" s="204"/>
      <c r="H362" s="204"/>
      <c r="I362" s="207"/>
      <c r="J362" s="207"/>
      <c r="K362" s="219">
        <f>BK362</f>
        <v>0</v>
      </c>
      <c r="L362" s="204"/>
      <c r="M362" s="209"/>
      <c r="N362" s="210"/>
      <c r="O362" s="211"/>
      <c r="P362" s="211"/>
      <c r="Q362" s="212">
        <f>SUM(Q363:Q444)</f>
        <v>0</v>
      </c>
      <c r="R362" s="212">
        <f>SUM(R363:R444)</f>
        <v>0</v>
      </c>
      <c r="S362" s="211"/>
      <c r="T362" s="213">
        <f>SUM(T363:T444)</f>
        <v>0</v>
      </c>
      <c r="U362" s="211"/>
      <c r="V362" s="213">
        <f>SUM(V363:V444)</f>
        <v>205.90052550000002</v>
      </c>
      <c r="W362" s="211"/>
      <c r="X362" s="214">
        <f>SUM(X363:X444)</f>
        <v>0</v>
      </c>
      <c r="Y362" s="12"/>
      <c r="Z362" s="12"/>
      <c r="AA362" s="12"/>
      <c r="AB362" s="12"/>
      <c r="AC362" s="12"/>
      <c r="AD362" s="12"/>
      <c r="AE362" s="12"/>
      <c r="AR362" s="215" t="s">
        <v>84</v>
      </c>
      <c r="AT362" s="216" t="s">
        <v>75</v>
      </c>
      <c r="AU362" s="216" t="s">
        <v>86</v>
      </c>
      <c r="AY362" s="215" t="s">
        <v>166</v>
      </c>
      <c r="BK362" s="217">
        <f>SUM(BK363:BK444)</f>
        <v>0</v>
      </c>
    </row>
    <row r="363" s="2" customFormat="1" ht="24.15" customHeight="1">
      <c r="A363" s="40"/>
      <c r="B363" s="41"/>
      <c r="C363" s="220" t="s">
        <v>441</v>
      </c>
      <c r="D363" s="220" t="s">
        <v>171</v>
      </c>
      <c r="E363" s="221" t="s">
        <v>2058</v>
      </c>
      <c r="F363" s="222" t="s">
        <v>2059</v>
      </c>
      <c r="G363" s="223" t="s">
        <v>730</v>
      </c>
      <c r="H363" s="224">
        <v>5</v>
      </c>
      <c r="I363" s="225"/>
      <c r="J363" s="225"/>
      <c r="K363" s="226">
        <f>ROUND(P363*H363,2)</f>
        <v>0</v>
      </c>
      <c r="L363" s="227"/>
      <c r="M363" s="46"/>
      <c r="N363" s="228" t="s">
        <v>20</v>
      </c>
      <c r="O363" s="229" t="s">
        <v>45</v>
      </c>
      <c r="P363" s="230">
        <f>I363+J363</f>
        <v>0</v>
      </c>
      <c r="Q363" s="230">
        <f>ROUND(I363*H363,2)</f>
        <v>0</v>
      </c>
      <c r="R363" s="230">
        <f>ROUND(J363*H363,2)</f>
        <v>0</v>
      </c>
      <c r="S363" s="86"/>
      <c r="T363" s="231">
        <f>S363*H363</f>
        <v>0</v>
      </c>
      <c r="U363" s="231">
        <v>0.00069999999999999999</v>
      </c>
      <c r="V363" s="231">
        <f>U363*H363</f>
        <v>0.0035000000000000001</v>
      </c>
      <c r="W363" s="231">
        <v>0</v>
      </c>
      <c r="X363" s="232">
        <f>W363*H363</f>
        <v>0</v>
      </c>
      <c r="Y363" s="40"/>
      <c r="Z363" s="40"/>
      <c r="AA363" s="40"/>
      <c r="AB363" s="40"/>
      <c r="AC363" s="40"/>
      <c r="AD363" s="40"/>
      <c r="AE363" s="40"/>
      <c r="AR363" s="233" t="s">
        <v>175</v>
      </c>
      <c r="AT363" s="233" t="s">
        <v>171</v>
      </c>
      <c r="AU363" s="233" t="s">
        <v>165</v>
      </c>
      <c r="AY363" s="19" t="s">
        <v>166</v>
      </c>
      <c r="BE363" s="234">
        <f>IF(O363="základní",K363,0)</f>
        <v>0</v>
      </c>
      <c r="BF363" s="234">
        <f>IF(O363="snížená",K363,0)</f>
        <v>0</v>
      </c>
      <c r="BG363" s="234">
        <f>IF(O363="zákl. přenesená",K363,0)</f>
        <v>0</v>
      </c>
      <c r="BH363" s="234">
        <f>IF(O363="sníž. přenesená",K363,0)</f>
        <v>0</v>
      </c>
      <c r="BI363" s="234">
        <f>IF(O363="nulová",K363,0)</f>
        <v>0</v>
      </c>
      <c r="BJ363" s="19" t="s">
        <v>84</v>
      </c>
      <c r="BK363" s="234">
        <f>ROUND(P363*H363,2)</f>
        <v>0</v>
      </c>
      <c r="BL363" s="19" t="s">
        <v>175</v>
      </c>
      <c r="BM363" s="233" t="s">
        <v>2740</v>
      </c>
    </row>
    <row r="364" s="13" customFormat="1">
      <c r="A364" s="13"/>
      <c r="B364" s="245"/>
      <c r="C364" s="246"/>
      <c r="D364" s="247" t="s">
        <v>605</v>
      </c>
      <c r="E364" s="248" t="s">
        <v>20</v>
      </c>
      <c r="F364" s="249" t="s">
        <v>187</v>
      </c>
      <c r="G364" s="246"/>
      <c r="H364" s="250">
        <v>5</v>
      </c>
      <c r="I364" s="251"/>
      <c r="J364" s="251"/>
      <c r="K364" s="246"/>
      <c r="L364" s="246"/>
      <c r="M364" s="252"/>
      <c r="N364" s="253"/>
      <c r="O364" s="254"/>
      <c r="P364" s="254"/>
      <c r="Q364" s="254"/>
      <c r="R364" s="254"/>
      <c r="S364" s="254"/>
      <c r="T364" s="254"/>
      <c r="U364" s="254"/>
      <c r="V364" s="254"/>
      <c r="W364" s="254"/>
      <c r="X364" s="255"/>
      <c r="Y364" s="13"/>
      <c r="Z364" s="13"/>
      <c r="AA364" s="13"/>
      <c r="AB364" s="13"/>
      <c r="AC364" s="13"/>
      <c r="AD364" s="13"/>
      <c r="AE364" s="13"/>
      <c r="AT364" s="256" t="s">
        <v>605</v>
      </c>
      <c r="AU364" s="256" t="s">
        <v>165</v>
      </c>
      <c r="AV364" s="13" t="s">
        <v>86</v>
      </c>
      <c r="AW364" s="13" t="s">
        <v>5</v>
      </c>
      <c r="AX364" s="13" t="s">
        <v>84</v>
      </c>
      <c r="AY364" s="256" t="s">
        <v>166</v>
      </c>
    </row>
    <row r="365" s="2" customFormat="1" ht="21.75" customHeight="1">
      <c r="A365" s="40"/>
      <c r="B365" s="41"/>
      <c r="C365" s="235" t="s">
        <v>445</v>
      </c>
      <c r="D365" s="235" t="s">
        <v>163</v>
      </c>
      <c r="E365" s="236" t="s">
        <v>2045</v>
      </c>
      <c r="F365" s="237" t="s">
        <v>2046</v>
      </c>
      <c r="G365" s="238" t="s">
        <v>730</v>
      </c>
      <c r="H365" s="239">
        <v>3</v>
      </c>
      <c r="I365" s="240"/>
      <c r="J365" s="241"/>
      <c r="K365" s="242">
        <f>ROUND(P365*H365,2)</f>
        <v>0</v>
      </c>
      <c r="L365" s="241"/>
      <c r="M365" s="243"/>
      <c r="N365" s="244" t="s">
        <v>20</v>
      </c>
      <c r="O365" s="229" t="s">
        <v>45</v>
      </c>
      <c r="P365" s="230">
        <f>I365+J365</f>
        <v>0</v>
      </c>
      <c r="Q365" s="230">
        <f>ROUND(I365*H365,2)</f>
        <v>0</v>
      </c>
      <c r="R365" s="230">
        <f>ROUND(J365*H365,2)</f>
        <v>0</v>
      </c>
      <c r="S365" s="86"/>
      <c r="T365" s="231">
        <f>S365*H365</f>
        <v>0</v>
      </c>
      <c r="U365" s="231">
        <v>0.0064999999999999997</v>
      </c>
      <c r="V365" s="231">
        <f>U365*H365</f>
        <v>0.0195</v>
      </c>
      <c r="W365" s="231">
        <v>0</v>
      </c>
      <c r="X365" s="232">
        <f>W365*H365</f>
        <v>0</v>
      </c>
      <c r="Y365" s="40"/>
      <c r="Z365" s="40"/>
      <c r="AA365" s="40"/>
      <c r="AB365" s="40"/>
      <c r="AC365" s="40"/>
      <c r="AD365" s="40"/>
      <c r="AE365" s="40"/>
      <c r="AR365" s="233" t="s">
        <v>194</v>
      </c>
      <c r="AT365" s="233" t="s">
        <v>163</v>
      </c>
      <c r="AU365" s="233" t="s">
        <v>165</v>
      </c>
      <c r="AY365" s="19" t="s">
        <v>166</v>
      </c>
      <c r="BE365" s="234">
        <f>IF(O365="základní",K365,0)</f>
        <v>0</v>
      </c>
      <c r="BF365" s="234">
        <f>IF(O365="snížená",K365,0)</f>
        <v>0</v>
      </c>
      <c r="BG365" s="234">
        <f>IF(O365="zákl. přenesená",K365,0)</f>
        <v>0</v>
      </c>
      <c r="BH365" s="234">
        <f>IF(O365="sníž. přenesená",K365,0)</f>
        <v>0</v>
      </c>
      <c r="BI365" s="234">
        <f>IF(O365="nulová",K365,0)</f>
        <v>0</v>
      </c>
      <c r="BJ365" s="19" t="s">
        <v>84</v>
      </c>
      <c r="BK365" s="234">
        <f>ROUND(P365*H365,2)</f>
        <v>0</v>
      </c>
      <c r="BL365" s="19" t="s">
        <v>175</v>
      </c>
      <c r="BM365" s="233" t="s">
        <v>2741</v>
      </c>
    </row>
    <row r="366" s="13" customFormat="1">
      <c r="A366" s="13"/>
      <c r="B366" s="245"/>
      <c r="C366" s="246"/>
      <c r="D366" s="247" t="s">
        <v>605</v>
      </c>
      <c r="E366" s="248" t="s">
        <v>20</v>
      </c>
      <c r="F366" s="249" t="s">
        <v>165</v>
      </c>
      <c r="G366" s="246"/>
      <c r="H366" s="250">
        <v>3</v>
      </c>
      <c r="I366" s="251"/>
      <c r="J366" s="251"/>
      <c r="K366" s="246"/>
      <c r="L366" s="246"/>
      <c r="M366" s="252"/>
      <c r="N366" s="253"/>
      <c r="O366" s="254"/>
      <c r="P366" s="254"/>
      <c r="Q366" s="254"/>
      <c r="R366" s="254"/>
      <c r="S366" s="254"/>
      <c r="T366" s="254"/>
      <c r="U366" s="254"/>
      <c r="V366" s="254"/>
      <c r="W366" s="254"/>
      <c r="X366" s="255"/>
      <c r="Y366" s="13"/>
      <c r="Z366" s="13"/>
      <c r="AA366" s="13"/>
      <c r="AB366" s="13"/>
      <c r="AC366" s="13"/>
      <c r="AD366" s="13"/>
      <c r="AE366" s="13"/>
      <c r="AT366" s="256" t="s">
        <v>605</v>
      </c>
      <c r="AU366" s="256" t="s">
        <v>165</v>
      </c>
      <c r="AV366" s="13" t="s">
        <v>86</v>
      </c>
      <c r="AW366" s="13" t="s">
        <v>5</v>
      </c>
      <c r="AX366" s="13" t="s">
        <v>84</v>
      </c>
      <c r="AY366" s="256" t="s">
        <v>166</v>
      </c>
    </row>
    <row r="367" s="2" customFormat="1" ht="16.5" customHeight="1">
      <c r="A367" s="40"/>
      <c r="B367" s="41"/>
      <c r="C367" s="235" t="s">
        <v>447</v>
      </c>
      <c r="D367" s="235" t="s">
        <v>163</v>
      </c>
      <c r="E367" s="236" t="s">
        <v>2062</v>
      </c>
      <c r="F367" s="237" t="s">
        <v>2063</v>
      </c>
      <c r="G367" s="238" t="s">
        <v>730</v>
      </c>
      <c r="H367" s="239">
        <v>1</v>
      </c>
      <c r="I367" s="240"/>
      <c r="J367" s="241"/>
      <c r="K367" s="242">
        <f>ROUND(P367*H367,2)</f>
        <v>0</v>
      </c>
      <c r="L367" s="241"/>
      <c r="M367" s="243"/>
      <c r="N367" s="244" t="s">
        <v>20</v>
      </c>
      <c r="O367" s="229" t="s">
        <v>45</v>
      </c>
      <c r="P367" s="230">
        <f>I367+J367</f>
        <v>0</v>
      </c>
      <c r="Q367" s="230">
        <f>ROUND(I367*H367,2)</f>
        <v>0</v>
      </c>
      <c r="R367" s="230">
        <f>ROUND(J367*H367,2)</f>
        <v>0</v>
      </c>
      <c r="S367" s="86"/>
      <c r="T367" s="231">
        <f>S367*H367</f>
        <v>0</v>
      </c>
      <c r="U367" s="231">
        <v>0.0050000000000000001</v>
      </c>
      <c r="V367" s="231">
        <f>U367*H367</f>
        <v>0.0050000000000000001</v>
      </c>
      <c r="W367" s="231">
        <v>0</v>
      </c>
      <c r="X367" s="232">
        <f>W367*H367</f>
        <v>0</v>
      </c>
      <c r="Y367" s="40"/>
      <c r="Z367" s="40"/>
      <c r="AA367" s="40"/>
      <c r="AB367" s="40"/>
      <c r="AC367" s="40"/>
      <c r="AD367" s="40"/>
      <c r="AE367" s="40"/>
      <c r="AR367" s="233" t="s">
        <v>194</v>
      </c>
      <c r="AT367" s="233" t="s">
        <v>163</v>
      </c>
      <c r="AU367" s="233" t="s">
        <v>165</v>
      </c>
      <c r="AY367" s="19" t="s">
        <v>166</v>
      </c>
      <c r="BE367" s="234">
        <f>IF(O367="základní",K367,0)</f>
        <v>0</v>
      </c>
      <c r="BF367" s="234">
        <f>IF(O367="snížená",K367,0)</f>
        <v>0</v>
      </c>
      <c r="BG367" s="234">
        <f>IF(O367="zákl. přenesená",K367,0)</f>
        <v>0</v>
      </c>
      <c r="BH367" s="234">
        <f>IF(O367="sníž. přenesená",K367,0)</f>
        <v>0</v>
      </c>
      <c r="BI367" s="234">
        <f>IF(O367="nulová",K367,0)</f>
        <v>0</v>
      </c>
      <c r="BJ367" s="19" t="s">
        <v>84</v>
      </c>
      <c r="BK367" s="234">
        <f>ROUND(P367*H367,2)</f>
        <v>0</v>
      </c>
      <c r="BL367" s="19" t="s">
        <v>175</v>
      </c>
      <c r="BM367" s="233" t="s">
        <v>2742</v>
      </c>
    </row>
    <row r="368" s="15" customFormat="1">
      <c r="A368" s="15"/>
      <c r="B368" s="277"/>
      <c r="C368" s="278"/>
      <c r="D368" s="247" t="s">
        <v>605</v>
      </c>
      <c r="E368" s="279" t="s">
        <v>20</v>
      </c>
      <c r="F368" s="280" t="s">
        <v>2065</v>
      </c>
      <c r="G368" s="278"/>
      <c r="H368" s="279" t="s">
        <v>20</v>
      </c>
      <c r="I368" s="281"/>
      <c r="J368" s="281"/>
      <c r="K368" s="278"/>
      <c r="L368" s="278"/>
      <c r="M368" s="282"/>
      <c r="N368" s="283"/>
      <c r="O368" s="284"/>
      <c r="P368" s="284"/>
      <c r="Q368" s="284"/>
      <c r="R368" s="284"/>
      <c r="S368" s="284"/>
      <c r="T368" s="284"/>
      <c r="U368" s="284"/>
      <c r="V368" s="284"/>
      <c r="W368" s="284"/>
      <c r="X368" s="285"/>
      <c r="Y368" s="15"/>
      <c r="Z368" s="15"/>
      <c r="AA368" s="15"/>
      <c r="AB368" s="15"/>
      <c r="AC368" s="15"/>
      <c r="AD368" s="15"/>
      <c r="AE368" s="15"/>
      <c r="AT368" s="286" t="s">
        <v>605</v>
      </c>
      <c r="AU368" s="286" t="s">
        <v>165</v>
      </c>
      <c r="AV368" s="15" t="s">
        <v>84</v>
      </c>
      <c r="AW368" s="15" t="s">
        <v>5</v>
      </c>
      <c r="AX368" s="15" t="s">
        <v>76</v>
      </c>
      <c r="AY368" s="286" t="s">
        <v>166</v>
      </c>
    </row>
    <row r="369" s="13" customFormat="1">
      <c r="A369" s="13"/>
      <c r="B369" s="245"/>
      <c r="C369" s="246"/>
      <c r="D369" s="247" t="s">
        <v>605</v>
      </c>
      <c r="E369" s="248" t="s">
        <v>20</v>
      </c>
      <c r="F369" s="249" t="s">
        <v>84</v>
      </c>
      <c r="G369" s="246"/>
      <c r="H369" s="250">
        <v>1</v>
      </c>
      <c r="I369" s="251"/>
      <c r="J369" s="251"/>
      <c r="K369" s="246"/>
      <c r="L369" s="246"/>
      <c r="M369" s="252"/>
      <c r="N369" s="253"/>
      <c r="O369" s="254"/>
      <c r="P369" s="254"/>
      <c r="Q369" s="254"/>
      <c r="R369" s="254"/>
      <c r="S369" s="254"/>
      <c r="T369" s="254"/>
      <c r="U369" s="254"/>
      <c r="V369" s="254"/>
      <c r="W369" s="254"/>
      <c r="X369" s="255"/>
      <c r="Y369" s="13"/>
      <c r="Z369" s="13"/>
      <c r="AA369" s="13"/>
      <c r="AB369" s="13"/>
      <c r="AC369" s="13"/>
      <c r="AD369" s="13"/>
      <c r="AE369" s="13"/>
      <c r="AT369" s="256" t="s">
        <v>605</v>
      </c>
      <c r="AU369" s="256" t="s">
        <v>165</v>
      </c>
      <c r="AV369" s="13" t="s">
        <v>86</v>
      </c>
      <c r="AW369" s="13" t="s">
        <v>5</v>
      </c>
      <c r="AX369" s="13" t="s">
        <v>84</v>
      </c>
      <c r="AY369" s="256" t="s">
        <v>166</v>
      </c>
    </row>
    <row r="370" s="2" customFormat="1" ht="24.15" customHeight="1">
      <c r="A370" s="40"/>
      <c r="B370" s="41"/>
      <c r="C370" s="235" t="s">
        <v>451</v>
      </c>
      <c r="D370" s="235" t="s">
        <v>163</v>
      </c>
      <c r="E370" s="236" t="s">
        <v>2066</v>
      </c>
      <c r="F370" s="237" t="s">
        <v>2067</v>
      </c>
      <c r="G370" s="238" t="s">
        <v>730</v>
      </c>
      <c r="H370" s="239">
        <v>2</v>
      </c>
      <c r="I370" s="240"/>
      <c r="J370" s="241"/>
      <c r="K370" s="242">
        <f>ROUND(P370*H370,2)</f>
        <v>0</v>
      </c>
      <c r="L370" s="241"/>
      <c r="M370" s="243"/>
      <c r="N370" s="244" t="s">
        <v>20</v>
      </c>
      <c r="O370" s="229" t="s">
        <v>45</v>
      </c>
      <c r="P370" s="230">
        <f>I370+J370</f>
        <v>0</v>
      </c>
      <c r="Q370" s="230">
        <f>ROUND(I370*H370,2)</f>
        <v>0</v>
      </c>
      <c r="R370" s="230">
        <f>ROUND(J370*H370,2)</f>
        <v>0</v>
      </c>
      <c r="S370" s="86"/>
      <c r="T370" s="231">
        <f>S370*H370</f>
        <v>0</v>
      </c>
      <c r="U370" s="231">
        <v>0.0025999999999999999</v>
      </c>
      <c r="V370" s="231">
        <f>U370*H370</f>
        <v>0.0051999999999999998</v>
      </c>
      <c r="W370" s="231">
        <v>0</v>
      </c>
      <c r="X370" s="232">
        <f>W370*H370</f>
        <v>0</v>
      </c>
      <c r="Y370" s="40"/>
      <c r="Z370" s="40"/>
      <c r="AA370" s="40"/>
      <c r="AB370" s="40"/>
      <c r="AC370" s="40"/>
      <c r="AD370" s="40"/>
      <c r="AE370" s="40"/>
      <c r="AR370" s="233" t="s">
        <v>194</v>
      </c>
      <c r="AT370" s="233" t="s">
        <v>163</v>
      </c>
      <c r="AU370" s="233" t="s">
        <v>165</v>
      </c>
      <c r="AY370" s="19" t="s">
        <v>166</v>
      </c>
      <c r="BE370" s="234">
        <f>IF(O370="základní",K370,0)</f>
        <v>0</v>
      </c>
      <c r="BF370" s="234">
        <f>IF(O370="snížená",K370,0)</f>
        <v>0</v>
      </c>
      <c r="BG370" s="234">
        <f>IF(O370="zákl. přenesená",K370,0)</f>
        <v>0</v>
      </c>
      <c r="BH370" s="234">
        <f>IF(O370="sníž. přenesená",K370,0)</f>
        <v>0</v>
      </c>
      <c r="BI370" s="234">
        <f>IF(O370="nulová",K370,0)</f>
        <v>0</v>
      </c>
      <c r="BJ370" s="19" t="s">
        <v>84</v>
      </c>
      <c r="BK370" s="234">
        <f>ROUND(P370*H370,2)</f>
        <v>0</v>
      </c>
      <c r="BL370" s="19" t="s">
        <v>175</v>
      </c>
      <c r="BM370" s="233" t="s">
        <v>2743</v>
      </c>
    </row>
    <row r="371" s="15" customFormat="1">
      <c r="A371" s="15"/>
      <c r="B371" s="277"/>
      <c r="C371" s="278"/>
      <c r="D371" s="247" t="s">
        <v>605</v>
      </c>
      <c r="E371" s="279" t="s">
        <v>20</v>
      </c>
      <c r="F371" s="280" t="s">
        <v>2069</v>
      </c>
      <c r="G371" s="278"/>
      <c r="H371" s="279" t="s">
        <v>20</v>
      </c>
      <c r="I371" s="281"/>
      <c r="J371" s="281"/>
      <c r="K371" s="278"/>
      <c r="L371" s="278"/>
      <c r="M371" s="282"/>
      <c r="N371" s="283"/>
      <c r="O371" s="284"/>
      <c r="P371" s="284"/>
      <c r="Q371" s="284"/>
      <c r="R371" s="284"/>
      <c r="S371" s="284"/>
      <c r="T371" s="284"/>
      <c r="U371" s="284"/>
      <c r="V371" s="284"/>
      <c r="W371" s="284"/>
      <c r="X371" s="285"/>
      <c r="Y371" s="15"/>
      <c r="Z371" s="15"/>
      <c r="AA371" s="15"/>
      <c r="AB371" s="15"/>
      <c r="AC371" s="15"/>
      <c r="AD371" s="15"/>
      <c r="AE371" s="15"/>
      <c r="AT371" s="286" t="s">
        <v>605</v>
      </c>
      <c r="AU371" s="286" t="s">
        <v>165</v>
      </c>
      <c r="AV371" s="15" t="s">
        <v>84</v>
      </c>
      <c r="AW371" s="15" t="s">
        <v>5</v>
      </c>
      <c r="AX371" s="15" t="s">
        <v>76</v>
      </c>
      <c r="AY371" s="286" t="s">
        <v>166</v>
      </c>
    </row>
    <row r="372" s="13" customFormat="1">
      <c r="A372" s="13"/>
      <c r="B372" s="245"/>
      <c r="C372" s="246"/>
      <c r="D372" s="247" t="s">
        <v>605</v>
      </c>
      <c r="E372" s="248" t="s">
        <v>20</v>
      </c>
      <c r="F372" s="249" t="s">
        <v>86</v>
      </c>
      <c r="G372" s="246"/>
      <c r="H372" s="250">
        <v>2</v>
      </c>
      <c r="I372" s="251"/>
      <c r="J372" s="251"/>
      <c r="K372" s="246"/>
      <c r="L372" s="246"/>
      <c r="M372" s="252"/>
      <c r="N372" s="253"/>
      <c r="O372" s="254"/>
      <c r="P372" s="254"/>
      <c r="Q372" s="254"/>
      <c r="R372" s="254"/>
      <c r="S372" s="254"/>
      <c r="T372" s="254"/>
      <c r="U372" s="254"/>
      <c r="V372" s="254"/>
      <c r="W372" s="254"/>
      <c r="X372" s="255"/>
      <c r="Y372" s="13"/>
      <c r="Z372" s="13"/>
      <c r="AA372" s="13"/>
      <c r="AB372" s="13"/>
      <c r="AC372" s="13"/>
      <c r="AD372" s="13"/>
      <c r="AE372" s="13"/>
      <c r="AT372" s="256" t="s">
        <v>605</v>
      </c>
      <c r="AU372" s="256" t="s">
        <v>165</v>
      </c>
      <c r="AV372" s="13" t="s">
        <v>86</v>
      </c>
      <c r="AW372" s="13" t="s">
        <v>5</v>
      </c>
      <c r="AX372" s="13" t="s">
        <v>84</v>
      </c>
      <c r="AY372" s="256" t="s">
        <v>166</v>
      </c>
    </row>
    <row r="373" s="2" customFormat="1" ht="24.15" customHeight="1">
      <c r="A373" s="40"/>
      <c r="B373" s="41"/>
      <c r="C373" s="235" t="s">
        <v>453</v>
      </c>
      <c r="D373" s="235" t="s">
        <v>163</v>
      </c>
      <c r="E373" s="236" t="s">
        <v>2744</v>
      </c>
      <c r="F373" s="237" t="s">
        <v>2745</v>
      </c>
      <c r="G373" s="238" t="s">
        <v>730</v>
      </c>
      <c r="H373" s="239">
        <v>2</v>
      </c>
      <c r="I373" s="240"/>
      <c r="J373" s="241"/>
      <c r="K373" s="242">
        <f>ROUND(P373*H373,2)</f>
        <v>0</v>
      </c>
      <c r="L373" s="241"/>
      <c r="M373" s="243"/>
      <c r="N373" s="244" t="s">
        <v>20</v>
      </c>
      <c r="O373" s="229" t="s">
        <v>45</v>
      </c>
      <c r="P373" s="230">
        <f>I373+J373</f>
        <v>0</v>
      </c>
      <c r="Q373" s="230">
        <f>ROUND(I373*H373,2)</f>
        <v>0</v>
      </c>
      <c r="R373" s="230">
        <f>ROUND(J373*H373,2)</f>
        <v>0</v>
      </c>
      <c r="S373" s="86"/>
      <c r="T373" s="231">
        <f>S373*H373</f>
        <v>0</v>
      </c>
      <c r="U373" s="231">
        <v>0.0035000000000000001</v>
      </c>
      <c r="V373" s="231">
        <f>U373*H373</f>
        <v>0.0070000000000000001</v>
      </c>
      <c r="W373" s="231">
        <v>0</v>
      </c>
      <c r="X373" s="232">
        <f>W373*H373</f>
        <v>0</v>
      </c>
      <c r="Y373" s="40"/>
      <c r="Z373" s="40"/>
      <c r="AA373" s="40"/>
      <c r="AB373" s="40"/>
      <c r="AC373" s="40"/>
      <c r="AD373" s="40"/>
      <c r="AE373" s="40"/>
      <c r="AR373" s="233" t="s">
        <v>194</v>
      </c>
      <c r="AT373" s="233" t="s">
        <v>163</v>
      </c>
      <c r="AU373" s="233" t="s">
        <v>165</v>
      </c>
      <c r="AY373" s="19" t="s">
        <v>166</v>
      </c>
      <c r="BE373" s="234">
        <f>IF(O373="základní",K373,0)</f>
        <v>0</v>
      </c>
      <c r="BF373" s="234">
        <f>IF(O373="snížená",K373,0)</f>
        <v>0</v>
      </c>
      <c r="BG373" s="234">
        <f>IF(O373="zákl. přenesená",K373,0)</f>
        <v>0</v>
      </c>
      <c r="BH373" s="234">
        <f>IF(O373="sníž. přenesená",K373,0)</f>
        <v>0</v>
      </c>
      <c r="BI373" s="234">
        <f>IF(O373="nulová",K373,0)</f>
        <v>0</v>
      </c>
      <c r="BJ373" s="19" t="s">
        <v>84</v>
      </c>
      <c r="BK373" s="234">
        <f>ROUND(P373*H373,2)</f>
        <v>0</v>
      </c>
      <c r="BL373" s="19" t="s">
        <v>175</v>
      </c>
      <c r="BM373" s="233" t="s">
        <v>2746</v>
      </c>
    </row>
    <row r="374" s="15" customFormat="1">
      <c r="A374" s="15"/>
      <c r="B374" s="277"/>
      <c r="C374" s="278"/>
      <c r="D374" s="247" t="s">
        <v>605</v>
      </c>
      <c r="E374" s="279" t="s">
        <v>20</v>
      </c>
      <c r="F374" s="280" t="s">
        <v>2747</v>
      </c>
      <c r="G374" s="278"/>
      <c r="H374" s="279" t="s">
        <v>20</v>
      </c>
      <c r="I374" s="281"/>
      <c r="J374" s="281"/>
      <c r="K374" s="278"/>
      <c r="L374" s="278"/>
      <c r="M374" s="282"/>
      <c r="N374" s="283"/>
      <c r="O374" s="284"/>
      <c r="P374" s="284"/>
      <c r="Q374" s="284"/>
      <c r="R374" s="284"/>
      <c r="S374" s="284"/>
      <c r="T374" s="284"/>
      <c r="U374" s="284"/>
      <c r="V374" s="284"/>
      <c r="W374" s="284"/>
      <c r="X374" s="285"/>
      <c r="Y374" s="15"/>
      <c r="Z374" s="15"/>
      <c r="AA374" s="15"/>
      <c r="AB374" s="15"/>
      <c r="AC374" s="15"/>
      <c r="AD374" s="15"/>
      <c r="AE374" s="15"/>
      <c r="AT374" s="286" t="s">
        <v>605</v>
      </c>
      <c r="AU374" s="286" t="s">
        <v>165</v>
      </c>
      <c r="AV374" s="15" t="s">
        <v>84</v>
      </c>
      <c r="AW374" s="15" t="s">
        <v>5</v>
      </c>
      <c r="AX374" s="15" t="s">
        <v>76</v>
      </c>
      <c r="AY374" s="286" t="s">
        <v>166</v>
      </c>
    </row>
    <row r="375" s="13" customFormat="1">
      <c r="A375" s="13"/>
      <c r="B375" s="245"/>
      <c r="C375" s="246"/>
      <c r="D375" s="247" t="s">
        <v>605</v>
      </c>
      <c r="E375" s="248" t="s">
        <v>20</v>
      </c>
      <c r="F375" s="249" t="s">
        <v>84</v>
      </c>
      <c r="G375" s="246"/>
      <c r="H375" s="250">
        <v>1</v>
      </c>
      <c r="I375" s="251"/>
      <c r="J375" s="251"/>
      <c r="K375" s="246"/>
      <c r="L375" s="246"/>
      <c r="M375" s="252"/>
      <c r="N375" s="253"/>
      <c r="O375" s="254"/>
      <c r="P375" s="254"/>
      <c r="Q375" s="254"/>
      <c r="R375" s="254"/>
      <c r="S375" s="254"/>
      <c r="T375" s="254"/>
      <c r="U375" s="254"/>
      <c r="V375" s="254"/>
      <c r="W375" s="254"/>
      <c r="X375" s="255"/>
      <c r="Y375" s="13"/>
      <c r="Z375" s="13"/>
      <c r="AA375" s="13"/>
      <c r="AB375" s="13"/>
      <c r="AC375" s="13"/>
      <c r="AD375" s="13"/>
      <c r="AE375" s="13"/>
      <c r="AT375" s="256" t="s">
        <v>605</v>
      </c>
      <c r="AU375" s="256" t="s">
        <v>165</v>
      </c>
      <c r="AV375" s="13" t="s">
        <v>86</v>
      </c>
      <c r="AW375" s="13" t="s">
        <v>5</v>
      </c>
      <c r="AX375" s="13" t="s">
        <v>76</v>
      </c>
      <c r="AY375" s="256" t="s">
        <v>166</v>
      </c>
    </row>
    <row r="376" s="15" customFormat="1">
      <c r="A376" s="15"/>
      <c r="B376" s="277"/>
      <c r="C376" s="278"/>
      <c r="D376" s="247" t="s">
        <v>605</v>
      </c>
      <c r="E376" s="279" t="s">
        <v>20</v>
      </c>
      <c r="F376" s="280" t="s">
        <v>2748</v>
      </c>
      <c r="G376" s="278"/>
      <c r="H376" s="279" t="s">
        <v>20</v>
      </c>
      <c r="I376" s="281"/>
      <c r="J376" s="281"/>
      <c r="K376" s="278"/>
      <c r="L376" s="278"/>
      <c r="M376" s="282"/>
      <c r="N376" s="283"/>
      <c r="O376" s="284"/>
      <c r="P376" s="284"/>
      <c r="Q376" s="284"/>
      <c r="R376" s="284"/>
      <c r="S376" s="284"/>
      <c r="T376" s="284"/>
      <c r="U376" s="284"/>
      <c r="V376" s="284"/>
      <c r="W376" s="284"/>
      <c r="X376" s="285"/>
      <c r="Y376" s="15"/>
      <c r="Z376" s="15"/>
      <c r="AA376" s="15"/>
      <c r="AB376" s="15"/>
      <c r="AC376" s="15"/>
      <c r="AD376" s="15"/>
      <c r="AE376" s="15"/>
      <c r="AT376" s="286" t="s">
        <v>605</v>
      </c>
      <c r="AU376" s="286" t="s">
        <v>165</v>
      </c>
      <c r="AV376" s="15" t="s">
        <v>84</v>
      </c>
      <c r="AW376" s="15" t="s">
        <v>5</v>
      </c>
      <c r="AX376" s="15" t="s">
        <v>76</v>
      </c>
      <c r="AY376" s="286" t="s">
        <v>166</v>
      </c>
    </row>
    <row r="377" s="13" customFormat="1">
      <c r="A377" s="13"/>
      <c r="B377" s="245"/>
      <c r="C377" s="246"/>
      <c r="D377" s="247" t="s">
        <v>605</v>
      </c>
      <c r="E377" s="248" t="s">
        <v>20</v>
      </c>
      <c r="F377" s="249" t="s">
        <v>84</v>
      </c>
      <c r="G377" s="246"/>
      <c r="H377" s="250">
        <v>1</v>
      </c>
      <c r="I377" s="251"/>
      <c r="J377" s="251"/>
      <c r="K377" s="246"/>
      <c r="L377" s="246"/>
      <c r="M377" s="252"/>
      <c r="N377" s="253"/>
      <c r="O377" s="254"/>
      <c r="P377" s="254"/>
      <c r="Q377" s="254"/>
      <c r="R377" s="254"/>
      <c r="S377" s="254"/>
      <c r="T377" s="254"/>
      <c r="U377" s="254"/>
      <c r="V377" s="254"/>
      <c r="W377" s="254"/>
      <c r="X377" s="255"/>
      <c r="Y377" s="13"/>
      <c r="Z377" s="13"/>
      <c r="AA377" s="13"/>
      <c r="AB377" s="13"/>
      <c r="AC377" s="13"/>
      <c r="AD377" s="13"/>
      <c r="AE377" s="13"/>
      <c r="AT377" s="256" t="s">
        <v>605</v>
      </c>
      <c r="AU377" s="256" t="s">
        <v>165</v>
      </c>
      <c r="AV377" s="13" t="s">
        <v>86</v>
      </c>
      <c r="AW377" s="13" t="s">
        <v>5</v>
      </c>
      <c r="AX377" s="13" t="s">
        <v>76</v>
      </c>
      <c r="AY377" s="256" t="s">
        <v>166</v>
      </c>
    </row>
    <row r="378" s="14" customFormat="1">
      <c r="A378" s="14"/>
      <c r="B378" s="257"/>
      <c r="C378" s="258"/>
      <c r="D378" s="247" t="s">
        <v>605</v>
      </c>
      <c r="E378" s="259" t="s">
        <v>20</v>
      </c>
      <c r="F378" s="260" t="s">
        <v>608</v>
      </c>
      <c r="G378" s="258"/>
      <c r="H378" s="261">
        <v>2</v>
      </c>
      <c r="I378" s="262"/>
      <c r="J378" s="262"/>
      <c r="K378" s="258"/>
      <c r="L378" s="258"/>
      <c r="M378" s="263"/>
      <c r="N378" s="264"/>
      <c r="O378" s="265"/>
      <c r="P378" s="265"/>
      <c r="Q378" s="265"/>
      <c r="R378" s="265"/>
      <c r="S378" s="265"/>
      <c r="T378" s="265"/>
      <c r="U378" s="265"/>
      <c r="V378" s="265"/>
      <c r="W378" s="265"/>
      <c r="X378" s="266"/>
      <c r="Y378" s="14"/>
      <c r="Z378" s="14"/>
      <c r="AA378" s="14"/>
      <c r="AB378" s="14"/>
      <c r="AC378" s="14"/>
      <c r="AD378" s="14"/>
      <c r="AE378" s="14"/>
      <c r="AT378" s="267" t="s">
        <v>605</v>
      </c>
      <c r="AU378" s="267" t="s">
        <v>165</v>
      </c>
      <c r="AV378" s="14" t="s">
        <v>175</v>
      </c>
      <c r="AW378" s="14" t="s">
        <v>5</v>
      </c>
      <c r="AX378" s="14" t="s">
        <v>84</v>
      </c>
      <c r="AY378" s="267" t="s">
        <v>166</v>
      </c>
    </row>
    <row r="379" s="2" customFormat="1" ht="16.5" customHeight="1">
      <c r="A379" s="40"/>
      <c r="B379" s="41"/>
      <c r="C379" s="235" t="s">
        <v>457</v>
      </c>
      <c r="D379" s="235" t="s">
        <v>163</v>
      </c>
      <c r="E379" s="236" t="s">
        <v>2749</v>
      </c>
      <c r="F379" s="237" t="s">
        <v>2750</v>
      </c>
      <c r="G379" s="238" t="s">
        <v>730</v>
      </c>
      <c r="H379" s="239">
        <v>1</v>
      </c>
      <c r="I379" s="240"/>
      <c r="J379" s="241"/>
      <c r="K379" s="242">
        <f>ROUND(P379*H379,2)</f>
        <v>0</v>
      </c>
      <c r="L379" s="241"/>
      <c r="M379" s="243"/>
      <c r="N379" s="244" t="s">
        <v>20</v>
      </c>
      <c r="O379" s="229" t="s">
        <v>45</v>
      </c>
      <c r="P379" s="230">
        <f>I379+J379</f>
        <v>0</v>
      </c>
      <c r="Q379" s="230">
        <f>ROUND(I379*H379,2)</f>
        <v>0</v>
      </c>
      <c r="R379" s="230">
        <f>ROUND(J379*H379,2)</f>
        <v>0</v>
      </c>
      <c r="S379" s="86"/>
      <c r="T379" s="231">
        <f>S379*H379</f>
        <v>0</v>
      </c>
      <c r="U379" s="231">
        <v>0.0016999999999999999</v>
      </c>
      <c r="V379" s="231">
        <f>U379*H379</f>
        <v>0.0016999999999999999</v>
      </c>
      <c r="W379" s="231">
        <v>0</v>
      </c>
      <c r="X379" s="232">
        <f>W379*H379</f>
        <v>0</v>
      </c>
      <c r="Y379" s="40"/>
      <c r="Z379" s="40"/>
      <c r="AA379" s="40"/>
      <c r="AB379" s="40"/>
      <c r="AC379" s="40"/>
      <c r="AD379" s="40"/>
      <c r="AE379" s="40"/>
      <c r="AR379" s="233" t="s">
        <v>194</v>
      </c>
      <c r="AT379" s="233" t="s">
        <v>163</v>
      </c>
      <c r="AU379" s="233" t="s">
        <v>165</v>
      </c>
      <c r="AY379" s="19" t="s">
        <v>166</v>
      </c>
      <c r="BE379" s="234">
        <f>IF(O379="základní",K379,0)</f>
        <v>0</v>
      </c>
      <c r="BF379" s="234">
        <f>IF(O379="snížená",K379,0)</f>
        <v>0</v>
      </c>
      <c r="BG379" s="234">
        <f>IF(O379="zákl. přenesená",K379,0)</f>
        <v>0</v>
      </c>
      <c r="BH379" s="234">
        <f>IF(O379="sníž. přenesená",K379,0)</f>
        <v>0</v>
      </c>
      <c r="BI379" s="234">
        <f>IF(O379="nulová",K379,0)</f>
        <v>0</v>
      </c>
      <c r="BJ379" s="19" t="s">
        <v>84</v>
      </c>
      <c r="BK379" s="234">
        <f>ROUND(P379*H379,2)</f>
        <v>0</v>
      </c>
      <c r="BL379" s="19" t="s">
        <v>175</v>
      </c>
      <c r="BM379" s="233" t="s">
        <v>2751</v>
      </c>
    </row>
    <row r="380" s="15" customFormat="1">
      <c r="A380" s="15"/>
      <c r="B380" s="277"/>
      <c r="C380" s="278"/>
      <c r="D380" s="247" t="s">
        <v>605</v>
      </c>
      <c r="E380" s="279" t="s">
        <v>20</v>
      </c>
      <c r="F380" s="280" t="s">
        <v>2752</v>
      </c>
      <c r="G380" s="278"/>
      <c r="H380" s="279" t="s">
        <v>20</v>
      </c>
      <c r="I380" s="281"/>
      <c r="J380" s="281"/>
      <c r="K380" s="278"/>
      <c r="L380" s="278"/>
      <c r="M380" s="282"/>
      <c r="N380" s="283"/>
      <c r="O380" s="284"/>
      <c r="P380" s="284"/>
      <c r="Q380" s="284"/>
      <c r="R380" s="284"/>
      <c r="S380" s="284"/>
      <c r="T380" s="284"/>
      <c r="U380" s="284"/>
      <c r="V380" s="284"/>
      <c r="W380" s="284"/>
      <c r="X380" s="285"/>
      <c r="Y380" s="15"/>
      <c r="Z380" s="15"/>
      <c r="AA380" s="15"/>
      <c r="AB380" s="15"/>
      <c r="AC380" s="15"/>
      <c r="AD380" s="15"/>
      <c r="AE380" s="15"/>
      <c r="AT380" s="286" t="s">
        <v>605</v>
      </c>
      <c r="AU380" s="286" t="s">
        <v>165</v>
      </c>
      <c r="AV380" s="15" t="s">
        <v>84</v>
      </c>
      <c r="AW380" s="15" t="s">
        <v>5</v>
      </c>
      <c r="AX380" s="15" t="s">
        <v>76</v>
      </c>
      <c r="AY380" s="286" t="s">
        <v>166</v>
      </c>
    </row>
    <row r="381" s="13" customFormat="1">
      <c r="A381" s="13"/>
      <c r="B381" s="245"/>
      <c r="C381" s="246"/>
      <c r="D381" s="247" t="s">
        <v>605</v>
      </c>
      <c r="E381" s="248" t="s">
        <v>20</v>
      </c>
      <c r="F381" s="249" t="s">
        <v>84</v>
      </c>
      <c r="G381" s="246"/>
      <c r="H381" s="250">
        <v>1</v>
      </c>
      <c r="I381" s="251"/>
      <c r="J381" s="251"/>
      <c r="K381" s="246"/>
      <c r="L381" s="246"/>
      <c r="M381" s="252"/>
      <c r="N381" s="253"/>
      <c r="O381" s="254"/>
      <c r="P381" s="254"/>
      <c r="Q381" s="254"/>
      <c r="R381" s="254"/>
      <c r="S381" s="254"/>
      <c r="T381" s="254"/>
      <c r="U381" s="254"/>
      <c r="V381" s="254"/>
      <c r="W381" s="254"/>
      <c r="X381" s="255"/>
      <c r="Y381" s="13"/>
      <c r="Z381" s="13"/>
      <c r="AA381" s="13"/>
      <c r="AB381" s="13"/>
      <c r="AC381" s="13"/>
      <c r="AD381" s="13"/>
      <c r="AE381" s="13"/>
      <c r="AT381" s="256" t="s">
        <v>605</v>
      </c>
      <c r="AU381" s="256" t="s">
        <v>165</v>
      </c>
      <c r="AV381" s="13" t="s">
        <v>86</v>
      </c>
      <c r="AW381" s="13" t="s">
        <v>5</v>
      </c>
      <c r="AX381" s="13" t="s">
        <v>84</v>
      </c>
      <c r="AY381" s="256" t="s">
        <v>166</v>
      </c>
    </row>
    <row r="382" s="2" customFormat="1" ht="21.75" customHeight="1">
      <c r="A382" s="40"/>
      <c r="B382" s="41"/>
      <c r="C382" s="235" t="s">
        <v>461</v>
      </c>
      <c r="D382" s="235" t="s">
        <v>163</v>
      </c>
      <c r="E382" s="236" t="s">
        <v>2753</v>
      </c>
      <c r="F382" s="237" t="s">
        <v>2754</v>
      </c>
      <c r="G382" s="238" t="s">
        <v>730</v>
      </c>
      <c r="H382" s="239">
        <v>1</v>
      </c>
      <c r="I382" s="240"/>
      <c r="J382" s="241"/>
      <c r="K382" s="242">
        <f>ROUND(P382*H382,2)</f>
        <v>0</v>
      </c>
      <c r="L382" s="241"/>
      <c r="M382" s="243"/>
      <c r="N382" s="244" t="s">
        <v>20</v>
      </c>
      <c r="O382" s="229" t="s">
        <v>45</v>
      </c>
      <c r="P382" s="230">
        <f>I382+J382</f>
        <v>0</v>
      </c>
      <c r="Q382" s="230">
        <f>ROUND(I382*H382,2)</f>
        <v>0</v>
      </c>
      <c r="R382" s="230">
        <f>ROUND(J382*H382,2)</f>
        <v>0</v>
      </c>
      <c r="S382" s="86"/>
      <c r="T382" s="231">
        <f>S382*H382</f>
        <v>0</v>
      </c>
      <c r="U382" s="231">
        <v>0.00089999999999999998</v>
      </c>
      <c r="V382" s="231">
        <f>U382*H382</f>
        <v>0.00089999999999999998</v>
      </c>
      <c r="W382" s="231">
        <v>0</v>
      </c>
      <c r="X382" s="232">
        <f>W382*H382</f>
        <v>0</v>
      </c>
      <c r="Y382" s="40"/>
      <c r="Z382" s="40"/>
      <c r="AA382" s="40"/>
      <c r="AB382" s="40"/>
      <c r="AC382" s="40"/>
      <c r="AD382" s="40"/>
      <c r="AE382" s="40"/>
      <c r="AR382" s="233" t="s">
        <v>194</v>
      </c>
      <c r="AT382" s="233" t="s">
        <v>163</v>
      </c>
      <c r="AU382" s="233" t="s">
        <v>165</v>
      </c>
      <c r="AY382" s="19" t="s">
        <v>166</v>
      </c>
      <c r="BE382" s="234">
        <f>IF(O382="základní",K382,0)</f>
        <v>0</v>
      </c>
      <c r="BF382" s="234">
        <f>IF(O382="snížená",K382,0)</f>
        <v>0</v>
      </c>
      <c r="BG382" s="234">
        <f>IF(O382="zákl. přenesená",K382,0)</f>
        <v>0</v>
      </c>
      <c r="BH382" s="234">
        <f>IF(O382="sníž. přenesená",K382,0)</f>
        <v>0</v>
      </c>
      <c r="BI382" s="234">
        <f>IF(O382="nulová",K382,0)</f>
        <v>0</v>
      </c>
      <c r="BJ382" s="19" t="s">
        <v>84</v>
      </c>
      <c r="BK382" s="234">
        <f>ROUND(P382*H382,2)</f>
        <v>0</v>
      </c>
      <c r="BL382" s="19" t="s">
        <v>175</v>
      </c>
      <c r="BM382" s="233" t="s">
        <v>2755</v>
      </c>
    </row>
    <row r="383" s="15" customFormat="1">
      <c r="A383" s="15"/>
      <c r="B383" s="277"/>
      <c r="C383" s="278"/>
      <c r="D383" s="247" t="s">
        <v>605</v>
      </c>
      <c r="E383" s="279" t="s">
        <v>20</v>
      </c>
      <c r="F383" s="280" t="s">
        <v>2756</v>
      </c>
      <c r="G383" s="278"/>
      <c r="H383" s="279" t="s">
        <v>20</v>
      </c>
      <c r="I383" s="281"/>
      <c r="J383" s="281"/>
      <c r="K383" s="278"/>
      <c r="L383" s="278"/>
      <c r="M383" s="282"/>
      <c r="N383" s="283"/>
      <c r="O383" s="284"/>
      <c r="P383" s="284"/>
      <c r="Q383" s="284"/>
      <c r="R383" s="284"/>
      <c r="S383" s="284"/>
      <c r="T383" s="284"/>
      <c r="U383" s="284"/>
      <c r="V383" s="284"/>
      <c r="W383" s="284"/>
      <c r="X383" s="285"/>
      <c r="Y383" s="15"/>
      <c r="Z383" s="15"/>
      <c r="AA383" s="15"/>
      <c r="AB383" s="15"/>
      <c r="AC383" s="15"/>
      <c r="AD383" s="15"/>
      <c r="AE383" s="15"/>
      <c r="AT383" s="286" t="s">
        <v>605</v>
      </c>
      <c r="AU383" s="286" t="s">
        <v>165</v>
      </c>
      <c r="AV383" s="15" t="s">
        <v>84</v>
      </c>
      <c r="AW383" s="15" t="s">
        <v>5</v>
      </c>
      <c r="AX383" s="15" t="s">
        <v>76</v>
      </c>
      <c r="AY383" s="286" t="s">
        <v>166</v>
      </c>
    </row>
    <row r="384" s="13" customFormat="1">
      <c r="A384" s="13"/>
      <c r="B384" s="245"/>
      <c r="C384" s="246"/>
      <c r="D384" s="247" t="s">
        <v>605</v>
      </c>
      <c r="E384" s="248" t="s">
        <v>20</v>
      </c>
      <c r="F384" s="249" t="s">
        <v>84</v>
      </c>
      <c r="G384" s="246"/>
      <c r="H384" s="250">
        <v>1</v>
      </c>
      <c r="I384" s="251"/>
      <c r="J384" s="251"/>
      <c r="K384" s="246"/>
      <c r="L384" s="246"/>
      <c r="M384" s="252"/>
      <c r="N384" s="253"/>
      <c r="O384" s="254"/>
      <c r="P384" s="254"/>
      <c r="Q384" s="254"/>
      <c r="R384" s="254"/>
      <c r="S384" s="254"/>
      <c r="T384" s="254"/>
      <c r="U384" s="254"/>
      <c r="V384" s="254"/>
      <c r="W384" s="254"/>
      <c r="X384" s="255"/>
      <c r="Y384" s="13"/>
      <c r="Z384" s="13"/>
      <c r="AA384" s="13"/>
      <c r="AB384" s="13"/>
      <c r="AC384" s="13"/>
      <c r="AD384" s="13"/>
      <c r="AE384" s="13"/>
      <c r="AT384" s="256" t="s">
        <v>605</v>
      </c>
      <c r="AU384" s="256" t="s">
        <v>165</v>
      </c>
      <c r="AV384" s="13" t="s">
        <v>86</v>
      </c>
      <c r="AW384" s="13" t="s">
        <v>5</v>
      </c>
      <c r="AX384" s="13" t="s">
        <v>84</v>
      </c>
      <c r="AY384" s="256" t="s">
        <v>166</v>
      </c>
    </row>
    <row r="385" s="2" customFormat="1" ht="16.5" customHeight="1">
      <c r="A385" s="40"/>
      <c r="B385" s="41"/>
      <c r="C385" s="235" t="s">
        <v>465</v>
      </c>
      <c r="D385" s="235" t="s">
        <v>163</v>
      </c>
      <c r="E385" s="236" t="s">
        <v>2048</v>
      </c>
      <c r="F385" s="237" t="s">
        <v>2049</v>
      </c>
      <c r="G385" s="238" t="s">
        <v>730</v>
      </c>
      <c r="H385" s="239">
        <v>3</v>
      </c>
      <c r="I385" s="240"/>
      <c r="J385" s="241"/>
      <c r="K385" s="242">
        <f>ROUND(P385*H385,2)</f>
        <v>0</v>
      </c>
      <c r="L385" s="241"/>
      <c r="M385" s="243"/>
      <c r="N385" s="244" t="s">
        <v>20</v>
      </c>
      <c r="O385" s="229" t="s">
        <v>45</v>
      </c>
      <c r="P385" s="230">
        <f>I385+J385</f>
        <v>0</v>
      </c>
      <c r="Q385" s="230">
        <f>ROUND(I385*H385,2)</f>
        <v>0</v>
      </c>
      <c r="R385" s="230">
        <f>ROUND(J385*H385,2)</f>
        <v>0</v>
      </c>
      <c r="S385" s="86"/>
      <c r="T385" s="231">
        <f>S385*H385</f>
        <v>0</v>
      </c>
      <c r="U385" s="231">
        <v>0.0033</v>
      </c>
      <c r="V385" s="231">
        <f>U385*H385</f>
        <v>0.0098999999999999991</v>
      </c>
      <c r="W385" s="231">
        <v>0</v>
      </c>
      <c r="X385" s="232">
        <f>W385*H385</f>
        <v>0</v>
      </c>
      <c r="Y385" s="40"/>
      <c r="Z385" s="40"/>
      <c r="AA385" s="40"/>
      <c r="AB385" s="40"/>
      <c r="AC385" s="40"/>
      <c r="AD385" s="40"/>
      <c r="AE385" s="40"/>
      <c r="AR385" s="233" t="s">
        <v>194</v>
      </c>
      <c r="AT385" s="233" t="s">
        <v>163</v>
      </c>
      <c r="AU385" s="233" t="s">
        <v>165</v>
      </c>
      <c r="AY385" s="19" t="s">
        <v>166</v>
      </c>
      <c r="BE385" s="234">
        <f>IF(O385="základní",K385,0)</f>
        <v>0</v>
      </c>
      <c r="BF385" s="234">
        <f>IF(O385="snížená",K385,0)</f>
        <v>0</v>
      </c>
      <c r="BG385" s="234">
        <f>IF(O385="zákl. přenesená",K385,0)</f>
        <v>0</v>
      </c>
      <c r="BH385" s="234">
        <f>IF(O385="sníž. přenesená",K385,0)</f>
        <v>0</v>
      </c>
      <c r="BI385" s="234">
        <f>IF(O385="nulová",K385,0)</f>
        <v>0</v>
      </c>
      <c r="BJ385" s="19" t="s">
        <v>84</v>
      </c>
      <c r="BK385" s="234">
        <f>ROUND(P385*H385,2)</f>
        <v>0</v>
      </c>
      <c r="BL385" s="19" t="s">
        <v>175</v>
      </c>
      <c r="BM385" s="233" t="s">
        <v>2757</v>
      </c>
    </row>
    <row r="386" s="13" customFormat="1">
      <c r="A386" s="13"/>
      <c r="B386" s="245"/>
      <c r="C386" s="246"/>
      <c r="D386" s="247" t="s">
        <v>605</v>
      </c>
      <c r="E386" s="248" t="s">
        <v>20</v>
      </c>
      <c r="F386" s="249" t="s">
        <v>165</v>
      </c>
      <c r="G386" s="246"/>
      <c r="H386" s="250">
        <v>3</v>
      </c>
      <c r="I386" s="251"/>
      <c r="J386" s="251"/>
      <c r="K386" s="246"/>
      <c r="L386" s="246"/>
      <c r="M386" s="252"/>
      <c r="N386" s="253"/>
      <c r="O386" s="254"/>
      <c r="P386" s="254"/>
      <c r="Q386" s="254"/>
      <c r="R386" s="254"/>
      <c r="S386" s="254"/>
      <c r="T386" s="254"/>
      <c r="U386" s="254"/>
      <c r="V386" s="254"/>
      <c r="W386" s="254"/>
      <c r="X386" s="255"/>
      <c r="Y386" s="13"/>
      <c r="Z386" s="13"/>
      <c r="AA386" s="13"/>
      <c r="AB386" s="13"/>
      <c r="AC386" s="13"/>
      <c r="AD386" s="13"/>
      <c r="AE386" s="13"/>
      <c r="AT386" s="256" t="s">
        <v>605</v>
      </c>
      <c r="AU386" s="256" t="s">
        <v>165</v>
      </c>
      <c r="AV386" s="13" t="s">
        <v>86</v>
      </c>
      <c r="AW386" s="13" t="s">
        <v>5</v>
      </c>
      <c r="AX386" s="13" t="s">
        <v>84</v>
      </c>
      <c r="AY386" s="256" t="s">
        <v>166</v>
      </c>
    </row>
    <row r="387" s="2" customFormat="1" ht="16.5" customHeight="1">
      <c r="A387" s="40"/>
      <c r="B387" s="41"/>
      <c r="C387" s="235" t="s">
        <v>469</v>
      </c>
      <c r="D387" s="235" t="s">
        <v>163</v>
      </c>
      <c r="E387" s="236" t="s">
        <v>2051</v>
      </c>
      <c r="F387" s="237" t="s">
        <v>2052</v>
      </c>
      <c r="G387" s="238" t="s">
        <v>730</v>
      </c>
      <c r="H387" s="239">
        <v>3</v>
      </c>
      <c r="I387" s="240"/>
      <c r="J387" s="241"/>
      <c r="K387" s="242">
        <f>ROUND(P387*H387,2)</f>
        <v>0</v>
      </c>
      <c r="L387" s="241"/>
      <c r="M387" s="243"/>
      <c r="N387" s="244" t="s">
        <v>20</v>
      </c>
      <c r="O387" s="229" t="s">
        <v>45</v>
      </c>
      <c r="P387" s="230">
        <f>I387+J387</f>
        <v>0</v>
      </c>
      <c r="Q387" s="230">
        <f>ROUND(I387*H387,2)</f>
        <v>0</v>
      </c>
      <c r="R387" s="230">
        <f>ROUND(J387*H387,2)</f>
        <v>0</v>
      </c>
      <c r="S387" s="86"/>
      <c r="T387" s="231">
        <f>S387*H387</f>
        <v>0</v>
      </c>
      <c r="U387" s="231">
        <v>0.00014999999999999999</v>
      </c>
      <c r="V387" s="231">
        <f>U387*H387</f>
        <v>0.00044999999999999999</v>
      </c>
      <c r="W387" s="231">
        <v>0</v>
      </c>
      <c r="X387" s="232">
        <f>W387*H387</f>
        <v>0</v>
      </c>
      <c r="Y387" s="40"/>
      <c r="Z387" s="40"/>
      <c r="AA387" s="40"/>
      <c r="AB387" s="40"/>
      <c r="AC387" s="40"/>
      <c r="AD387" s="40"/>
      <c r="AE387" s="40"/>
      <c r="AR387" s="233" t="s">
        <v>194</v>
      </c>
      <c r="AT387" s="233" t="s">
        <v>163</v>
      </c>
      <c r="AU387" s="233" t="s">
        <v>165</v>
      </c>
      <c r="AY387" s="19" t="s">
        <v>166</v>
      </c>
      <c r="BE387" s="234">
        <f>IF(O387="základní",K387,0)</f>
        <v>0</v>
      </c>
      <c r="BF387" s="234">
        <f>IF(O387="snížená",K387,0)</f>
        <v>0</v>
      </c>
      <c r="BG387" s="234">
        <f>IF(O387="zákl. přenesená",K387,0)</f>
        <v>0</v>
      </c>
      <c r="BH387" s="234">
        <f>IF(O387="sníž. přenesená",K387,0)</f>
        <v>0</v>
      </c>
      <c r="BI387" s="234">
        <f>IF(O387="nulová",K387,0)</f>
        <v>0</v>
      </c>
      <c r="BJ387" s="19" t="s">
        <v>84</v>
      </c>
      <c r="BK387" s="234">
        <f>ROUND(P387*H387,2)</f>
        <v>0</v>
      </c>
      <c r="BL387" s="19" t="s">
        <v>175</v>
      </c>
      <c r="BM387" s="233" t="s">
        <v>2758</v>
      </c>
    </row>
    <row r="388" s="13" customFormat="1">
      <c r="A388" s="13"/>
      <c r="B388" s="245"/>
      <c r="C388" s="246"/>
      <c r="D388" s="247" t="s">
        <v>605</v>
      </c>
      <c r="E388" s="248" t="s">
        <v>20</v>
      </c>
      <c r="F388" s="249" t="s">
        <v>165</v>
      </c>
      <c r="G388" s="246"/>
      <c r="H388" s="250">
        <v>3</v>
      </c>
      <c r="I388" s="251"/>
      <c r="J388" s="251"/>
      <c r="K388" s="246"/>
      <c r="L388" s="246"/>
      <c r="M388" s="252"/>
      <c r="N388" s="253"/>
      <c r="O388" s="254"/>
      <c r="P388" s="254"/>
      <c r="Q388" s="254"/>
      <c r="R388" s="254"/>
      <c r="S388" s="254"/>
      <c r="T388" s="254"/>
      <c r="U388" s="254"/>
      <c r="V388" s="254"/>
      <c r="W388" s="254"/>
      <c r="X388" s="255"/>
      <c r="Y388" s="13"/>
      <c r="Z388" s="13"/>
      <c r="AA388" s="13"/>
      <c r="AB388" s="13"/>
      <c r="AC388" s="13"/>
      <c r="AD388" s="13"/>
      <c r="AE388" s="13"/>
      <c r="AT388" s="256" t="s">
        <v>605</v>
      </c>
      <c r="AU388" s="256" t="s">
        <v>165</v>
      </c>
      <c r="AV388" s="13" t="s">
        <v>86</v>
      </c>
      <c r="AW388" s="13" t="s">
        <v>5</v>
      </c>
      <c r="AX388" s="13" t="s">
        <v>84</v>
      </c>
      <c r="AY388" s="256" t="s">
        <v>166</v>
      </c>
    </row>
    <row r="389" s="2" customFormat="1" ht="16.5" customHeight="1">
      <c r="A389" s="40"/>
      <c r="B389" s="41"/>
      <c r="C389" s="235" t="s">
        <v>473</v>
      </c>
      <c r="D389" s="235" t="s">
        <v>163</v>
      </c>
      <c r="E389" s="236" t="s">
        <v>2054</v>
      </c>
      <c r="F389" s="237" t="s">
        <v>2055</v>
      </c>
      <c r="G389" s="238" t="s">
        <v>730</v>
      </c>
      <c r="H389" s="239">
        <v>10</v>
      </c>
      <c r="I389" s="240"/>
      <c r="J389" s="241"/>
      <c r="K389" s="242">
        <f>ROUND(P389*H389,2)</f>
        <v>0</v>
      </c>
      <c r="L389" s="241"/>
      <c r="M389" s="243"/>
      <c r="N389" s="244" t="s">
        <v>20</v>
      </c>
      <c r="O389" s="229" t="s">
        <v>45</v>
      </c>
      <c r="P389" s="230">
        <f>I389+J389</f>
        <v>0</v>
      </c>
      <c r="Q389" s="230">
        <f>ROUND(I389*H389,2)</f>
        <v>0</v>
      </c>
      <c r="R389" s="230">
        <f>ROUND(J389*H389,2)</f>
        <v>0</v>
      </c>
      <c r="S389" s="86"/>
      <c r="T389" s="231">
        <f>S389*H389</f>
        <v>0</v>
      </c>
      <c r="U389" s="231">
        <v>0.00040000000000000002</v>
      </c>
      <c r="V389" s="231">
        <f>U389*H389</f>
        <v>0.0040000000000000001</v>
      </c>
      <c r="W389" s="231">
        <v>0</v>
      </c>
      <c r="X389" s="232">
        <f>W389*H389</f>
        <v>0</v>
      </c>
      <c r="Y389" s="40"/>
      <c r="Z389" s="40"/>
      <c r="AA389" s="40"/>
      <c r="AB389" s="40"/>
      <c r="AC389" s="40"/>
      <c r="AD389" s="40"/>
      <c r="AE389" s="40"/>
      <c r="AR389" s="233" t="s">
        <v>194</v>
      </c>
      <c r="AT389" s="233" t="s">
        <v>163</v>
      </c>
      <c r="AU389" s="233" t="s">
        <v>165</v>
      </c>
      <c r="AY389" s="19" t="s">
        <v>166</v>
      </c>
      <c r="BE389" s="234">
        <f>IF(O389="základní",K389,0)</f>
        <v>0</v>
      </c>
      <c r="BF389" s="234">
        <f>IF(O389="snížená",K389,0)</f>
        <v>0</v>
      </c>
      <c r="BG389" s="234">
        <f>IF(O389="zákl. přenesená",K389,0)</f>
        <v>0</v>
      </c>
      <c r="BH389" s="234">
        <f>IF(O389="sníž. přenesená",K389,0)</f>
        <v>0</v>
      </c>
      <c r="BI389" s="234">
        <f>IF(O389="nulová",K389,0)</f>
        <v>0</v>
      </c>
      <c r="BJ389" s="19" t="s">
        <v>84</v>
      </c>
      <c r="BK389" s="234">
        <f>ROUND(P389*H389,2)</f>
        <v>0</v>
      </c>
      <c r="BL389" s="19" t="s">
        <v>175</v>
      </c>
      <c r="BM389" s="233" t="s">
        <v>2759</v>
      </c>
    </row>
    <row r="390" s="13" customFormat="1">
      <c r="A390" s="13"/>
      <c r="B390" s="245"/>
      <c r="C390" s="246"/>
      <c r="D390" s="247" t="s">
        <v>605</v>
      </c>
      <c r="E390" s="248" t="s">
        <v>20</v>
      </c>
      <c r="F390" s="249" t="s">
        <v>2760</v>
      </c>
      <c r="G390" s="246"/>
      <c r="H390" s="250">
        <v>10</v>
      </c>
      <c r="I390" s="251"/>
      <c r="J390" s="251"/>
      <c r="K390" s="246"/>
      <c r="L390" s="246"/>
      <c r="M390" s="252"/>
      <c r="N390" s="253"/>
      <c r="O390" s="254"/>
      <c r="P390" s="254"/>
      <c r="Q390" s="254"/>
      <c r="R390" s="254"/>
      <c r="S390" s="254"/>
      <c r="T390" s="254"/>
      <c r="U390" s="254"/>
      <c r="V390" s="254"/>
      <c r="W390" s="254"/>
      <c r="X390" s="255"/>
      <c r="Y390" s="13"/>
      <c r="Z390" s="13"/>
      <c r="AA390" s="13"/>
      <c r="AB390" s="13"/>
      <c r="AC390" s="13"/>
      <c r="AD390" s="13"/>
      <c r="AE390" s="13"/>
      <c r="AT390" s="256" t="s">
        <v>605</v>
      </c>
      <c r="AU390" s="256" t="s">
        <v>165</v>
      </c>
      <c r="AV390" s="13" t="s">
        <v>86</v>
      </c>
      <c r="AW390" s="13" t="s">
        <v>5</v>
      </c>
      <c r="AX390" s="13" t="s">
        <v>84</v>
      </c>
      <c r="AY390" s="256" t="s">
        <v>166</v>
      </c>
    </row>
    <row r="391" s="2" customFormat="1" ht="24.15" customHeight="1">
      <c r="A391" s="40"/>
      <c r="B391" s="41"/>
      <c r="C391" s="220" t="s">
        <v>477</v>
      </c>
      <c r="D391" s="220" t="s">
        <v>171</v>
      </c>
      <c r="E391" s="221" t="s">
        <v>2078</v>
      </c>
      <c r="F391" s="222" t="s">
        <v>2079</v>
      </c>
      <c r="G391" s="223" t="s">
        <v>174</v>
      </c>
      <c r="H391" s="224">
        <v>399.89999999999998</v>
      </c>
      <c r="I391" s="225"/>
      <c r="J391" s="225"/>
      <c r="K391" s="226">
        <f>ROUND(P391*H391,2)</f>
        <v>0</v>
      </c>
      <c r="L391" s="227"/>
      <c r="M391" s="46"/>
      <c r="N391" s="228" t="s">
        <v>20</v>
      </c>
      <c r="O391" s="229" t="s">
        <v>45</v>
      </c>
      <c r="P391" s="230">
        <f>I391+J391</f>
        <v>0</v>
      </c>
      <c r="Q391" s="230">
        <f>ROUND(I391*H391,2)</f>
        <v>0</v>
      </c>
      <c r="R391" s="230">
        <f>ROUND(J391*H391,2)</f>
        <v>0</v>
      </c>
      <c r="S391" s="86"/>
      <c r="T391" s="231">
        <f>S391*H391</f>
        <v>0</v>
      </c>
      <c r="U391" s="231">
        <v>0.00011</v>
      </c>
      <c r="V391" s="231">
        <f>U391*H391</f>
        <v>0.043989</v>
      </c>
      <c r="W391" s="231">
        <v>0</v>
      </c>
      <c r="X391" s="232">
        <f>W391*H391</f>
        <v>0</v>
      </c>
      <c r="Y391" s="40"/>
      <c r="Z391" s="40"/>
      <c r="AA391" s="40"/>
      <c r="AB391" s="40"/>
      <c r="AC391" s="40"/>
      <c r="AD391" s="40"/>
      <c r="AE391" s="40"/>
      <c r="AR391" s="233" t="s">
        <v>175</v>
      </c>
      <c r="AT391" s="233" t="s">
        <v>171</v>
      </c>
      <c r="AU391" s="233" t="s">
        <v>165</v>
      </c>
      <c r="AY391" s="19" t="s">
        <v>166</v>
      </c>
      <c r="BE391" s="234">
        <f>IF(O391="základní",K391,0)</f>
        <v>0</v>
      </c>
      <c r="BF391" s="234">
        <f>IF(O391="snížená",K391,0)</f>
        <v>0</v>
      </c>
      <c r="BG391" s="234">
        <f>IF(O391="zákl. přenesená",K391,0)</f>
        <v>0</v>
      </c>
      <c r="BH391" s="234">
        <f>IF(O391="sníž. přenesená",K391,0)</f>
        <v>0</v>
      </c>
      <c r="BI391" s="234">
        <f>IF(O391="nulová",K391,0)</f>
        <v>0</v>
      </c>
      <c r="BJ391" s="19" t="s">
        <v>84</v>
      </c>
      <c r="BK391" s="234">
        <f>ROUND(P391*H391,2)</f>
        <v>0</v>
      </c>
      <c r="BL391" s="19" t="s">
        <v>175</v>
      </c>
      <c r="BM391" s="233" t="s">
        <v>2761</v>
      </c>
    </row>
    <row r="392" s="15" customFormat="1">
      <c r="A392" s="15"/>
      <c r="B392" s="277"/>
      <c r="C392" s="278"/>
      <c r="D392" s="247" t="s">
        <v>605</v>
      </c>
      <c r="E392" s="279" t="s">
        <v>20</v>
      </c>
      <c r="F392" s="280" t="s">
        <v>2762</v>
      </c>
      <c r="G392" s="278"/>
      <c r="H392" s="279" t="s">
        <v>20</v>
      </c>
      <c r="I392" s="281"/>
      <c r="J392" s="281"/>
      <c r="K392" s="278"/>
      <c r="L392" s="278"/>
      <c r="M392" s="282"/>
      <c r="N392" s="283"/>
      <c r="O392" s="284"/>
      <c r="P392" s="284"/>
      <c r="Q392" s="284"/>
      <c r="R392" s="284"/>
      <c r="S392" s="284"/>
      <c r="T392" s="284"/>
      <c r="U392" s="284"/>
      <c r="V392" s="284"/>
      <c r="W392" s="284"/>
      <c r="X392" s="285"/>
      <c r="Y392" s="15"/>
      <c r="Z392" s="15"/>
      <c r="AA392" s="15"/>
      <c r="AB392" s="15"/>
      <c r="AC392" s="15"/>
      <c r="AD392" s="15"/>
      <c r="AE392" s="15"/>
      <c r="AT392" s="286" t="s">
        <v>605</v>
      </c>
      <c r="AU392" s="286" t="s">
        <v>165</v>
      </c>
      <c r="AV392" s="15" t="s">
        <v>84</v>
      </c>
      <c r="AW392" s="15" t="s">
        <v>5</v>
      </c>
      <c r="AX392" s="15" t="s">
        <v>76</v>
      </c>
      <c r="AY392" s="286" t="s">
        <v>166</v>
      </c>
    </row>
    <row r="393" s="13" customFormat="1">
      <c r="A393" s="13"/>
      <c r="B393" s="245"/>
      <c r="C393" s="246"/>
      <c r="D393" s="247" t="s">
        <v>605</v>
      </c>
      <c r="E393" s="248" t="s">
        <v>20</v>
      </c>
      <c r="F393" s="249" t="s">
        <v>2763</v>
      </c>
      <c r="G393" s="246"/>
      <c r="H393" s="250">
        <v>12</v>
      </c>
      <c r="I393" s="251"/>
      <c r="J393" s="251"/>
      <c r="K393" s="246"/>
      <c r="L393" s="246"/>
      <c r="M393" s="252"/>
      <c r="N393" s="253"/>
      <c r="O393" s="254"/>
      <c r="P393" s="254"/>
      <c r="Q393" s="254"/>
      <c r="R393" s="254"/>
      <c r="S393" s="254"/>
      <c r="T393" s="254"/>
      <c r="U393" s="254"/>
      <c r="V393" s="254"/>
      <c r="W393" s="254"/>
      <c r="X393" s="255"/>
      <c r="Y393" s="13"/>
      <c r="Z393" s="13"/>
      <c r="AA393" s="13"/>
      <c r="AB393" s="13"/>
      <c r="AC393" s="13"/>
      <c r="AD393" s="13"/>
      <c r="AE393" s="13"/>
      <c r="AT393" s="256" t="s">
        <v>605</v>
      </c>
      <c r="AU393" s="256" t="s">
        <v>165</v>
      </c>
      <c r="AV393" s="13" t="s">
        <v>86</v>
      </c>
      <c r="AW393" s="13" t="s">
        <v>5</v>
      </c>
      <c r="AX393" s="13" t="s">
        <v>76</v>
      </c>
      <c r="AY393" s="256" t="s">
        <v>166</v>
      </c>
    </row>
    <row r="394" s="15" customFormat="1">
      <c r="A394" s="15"/>
      <c r="B394" s="277"/>
      <c r="C394" s="278"/>
      <c r="D394" s="247" t="s">
        <v>605</v>
      </c>
      <c r="E394" s="279" t="s">
        <v>20</v>
      </c>
      <c r="F394" s="280" t="s">
        <v>2764</v>
      </c>
      <c r="G394" s="278"/>
      <c r="H394" s="279" t="s">
        <v>20</v>
      </c>
      <c r="I394" s="281"/>
      <c r="J394" s="281"/>
      <c r="K394" s="278"/>
      <c r="L394" s="278"/>
      <c r="M394" s="282"/>
      <c r="N394" s="283"/>
      <c r="O394" s="284"/>
      <c r="P394" s="284"/>
      <c r="Q394" s="284"/>
      <c r="R394" s="284"/>
      <c r="S394" s="284"/>
      <c r="T394" s="284"/>
      <c r="U394" s="284"/>
      <c r="V394" s="284"/>
      <c r="W394" s="284"/>
      <c r="X394" s="285"/>
      <c r="Y394" s="15"/>
      <c r="Z394" s="15"/>
      <c r="AA394" s="15"/>
      <c r="AB394" s="15"/>
      <c r="AC394" s="15"/>
      <c r="AD394" s="15"/>
      <c r="AE394" s="15"/>
      <c r="AT394" s="286" t="s">
        <v>605</v>
      </c>
      <c r="AU394" s="286" t="s">
        <v>165</v>
      </c>
      <c r="AV394" s="15" t="s">
        <v>84</v>
      </c>
      <c r="AW394" s="15" t="s">
        <v>5</v>
      </c>
      <c r="AX394" s="15" t="s">
        <v>76</v>
      </c>
      <c r="AY394" s="286" t="s">
        <v>166</v>
      </c>
    </row>
    <row r="395" s="13" customFormat="1">
      <c r="A395" s="13"/>
      <c r="B395" s="245"/>
      <c r="C395" s="246"/>
      <c r="D395" s="247" t="s">
        <v>605</v>
      </c>
      <c r="E395" s="248" t="s">
        <v>20</v>
      </c>
      <c r="F395" s="249" t="s">
        <v>2765</v>
      </c>
      <c r="G395" s="246"/>
      <c r="H395" s="250">
        <v>386.89999999999998</v>
      </c>
      <c r="I395" s="251"/>
      <c r="J395" s="251"/>
      <c r="K395" s="246"/>
      <c r="L395" s="246"/>
      <c r="M395" s="252"/>
      <c r="N395" s="253"/>
      <c r="O395" s="254"/>
      <c r="P395" s="254"/>
      <c r="Q395" s="254"/>
      <c r="R395" s="254"/>
      <c r="S395" s="254"/>
      <c r="T395" s="254"/>
      <c r="U395" s="254"/>
      <c r="V395" s="254"/>
      <c r="W395" s="254"/>
      <c r="X395" s="255"/>
      <c r="Y395" s="13"/>
      <c r="Z395" s="13"/>
      <c r="AA395" s="13"/>
      <c r="AB395" s="13"/>
      <c r="AC395" s="13"/>
      <c r="AD395" s="13"/>
      <c r="AE395" s="13"/>
      <c r="AT395" s="256" t="s">
        <v>605</v>
      </c>
      <c r="AU395" s="256" t="s">
        <v>165</v>
      </c>
      <c r="AV395" s="13" t="s">
        <v>86</v>
      </c>
      <c r="AW395" s="13" t="s">
        <v>5</v>
      </c>
      <c r="AX395" s="13" t="s">
        <v>76</v>
      </c>
      <c r="AY395" s="256" t="s">
        <v>166</v>
      </c>
    </row>
    <row r="396" s="15" customFormat="1">
      <c r="A396" s="15"/>
      <c r="B396" s="277"/>
      <c r="C396" s="278"/>
      <c r="D396" s="247" t="s">
        <v>605</v>
      </c>
      <c r="E396" s="279" t="s">
        <v>20</v>
      </c>
      <c r="F396" s="280" t="s">
        <v>2085</v>
      </c>
      <c r="G396" s="278"/>
      <c r="H396" s="279" t="s">
        <v>20</v>
      </c>
      <c r="I396" s="281"/>
      <c r="J396" s="281"/>
      <c r="K396" s="278"/>
      <c r="L396" s="278"/>
      <c r="M396" s="282"/>
      <c r="N396" s="283"/>
      <c r="O396" s="284"/>
      <c r="P396" s="284"/>
      <c r="Q396" s="284"/>
      <c r="R396" s="284"/>
      <c r="S396" s="284"/>
      <c r="T396" s="284"/>
      <c r="U396" s="284"/>
      <c r="V396" s="284"/>
      <c r="W396" s="284"/>
      <c r="X396" s="285"/>
      <c r="Y396" s="15"/>
      <c r="Z396" s="15"/>
      <c r="AA396" s="15"/>
      <c r="AB396" s="15"/>
      <c r="AC396" s="15"/>
      <c r="AD396" s="15"/>
      <c r="AE396" s="15"/>
      <c r="AT396" s="286" t="s">
        <v>605</v>
      </c>
      <c r="AU396" s="286" t="s">
        <v>165</v>
      </c>
      <c r="AV396" s="15" t="s">
        <v>84</v>
      </c>
      <c r="AW396" s="15" t="s">
        <v>5</v>
      </c>
      <c r="AX396" s="15" t="s">
        <v>76</v>
      </c>
      <c r="AY396" s="286" t="s">
        <v>166</v>
      </c>
    </row>
    <row r="397" s="13" customFormat="1">
      <c r="A397" s="13"/>
      <c r="B397" s="245"/>
      <c r="C397" s="246"/>
      <c r="D397" s="247" t="s">
        <v>605</v>
      </c>
      <c r="E397" s="248" t="s">
        <v>20</v>
      </c>
      <c r="F397" s="249" t="s">
        <v>84</v>
      </c>
      <c r="G397" s="246"/>
      <c r="H397" s="250">
        <v>1</v>
      </c>
      <c r="I397" s="251"/>
      <c r="J397" s="251"/>
      <c r="K397" s="246"/>
      <c r="L397" s="246"/>
      <c r="M397" s="252"/>
      <c r="N397" s="253"/>
      <c r="O397" s="254"/>
      <c r="P397" s="254"/>
      <c r="Q397" s="254"/>
      <c r="R397" s="254"/>
      <c r="S397" s="254"/>
      <c r="T397" s="254"/>
      <c r="U397" s="254"/>
      <c r="V397" s="254"/>
      <c r="W397" s="254"/>
      <c r="X397" s="255"/>
      <c r="Y397" s="13"/>
      <c r="Z397" s="13"/>
      <c r="AA397" s="13"/>
      <c r="AB397" s="13"/>
      <c r="AC397" s="13"/>
      <c r="AD397" s="13"/>
      <c r="AE397" s="13"/>
      <c r="AT397" s="256" t="s">
        <v>605</v>
      </c>
      <c r="AU397" s="256" t="s">
        <v>165</v>
      </c>
      <c r="AV397" s="13" t="s">
        <v>86</v>
      </c>
      <c r="AW397" s="13" t="s">
        <v>5</v>
      </c>
      <c r="AX397" s="13" t="s">
        <v>76</v>
      </c>
      <c r="AY397" s="256" t="s">
        <v>166</v>
      </c>
    </row>
    <row r="398" s="14" customFormat="1">
      <c r="A398" s="14"/>
      <c r="B398" s="257"/>
      <c r="C398" s="258"/>
      <c r="D398" s="247" t="s">
        <v>605</v>
      </c>
      <c r="E398" s="259" t="s">
        <v>20</v>
      </c>
      <c r="F398" s="260" t="s">
        <v>608</v>
      </c>
      <c r="G398" s="258"/>
      <c r="H398" s="261">
        <v>399.89999999999998</v>
      </c>
      <c r="I398" s="262"/>
      <c r="J398" s="262"/>
      <c r="K398" s="258"/>
      <c r="L398" s="258"/>
      <c r="M398" s="263"/>
      <c r="N398" s="264"/>
      <c r="O398" s="265"/>
      <c r="P398" s="265"/>
      <c r="Q398" s="265"/>
      <c r="R398" s="265"/>
      <c r="S398" s="265"/>
      <c r="T398" s="265"/>
      <c r="U398" s="265"/>
      <c r="V398" s="265"/>
      <c r="W398" s="265"/>
      <c r="X398" s="266"/>
      <c r="Y398" s="14"/>
      <c r="Z398" s="14"/>
      <c r="AA398" s="14"/>
      <c r="AB398" s="14"/>
      <c r="AC398" s="14"/>
      <c r="AD398" s="14"/>
      <c r="AE398" s="14"/>
      <c r="AT398" s="267" t="s">
        <v>605</v>
      </c>
      <c r="AU398" s="267" t="s">
        <v>165</v>
      </c>
      <c r="AV398" s="14" t="s">
        <v>175</v>
      </c>
      <c r="AW398" s="14" t="s">
        <v>5</v>
      </c>
      <c r="AX398" s="14" t="s">
        <v>84</v>
      </c>
      <c r="AY398" s="267" t="s">
        <v>166</v>
      </c>
    </row>
    <row r="399" s="2" customFormat="1" ht="24.15" customHeight="1">
      <c r="A399" s="40"/>
      <c r="B399" s="41"/>
      <c r="C399" s="220" t="s">
        <v>481</v>
      </c>
      <c r="D399" s="220" t="s">
        <v>171</v>
      </c>
      <c r="E399" s="221" t="s">
        <v>2091</v>
      </c>
      <c r="F399" s="222" t="s">
        <v>2092</v>
      </c>
      <c r="G399" s="223" t="s">
        <v>998</v>
      </c>
      <c r="H399" s="224">
        <v>4</v>
      </c>
      <c r="I399" s="225"/>
      <c r="J399" s="225"/>
      <c r="K399" s="226">
        <f>ROUND(P399*H399,2)</f>
        <v>0</v>
      </c>
      <c r="L399" s="227"/>
      <c r="M399" s="46"/>
      <c r="N399" s="228" t="s">
        <v>20</v>
      </c>
      <c r="O399" s="229" t="s">
        <v>45</v>
      </c>
      <c r="P399" s="230">
        <f>I399+J399</f>
        <v>0</v>
      </c>
      <c r="Q399" s="230">
        <f>ROUND(I399*H399,2)</f>
        <v>0</v>
      </c>
      <c r="R399" s="230">
        <f>ROUND(J399*H399,2)</f>
        <v>0</v>
      </c>
      <c r="S399" s="86"/>
      <c r="T399" s="231">
        <f>S399*H399</f>
        <v>0</v>
      </c>
      <c r="U399" s="231">
        <v>0.00059999999999999995</v>
      </c>
      <c r="V399" s="231">
        <f>U399*H399</f>
        <v>0.0023999999999999998</v>
      </c>
      <c r="W399" s="231">
        <v>0</v>
      </c>
      <c r="X399" s="232">
        <f>W399*H399</f>
        <v>0</v>
      </c>
      <c r="Y399" s="40"/>
      <c r="Z399" s="40"/>
      <c r="AA399" s="40"/>
      <c r="AB399" s="40"/>
      <c r="AC399" s="40"/>
      <c r="AD399" s="40"/>
      <c r="AE399" s="40"/>
      <c r="AR399" s="233" t="s">
        <v>175</v>
      </c>
      <c r="AT399" s="233" t="s">
        <v>171</v>
      </c>
      <c r="AU399" s="233" t="s">
        <v>165</v>
      </c>
      <c r="AY399" s="19" t="s">
        <v>166</v>
      </c>
      <c r="BE399" s="234">
        <f>IF(O399="základní",K399,0)</f>
        <v>0</v>
      </c>
      <c r="BF399" s="234">
        <f>IF(O399="snížená",K399,0)</f>
        <v>0</v>
      </c>
      <c r="BG399" s="234">
        <f>IF(O399="zákl. přenesená",K399,0)</f>
        <v>0</v>
      </c>
      <c r="BH399" s="234">
        <f>IF(O399="sníž. přenesená",K399,0)</f>
        <v>0</v>
      </c>
      <c r="BI399" s="234">
        <f>IF(O399="nulová",K399,0)</f>
        <v>0</v>
      </c>
      <c r="BJ399" s="19" t="s">
        <v>84</v>
      </c>
      <c r="BK399" s="234">
        <f>ROUND(P399*H399,2)</f>
        <v>0</v>
      </c>
      <c r="BL399" s="19" t="s">
        <v>175</v>
      </c>
      <c r="BM399" s="233" t="s">
        <v>2766</v>
      </c>
    </row>
    <row r="400" s="15" customFormat="1">
      <c r="A400" s="15"/>
      <c r="B400" s="277"/>
      <c r="C400" s="278"/>
      <c r="D400" s="247" t="s">
        <v>605</v>
      </c>
      <c r="E400" s="279" t="s">
        <v>20</v>
      </c>
      <c r="F400" s="280" t="s">
        <v>2767</v>
      </c>
      <c r="G400" s="278"/>
      <c r="H400" s="279" t="s">
        <v>20</v>
      </c>
      <c r="I400" s="281"/>
      <c r="J400" s="281"/>
      <c r="K400" s="278"/>
      <c r="L400" s="278"/>
      <c r="M400" s="282"/>
      <c r="N400" s="283"/>
      <c r="O400" s="284"/>
      <c r="P400" s="284"/>
      <c r="Q400" s="284"/>
      <c r="R400" s="284"/>
      <c r="S400" s="284"/>
      <c r="T400" s="284"/>
      <c r="U400" s="284"/>
      <c r="V400" s="284"/>
      <c r="W400" s="284"/>
      <c r="X400" s="285"/>
      <c r="Y400" s="15"/>
      <c r="Z400" s="15"/>
      <c r="AA400" s="15"/>
      <c r="AB400" s="15"/>
      <c r="AC400" s="15"/>
      <c r="AD400" s="15"/>
      <c r="AE400" s="15"/>
      <c r="AT400" s="286" t="s">
        <v>605</v>
      </c>
      <c r="AU400" s="286" t="s">
        <v>165</v>
      </c>
      <c r="AV400" s="15" t="s">
        <v>84</v>
      </c>
      <c r="AW400" s="15" t="s">
        <v>5</v>
      </c>
      <c r="AX400" s="15" t="s">
        <v>76</v>
      </c>
      <c r="AY400" s="286" t="s">
        <v>166</v>
      </c>
    </row>
    <row r="401" s="13" customFormat="1">
      <c r="A401" s="13"/>
      <c r="B401" s="245"/>
      <c r="C401" s="246"/>
      <c r="D401" s="247" t="s">
        <v>605</v>
      </c>
      <c r="E401" s="248" t="s">
        <v>20</v>
      </c>
      <c r="F401" s="249" t="s">
        <v>175</v>
      </c>
      <c r="G401" s="246"/>
      <c r="H401" s="250">
        <v>4</v>
      </c>
      <c r="I401" s="251"/>
      <c r="J401" s="251"/>
      <c r="K401" s="246"/>
      <c r="L401" s="246"/>
      <c r="M401" s="252"/>
      <c r="N401" s="253"/>
      <c r="O401" s="254"/>
      <c r="P401" s="254"/>
      <c r="Q401" s="254"/>
      <c r="R401" s="254"/>
      <c r="S401" s="254"/>
      <c r="T401" s="254"/>
      <c r="U401" s="254"/>
      <c r="V401" s="254"/>
      <c r="W401" s="254"/>
      <c r="X401" s="255"/>
      <c r="Y401" s="13"/>
      <c r="Z401" s="13"/>
      <c r="AA401" s="13"/>
      <c r="AB401" s="13"/>
      <c r="AC401" s="13"/>
      <c r="AD401" s="13"/>
      <c r="AE401" s="13"/>
      <c r="AT401" s="256" t="s">
        <v>605</v>
      </c>
      <c r="AU401" s="256" t="s">
        <v>165</v>
      </c>
      <c r="AV401" s="13" t="s">
        <v>86</v>
      </c>
      <c r="AW401" s="13" t="s">
        <v>5</v>
      </c>
      <c r="AX401" s="13" t="s">
        <v>84</v>
      </c>
      <c r="AY401" s="256" t="s">
        <v>166</v>
      </c>
    </row>
    <row r="402" s="2" customFormat="1" ht="24.15" customHeight="1">
      <c r="A402" s="40"/>
      <c r="B402" s="41"/>
      <c r="C402" s="235" t="s">
        <v>485</v>
      </c>
      <c r="D402" s="235" t="s">
        <v>163</v>
      </c>
      <c r="E402" s="236" t="s">
        <v>2095</v>
      </c>
      <c r="F402" s="237" t="s">
        <v>2096</v>
      </c>
      <c r="G402" s="238" t="s">
        <v>846</v>
      </c>
      <c r="H402" s="239">
        <v>43.090000000000003</v>
      </c>
      <c r="I402" s="240"/>
      <c r="J402" s="241"/>
      <c r="K402" s="242">
        <f>ROUND(P402*H402,2)</f>
        <v>0</v>
      </c>
      <c r="L402" s="241"/>
      <c r="M402" s="243"/>
      <c r="N402" s="244" t="s">
        <v>20</v>
      </c>
      <c r="O402" s="229" t="s">
        <v>45</v>
      </c>
      <c r="P402" s="230">
        <f>I402+J402</f>
        <v>0</v>
      </c>
      <c r="Q402" s="230">
        <f>ROUND(I402*H402,2)</f>
        <v>0</v>
      </c>
      <c r="R402" s="230">
        <f>ROUND(J402*H402,2)</f>
        <v>0</v>
      </c>
      <c r="S402" s="86"/>
      <c r="T402" s="231">
        <f>S402*H402</f>
        <v>0</v>
      </c>
      <c r="U402" s="231">
        <v>0.001</v>
      </c>
      <c r="V402" s="231">
        <f>U402*H402</f>
        <v>0.043090000000000003</v>
      </c>
      <c r="W402" s="231">
        <v>0</v>
      </c>
      <c r="X402" s="232">
        <f>W402*H402</f>
        <v>0</v>
      </c>
      <c r="Y402" s="40"/>
      <c r="Z402" s="40"/>
      <c r="AA402" s="40"/>
      <c r="AB402" s="40"/>
      <c r="AC402" s="40"/>
      <c r="AD402" s="40"/>
      <c r="AE402" s="40"/>
      <c r="AR402" s="233" t="s">
        <v>194</v>
      </c>
      <c r="AT402" s="233" t="s">
        <v>163</v>
      </c>
      <c r="AU402" s="233" t="s">
        <v>165</v>
      </c>
      <c r="AY402" s="19" t="s">
        <v>166</v>
      </c>
      <c r="BE402" s="234">
        <f>IF(O402="základní",K402,0)</f>
        <v>0</v>
      </c>
      <c r="BF402" s="234">
        <f>IF(O402="snížená",K402,0)</f>
        <v>0</v>
      </c>
      <c r="BG402" s="234">
        <f>IF(O402="zákl. přenesená",K402,0)</f>
        <v>0</v>
      </c>
      <c r="BH402" s="234">
        <f>IF(O402="sníž. přenesená",K402,0)</f>
        <v>0</v>
      </c>
      <c r="BI402" s="234">
        <f>IF(O402="nulová",K402,0)</f>
        <v>0</v>
      </c>
      <c r="BJ402" s="19" t="s">
        <v>84</v>
      </c>
      <c r="BK402" s="234">
        <f>ROUND(P402*H402,2)</f>
        <v>0</v>
      </c>
      <c r="BL402" s="19" t="s">
        <v>175</v>
      </c>
      <c r="BM402" s="233" t="s">
        <v>2768</v>
      </c>
    </row>
    <row r="403" s="15" customFormat="1">
      <c r="A403" s="15"/>
      <c r="B403" s="277"/>
      <c r="C403" s="278"/>
      <c r="D403" s="247" t="s">
        <v>605</v>
      </c>
      <c r="E403" s="279" t="s">
        <v>20</v>
      </c>
      <c r="F403" s="280" t="s">
        <v>2098</v>
      </c>
      <c r="G403" s="278"/>
      <c r="H403" s="279" t="s">
        <v>20</v>
      </c>
      <c r="I403" s="281"/>
      <c r="J403" s="281"/>
      <c r="K403" s="278"/>
      <c r="L403" s="278"/>
      <c r="M403" s="282"/>
      <c r="N403" s="283"/>
      <c r="O403" s="284"/>
      <c r="P403" s="284"/>
      <c r="Q403" s="284"/>
      <c r="R403" s="284"/>
      <c r="S403" s="284"/>
      <c r="T403" s="284"/>
      <c r="U403" s="284"/>
      <c r="V403" s="284"/>
      <c r="W403" s="284"/>
      <c r="X403" s="285"/>
      <c r="Y403" s="15"/>
      <c r="Z403" s="15"/>
      <c r="AA403" s="15"/>
      <c r="AB403" s="15"/>
      <c r="AC403" s="15"/>
      <c r="AD403" s="15"/>
      <c r="AE403" s="15"/>
      <c r="AT403" s="286" t="s">
        <v>605</v>
      </c>
      <c r="AU403" s="286" t="s">
        <v>165</v>
      </c>
      <c r="AV403" s="15" t="s">
        <v>84</v>
      </c>
      <c r="AW403" s="15" t="s">
        <v>5</v>
      </c>
      <c r="AX403" s="15" t="s">
        <v>76</v>
      </c>
      <c r="AY403" s="286" t="s">
        <v>166</v>
      </c>
    </row>
    <row r="404" s="13" customFormat="1">
      <c r="A404" s="13"/>
      <c r="B404" s="245"/>
      <c r="C404" s="246"/>
      <c r="D404" s="247" t="s">
        <v>605</v>
      </c>
      <c r="E404" s="248" t="s">
        <v>20</v>
      </c>
      <c r="F404" s="249" t="s">
        <v>2769</v>
      </c>
      <c r="G404" s="246"/>
      <c r="H404" s="250">
        <v>43.090000000000003</v>
      </c>
      <c r="I404" s="251"/>
      <c r="J404" s="251"/>
      <c r="K404" s="246"/>
      <c r="L404" s="246"/>
      <c r="M404" s="252"/>
      <c r="N404" s="253"/>
      <c r="O404" s="254"/>
      <c r="P404" s="254"/>
      <c r="Q404" s="254"/>
      <c r="R404" s="254"/>
      <c r="S404" s="254"/>
      <c r="T404" s="254"/>
      <c r="U404" s="254"/>
      <c r="V404" s="254"/>
      <c r="W404" s="254"/>
      <c r="X404" s="255"/>
      <c r="Y404" s="13"/>
      <c r="Z404" s="13"/>
      <c r="AA404" s="13"/>
      <c r="AB404" s="13"/>
      <c r="AC404" s="13"/>
      <c r="AD404" s="13"/>
      <c r="AE404" s="13"/>
      <c r="AT404" s="256" t="s">
        <v>605</v>
      </c>
      <c r="AU404" s="256" t="s">
        <v>165</v>
      </c>
      <c r="AV404" s="13" t="s">
        <v>86</v>
      </c>
      <c r="AW404" s="13" t="s">
        <v>5</v>
      </c>
      <c r="AX404" s="13" t="s">
        <v>84</v>
      </c>
      <c r="AY404" s="256" t="s">
        <v>166</v>
      </c>
    </row>
    <row r="405" s="2" customFormat="1" ht="16.5" customHeight="1">
      <c r="A405" s="40"/>
      <c r="B405" s="41"/>
      <c r="C405" s="220" t="s">
        <v>489</v>
      </c>
      <c r="D405" s="220" t="s">
        <v>171</v>
      </c>
      <c r="E405" s="221" t="s">
        <v>2100</v>
      </c>
      <c r="F405" s="222" t="s">
        <v>2101</v>
      </c>
      <c r="G405" s="223" t="s">
        <v>174</v>
      </c>
      <c r="H405" s="224">
        <v>402.89999999999998</v>
      </c>
      <c r="I405" s="225"/>
      <c r="J405" s="225"/>
      <c r="K405" s="226">
        <f>ROUND(P405*H405,2)</f>
        <v>0</v>
      </c>
      <c r="L405" s="227"/>
      <c r="M405" s="46"/>
      <c r="N405" s="228" t="s">
        <v>20</v>
      </c>
      <c r="O405" s="229" t="s">
        <v>45</v>
      </c>
      <c r="P405" s="230">
        <f>I405+J405</f>
        <v>0</v>
      </c>
      <c r="Q405" s="230">
        <f>ROUND(I405*H405,2)</f>
        <v>0</v>
      </c>
      <c r="R405" s="230">
        <f>ROUND(J405*H405,2)</f>
        <v>0</v>
      </c>
      <c r="S405" s="86"/>
      <c r="T405" s="231">
        <f>S405*H405</f>
        <v>0</v>
      </c>
      <c r="U405" s="231">
        <v>0</v>
      </c>
      <c r="V405" s="231">
        <f>U405*H405</f>
        <v>0</v>
      </c>
      <c r="W405" s="231">
        <v>0</v>
      </c>
      <c r="X405" s="232">
        <f>W405*H405</f>
        <v>0</v>
      </c>
      <c r="Y405" s="40"/>
      <c r="Z405" s="40"/>
      <c r="AA405" s="40"/>
      <c r="AB405" s="40"/>
      <c r="AC405" s="40"/>
      <c r="AD405" s="40"/>
      <c r="AE405" s="40"/>
      <c r="AR405" s="233" t="s">
        <v>175</v>
      </c>
      <c r="AT405" s="233" t="s">
        <v>171</v>
      </c>
      <c r="AU405" s="233" t="s">
        <v>165</v>
      </c>
      <c r="AY405" s="19" t="s">
        <v>166</v>
      </c>
      <c r="BE405" s="234">
        <f>IF(O405="základní",K405,0)</f>
        <v>0</v>
      </c>
      <c r="BF405" s="234">
        <f>IF(O405="snížená",K405,0)</f>
        <v>0</v>
      </c>
      <c r="BG405" s="234">
        <f>IF(O405="zákl. přenesená",K405,0)</f>
        <v>0</v>
      </c>
      <c r="BH405" s="234">
        <f>IF(O405="sníž. přenesená",K405,0)</f>
        <v>0</v>
      </c>
      <c r="BI405" s="234">
        <f>IF(O405="nulová",K405,0)</f>
        <v>0</v>
      </c>
      <c r="BJ405" s="19" t="s">
        <v>84</v>
      </c>
      <c r="BK405" s="234">
        <f>ROUND(P405*H405,2)</f>
        <v>0</v>
      </c>
      <c r="BL405" s="19" t="s">
        <v>175</v>
      </c>
      <c r="BM405" s="233" t="s">
        <v>2770</v>
      </c>
    </row>
    <row r="406" s="13" customFormat="1">
      <c r="A406" s="13"/>
      <c r="B406" s="245"/>
      <c r="C406" s="246"/>
      <c r="D406" s="247" t="s">
        <v>605</v>
      </c>
      <c r="E406" s="248" t="s">
        <v>20</v>
      </c>
      <c r="F406" s="249" t="s">
        <v>2771</v>
      </c>
      <c r="G406" s="246"/>
      <c r="H406" s="250">
        <v>402.89999999999998</v>
      </c>
      <c r="I406" s="251"/>
      <c r="J406" s="251"/>
      <c r="K406" s="246"/>
      <c r="L406" s="246"/>
      <c r="M406" s="252"/>
      <c r="N406" s="253"/>
      <c r="O406" s="254"/>
      <c r="P406" s="254"/>
      <c r="Q406" s="254"/>
      <c r="R406" s="254"/>
      <c r="S406" s="254"/>
      <c r="T406" s="254"/>
      <c r="U406" s="254"/>
      <c r="V406" s="254"/>
      <c r="W406" s="254"/>
      <c r="X406" s="255"/>
      <c r="Y406" s="13"/>
      <c r="Z406" s="13"/>
      <c r="AA406" s="13"/>
      <c r="AB406" s="13"/>
      <c r="AC406" s="13"/>
      <c r="AD406" s="13"/>
      <c r="AE406" s="13"/>
      <c r="AT406" s="256" t="s">
        <v>605</v>
      </c>
      <c r="AU406" s="256" t="s">
        <v>165</v>
      </c>
      <c r="AV406" s="13" t="s">
        <v>86</v>
      </c>
      <c r="AW406" s="13" t="s">
        <v>5</v>
      </c>
      <c r="AX406" s="13" t="s">
        <v>84</v>
      </c>
      <c r="AY406" s="256" t="s">
        <v>166</v>
      </c>
    </row>
    <row r="407" s="2" customFormat="1" ht="33" customHeight="1">
      <c r="A407" s="40"/>
      <c r="B407" s="41"/>
      <c r="C407" s="220" t="s">
        <v>493</v>
      </c>
      <c r="D407" s="220" t="s">
        <v>171</v>
      </c>
      <c r="E407" s="221" t="s">
        <v>2119</v>
      </c>
      <c r="F407" s="222" t="s">
        <v>2120</v>
      </c>
      <c r="G407" s="223" t="s">
        <v>174</v>
      </c>
      <c r="H407" s="224">
        <v>603.03999999999996</v>
      </c>
      <c r="I407" s="225"/>
      <c r="J407" s="225"/>
      <c r="K407" s="226">
        <f>ROUND(P407*H407,2)</f>
        <v>0</v>
      </c>
      <c r="L407" s="227"/>
      <c r="M407" s="46"/>
      <c r="N407" s="228" t="s">
        <v>20</v>
      </c>
      <c r="O407" s="229" t="s">
        <v>45</v>
      </c>
      <c r="P407" s="230">
        <f>I407+J407</f>
        <v>0</v>
      </c>
      <c r="Q407" s="230">
        <f>ROUND(I407*H407,2)</f>
        <v>0</v>
      </c>
      <c r="R407" s="230">
        <f>ROUND(J407*H407,2)</f>
        <v>0</v>
      </c>
      <c r="S407" s="86"/>
      <c r="T407" s="231">
        <f>S407*H407</f>
        <v>0</v>
      </c>
      <c r="U407" s="231">
        <v>0.15540000000000001</v>
      </c>
      <c r="V407" s="231">
        <f>U407*H407</f>
        <v>93.712416000000005</v>
      </c>
      <c r="W407" s="231">
        <v>0</v>
      </c>
      <c r="X407" s="232">
        <f>W407*H407</f>
        <v>0</v>
      </c>
      <c r="Y407" s="40"/>
      <c r="Z407" s="40"/>
      <c r="AA407" s="40"/>
      <c r="AB407" s="40"/>
      <c r="AC407" s="40"/>
      <c r="AD407" s="40"/>
      <c r="AE407" s="40"/>
      <c r="AR407" s="233" t="s">
        <v>175</v>
      </c>
      <c r="AT407" s="233" t="s">
        <v>171</v>
      </c>
      <c r="AU407" s="233" t="s">
        <v>165</v>
      </c>
      <c r="AY407" s="19" t="s">
        <v>166</v>
      </c>
      <c r="BE407" s="234">
        <f>IF(O407="základní",K407,0)</f>
        <v>0</v>
      </c>
      <c r="BF407" s="234">
        <f>IF(O407="snížená",K407,0)</f>
        <v>0</v>
      </c>
      <c r="BG407" s="234">
        <f>IF(O407="zákl. přenesená",K407,0)</f>
        <v>0</v>
      </c>
      <c r="BH407" s="234">
        <f>IF(O407="sníž. přenesená",K407,0)</f>
        <v>0</v>
      </c>
      <c r="BI407" s="234">
        <f>IF(O407="nulová",K407,0)</f>
        <v>0</v>
      </c>
      <c r="BJ407" s="19" t="s">
        <v>84</v>
      </c>
      <c r="BK407" s="234">
        <f>ROUND(P407*H407,2)</f>
        <v>0</v>
      </c>
      <c r="BL407" s="19" t="s">
        <v>175</v>
      </c>
      <c r="BM407" s="233" t="s">
        <v>2772</v>
      </c>
    </row>
    <row r="408" s="15" customFormat="1">
      <c r="A408" s="15"/>
      <c r="B408" s="277"/>
      <c r="C408" s="278"/>
      <c r="D408" s="247" t="s">
        <v>605</v>
      </c>
      <c r="E408" s="279" t="s">
        <v>20</v>
      </c>
      <c r="F408" s="280" t="s">
        <v>2773</v>
      </c>
      <c r="G408" s="278"/>
      <c r="H408" s="279" t="s">
        <v>20</v>
      </c>
      <c r="I408" s="281"/>
      <c r="J408" s="281"/>
      <c r="K408" s="278"/>
      <c r="L408" s="278"/>
      <c r="M408" s="282"/>
      <c r="N408" s="283"/>
      <c r="O408" s="284"/>
      <c r="P408" s="284"/>
      <c r="Q408" s="284"/>
      <c r="R408" s="284"/>
      <c r="S408" s="284"/>
      <c r="T408" s="284"/>
      <c r="U408" s="284"/>
      <c r="V408" s="284"/>
      <c r="W408" s="284"/>
      <c r="X408" s="285"/>
      <c r="Y408" s="15"/>
      <c r="Z408" s="15"/>
      <c r="AA408" s="15"/>
      <c r="AB408" s="15"/>
      <c r="AC408" s="15"/>
      <c r="AD408" s="15"/>
      <c r="AE408" s="15"/>
      <c r="AT408" s="286" t="s">
        <v>605</v>
      </c>
      <c r="AU408" s="286" t="s">
        <v>165</v>
      </c>
      <c r="AV408" s="15" t="s">
        <v>84</v>
      </c>
      <c r="AW408" s="15" t="s">
        <v>5</v>
      </c>
      <c r="AX408" s="15" t="s">
        <v>76</v>
      </c>
      <c r="AY408" s="286" t="s">
        <v>166</v>
      </c>
    </row>
    <row r="409" s="13" customFormat="1">
      <c r="A409" s="13"/>
      <c r="B409" s="245"/>
      <c r="C409" s="246"/>
      <c r="D409" s="247" t="s">
        <v>605</v>
      </c>
      <c r="E409" s="248" t="s">
        <v>20</v>
      </c>
      <c r="F409" s="249" t="s">
        <v>1142</v>
      </c>
      <c r="G409" s="246"/>
      <c r="H409" s="250">
        <v>262</v>
      </c>
      <c r="I409" s="251"/>
      <c r="J409" s="251"/>
      <c r="K409" s="246"/>
      <c r="L409" s="246"/>
      <c r="M409" s="252"/>
      <c r="N409" s="253"/>
      <c r="O409" s="254"/>
      <c r="P409" s="254"/>
      <c r="Q409" s="254"/>
      <c r="R409" s="254"/>
      <c r="S409" s="254"/>
      <c r="T409" s="254"/>
      <c r="U409" s="254"/>
      <c r="V409" s="254"/>
      <c r="W409" s="254"/>
      <c r="X409" s="255"/>
      <c r="Y409" s="13"/>
      <c r="Z409" s="13"/>
      <c r="AA409" s="13"/>
      <c r="AB409" s="13"/>
      <c r="AC409" s="13"/>
      <c r="AD409" s="13"/>
      <c r="AE409" s="13"/>
      <c r="AT409" s="256" t="s">
        <v>605</v>
      </c>
      <c r="AU409" s="256" t="s">
        <v>165</v>
      </c>
      <c r="AV409" s="13" t="s">
        <v>86</v>
      </c>
      <c r="AW409" s="13" t="s">
        <v>5</v>
      </c>
      <c r="AX409" s="13" t="s">
        <v>76</v>
      </c>
      <c r="AY409" s="256" t="s">
        <v>166</v>
      </c>
    </row>
    <row r="410" s="15" customFormat="1">
      <c r="A410" s="15"/>
      <c r="B410" s="277"/>
      <c r="C410" s="278"/>
      <c r="D410" s="247" t="s">
        <v>605</v>
      </c>
      <c r="E410" s="279" t="s">
        <v>20</v>
      </c>
      <c r="F410" s="280" t="s">
        <v>2122</v>
      </c>
      <c r="G410" s="278"/>
      <c r="H410" s="279" t="s">
        <v>20</v>
      </c>
      <c r="I410" s="281"/>
      <c r="J410" s="281"/>
      <c r="K410" s="278"/>
      <c r="L410" s="278"/>
      <c r="M410" s="282"/>
      <c r="N410" s="283"/>
      <c r="O410" s="284"/>
      <c r="P410" s="284"/>
      <c r="Q410" s="284"/>
      <c r="R410" s="284"/>
      <c r="S410" s="284"/>
      <c r="T410" s="284"/>
      <c r="U410" s="284"/>
      <c r="V410" s="284"/>
      <c r="W410" s="284"/>
      <c r="X410" s="285"/>
      <c r="Y410" s="15"/>
      <c r="Z410" s="15"/>
      <c r="AA410" s="15"/>
      <c r="AB410" s="15"/>
      <c r="AC410" s="15"/>
      <c r="AD410" s="15"/>
      <c r="AE410" s="15"/>
      <c r="AT410" s="286" t="s">
        <v>605</v>
      </c>
      <c r="AU410" s="286" t="s">
        <v>165</v>
      </c>
      <c r="AV410" s="15" t="s">
        <v>84</v>
      </c>
      <c r="AW410" s="15" t="s">
        <v>5</v>
      </c>
      <c r="AX410" s="15" t="s">
        <v>76</v>
      </c>
      <c r="AY410" s="286" t="s">
        <v>166</v>
      </c>
    </row>
    <row r="411" s="13" customFormat="1">
      <c r="A411" s="13"/>
      <c r="B411" s="245"/>
      <c r="C411" s="246"/>
      <c r="D411" s="247" t="s">
        <v>605</v>
      </c>
      <c r="E411" s="248" t="s">
        <v>20</v>
      </c>
      <c r="F411" s="249" t="s">
        <v>2774</v>
      </c>
      <c r="G411" s="246"/>
      <c r="H411" s="250">
        <v>9.5</v>
      </c>
      <c r="I411" s="251"/>
      <c r="J411" s="251"/>
      <c r="K411" s="246"/>
      <c r="L411" s="246"/>
      <c r="M411" s="252"/>
      <c r="N411" s="253"/>
      <c r="O411" s="254"/>
      <c r="P411" s="254"/>
      <c r="Q411" s="254"/>
      <c r="R411" s="254"/>
      <c r="S411" s="254"/>
      <c r="T411" s="254"/>
      <c r="U411" s="254"/>
      <c r="V411" s="254"/>
      <c r="W411" s="254"/>
      <c r="X411" s="255"/>
      <c r="Y411" s="13"/>
      <c r="Z411" s="13"/>
      <c r="AA411" s="13"/>
      <c r="AB411" s="13"/>
      <c r="AC411" s="13"/>
      <c r="AD411" s="13"/>
      <c r="AE411" s="13"/>
      <c r="AT411" s="256" t="s">
        <v>605</v>
      </c>
      <c r="AU411" s="256" t="s">
        <v>165</v>
      </c>
      <c r="AV411" s="13" t="s">
        <v>86</v>
      </c>
      <c r="AW411" s="13" t="s">
        <v>5</v>
      </c>
      <c r="AX411" s="13" t="s">
        <v>76</v>
      </c>
      <c r="AY411" s="256" t="s">
        <v>166</v>
      </c>
    </row>
    <row r="412" s="15" customFormat="1">
      <c r="A412" s="15"/>
      <c r="B412" s="277"/>
      <c r="C412" s="278"/>
      <c r="D412" s="247" t="s">
        <v>605</v>
      </c>
      <c r="E412" s="279" t="s">
        <v>20</v>
      </c>
      <c r="F412" s="280" t="s">
        <v>2124</v>
      </c>
      <c r="G412" s="278"/>
      <c r="H412" s="279" t="s">
        <v>20</v>
      </c>
      <c r="I412" s="281"/>
      <c r="J412" s="281"/>
      <c r="K412" s="278"/>
      <c r="L412" s="278"/>
      <c r="M412" s="282"/>
      <c r="N412" s="283"/>
      <c r="O412" s="284"/>
      <c r="P412" s="284"/>
      <c r="Q412" s="284"/>
      <c r="R412" s="284"/>
      <c r="S412" s="284"/>
      <c r="T412" s="284"/>
      <c r="U412" s="284"/>
      <c r="V412" s="284"/>
      <c r="W412" s="284"/>
      <c r="X412" s="285"/>
      <c r="Y412" s="15"/>
      <c r="Z412" s="15"/>
      <c r="AA412" s="15"/>
      <c r="AB412" s="15"/>
      <c r="AC412" s="15"/>
      <c r="AD412" s="15"/>
      <c r="AE412" s="15"/>
      <c r="AT412" s="286" t="s">
        <v>605</v>
      </c>
      <c r="AU412" s="286" t="s">
        <v>165</v>
      </c>
      <c r="AV412" s="15" t="s">
        <v>84</v>
      </c>
      <c r="AW412" s="15" t="s">
        <v>5</v>
      </c>
      <c r="AX412" s="15" t="s">
        <v>76</v>
      </c>
      <c r="AY412" s="286" t="s">
        <v>166</v>
      </c>
    </row>
    <row r="413" s="13" customFormat="1">
      <c r="A413" s="13"/>
      <c r="B413" s="245"/>
      <c r="C413" s="246"/>
      <c r="D413" s="247" t="s">
        <v>605</v>
      </c>
      <c r="E413" s="248" t="s">
        <v>20</v>
      </c>
      <c r="F413" s="249" t="s">
        <v>2775</v>
      </c>
      <c r="G413" s="246"/>
      <c r="H413" s="250">
        <v>2</v>
      </c>
      <c r="I413" s="251"/>
      <c r="J413" s="251"/>
      <c r="K413" s="246"/>
      <c r="L413" s="246"/>
      <c r="M413" s="252"/>
      <c r="N413" s="253"/>
      <c r="O413" s="254"/>
      <c r="P413" s="254"/>
      <c r="Q413" s="254"/>
      <c r="R413" s="254"/>
      <c r="S413" s="254"/>
      <c r="T413" s="254"/>
      <c r="U413" s="254"/>
      <c r="V413" s="254"/>
      <c r="W413" s="254"/>
      <c r="X413" s="255"/>
      <c r="Y413" s="13"/>
      <c r="Z413" s="13"/>
      <c r="AA413" s="13"/>
      <c r="AB413" s="13"/>
      <c r="AC413" s="13"/>
      <c r="AD413" s="13"/>
      <c r="AE413" s="13"/>
      <c r="AT413" s="256" t="s">
        <v>605</v>
      </c>
      <c r="AU413" s="256" t="s">
        <v>165</v>
      </c>
      <c r="AV413" s="13" t="s">
        <v>86</v>
      </c>
      <c r="AW413" s="13" t="s">
        <v>5</v>
      </c>
      <c r="AX413" s="13" t="s">
        <v>76</v>
      </c>
      <c r="AY413" s="256" t="s">
        <v>166</v>
      </c>
    </row>
    <row r="414" s="15" customFormat="1">
      <c r="A414" s="15"/>
      <c r="B414" s="277"/>
      <c r="C414" s="278"/>
      <c r="D414" s="247" t="s">
        <v>605</v>
      </c>
      <c r="E414" s="279" t="s">
        <v>20</v>
      </c>
      <c r="F414" s="280" t="s">
        <v>2776</v>
      </c>
      <c r="G414" s="278"/>
      <c r="H414" s="279" t="s">
        <v>20</v>
      </c>
      <c r="I414" s="281"/>
      <c r="J414" s="281"/>
      <c r="K414" s="278"/>
      <c r="L414" s="278"/>
      <c r="M414" s="282"/>
      <c r="N414" s="283"/>
      <c r="O414" s="284"/>
      <c r="P414" s="284"/>
      <c r="Q414" s="284"/>
      <c r="R414" s="284"/>
      <c r="S414" s="284"/>
      <c r="T414" s="284"/>
      <c r="U414" s="284"/>
      <c r="V414" s="284"/>
      <c r="W414" s="284"/>
      <c r="X414" s="285"/>
      <c r="Y414" s="15"/>
      <c r="Z414" s="15"/>
      <c r="AA414" s="15"/>
      <c r="AB414" s="15"/>
      <c r="AC414" s="15"/>
      <c r="AD414" s="15"/>
      <c r="AE414" s="15"/>
      <c r="AT414" s="286" t="s">
        <v>605</v>
      </c>
      <c r="AU414" s="286" t="s">
        <v>165</v>
      </c>
      <c r="AV414" s="15" t="s">
        <v>84</v>
      </c>
      <c r="AW414" s="15" t="s">
        <v>5</v>
      </c>
      <c r="AX414" s="15" t="s">
        <v>76</v>
      </c>
      <c r="AY414" s="286" t="s">
        <v>166</v>
      </c>
    </row>
    <row r="415" s="13" customFormat="1">
      <c r="A415" s="13"/>
      <c r="B415" s="245"/>
      <c r="C415" s="246"/>
      <c r="D415" s="247" t="s">
        <v>605</v>
      </c>
      <c r="E415" s="248" t="s">
        <v>20</v>
      </c>
      <c r="F415" s="249" t="s">
        <v>2777</v>
      </c>
      <c r="G415" s="246"/>
      <c r="H415" s="250">
        <v>329.54000000000002</v>
      </c>
      <c r="I415" s="251"/>
      <c r="J415" s="251"/>
      <c r="K415" s="246"/>
      <c r="L415" s="246"/>
      <c r="M415" s="252"/>
      <c r="N415" s="253"/>
      <c r="O415" s="254"/>
      <c r="P415" s="254"/>
      <c r="Q415" s="254"/>
      <c r="R415" s="254"/>
      <c r="S415" s="254"/>
      <c r="T415" s="254"/>
      <c r="U415" s="254"/>
      <c r="V415" s="254"/>
      <c r="W415" s="254"/>
      <c r="X415" s="255"/>
      <c r="Y415" s="13"/>
      <c r="Z415" s="13"/>
      <c r="AA415" s="13"/>
      <c r="AB415" s="13"/>
      <c r="AC415" s="13"/>
      <c r="AD415" s="13"/>
      <c r="AE415" s="13"/>
      <c r="AT415" s="256" t="s">
        <v>605</v>
      </c>
      <c r="AU415" s="256" t="s">
        <v>165</v>
      </c>
      <c r="AV415" s="13" t="s">
        <v>86</v>
      </c>
      <c r="AW415" s="13" t="s">
        <v>5</v>
      </c>
      <c r="AX415" s="13" t="s">
        <v>76</v>
      </c>
      <c r="AY415" s="256" t="s">
        <v>166</v>
      </c>
    </row>
    <row r="416" s="14" customFormat="1">
      <c r="A416" s="14"/>
      <c r="B416" s="257"/>
      <c r="C416" s="258"/>
      <c r="D416" s="247" t="s">
        <v>605</v>
      </c>
      <c r="E416" s="259" t="s">
        <v>20</v>
      </c>
      <c r="F416" s="260" t="s">
        <v>608</v>
      </c>
      <c r="G416" s="258"/>
      <c r="H416" s="261">
        <v>603.03999999999996</v>
      </c>
      <c r="I416" s="262"/>
      <c r="J416" s="262"/>
      <c r="K416" s="258"/>
      <c r="L416" s="258"/>
      <c r="M416" s="263"/>
      <c r="N416" s="264"/>
      <c r="O416" s="265"/>
      <c r="P416" s="265"/>
      <c r="Q416" s="265"/>
      <c r="R416" s="265"/>
      <c r="S416" s="265"/>
      <c r="T416" s="265"/>
      <c r="U416" s="265"/>
      <c r="V416" s="265"/>
      <c r="W416" s="265"/>
      <c r="X416" s="266"/>
      <c r="Y416" s="14"/>
      <c r="Z416" s="14"/>
      <c r="AA416" s="14"/>
      <c r="AB416" s="14"/>
      <c r="AC416" s="14"/>
      <c r="AD416" s="14"/>
      <c r="AE416" s="14"/>
      <c r="AT416" s="267" t="s">
        <v>605</v>
      </c>
      <c r="AU416" s="267" t="s">
        <v>165</v>
      </c>
      <c r="AV416" s="14" t="s">
        <v>175</v>
      </c>
      <c r="AW416" s="14" t="s">
        <v>5</v>
      </c>
      <c r="AX416" s="14" t="s">
        <v>84</v>
      </c>
      <c r="AY416" s="267" t="s">
        <v>166</v>
      </c>
    </row>
    <row r="417" s="2" customFormat="1" ht="16.5" customHeight="1">
      <c r="A417" s="40"/>
      <c r="B417" s="41"/>
      <c r="C417" s="235" t="s">
        <v>497</v>
      </c>
      <c r="D417" s="235" t="s">
        <v>163</v>
      </c>
      <c r="E417" s="236" t="s">
        <v>2133</v>
      </c>
      <c r="F417" s="237" t="s">
        <v>2134</v>
      </c>
      <c r="G417" s="238" t="s">
        <v>174</v>
      </c>
      <c r="H417" s="239">
        <v>346.017</v>
      </c>
      <c r="I417" s="240"/>
      <c r="J417" s="241"/>
      <c r="K417" s="242">
        <f>ROUND(P417*H417,2)</f>
        <v>0</v>
      </c>
      <c r="L417" s="241"/>
      <c r="M417" s="243"/>
      <c r="N417" s="244" t="s">
        <v>20</v>
      </c>
      <c r="O417" s="229" t="s">
        <v>45</v>
      </c>
      <c r="P417" s="230">
        <f>I417+J417</f>
        <v>0</v>
      </c>
      <c r="Q417" s="230">
        <f>ROUND(I417*H417,2)</f>
        <v>0</v>
      </c>
      <c r="R417" s="230">
        <f>ROUND(J417*H417,2)</f>
        <v>0</v>
      </c>
      <c r="S417" s="86"/>
      <c r="T417" s="231">
        <f>S417*H417</f>
        <v>0</v>
      </c>
      <c r="U417" s="231">
        <v>0.080000000000000002</v>
      </c>
      <c r="V417" s="231">
        <f>U417*H417</f>
        <v>27.681360000000002</v>
      </c>
      <c r="W417" s="231">
        <v>0</v>
      </c>
      <c r="X417" s="232">
        <f>W417*H417</f>
        <v>0</v>
      </c>
      <c r="Y417" s="40"/>
      <c r="Z417" s="40"/>
      <c r="AA417" s="40"/>
      <c r="AB417" s="40"/>
      <c r="AC417" s="40"/>
      <c r="AD417" s="40"/>
      <c r="AE417" s="40"/>
      <c r="AR417" s="233" t="s">
        <v>194</v>
      </c>
      <c r="AT417" s="233" t="s">
        <v>163</v>
      </c>
      <c r="AU417" s="233" t="s">
        <v>165</v>
      </c>
      <c r="AY417" s="19" t="s">
        <v>166</v>
      </c>
      <c r="BE417" s="234">
        <f>IF(O417="základní",K417,0)</f>
        <v>0</v>
      </c>
      <c r="BF417" s="234">
        <f>IF(O417="snížená",K417,0)</f>
        <v>0</v>
      </c>
      <c r="BG417" s="234">
        <f>IF(O417="zákl. přenesená",K417,0)</f>
        <v>0</v>
      </c>
      <c r="BH417" s="234">
        <f>IF(O417="sníž. přenesená",K417,0)</f>
        <v>0</v>
      </c>
      <c r="BI417" s="234">
        <f>IF(O417="nulová",K417,0)</f>
        <v>0</v>
      </c>
      <c r="BJ417" s="19" t="s">
        <v>84</v>
      </c>
      <c r="BK417" s="234">
        <f>ROUND(P417*H417,2)</f>
        <v>0</v>
      </c>
      <c r="BL417" s="19" t="s">
        <v>175</v>
      </c>
      <c r="BM417" s="233" t="s">
        <v>2778</v>
      </c>
    </row>
    <row r="418" s="13" customFormat="1">
      <c r="A418" s="13"/>
      <c r="B418" s="245"/>
      <c r="C418" s="246"/>
      <c r="D418" s="247" t="s">
        <v>605</v>
      </c>
      <c r="E418" s="248" t="s">
        <v>20</v>
      </c>
      <c r="F418" s="249" t="s">
        <v>2779</v>
      </c>
      <c r="G418" s="246"/>
      <c r="H418" s="250">
        <v>346.017</v>
      </c>
      <c r="I418" s="251"/>
      <c r="J418" s="251"/>
      <c r="K418" s="246"/>
      <c r="L418" s="246"/>
      <c r="M418" s="252"/>
      <c r="N418" s="253"/>
      <c r="O418" s="254"/>
      <c r="P418" s="254"/>
      <c r="Q418" s="254"/>
      <c r="R418" s="254"/>
      <c r="S418" s="254"/>
      <c r="T418" s="254"/>
      <c r="U418" s="254"/>
      <c r="V418" s="254"/>
      <c r="W418" s="254"/>
      <c r="X418" s="255"/>
      <c r="Y418" s="13"/>
      <c r="Z418" s="13"/>
      <c r="AA418" s="13"/>
      <c r="AB418" s="13"/>
      <c r="AC418" s="13"/>
      <c r="AD418" s="13"/>
      <c r="AE418" s="13"/>
      <c r="AT418" s="256" t="s">
        <v>605</v>
      </c>
      <c r="AU418" s="256" t="s">
        <v>165</v>
      </c>
      <c r="AV418" s="13" t="s">
        <v>86</v>
      </c>
      <c r="AW418" s="13" t="s">
        <v>5</v>
      </c>
      <c r="AX418" s="13" t="s">
        <v>84</v>
      </c>
      <c r="AY418" s="256" t="s">
        <v>166</v>
      </c>
    </row>
    <row r="419" s="2" customFormat="1" ht="16.5" customHeight="1">
      <c r="A419" s="40"/>
      <c r="B419" s="41"/>
      <c r="C419" s="235" t="s">
        <v>501</v>
      </c>
      <c r="D419" s="235" t="s">
        <v>163</v>
      </c>
      <c r="E419" s="236" t="s">
        <v>2141</v>
      </c>
      <c r="F419" s="237" t="s">
        <v>2780</v>
      </c>
      <c r="G419" s="238" t="s">
        <v>174</v>
      </c>
      <c r="H419" s="239">
        <v>275.10000000000002</v>
      </c>
      <c r="I419" s="240"/>
      <c r="J419" s="241"/>
      <c r="K419" s="242">
        <f>ROUND(P419*H419,2)</f>
        <v>0</v>
      </c>
      <c r="L419" s="241"/>
      <c r="M419" s="243"/>
      <c r="N419" s="244" t="s">
        <v>20</v>
      </c>
      <c r="O419" s="229" t="s">
        <v>45</v>
      </c>
      <c r="P419" s="230">
        <f>I419+J419</f>
        <v>0</v>
      </c>
      <c r="Q419" s="230">
        <f>ROUND(I419*H419,2)</f>
        <v>0</v>
      </c>
      <c r="R419" s="230">
        <f>ROUND(J419*H419,2)</f>
        <v>0</v>
      </c>
      <c r="S419" s="86"/>
      <c r="T419" s="231">
        <f>S419*H419</f>
        <v>0</v>
      </c>
      <c r="U419" s="231">
        <v>0.056120000000000003</v>
      </c>
      <c r="V419" s="231">
        <f>U419*H419</f>
        <v>15.438612000000003</v>
      </c>
      <c r="W419" s="231">
        <v>0</v>
      </c>
      <c r="X419" s="232">
        <f>W419*H419</f>
        <v>0</v>
      </c>
      <c r="Y419" s="40"/>
      <c r="Z419" s="40"/>
      <c r="AA419" s="40"/>
      <c r="AB419" s="40"/>
      <c r="AC419" s="40"/>
      <c r="AD419" s="40"/>
      <c r="AE419" s="40"/>
      <c r="AR419" s="233" t="s">
        <v>194</v>
      </c>
      <c r="AT419" s="233" t="s">
        <v>163</v>
      </c>
      <c r="AU419" s="233" t="s">
        <v>165</v>
      </c>
      <c r="AY419" s="19" t="s">
        <v>166</v>
      </c>
      <c r="BE419" s="234">
        <f>IF(O419="základní",K419,0)</f>
        <v>0</v>
      </c>
      <c r="BF419" s="234">
        <f>IF(O419="snížená",K419,0)</f>
        <v>0</v>
      </c>
      <c r="BG419" s="234">
        <f>IF(O419="zákl. přenesená",K419,0)</f>
        <v>0</v>
      </c>
      <c r="BH419" s="234">
        <f>IF(O419="sníž. přenesená",K419,0)</f>
        <v>0</v>
      </c>
      <c r="BI419" s="234">
        <f>IF(O419="nulová",K419,0)</f>
        <v>0</v>
      </c>
      <c r="BJ419" s="19" t="s">
        <v>84</v>
      </c>
      <c r="BK419" s="234">
        <f>ROUND(P419*H419,2)</f>
        <v>0</v>
      </c>
      <c r="BL419" s="19" t="s">
        <v>175</v>
      </c>
      <c r="BM419" s="233" t="s">
        <v>2781</v>
      </c>
    </row>
    <row r="420" s="15" customFormat="1">
      <c r="A420" s="15"/>
      <c r="B420" s="277"/>
      <c r="C420" s="278"/>
      <c r="D420" s="247" t="s">
        <v>605</v>
      </c>
      <c r="E420" s="279" t="s">
        <v>20</v>
      </c>
      <c r="F420" s="280" t="s">
        <v>2782</v>
      </c>
      <c r="G420" s="278"/>
      <c r="H420" s="279" t="s">
        <v>20</v>
      </c>
      <c r="I420" s="281"/>
      <c r="J420" s="281"/>
      <c r="K420" s="278"/>
      <c r="L420" s="278"/>
      <c r="M420" s="282"/>
      <c r="N420" s="283"/>
      <c r="O420" s="284"/>
      <c r="P420" s="284"/>
      <c r="Q420" s="284"/>
      <c r="R420" s="284"/>
      <c r="S420" s="284"/>
      <c r="T420" s="284"/>
      <c r="U420" s="284"/>
      <c r="V420" s="284"/>
      <c r="W420" s="284"/>
      <c r="X420" s="285"/>
      <c r="Y420" s="15"/>
      <c r="Z420" s="15"/>
      <c r="AA420" s="15"/>
      <c r="AB420" s="15"/>
      <c r="AC420" s="15"/>
      <c r="AD420" s="15"/>
      <c r="AE420" s="15"/>
      <c r="AT420" s="286" t="s">
        <v>605</v>
      </c>
      <c r="AU420" s="286" t="s">
        <v>165</v>
      </c>
      <c r="AV420" s="15" t="s">
        <v>84</v>
      </c>
      <c r="AW420" s="15" t="s">
        <v>5</v>
      </c>
      <c r="AX420" s="15" t="s">
        <v>76</v>
      </c>
      <c r="AY420" s="286" t="s">
        <v>166</v>
      </c>
    </row>
    <row r="421" s="13" customFormat="1">
      <c r="A421" s="13"/>
      <c r="B421" s="245"/>
      <c r="C421" s="246"/>
      <c r="D421" s="247" t="s">
        <v>605</v>
      </c>
      <c r="E421" s="248" t="s">
        <v>20</v>
      </c>
      <c r="F421" s="249" t="s">
        <v>2783</v>
      </c>
      <c r="G421" s="246"/>
      <c r="H421" s="250">
        <v>275.10000000000002</v>
      </c>
      <c r="I421" s="251"/>
      <c r="J421" s="251"/>
      <c r="K421" s="246"/>
      <c r="L421" s="246"/>
      <c r="M421" s="252"/>
      <c r="N421" s="253"/>
      <c r="O421" s="254"/>
      <c r="P421" s="254"/>
      <c r="Q421" s="254"/>
      <c r="R421" s="254"/>
      <c r="S421" s="254"/>
      <c r="T421" s="254"/>
      <c r="U421" s="254"/>
      <c r="V421" s="254"/>
      <c r="W421" s="254"/>
      <c r="X421" s="255"/>
      <c r="Y421" s="13"/>
      <c r="Z421" s="13"/>
      <c r="AA421" s="13"/>
      <c r="AB421" s="13"/>
      <c r="AC421" s="13"/>
      <c r="AD421" s="13"/>
      <c r="AE421" s="13"/>
      <c r="AT421" s="256" t="s">
        <v>605</v>
      </c>
      <c r="AU421" s="256" t="s">
        <v>165</v>
      </c>
      <c r="AV421" s="13" t="s">
        <v>86</v>
      </c>
      <c r="AW421" s="13" t="s">
        <v>5</v>
      </c>
      <c r="AX421" s="13" t="s">
        <v>84</v>
      </c>
      <c r="AY421" s="256" t="s">
        <v>166</v>
      </c>
    </row>
    <row r="422" s="2" customFormat="1" ht="24.15" customHeight="1">
      <c r="A422" s="40"/>
      <c r="B422" s="41"/>
      <c r="C422" s="235" t="s">
        <v>505</v>
      </c>
      <c r="D422" s="235" t="s">
        <v>163</v>
      </c>
      <c r="E422" s="236" t="s">
        <v>2137</v>
      </c>
      <c r="F422" s="237" t="s">
        <v>2784</v>
      </c>
      <c r="G422" s="238" t="s">
        <v>174</v>
      </c>
      <c r="H422" s="239">
        <v>2</v>
      </c>
      <c r="I422" s="240"/>
      <c r="J422" s="241"/>
      <c r="K422" s="242">
        <f>ROUND(P422*H422,2)</f>
        <v>0</v>
      </c>
      <c r="L422" s="241"/>
      <c r="M422" s="243"/>
      <c r="N422" s="244" t="s">
        <v>20</v>
      </c>
      <c r="O422" s="229" t="s">
        <v>45</v>
      </c>
      <c r="P422" s="230">
        <f>I422+J422</f>
        <v>0</v>
      </c>
      <c r="Q422" s="230">
        <f>ROUND(I422*H422,2)</f>
        <v>0</v>
      </c>
      <c r="R422" s="230">
        <f>ROUND(J422*H422,2)</f>
        <v>0</v>
      </c>
      <c r="S422" s="86"/>
      <c r="T422" s="231">
        <f>S422*H422</f>
        <v>0</v>
      </c>
      <c r="U422" s="231">
        <v>0.065670000000000006</v>
      </c>
      <c r="V422" s="231">
        <f>U422*H422</f>
        <v>0.13134000000000001</v>
      </c>
      <c r="W422" s="231">
        <v>0</v>
      </c>
      <c r="X422" s="232">
        <f>W422*H422</f>
        <v>0</v>
      </c>
      <c r="Y422" s="40"/>
      <c r="Z422" s="40"/>
      <c r="AA422" s="40"/>
      <c r="AB422" s="40"/>
      <c r="AC422" s="40"/>
      <c r="AD422" s="40"/>
      <c r="AE422" s="40"/>
      <c r="AR422" s="233" t="s">
        <v>194</v>
      </c>
      <c r="AT422" s="233" t="s">
        <v>163</v>
      </c>
      <c r="AU422" s="233" t="s">
        <v>165</v>
      </c>
      <c r="AY422" s="19" t="s">
        <v>166</v>
      </c>
      <c r="BE422" s="234">
        <f>IF(O422="základní",K422,0)</f>
        <v>0</v>
      </c>
      <c r="BF422" s="234">
        <f>IF(O422="snížená",K422,0)</f>
        <v>0</v>
      </c>
      <c r="BG422" s="234">
        <f>IF(O422="zákl. přenesená",K422,0)</f>
        <v>0</v>
      </c>
      <c r="BH422" s="234">
        <f>IF(O422="sníž. přenesená",K422,0)</f>
        <v>0</v>
      </c>
      <c r="BI422" s="234">
        <f>IF(O422="nulová",K422,0)</f>
        <v>0</v>
      </c>
      <c r="BJ422" s="19" t="s">
        <v>84</v>
      </c>
      <c r="BK422" s="234">
        <f>ROUND(P422*H422,2)</f>
        <v>0</v>
      </c>
      <c r="BL422" s="19" t="s">
        <v>175</v>
      </c>
      <c r="BM422" s="233" t="s">
        <v>2785</v>
      </c>
    </row>
    <row r="423" s="15" customFormat="1">
      <c r="A423" s="15"/>
      <c r="B423" s="277"/>
      <c r="C423" s="278"/>
      <c r="D423" s="247" t="s">
        <v>605</v>
      </c>
      <c r="E423" s="279" t="s">
        <v>20</v>
      </c>
      <c r="F423" s="280" t="s">
        <v>2786</v>
      </c>
      <c r="G423" s="278"/>
      <c r="H423" s="279" t="s">
        <v>20</v>
      </c>
      <c r="I423" s="281"/>
      <c r="J423" s="281"/>
      <c r="K423" s="278"/>
      <c r="L423" s="278"/>
      <c r="M423" s="282"/>
      <c r="N423" s="283"/>
      <c r="O423" s="284"/>
      <c r="P423" s="284"/>
      <c r="Q423" s="284"/>
      <c r="R423" s="284"/>
      <c r="S423" s="284"/>
      <c r="T423" s="284"/>
      <c r="U423" s="284"/>
      <c r="V423" s="284"/>
      <c r="W423" s="284"/>
      <c r="X423" s="285"/>
      <c r="Y423" s="15"/>
      <c r="Z423" s="15"/>
      <c r="AA423" s="15"/>
      <c r="AB423" s="15"/>
      <c r="AC423" s="15"/>
      <c r="AD423" s="15"/>
      <c r="AE423" s="15"/>
      <c r="AT423" s="286" t="s">
        <v>605</v>
      </c>
      <c r="AU423" s="286" t="s">
        <v>165</v>
      </c>
      <c r="AV423" s="15" t="s">
        <v>84</v>
      </c>
      <c r="AW423" s="15" t="s">
        <v>5</v>
      </c>
      <c r="AX423" s="15" t="s">
        <v>76</v>
      </c>
      <c r="AY423" s="286" t="s">
        <v>166</v>
      </c>
    </row>
    <row r="424" s="13" customFormat="1">
      <c r="A424" s="13"/>
      <c r="B424" s="245"/>
      <c r="C424" s="246"/>
      <c r="D424" s="247" t="s">
        <v>605</v>
      </c>
      <c r="E424" s="248" t="s">
        <v>20</v>
      </c>
      <c r="F424" s="249" t="s">
        <v>84</v>
      </c>
      <c r="G424" s="246"/>
      <c r="H424" s="250">
        <v>1</v>
      </c>
      <c r="I424" s="251"/>
      <c r="J424" s="251"/>
      <c r="K424" s="246"/>
      <c r="L424" s="246"/>
      <c r="M424" s="252"/>
      <c r="N424" s="253"/>
      <c r="O424" s="254"/>
      <c r="P424" s="254"/>
      <c r="Q424" s="254"/>
      <c r="R424" s="254"/>
      <c r="S424" s="254"/>
      <c r="T424" s="254"/>
      <c r="U424" s="254"/>
      <c r="V424" s="254"/>
      <c r="W424" s="254"/>
      <c r="X424" s="255"/>
      <c r="Y424" s="13"/>
      <c r="Z424" s="13"/>
      <c r="AA424" s="13"/>
      <c r="AB424" s="13"/>
      <c r="AC424" s="13"/>
      <c r="AD424" s="13"/>
      <c r="AE424" s="13"/>
      <c r="AT424" s="256" t="s">
        <v>605</v>
      </c>
      <c r="AU424" s="256" t="s">
        <v>165</v>
      </c>
      <c r="AV424" s="13" t="s">
        <v>86</v>
      </c>
      <c r="AW424" s="13" t="s">
        <v>5</v>
      </c>
      <c r="AX424" s="13" t="s">
        <v>76</v>
      </c>
      <c r="AY424" s="256" t="s">
        <v>166</v>
      </c>
    </row>
    <row r="425" s="15" customFormat="1">
      <c r="A425" s="15"/>
      <c r="B425" s="277"/>
      <c r="C425" s="278"/>
      <c r="D425" s="247" t="s">
        <v>605</v>
      </c>
      <c r="E425" s="279" t="s">
        <v>20</v>
      </c>
      <c r="F425" s="280" t="s">
        <v>2787</v>
      </c>
      <c r="G425" s="278"/>
      <c r="H425" s="279" t="s">
        <v>20</v>
      </c>
      <c r="I425" s="281"/>
      <c r="J425" s="281"/>
      <c r="K425" s="278"/>
      <c r="L425" s="278"/>
      <c r="M425" s="282"/>
      <c r="N425" s="283"/>
      <c r="O425" s="284"/>
      <c r="P425" s="284"/>
      <c r="Q425" s="284"/>
      <c r="R425" s="284"/>
      <c r="S425" s="284"/>
      <c r="T425" s="284"/>
      <c r="U425" s="284"/>
      <c r="V425" s="284"/>
      <c r="W425" s="284"/>
      <c r="X425" s="285"/>
      <c r="Y425" s="15"/>
      <c r="Z425" s="15"/>
      <c r="AA425" s="15"/>
      <c r="AB425" s="15"/>
      <c r="AC425" s="15"/>
      <c r="AD425" s="15"/>
      <c r="AE425" s="15"/>
      <c r="AT425" s="286" t="s">
        <v>605</v>
      </c>
      <c r="AU425" s="286" t="s">
        <v>165</v>
      </c>
      <c r="AV425" s="15" t="s">
        <v>84</v>
      </c>
      <c r="AW425" s="15" t="s">
        <v>5</v>
      </c>
      <c r="AX425" s="15" t="s">
        <v>76</v>
      </c>
      <c r="AY425" s="286" t="s">
        <v>166</v>
      </c>
    </row>
    <row r="426" s="13" customFormat="1">
      <c r="A426" s="13"/>
      <c r="B426" s="245"/>
      <c r="C426" s="246"/>
      <c r="D426" s="247" t="s">
        <v>605</v>
      </c>
      <c r="E426" s="248" t="s">
        <v>20</v>
      </c>
      <c r="F426" s="249" t="s">
        <v>84</v>
      </c>
      <c r="G426" s="246"/>
      <c r="H426" s="250">
        <v>1</v>
      </c>
      <c r="I426" s="251"/>
      <c r="J426" s="251"/>
      <c r="K426" s="246"/>
      <c r="L426" s="246"/>
      <c r="M426" s="252"/>
      <c r="N426" s="253"/>
      <c r="O426" s="254"/>
      <c r="P426" s="254"/>
      <c r="Q426" s="254"/>
      <c r="R426" s="254"/>
      <c r="S426" s="254"/>
      <c r="T426" s="254"/>
      <c r="U426" s="254"/>
      <c r="V426" s="254"/>
      <c r="W426" s="254"/>
      <c r="X426" s="255"/>
      <c r="Y426" s="13"/>
      <c r="Z426" s="13"/>
      <c r="AA426" s="13"/>
      <c r="AB426" s="13"/>
      <c r="AC426" s="13"/>
      <c r="AD426" s="13"/>
      <c r="AE426" s="13"/>
      <c r="AT426" s="256" t="s">
        <v>605</v>
      </c>
      <c r="AU426" s="256" t="s">
        <v>165</v>
      </c>
      <c r="AV426" s="13" t="s">
        <v>86</v>
      </c>
      <c r="AW426" s="13" t="s">
        <v>5</v>
      </c>
      <c r="AX426" s="13" t="s">
        <v>76</v>
      </c>
      <c r="AY426" s="256" t="s">
        <v>166</v>
      </c>
    </row>
    <row r="427" s="14" customFormat="1">
      <c r="A427" s="14"/>
      <c r="B427" s="257"/>
      <c r="C427" s="258"/>
      <c r="D427" s="247" t="s">
        <v>605</v>
      </c>
      <c r="E427" s="259" t="s">
        <v>20</v>
      </c>
      <c r="F427" s="260" t="s">
        <v>608</v>
      </c>
      <c r="G427" s="258"/>
      <c r="H427" s="261">
        <v>2</v>
      </c>
      <c r="I427" s="262"/>
      <c r="J427" s="262"/>
      <c r="K427" s="258"/>
      <c r="L427" s="258"/>
      <c r="M427" s="263"/>
      <c r="N427" s="264"/>
      <c r="O427" s="265"/>
      <c r="P427" s="265"/>
      <c r="Q427" s="265"/>
      <c r="R427" s="265"/>
      <c r="S427" s="265"/>
      <c r="T427" s="265"/>
      <c r="U427" s="265"/>
      <c r="V427" s="265"/>
      <c r="W427" s="265"/>
      <c r="X427" s="266"/>
      <c r="Y427" s="14"/>
      <c r="Z427" s="14"/>
      <c r="AA427" s="14"/>
      <c r="AB427" s="14"/>
      <c r="AC427" s="14"/>
      <c r="AD427" s="14"/>
      <c r="AE427" s="14"/>
      <c r="AT427" s="267" t="s">
        <v>605</v>
      </c>
      <c r="AU427" s="267" t="s">
        <v>165</v>
      </c>
      <c r="AV427" s="14" t="s">
        <v>175</v>
      </c>
      <c r="AW427" s="14" t="s">
        <v>5</v>
      </c>
      <c r="AX427" s="14" t="s">
        <v>84</v>
      </c>
      <c r="AY427" s="267" t="s">
        <v>166</v>
      </c>
    </row>
    <row r="428" s="2" customFormat="1" ht="21.75" customHeight="1">
      <c r="A428" s="40"/>
      <c r="B428" s="41"/>
      <c r="C428" s="235" t="s">
        <v>509</v>
      </c>
      <c r="D428" s="235" t="s">
        <v>163</v>
      </c>
      <c r="E428" s="236" t="s">
        <v>2129</v>
      </c>
      <c r="F428" s="237" t="s">
        <v>2130</v>
      </c>
      <c r="G428" s="238" t="s">
        <v>174</v>
      </c>
      <c r="H428" s="239">
        <v>9.9749999999999996</v>
      </c>
      <c r="I428" s="240"/>
      <c r="J428" s="241"/>
      <c r="K428" s="242">
        <f>ROUND(P428*H428,2)</f>
        <v>0</v>
      </c>
      <c r="L428" s="241"/>
      <c r="M428" s="243"/>
      <c r="N428" s="244" t="s">
        <v>20</v>
      </c>
      <c r="O428" s="229" t="s">
        <v>45</v>
      </c>
      <c r="P428" s="230">
        <f>I428+J428</f>
        <v>0</v>
      </c>
      <c r="Q428" s="230">
        <f>ROUND(I428*H428,2)</f>
        <v>0</v>
      </c>
      <c r="R428" s="230">
        <f>ROUND(J428*H428,2)</f>
        <v>0</v>
      </c>
      <c r="S428" s="86"/>
      <c r="T428" s="231">
        <f>S428*H428</f>
        <v>0</v>
      </c>
      <c r="U428" s="231">
        <v>0.048300000000000003</v>
      </c>
      <c r="V428" s="231">
        <f>U428*H428</f>
        <v>0.48179250000000001</v>
      </c>
      <c r="W428" s="231">
        <v>0</v>
      </c>
      <c r="X428" s="232">
        <f>W428*H428</f>
        <v>0</v>
      </c>
      <c r="Y428" s="40"/>
      <c r="Z428" s="40"/>
      <c r="AA428" s="40"/>
      <c r="AB428" s="40"/>
      <c r="AC428" s="40"/>
      <c r="AD428" s="40"/>
      <c r="AE428" s="40"/>
      <c r="AR428" s="233" t="s">
        <v>194</v>
      </c>
      <c r="AT428" s="233" t="s">
        <v>163</v>
      </c>
      <c r="AU428" s="233" t="s">
        <v>165</v>
      </c>
      <c r="AY428" s="19" t="s">
        <v>166</v>
      </c>
      <c r="BE428" s="234">
        <f>IF(O428="základní",K428,0)</f>
        <v>0</v>
      </c>
      <c r="BF428" s="234">
        <f>IF(O428="snížená",K428,0)</f>
        <v>0</v>
      </c>
      <c r="BG428" s="234">
        <f>IF(O428="zákl. přenesená",K428,0)</f>
        <v>0</v>
      </c>
      <c r="BH428" s="234">
        <f>IF(O428="sníž. přenesená",K428,0)</f>
        <v>0</v>
      </c>
      <c r="BI428" s="234">
        <f>IF(O428="nulová",K428,0)</f>
        <v>0</v>
      </c>
      <c r="BJ428" s="19" t="s">
        <v>84</v>
      </c>
      <c r="BK428" s="234">
        <f>ROUND(P428*H428,2)</f>
        <v>0</v>
      </c>
      <c r="BL428" s="19" t="s">
        <v>175</v>
      </c>
      <c r="BM428" s="233" t="s">
        <v>2788</v>
      </c>
    </row>
    <row r="429" s="13" customFormat="1">
      <c r="A429" s="13"/>
      <c r="B429" s="245"/>
      <c r="C429" s="246"/>
      <c r="D429" s="247" t="s">
        <v>605</v>
      </c>
      <c r="E429" s="248" t="s">
        <v>20</v>
      </c>
      <c r="F429" s="249" t="s">
        <v>2789</v>
      </c>
      <c r="G429" s="246"/>
      <c r="H429" s="250">
        <v>9.9749999999999996</v>
      </c>
      <c r="I429" s="251"/>
      <c r="J429" s="251"/>
      <c r="K429" s="246"/>
      <c r="L429" s="246"/>
      <c r="M429" s="252"/>
      <c r="N429" s="253"/>
      <c r="O429" s="254"/>
      <c r="P429" s="254"/>
      <c r="Q429" s="254"/>
      <c r="R429" s="254"/>
      <c r="S429" s="254"/>
      <c r="T429" s="254"/>
      <c r="U429" s="254"/>
      <c r="V429" s="254"/>
      <c r="W429" s="254"/>
      <c r="X429" s="255"/>
      <c r="Y429" s="13"/>
      <c r="Z429" s="13"/>
      <c r="AA429" s="13"/>
      <c r="AB429" s="13"/>
      <c r="AC429" s="13"/>
      <c r="AD429" s="13"/>
      <c r="AE429" s="13"/>
      <c r="AT429" s="256" t="s">
        <v>605</v>
      </c>
      <c r="AU429" s="256" t="s">
        <v>165</v>
      </c>
      <c r="AV429" s="13" t="s">
        <v>86</v>
      </c>
      <c r="AW429" s="13" t="s">
        <v>5</v>
      </c>
      <c r="AX429" s="13" t="s">
        <v>84</v>
      </c>
      <c r="AY429" s="256" t="s">
        <v>166</v>
      </c>
    </row>
    <row r="430" s="2" customFormat="1" ht="33" customHeight="1">
      <c r="A430" s="40"/>
      <c r="B430" s="41"/>
      <c r="C430" s="220" t="s">
        <v>513</v>
      </c>
      <c r="D430" s="220" t="s">
        <v>171</v>
      </c>
      <c r="E430" s="221" t="s">
        <v>2145</v>
      </c>
      <c r="F430" s="222" t="s">
        <v>2146</v>
      </c>
      <c r="G430" s="223" t="s">
        <v>174</v>
      </c>
      <c r="H430" s="224">
        <v>7.4400000000000004</v>
      </c>
      <c r="I430" s="225"/>
      <c r="J430" s="225"/>
      <c r="K430" s="226">
        <f>ROUND(P430*H430,2)</f>
        <v>0</v>
      </c>
      <c r="L430" s="227"/>
      <c r="M430" s="46"/>
      <c r="N430" s="228" t="s">
        <v>20</v>
      </c>
      <c r="O430" s="229" t="s">
        <v>45</v>
      </c>
      <c r="P430" s="230">
        <f>I430+J430</f>
        <v>0</v>
      </c>
      <c r="Q430" s="230">
        <f>ROUND(I430*H430,2)</f>
        <v>0</v>
      </c>
      <c r="R430" s="230">
        <f>ROUND(J430*H430,2)</f>
        <v>0</v>
      </c>
      <c r="S430" s="86"/>
      <c r="T430" s="231">
        <f>S430*H430</f>
        <v>0</v>
      </c>
      <c r="U430" s="231">
        <v>0.1295</v>
      </c>
      <c r="V430" s="231">
        <f>U430*H430</f>
        <v>0.96348000000000011</v>
      </c>
      <c r="W430" s="231">
        <v>0</v>
      </c>
      <c r="X430" s="232">
        <f>W430*H430</f>
        <v>0</v>
      </c>
      <c r="Y430" s="40"/>
      <c r="Z430" s="40"/>
      <c r="AA430" s="40"/>
      <c r="AB430" s="40"/>
      <c r="AC430" s="40"/>
      <c r="AD430" s="40"/>
      <c r="AE430" s="40"/>
      <c r="AR430" s="233" t="s">
        <v>175</v>
      </c>
      <c r="AT430" s="233" t="s">
        <v>171</v>
      </c>
      <c r="AU430" s="233" t="s">
        <v>165</v>
      </c>
      <c r="AY430" s="19" t="s">
        <v>166</v>
      </c>
      <c r="BE430" s="234">
        <f>IF(O430="základní",K430,0)</f>
        <v>0</v>
      </c>
      <c r="BF430" s="234">
        <f>IF(O430="snížená",K430,0)</f>
        <v>0</v>
      </c>
      <c r="BG430" s="234">
        <f>IF(O430="zákl. přenesená",K430,0)</f>
        <v>0</v>
      </c>
      <c r="BH430" s="234">
        <f>IF(O430="sníž. přenesená",K430,0)</f>
        <v>0</v>
      </c>
      <c r="BI430" s="234">
        <f>IF(O430="nulová",K430,0)</f>
        <v>0</v>
      </c>
      <c r="BJ430" s="19" t="s">
        <v>84</v>
      </c>
      <c r="BK430" s="234">
        <f>ROUND(P430*H430,2)</f>
        <v>0</v>
      </c>
      <c r="BL430" s="19" t="s">
        <v>175</v>
      </c>
      <c r="BM430" s="233" t="s">
        <v>2790</v>
      </c>
    </row>
    <row r="431" s="15" customFormat="1">
      <c r="A431" s="15"/>
      <c r="B431" s="277"/>
      <c r="C431" s="278"/>
      <c r="D431" s="247" t="s">
        <v>605</v>
      </c>
      <c r="E431" s="279" t="s">
        <v>20</v>
      </c>
      <c r="F431" s="280" t="s">
        <v>2791</v>
      </c>
      <c r="G431" s="278"/>
      <c r="H431" s="279" t="s">
        <v>20</v>
      </c>
      <c r="I431" s="281"/>
      <c r="J431" s="281"/>
      <c r="K431" s="278"/>
      <c r="L431" s="278"/>
      <c r="M431" s="282"/>
      <c r="N431" s="283"/>
      <c r="O431" s="284"/>
      <c r="P431" s="284"/>
      <c r="Q431" s="284"/>
      <c r="R431" s="284"/>
      <c r="S431" s="284"/>
      <c r="T431" s="284"/>
      <c r="U431" s="284"/>
      <c r="V431" s="284"/>
      <c r="W431" s="284"/>
      <c r="X431" s="285"/>
      <c r="Y431" s="15"/>
      <c r="Z431" s="15"/>
      <c r="AA431" s="15"/>
      <c r="AB431" s="15"/>
      <c r="AC431" s="15"/>
      <c r="AD431" s="15"/>
      <c r="AE431" s="15"/>
      <c r="AT431" s="286" t="s">
        <v>605</v>
      </c>
      <c r="AU431" s="286" t="s">
        <v>165</v>
      </c>
      <c r="AV431" s="15" t="s">
        <v>84</v>
      </c>
      <c r="AW431" s="15" t="s">
        <v>5</v>
      </c>
      <c r="AX431" s="15" t="s">
        <v>76</v>
      </c>
      <c r="AY431" s="286" t="s">
        <v>166</v>
      </c>
    </row>
    <row r="432" s="13" customFormat="1">
      <c r="A432" s="13"/>
      <c r="B432" s="245"/>
      <c r="C432" s="246"/>
      <c r="D432" s="247" t="s">
        <v>605</v>
      </c>
      <c r="E432" s="248" t="s">
        <v>20</v>
      </c>
      <c r="F432" s="249" t="s">
        <v>2792</v>
      </c>
      <c r="G432" s="246"/>
      <c r="H432" s="250">
        <v>7.4400000000000004</v>
      </c>
      <c r="I432" s="251"/>
      <c r="J432" s="251"/>
      <c r="K432" s="246"/>
      <c r="L432" s="246"/>
      <c r="M432" s="252"/>
      <c r="N432" s="253"/>
      <c r="O432" s="254"/>
      <c r="P432" s="254"/>
      <c r="Q432" s="254"/>
      <c r="R432" s="254"/>
      <c r="S432" s="254"/>
      <c r="T432" s="254"/>
      <c r="U432" s="254"/>
      <c r="V432" s="254"/>
      <c r="W432" s="254"/>
      <c r="X432" s="255"/>
      <c r="Y432" s="13"/>
      <c r="Z432" s="13"/>
      <c r="AA432" s="13"/>
      <c r="AB432" s="13"/>
      <c r="AC432" s="13"/>
      <c r="AD432" s="13"/>
      <c r="AE432" s="13"/>
      <c r="AT432" s="256" t="s">
        <v>605</v>
      </c>
      <c r="AU432" s="256" t="s">
        <v>165</v>
      </c>
      <c r="AV432" s="13" t="s">
        <v>86</v>
      </c>
      <c r="AW432" s="13" t="s">
        <v>5</v>
      </c>
      <c r="AX432" s="13" t="s">
        <v>76</v>
      </c>
      <c r="AY432" s="256" t="s">
        <v>166</v>
      </c>
    </row>
    <row r="433" s="14" customFormat="1">
      <c r="A433" s="14"/>
      <c r="B433" s="257"/>
      <c r="C433" s="258"/>
      <c r="D433" s="247" t="s">
        <v>605</v>
      </c>
      <c r="E433" s="259" t="s">
        <v>20</v>
      </c>
      <c r="F433" s="260" t="s">
        <v>608</v>
      </c>
      <c r="G433" s="258"/>
      <c r="H433" s="261">
        <v>7.4400000000000004</v>
      </c>
      <c r="I433" s="262"/>
      <c r="J433" s="262"/>
      <c r="K433" s="258"/>
      <c r="L433" s="258"/>
      <c r="M433" s="263"/>
      <c r="N433" s="264"/>
      <c r="O433" s="265"/>
      <c r="P433" s="265"/>
      <c r="Q433" s="265"/>
      <c r="R433" s="265"/>
      <c r="S433" s="265"/>
      <c r="T433" s="265"/>
      <c r="U433" s="265"/>
      <c r="V433" s="265"/>
      <c r="W433" s="265"/>
      <c r="X433" s="266"/>
      <c r="Y433" s="14"/>
      <c r="Z433" s="14"/>
      <c r="AA433" s="14"/>
      <c r="AB433" s="14"/>
      <c r="AC433" s="14"/>
      <c r="AD433" s="14"/>
      <c r="AE433" s="14"/>
      <c r="AT433" s="267" t="s">
        <v>605</v>
      </c>
      <c r="AU433" s="267" t="s">
        <v>165</v>
      </c>
      <c r="AV433" s="14" t="s">
        <v>175</v>
      </c>
      <c r="AW433" s="14" t="s">
        <v>5</v>
      </c>
      <c r="AX433" s="14" t="s">
        <v>84</v>
      </c>
      <c r="AY433" s="267" t="s">
        <v>166</v>
      </c>
    </row>
    <row r="434" s="2" customFormat="1" ht="16.5" customHeight="1">
      <c r="A434" s="40"/>
      <c r="B434" s="41"/>
      <c r="C434" s="235" t="s">
        <v>517</v>
      </c>
      <c r="D434" s="235" t="s">
        <v>163</v>
      </c>
      <c r="E434" s="236" t="s">
        <v>2150</v>
      </c>
      <c r="F434" s="237" t="s">
        <v>2151</v>
      </c>
      <c r="G434" s="238" t="s">
        <v>174</v>
      </c>
      <c r="H434" s="239">
        <v>7.8120000000000003</v>
      </c>
      <c r="I434" s="240"/>
      <c r="J434" s="241"/>
      <c r="K434" s="242">
        <f>ROUND(P434*H434,2)</f>
        <v>0</v>
      </c>
      <c r="L434" s="241"/>
      <c r="M434" s="243"/>
      <c r="N434" s="244" t="s">
        <v>20</v>
      </c>
      <c r="O434" s="229" t="s">
        <v>45</v>
      </c>
      <c r="P434" s="230">
        <f>I434+J434</f>
        <v>0</v>
      </c>
      <c r="Q434" s="230">
        <f>ROUND(I434*H434,2)</f>
        <v>0</v>
      </c>
      <c r="R434" s="230">
        <f>ROUND(J434*H434,2)</f>
        <v>0</v>
      </c>
      <c r="S434" s="86"/>
      <c r="T434" s="231">
        <f>S434*H434</f>
        <v>0</v>
      </c>
      <c r="U434" s="231">
        <v>0.024</v>
      </c>
      <c r="V434" s="231">
        <f>U434*H434</f>
        <v>0.18748800000000002</v>
      </c>
      <c r="W434" s="231">
        <v>0</v>
      </c>
      <c r="X434" s="232">
        <f>W434*H434</f>
        <v>0</v>
      </c>
      <c r="Y434" s="40"/>
      <c r="Z434" s="40"/>
      <c r="AA434" s="40"/>
      <c r="AB434" s="40"/>
      <c r="AC434" s="40"/>
      <c r="AD434" s="40"/>
      <c r="AE434" s="40"/>
      <c r="AR434" s="233" t="s">
        <v>194</v>
      </c>
      <c r="AT434" s="233" t="s">
        <v>163</v>
      </c>
      <c r="AU434" s="233" t="s">
        <v>165</v>
      </c>
      <c r="AY434" s="19" t="s">
        <v>166</v>
      </c>
      <c r="BE434" s="234">
        <f>IF(O434="základní",K434,0)</f>
        <v>0</v>
      </c>
      <c r="BF434" s="234">
        <f>IF(O434="snížená",K434,0)</f>
        <v>0</v>
      </c>
      <c r="BG434" s="234">
        <f>IF(O434="zákl. přenesená",K434,0)</f>
        <v>0</v>
      </c>
      <c r="BH434" s="234">
        <f>IF(O434="sníž. přenesená",K434,0)</f>
        <v>0</v>
      </c>
      <c r="BI434" s="234">
        <f>IF(O434="nulová",K434,0)</f>
        <v>0</v>
      </c>
      <c r="BJ434" s="19" t="s">
        <v>84</v>
      </c>
      <c r="BK434" s="234">
        <f>ROUND(P434*H434,2)</f>
        <v>0</v>
      </c>
      <c r="BL434" s="19" t="s">
        <v>175</v>
      </c>
      <c r="BM434" s="233" t="s">
        <v>2793</v>
      </c>
    </row>
    <row r="435" s="13" customFormat="1">
      <c r="A435" s="13"/>
      <c r="B435" s="245"/>
      <c r="C435" s="246"/>
      <c r="D435" s="247" t="s">
        <v>605</v>
      </c>
      <c r="E435" s="248" t="s">
        <v>20</v>
      </c>
      <c r="F435" s="249" t="s">
        <v>2794</v>
      </c>
      <c r="G435" s="246"/>
      <c r="H435" s="250">
        <v>7.8120000000000003</v>
      </c>
      <c r="I435" s="251"/>
      <c r="J435" s="251"/>
      <c r="K435" s="246"/>
      <c r="L435" s="246"/>
      <c r="M435" s="252"/>
      <c r="N435" s="253"/>
      <c r="O435" s="254"/>
      <c r="P435" s="254"/>
      <c r="Q435" s="254"/>
      <c r="R435" s="254"/>
      <c r="S435" s="254"/>
      <c r="T435" s="254"/>
      <c r="U435" s="254"/>
      <c r="V435" s="254"/>
      <c r="W435" s="254"/>
      <c r="X435" s="255"/>
      <c r="Y435" s="13"/>
      <c r="Z435" s="13"/>
      <c r="AA435" s="13"/>
      <c r="AB435" s="13"/>
      <c r="AC435" s="13"/>
      <c r="AD435" s="13"/>
      <c r="AE435" s="13"/>
      <c r="AT435" s="256" t="s">
        <v>605</v>
      </c>
      <c r="AU435" s="256" t="s">
        <v>165</v>
      </c>
      <c r="AV435" s="13" t="s">
        <v>86</v>
      </c>
      <c r="AW435" s="13" t="s">
        <v>5</v>
      </c>
      <c r="AX435" s="13" t="s">
        <v>84</v>
      </c>
      <c r="AY435" s="256" t="s">
        <v>166</v>
      </c>
    </row>
    <row r="436" s="2" customFormat="1" ht="33" customHeight="1">
      <c r="A436" s="40"/>
      <c r="B436" s="41"/>
      <c r="C436" s="220" t="s">
        <v>521</v>
      </c>
      <c r="D436" s="220" t="s">
        <v>171</v>
      </c>
      <c r="E436" s="221" t="s">
        <v>2795</v>
      </c>
      <c r="F436" s="222" t="s">
        <v>2796</v>
      </c>
      <c r="G436" s="223" t="s">
        <v>174</v>
      </c>
      <c r="H436" s="224">
        <v>73.5</v>
      </c>
      <c r="I436" s="225"/>
      <c r="J436" s="225"/>
      <c r="K436" s="226">
        <f>ROUND(P436*H436,2)</f>
        <v>0</v>
      </c>
      <c r="L436" s="227"/>
      <c r="M436" s="46"/>
      <c r="N436" s="228" t="s">
        <v>20</v>
      </c>
      <c r="O436" s="229" t="s">
        <v>45</v>
      </c>
      <c r="P436" s="230">
        <f>I436+J436</f>
        <v>0</v>
      </c>
      <c r="Q436" s="230">
        <f>ROUND(I436*H436,2)</f>
        <v>0</v>
      </c>
      <c r="R436" s="230">
        <f>ROUND(J436*H436,2)</f>
        <v>0</v>
      </c>
      <c r="S436" s="86"/>
      <c r="T436" s="231">
        <f>S436*H436</f>
        <v>0</v>
      </c>
      <c r="U436" s="231">
        <v>0.63219999999999998</v>
      </c>
      <c r="V436" s="231">
        <f>U436*H436</f>
        <v>46.466699999999996</v>
      </c>
      <c r="W436" s="231">
        <v>0</v>
      </c>
      <c r="X436" s="232">
        <f>W436*H436</f>
        <v>0</v>
      </c>
      <c r="Y436" s="40"/>
      <c r="Z436" s="40"/>
      <c r="AA436" s="40"/>
      <c r="AB436" s="40"/>
      <c r="AC436" s="40"/>
      <c r="AD436" s="40"/>
      <c r="AE436" s="40"/>
      <c r="AR436" s="233" t="s">
        <v>175</v>
      </c>
      <c r="AT436" s="233" t="s">
        <v>171</v>
      </c>
      <c r="AU436" s="233" t="s">
        <v>165</v>
      </c>
      <c r="AY436" s="19" t="s">
        <v>166</v>
      </c>
      <c r="BE436" s="234">
        <f>IF(O436="základní",K436,0)</f>
        <v>0</v>
      </c>
      <c r="BF436" s="234">
        <f>IF(O436="snížená",K436,0)</f>
        <v>0</v>
      </c>
      <c r="BG436" s="234">
        <f>IF(O436="zákl. přenesená",K436,0)</f>
        <v>0</v>
      </c>
      <c r="BH436" s="234">
        <f>IF(O436="sníž. přenesená",K436,0)</f>
        <v>0</v>
      </c>
      <c r="BI436" s="234">
        <f>IF(O436="nulová",K436,0)</f>
        <v>0</v>
      </c>
      <c r="BJ436" s="19" t="s">
        <v>84</v>
      </c>
      <c r="BK436" s="234">
        <f>ROUND(P436*H436,2)</f>
        <v>0</v>
      </c>
      <c r="BL436" s="19" t="s">
        <v>175</v>
      </c>
      <c r="BM436" s="233" t="s">
        <v>2797</v>
      </c>
    </row>
    <row r="437" s="15" customFormat="1">
      <c r="A437" s="15"/>
      <c r="B437" s="277"/>
      <c r="C437" s="278"/>
      <c r="D437" s="247" t="s">
        <v>605</v>
      </c>
      <c r="E437" s="279" t="s">
        <v>20</v>
      </c>
      <c r="F437" s="280" t="s">
        <v>2798</v>
      </c>
      <c r="G437" s="278"/>
      <c r="H437" s="279" t="s">
        <v>20</v>
      </c>
      <c r="I437" s="281"/>
      <c r="J437" s="281"/>
      <c r="K437" s="278"/>
      <c r="L437" s="278"/>
      <c r="M437" s="282"/>
      <c r="N437" s="283"/>
      <c r="O437" s="284"/>
      <c r="P437" s="284"/>
      <c r="Q437" s="284"/>
      <c r="R437" s="284"/>
      <c r="S437" s="284"/>
      <c r="T437" s="284"/>
      <c r="U437" s="284"/>
      <c r="V437" s="284"/>
      <c r="W437" s="284"/>
      <c r="X437" s="285"/>
      <c r="Y437" s="15"/>
      <c r="Z437" s="15"/>
      <c r="AA437" s="15"/>
      <c r="AB437" s="15"/>
      <c r="AC437" s="15"/>
      <c r="AD437" s="15"/>
      <c r="AE437" s="15"/>
      <c r="AT437" s="286" t="s">
        <v>605</v>
      </c>
      <c r="AU437" s="286" t="s">
        <v>165</v>
      </c>
      <c r="AV437" s="15" t="s">
        <v>84</v>
      </c>
      <c r="AW437" s="15" t="s">
        <v>5</v>
      </c>
      <c r="AX437" s="15" t="s">
        <v>76</v>
      </c>
      <c r="AY437" s="286" t="s">
        <v>166</v>
      </c>
    </row>
    <row r="438" s="13" customFormat="1">
      <c r="A438" s="13"/>
      <c r="B438" s="245"/>
      <c r="C438" s="246"/>
      <c r="D438" s="247" t="s">
        <v>605</v>
      </c>
      <c r="E438" s="248" t="s">
        <v>20</v>
      </c>
      <c r="F438" s="249" t="s">
        <v>2799</v>
      </c>
      <c r="G438" s="246"/>
      <c r="H438" s="250">
        <v>73.5</v>
      </c>
      <c r="I438" s="251"/>
      <c r="J438" s="251"/>
      <c r="K438" s="246"/>
      <c r="L438" s="246"/>
      <c r="M438" s="252"/>
      <c r="N438" s="253"/>
      <c r="O438" s="254"/>
      <c r="P438" s="254"/>
      <c r="Q438" s="254"/>
      <c r="R438" s="254"/>
      <c r="S438" s="254"/>
      <c r="T438" s="254"/>
      <c r="U438" s="254"/>
      <c r="V438" s="254"/>
      <c r="W438" s="254"/>
      <c r="X438" s="255"/>
      <c r="Y438" s="13"/>
      <c r="Z438" s="13"/>
      <c r="AA438" s="13"/>
      <c r="AB438" s="13"/>
      <c r="AC438" s="13"/>
      <c r="AD438" s="13"/>
      <c r="AE438" s="13"/>
      <c r="AT438" s="256" t="s">
        <v>605</v>
      </c>
      <c r="AU438" s="256" t="s">
        <v>165</v>
      </c>
      <c r="AV438" s="13" t="s">
        <v>86</v>
      </c>
      <c r="AW438" s="13" t="s">
        <v>5</v>
      </c>
      <c r="AX438" s="13" t="s">
        <v>84</v>
      </c>
      <c r="AY438" s="256" t="s">
        <v>166</v>
      </c>
    </row>
    <row r="439" s="2" customFormat="1" ht="16.5" customHeight="1">
      <c r="A439" s="40"/>
      <c r="B439" s="41"/>
      <c r="C439" s="235" t="s">
        <v>525</v>
      </c>
      <c r="D439" s="235" t="s">
        <v>163</v>
      </c>
      <c r="E439" s="236" t="s">
        <v>2800</v>
      </c>
      <c r="F439" s="237" t="s">
        <v>2801</v>
      </c>
      <c r="G439" s="238" t="s">
        <v>174</v>
      </c>
      <c r="H439" s="239">
        <v>154.34999999999999</v>
      </c>
      <c r="I439" s="240"/>
      <c r="J439" s="241"/>
      <c r="K439" s="242">
        <f>ROUND(P439*H439,2)</f>
        <v>0</v>
      </c>
      <c r="L439" s="241"/>
      <c r="M439" s="243"/>
      <c r="N439" s="244" t="s">
        <v>20</v>
      </c>
      <c r="O439" s="229" t="s">
        <v>45</v>
      </c>
      <c r="P439" s="230">
        <f>I439+J439</f>
        <v>0</v>
      </c>
      <c r="Q439" s="230">
        <f>ROUND(I439*H439,2)</f>
        <v>0</v>
      </c>
      <c r="R439" s="230">
        <f>ROUND(J439*H439,2)</f>
        <v>0</v>
      </c>
      <c r="S439" s="86"/>
      <c r="T439" s="231">
        <f>S439*H439</f>
        <v>0</v>
      </c>
      <c r="U439" s="231">
        <v>0.13400000000000001</v>
      </c>
      <c r="V439" s="231">
        <f>U439*H439</f>
        <v>20.6829</v>
      </c>
      <c r="W439" s="231">
        <v>0</v>
      </c>
      <c r="X439" s="232">
        <f>W439*H439</f>
        <v>0</v>
      </c>
      <c r="Y439" s="40"/>
      <c r="Z439" s="40"/>
      <c r="AA439" s="40"/>
      <c r="AB439" s="40"/>
      <c r="AC439" s="40"/>
      <c r="AD439" s="40"/>
      <c r="AE439" s="40"/>
      <c r="AR439" s="233" t="s">
        <v>194</v>
      </c>
      <c r="AT439" s="233" t="s">
        <v>163</v>
      </c>
      <c r="AU439" s="233" t="s">
        <v>165</v>
      </c>
      <c r="AY439" s="19" t="s">
        <v>166</v>
      </c>
      <c r="BE439" s="234">
        <f>IF(O439="základní",K439,0)</f>
        <v>0</v>
      </c>
      <c r="BF439" s="234">
        <f>IF(O439="snížená",K439,0)</f>
        <v>0</v>
      </c>
      <c r="BG439" s="234">
        <f>IF(O439="zákl. přenesená",K439,0)</f>
        <v>0</v>
      </c>
      <c r="BH439" s="234">
        <f>IF(O439="sníž. přenesená",K439,0)</f>
        <v>0</v>
      </c>
      <c r="BI439" s="234">
        <f>IF(O439="nulová",K439,0)</f>
        <v>0</v>
      </c>
      <c r="BJ439" s="19" t="s">
        <v>84</v>
      </c>
      <c r="BK439" s="234">
        <f>ROUND(P439*H439,2)</f>
        <v>0</v>
      </c>
      <c r="BL439" s="19" t="s">
        <v>175</v>
      </c>
      <c r="BM439" s="233" t="s">
        <v>2802</v>
      </c>
    </row>
    <row r="440" s="13" customFormat="1">
      <c r="A440" s="13"/>
      <c r="B440" s="245"/>
      <c r="C440" s="246"/>
      <c r="D440" s="247" t="s">
        <v>605</v>
      </c>
      <c r="E440" s="248" t="s">
        <v>20</v>
      </c>
      <c r="F440" s="249" t="s">
        <v>2803</v>
      </c>
      <c r="G440" s="246"/>
      <c r="H440" s="250">
        <v>154.34999999999999</v>
      </c>
      <c r="I440" s="251"/>
      <c r="J440" s="251"/>
      <c r="K440" s="246"/>
      <c r="L440" s="246"/>
      <c r="M440" s="252"/>
      <c r="N440" s="253"/>
      <c r="O440" s="254"/>
      <c r="P440" s="254"/>
      <c r="Q440" s="254"/>
      <c r="R440" s="254"/>
      <c r="S440" s="254"/>
      <c r="T440" s="254"/>
      <c r="U440" s="254"/>
      <c r="V440" s="254"/>
      <c r="W440" s="254"/>
      <c r="X440" s="255"/>
      <c r="Y440" s="13"/>
      <c r="Z440" s="13"/>
      <c r="AA440" s="13"/>
      <c r="AB440" s="13"/>
      <c r="AC440" s="13"/>
      <c r="AD440" s="13"/>
      <c r="AE440" s="13"/>
      <c r="AT440" s="256" t="s">
        <v>605</v>
      </c>
      <c r="AU440" s="256" t="s">
        <v>165</v>
      </c>
      <c r="AV440" s="13" t="s">
        <v>86</v>
      </c>
      <c r="AW440" s="13" t="s">
        <v>5</v>
      </c>
      <c r="AX440" s="13" t="s">
        <v>84</v>
      </c>
      <c r="AY440" s="256" t="s">
        <v>166</v>
      </c>
    </row>
    <row r="441" s="2" customFormat="1" ht="33" customHeight="1">
      <c r="A441" s="40"/>
      <c r="B441" s="41"/>
      <c r="C441" s="220" t="s">
        <v>529</v>
      </c>
      <c r="D441" s="220" t="s">
        <v>171</v>
      </c>
      <c r="E441" s="221" t="s">
        <v>2162</v>
      </c>
      <c r="F441" s="222" t="s">
        <v>2163</v>
      </c>
      <c r="G441" s="223" t="s">
        <v>174</v>
      </c>
      <c r="H441" s="224">
        <v>12.800000000000001</v>
      </c>
      <c r="I441" s="225"/>
      <c r="J441" s="225"/>
      <c r="K441" s="226">
        <f>ROUND(P441*H441,2)</f>
        <v>0</v>
      </c>
      <c r="L441" s="227"/>
      <c r="M441" s="46"/>
      <c r="N441" s="228" t="s">
        <v>20</v>
      </c>
      <c r="O441" s="229" t="s">
        <v>45</v>
      </c>
      <c r="P441" s="230">
        <f>I441+J441</f>
        <v>0</v>
      </c>
      <c r="Q441" s="230">
        <f>ROUND(I441*H441,2)</f>
        <v>0</v>
      </c>
      <c r="R441" s="230">
        <f>ROUND(J441*H441,2)</f>
        <v>0</v>
      </c>
      <c r="S441" s="86"/>
      <c r="T441" s="231">
        <f>S441*H441</f>
        <v>0</v>
      </c>
      <c r="U441" s="231">
        <v>0.00060999999999999997</v>
      </c>
      <c r="V441" s="231">
        <f>U441*H441</f>
        <v>0.0078079999999999998</v>
      </c>
      <c r="W441" s="231">
        <v>0</v>
      </c>
      <c r="X441" s="232">
        <f>W441*H441</f>
        <v>0</v>
      </c>
      <c r="Y441" s="40"/>
      <c r="Z441" s="40"/>
      <c r="AA441" s="40"/>
      <c r="AB441" s="40"/>
      <c r="AC441" s="40"/>
      <c r="AD441" s="40"/>
      <c r="AE441" s="40"/>
      <c r="AR441" s="233" t="s">
        <v>175</v>
      </c>
      <c r="AT441" s="233" t="s">
        <v>171</v>
      </c>
      <c r="AU441" s="233" t="s">
        <v>165</v>
      </c>
      <c r="AY441" s="19" t="s">
        <v>166</v>
      </c>
      <c r="BE441" s="234">
        <f>IF(O441="základní",K441,0)</f>
        <v>0</v>
      </c>
      <c r="BF441" s="234">
        <f>IF(O441="snížená",K441,0)</f>
        <v>0</v>
      </c>
      <c r="BG441" s="234">
        <f>IF(O441="zákl. přenesená",K441,0)</f>
        <v>0</v>
      </c>
      <c r="BH441" s="234">
        <f>IF(O441="sníž. přenesená",K441,0)</f>
        <v>0</v>
      </c>
      <c r="BI441" s="234">
        <f>IF(O441="nulová",K441,0)</f>
        <v>0</v>
      </c>
      <c r="BJ441" s="19" t="s">
        <v>84</v>
      </c>
      <c r="BK441" s="234">
        <f>ROUND(P441*H441,2)</f>
        <v>0</v>
      </c>
      <c r="BL441" s="19" t="s">
        <v>175</v>
      </c>
      <c r="BM441" s="233" t="s">
        <v>2804</v>
      </c>
    </row>
    <row r="442" s="15" customFormat="1">
      <c r="A442" s="15"/>
      <c r="B442" s="277"/>
      <c r="C442" s="278"/>
      <c r="D442" s="247" t="s">
        <v>605</v>
      </c>
      <c r="E442" s="279" t="s">
        <v>20</v>
      </c>
      <c r="F442" s="280" t="s">
        <v>2805</v>
      </c>
      <c r="G442" s="278"/>
      <c r="H442" s="279" t="s">
        <v>20</v>
      </c>
      <c r="I442" s="281"/>
      <c r="J442" s="281"/>
      <c r="K442" s="278"/>
      <c r="L442" s="278"/>
      <c r="M442" s="282"/>
      <c r="N442" s="283"/>
      <c r="O442" s="284"/>
      <c r="P442" s="284"/>
      <c r="Q442" s="284"/>
      <c r="R442" s="284"/>
      <c r="S442" s="284"/>
      <c r="T442" s="284"/>
      <c r="U442" s="284"/>
      <c r="V442" s="284"/>
      <c r="W442" s="284"/>
      <c r="X442" s="285"/>
      <c r="Y442" s="15"/>
      <c r="Z442" s="15"/>
      <c r="AA442" s="15"/>
      <c r="AB442" s="15"/>
      <c r="AC442" s="15"/>
      <c r="AD442" s="15"/>
      <c r="AE442" s="15"/>
      <c r="AT442" s="286" t="s">
        <v>605</v>
      </c>
      <c r="AU442" s="286" t="s">
        <v>165</v>
      </c>
      <c r="AV442" s="15" t="s">
        <v>84</v>
      </c>
      <c r="AW442" s="15" t="s">
        <v>5</v>
      </c>
      <c r="AX442" s="15" t="s">
        <v>76</v>
      </c>
      <c r="AY442" s="286" t="s">
        <v>166</v>
      </c>
    </row>
    <row r="443" s="13" customFormat="1">
      <c r="A443" s="13"/>
      <c r="B443" s="245"/>
      <c r="C443" s="246"/>
      <c r="D443" s="247" t="s">
        <v>605</v>
      </c>
      <c r="E443" s="248" t="s">
        <v>20</v>
      </c>
      <c r="F443" s="249" t="s">
        <v>2806</v>
      </c>
      <c r="G443" s="246"/>
      <c r="H443" s="250">
        <v>12.800000000000001</v>
      </c>
      <c r="I443" s="251"/>
      <c r="J443" s="251"/>
      <c r="K443" s="246"/>
      <c r="L443" s="246"/>
      <c r="M443" s="252"/>
      <c r="N443" s="253"/>
      <c r="O443" s="254"/>
      <c r="P443" s="254"/>
      <c r="Q443" s="254"/>
      <c r="R443" s="254"/>
      <c r="S443" s="254"/>
      <c r="T443" s="254"/>
      <c r="U443" s="254"/>
      <c r="V443" s="254"/>
      <c r="W443" s="254"/>
      <c r="X443" s="255"/>
      <c r="Y443" s="13"/>
      <c r="Z443" s="13"/>
      <c r="AA443" s="13"/>
      <c r="AB443" s="13"/>
      <c r="AC443" s="13"/>
      <c r="AD443" s="13"/>
      <c r="AE443" s="13"/>
      <c r="AT443" s="256" t="s">
        <v>605</v>
      </c>
      <c r="AU443" s="256" t="s">
        <v>165</v>
      </c>
      <c r="AV443" s="13" t="s">
        <v>86</v>
      </c>
      <c r="AW443" s="13" t="s">
        <v>5</v>
      </c>
      <c r="AX443" s="13" t="s">
        <v>76</v>
      </c>
      <c r="AY443" s="256" t="s">
        <v>166</v>
      </c>
    </row>
    <row r="444" s="14" customFormat="1">
      <c r="A444" s="14"/>
      <c r="B444" s="257"/>
      <c r="C444" s="258"/>
      <c r="D444" s="247" t="s">
        <v>605</v>
      </c>
      <c r="E444" s="259" t="s">
        <v>20</v>
      </c>
      <c r="F444" s="260" t="s">
        <v>608</v>
      </c>
      <c r="G444" s="258"/>
      <c r="H444" s="261">
        <v>12.800000000000001</v>
      </c>
      <c r="I444" s="262"/>
      <c r="J444" s="262"/>
      <c r="K444" s="258"/>
      <c r="L444" s="258"/>
      <c r="M444" s="263"/>
      <c r="N444" s="264"/>
      <c r="O444" s="265"/>
      <c r="P444" s="265"/>
      <c r="Q444" s="265"/>
      <c r="R444" s="265"/>
      <c r="S444" s="265"/>
      <c r="T444" s="265"/>
      <c r="U444" s="265"/>
      <c r="V444" s="265"/>
      <c r="W444" s="265"/>
      <c r="X444" s="266"/>
      <c r="Y444" s="14"/>
      <c r="Z444" s="14"/>
      <c r="AA444" s="14"/>
      <c r="AB444" s="14"/>
      <c r="AC444" s="14"/>
      <c r="AD444" s="14"/>
      <c r="AE444" s="14"/>
      <c r="AT444" s="267" t="s">
        <v>605</v>
      </c>
      <c r="AU444" s="267" t="s">
        <v>165</v>
      </c>
      <c r="AV444" s="14" t="s">
        <v>175</v>
      </c>
      <c r="AW444" s="14" t="s">
        <v>5</v>
      </c>
      <c r="AX444" s="14" t="s">
        <v>84</v>
      </c>
      <c r="AY444" s="267" t="s">
        <v>166</v>
      </c>
    </row>
    <row r="445" s="12" customFormat="1" ht="20.88" customHeight="1">
      <c r="A445" s="12"/>
      <c r="B445" s="203"/>
      <c r="C445" s="204"/>
      <c r="D445" s="205" t="s">
        <v>75</v>
      </c>
      <c r="E445" s="218" t="s">
        <v>548</v>
      </c>
      <c r="F445" s="218" t="s">
        <v>2166</v>
      </c>
      <c r="G445" s="204"/>
      <c r="H445" s="204"/>
      <c r="I445" s="207"/>
      <c r="J445" s="207"/>
      <c r="K445" s="219">
        <f>BK445</f>
        <v>0</v>
      </c>
      <c r="L445" s="204"/>
      <c r="M445" s="209"/>
      <c r="N445" s="210"/>
      <c r="O445" s="211"/>
      <c r="P445" s="211"/>
      <c r="Q445" s="212">
        <f>Q446</f>
        <v>0</v>
      </c>
      <c r="R445" s="212">
        <f>R446</f>
        <v>0</v>
      </c>
      <c r="S445" s="211"/>
      <c r="T445" s="213">
        <f>T446</f>
        <v>0</v>
      </c>
      <c r="U445" s="211"/>
      <c r="V445" s="213">
        <f>V446</f>
        <v>0</v>
      </c>
      <c r="W445" s="211"/>
      <c r="X445" s="214">
        <f>X446</f>
        <v>0</v>
      </c>
      <c r="Y445" s="12"/>
      <c r="Z445" s="12"/>
      <c r="AA445" s="12"/>
      <c r="AB445" s="12"/>
      <c r="AC445" s="12"/>
      <c r="AD445" s="12"/>
      <c r="AE445" s="12"/>
      <c r="AR445" s="215" t="s">
        <v>84</v>
      </c>
      <c r="AT445" s="216" t="s">
        <v>75</v>
      </c>
      <c r="AU445" s="216" t="s">
        <v>86</v>
      </c>
      <c r="AY445" s="215" t="s">
        <v>166</v>
      </c>
      <c r="BK445" s="217">
        <f>BK446</f>
        <v>0</v>
      </c>
    </row>
    <row r="446" s="2" customFormat="1" ht="24.15" customHeight="1">
      <c r="A446" s="40"/>
      <c r="B446" s="41"/>
      <c r="C446" s="220" t="s">
        <v>533</v>
      </c>
      <c r="D446" s="220" t="s">
        <v>171</v>
      </c>
      <c r="E446" s="221" t="s">
        <v>2807</v>
      </c>
      <c r="F446" s="222" t="s">
        <v>2808</v>
      </c>
      <c r="G446" s="223" t="s">
        <v>1374</v>
      </c>
      <c r="H446" s="224">
        <v>4430.6180000000004</v>
      </c>
      <c r="I446" s="225"/>
      <c r="J446" s="225"/>
      <c r="K446" s="226">
        <f>ROUND(P446*H446,2)</f>
        <v>0</v>
      </c>
      <c r="L446" s="227"/>
      <c r="M446" s="46"/>
      <c r="N446" s="268" t="s">
        <v>20</v>
      </c>
      <c r="O446" s="269" t="s">
        <v>45</v>
      </c>
      <c r="P446" s="270">
        <f>I446+J446</f>
        <v>0</v>
      </c>
      <c r="Q446" s="270">
        <f>ROUND(I446*H446,2)</f>
        <v>0</v>
      </c>
      <c r="R446" s="270">
        <f>ROUND(J446*H446,2)</f>
        <v>0</v>
      </c>
      <c r="S446" s="271"/>
      <c r="T446" s="272">
        <f>S446*H446</f>
        <v>0</v>
      </c>
      <c r="U446" s="272">
        <v>0</v>
      </c>
      <c r="V446" s="272">
        <f>U446*H446</f>
        <v>0</v>
      </c>
      <c r="W446" s="272">
        <v>0</v>
      </c>
      <c r="X446" s="273">
        <f>W446*H446</f>
        <v>0</v>
      </c>
      <c r="Y446" s="40"/>
      <c r="Z446" s="40"/>
      <c r="AA446" s="40"/>
      <c r="AB446" s="40"/>
      <c r="AC446" s="40"/>
      <c r="AD446" s="40"/>
      <c r="AE446" s="40"/>
      <c r="AR446" s="233" t="s">
        <v>175</v>
      </c>
      <c r="AT446" s="233" t="s">
        <v>171</v>
      </c>
      <c r="AU446" s="233" t="s">
        <v>165</v>
      </c>
      <c r="AY446" s="19" t="s">
        <v>166</v>
      </c>
      <c r="BE446" s="234">
        <f>IF(O446="základní",K446,0)</f>
        <v>0</v>
      </c>
      <c r="BF446" s="234">
        <f>IF(O446="snížená",K446,0)</f>
        <v>0</v>
      </c>
      <c r="BG446" s="234">
        <f>IF(O446="zákl. přenesená",K446,0)</f>
        <v>0</v>
      </c>
      <c r="BH446" s="234">
        <f>IF(O446="sníž. přenesená",K446,0)</f>
        <v>0</v>
      </c>
      <c r="BI446" s="234">
        <f>IF(O446="nulová",K446,0)</f>
        <v>0</v>
      </c>
      <c r="BJ446" s="19" t="s">
        <v>84</v>
      </c>
      <c r="BK446" s="234">
        <f>ROUND(P446*H446,2)</f>
        <v>0</v>
      </c>
      <c r="BL446" s="19" t="s">
        <v>175</v>
      </c>
      <c r="BM446" s="233" t="s">
        <v>2809</v>
      </c>
    </row>
    <row r="447" s="2" customFormat="1" ht="6.96" customHeight="1">
      <c r="A447" s="40"/>
      <c r="B447" s="61"/>
      <c r="C447" s="62"/>
      <c r="D447" s="62"/>
      <c r="E447" s="62"/>
      <c r="F447" s="62"/>
      <c r="G447" s="62"/>
      <c r="H447" s="62"/>
      <c r="I447" s="62"/>
      <c r="J447" s="62"/>
      <c r="K447" s="62"/>
      <c r="L447" s="62"/>
      <c r="M447" s="46"/>
      <c r="N447" s="40"/>
      <c r="P447" s="40"/>
      <c r="Q447" s="40"/>
      <c r="R447" s="40"/>
      <c r="S447" s="40"/>
      <c r="T447" s="40"/>
      <c r="U447" s="40"/>
      <c r="V447" s="40"/>
      <c r="W447" s="40"/>
      <c r="X447" s="40"/>
      <c r="Y447" s="40"/>
      <c r="Z447" s="40"/>
      <c r="AA447" s="40"/>
      <c r="AB447" s="40"/>
      <c r="AC447" s="40"/>
      <c r="AD447" s="40"/>
      <c r="AE447" s="40"/>
    </row>
  </sheetData>
  <sheetProtection sheet="1" autoFilter="0" formatColumns="0" formatRows="0" objects="1" scenarios="1" spinCount="100000" saltValue="mMM5TmBnOjFKegUKLMu3AtmGfrzRpTP5tls4yxKg8dPhfAohxljLxvHcdfbL8tpESZOhF8AaOl6BGNUZZ+rMTg==" hashValue="z7tNQ1CSsPzNgjisYQcMftQ46648trRpoYpQjEQH5bY4oY1wmJt3SqTRPOJ/4qQTiTQ9ieLaL13UXzrrAXXmjQ==" algorithmName="SHA-512" password="CC35"/>
  <autoFilter ref="C103:L446"/>
  <mergeCells count="9">
    <mergeCell ref="E7:H7"/>
    <mergeCell ref="E9:H9"/>
    <mergeCell ref="E18:H18"/>
    <mergeCell ref="E27:H27"/>
    <mergeCell ref="E50:H50"/>
    <mergeCell ref="E52:H52"/>
    <mergeCell ref="E94:H94"/>
    <mergeCell ref="E96:H96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9" t="s">
        <v>109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22"/>
      <c r="AT3" s="19" t="s">
        <v>86</v>
      </c>
    </row>
    <row r="4" s="1" customFormat="1" ht="24.96" customHeight="1">
      <c r="B4" s="22"/>
      <c r="D4" s="145" t="s">
        <v>121</v>
      </c>
      <c r="M4" s="22"/>
      <c r="N4" s="146" t="s">
        <v>11</v>
      </c>
      <c r="AT4" s="19" t="s">
        <v>4</v>
      </c>
    </row>
    <row r="5" s="1" customFormat="1" ht="6.96" customHeight="1">
      <c r="B5" s="22"/>
      <c r="M5" s="22"/>
    </row>
    <row r="6" s="1" customFormat="1" ht="12" customHeight="1">
      <c r="B6" s="22"/>
      <c r="D6" s="147" t="s">
        <v>17</v>
      </c>
      <c r="M6" s="22"/>
    </row>
    <row r="7" s="1" customFormat="1" ht="16.5" customHeight="1">
      <c r="B7" s="22"/>
      <c r="E7" s="148" t="str">
        <f>'Rekapitulace stavby'!K6</f>
        <v>Rozvoj vodíkové mobility v Ostravě 1.etapa - 1.a2. fáze</v>
      </c>
      <c r="F7" s="147"/>
      <c r="G7" s="147"/>
      <c r="H7" s="147"/>
      <c r="M7" s="22"/>
    </row>
    <row r="8" s="1" customFormat="1" ht="12" customHeight="1">
      <c r="B8" s="22"/>
      <c r="D8" s="147" t="s">
        <v>122</v>
      </c>
      <c r="M8" s="22"/>
    </row>
    <row r="9" s="2" customFormat="1" ht="16.5" customHeight="1">
      <c r="A9" s="40"/>
      <c r="B9" s="46"/>
      <c r="C9" s="40"/>
      <c r="D9" s="40"/>
      <c r="E9" s="148" t="s">
        <v>2534</v>
      </c>
      <c r="F9" s="40"/>
      <c r="G9" s="40"/>
      <c r="H9" s="40"/>
      <c r="I9" s="40"/>
      <c r="J9" s="40"/>
      <c r="K9" s="40"/>
      <c r="L9" s="40"/>
      <c r="M9" s="149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7" t="s">
        <v>2810</v>
      </c>
      <c r="E10" s="40"/>
      <c r="F10" s="40"/>
      <c r="G10" s="40"/>
      <c r="H10" s="40"/>
      <c r="I10" s="40"/>
      <c r="J10" s="40"/>
      <c r="K10" s="40"/>
      <c r="L10" s="40"/>
      <c r="M10" s="149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50" t="s">
        <v>2811</v>
      </c>
      <c r="F11" s="40"/>
      <c r="G11" s="40"/>
      <c r="H11" s="40"/>
      <c r="I11" s="40"/>
      <c r="J11" s="40"/>
      <c r="K11" s="40"/>
      <c r="L11" s="40"/>
      <c r="M11" s="149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149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7" t="s">
        <v>19</v>
      </c>
      <c r="E13" s="40"/>
      <c r="F13" s="138" t="s">
        <v>20</v>
      </c>
      <c r="G13" s="40"/>
      <c r="H13" s="40"/>
      <c r="I13" s="147" t="s">
        <v>21</v>
      </c>
      <c r="J13" s="138" t="s">
        <v>20</v>
      </c>
      <c r="K13" s="40"/>
      <c r="L13" s="40"/>
      <c r="M13" s="149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7" t="s">
        <v>22</v>
      </c>
      <c r="E14" s="40"/>
      <c r="F14" s="138" t="s">
        <v>23</v>
      </c>
      <c r="G14" s="40"/>
      <c r="H14" s="40"/>
      <c r="I14" s="147" t="s">
        <v>24</v>
      </c>
      <c r="J14" s="151" t="str">
        <f>'Rekapitulace stavby'!AN8</f>
        <v>21. 3. 2022</v>
      </c>
      <c r="K14" s="40"/>
      <c r="L14" s="40"/>
      <c r="M14" s="149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149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7" t="s">
        <v>26</v>
      </c>
      <c r="E16" s="40"/>
      <c r="F16" s="40"/>
      <c r="G16" s="40"/>
      <c r="H16" s="40"/>
      <c r="I16" s="147" t="s">
        <v>27</v>
      </c>
      <c r="J16" s="138" t="s">
        <v>28</v>
      </c>
      <c r="K16" s="40"/>
      <c r="L16" s="40"/>
      <c r="M16" s="149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8" t="s">
        <v>29</v>
      </c>
      <c r="F17" s="40"/>
      <c r="G17" s="40"/>
      <c r="H17" s="40"/>
      <c r="I17" s="147" t="s">
        <v>30</v>
      </c>
      <c r="J17" s="138" t="s">
        <v>20</v>
      </c>
      <c r="K17" s="40"/>
      <c r="L17" s="40"/>
      <c r="M17" s="149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149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7" t="s">
        <v>31</v>
      </c>
      <c r="E19" s="40"/>
      <c r="F19" s="40"/>
      <c r="G19" s="40"/>
      <c r="H19" s="40"/>
      <c r="I19" s="147" t="s">
        <v>27</v>
      </c>
      <c r="J19" s="35" t="str">
        <f>'Rekapitulace stavby'!AN13</f>
        <v>Vyplň údaj</v>
      </c>
      <c r="K19" s="40"/>
      <c r="L19" s="40"/>
      <c r="M19" s="149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8"/>
      <c r="G20" s="138"/>
      <c r="H20" s="138"/>
      <c r="I20" s="147" t="s">
        <v>30</v>
      </c>
      <c r="J20" s="35" t="str">
        <f>'Rekapitulace stavby'!AN14</f>
        <v>Vyplň údaj</v>
      </c>
      <c r="K20" s="40"/>
      <c r="L20" s="40"/>
      <c r="M20" s="149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149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7" t="s">
        <v>33</v>
      </c>
      <c r="E22" s="40"/>
      <c r="F22" s="40"/>
      <c r="G22" s="40"/>
      <c r="H22" s="40"/>
      <c r="I22" s="147" t="s">
        <v>27</v>
      </c>
      <c r="J22" s="138" t="s">
        <v>34</v>
      </c>
      <c r="K22" s="40"/>
      <c r="L22" s="40"/>
      <c r="M22" s="149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8" t="s">
        <v>35</v>
      </c>
      <c r="F23" s="40"/>
      <c r="G23" s="40"/>
      <c r="H23" s="40"/>
      <c r="I23" s="147" t="s">
        <v>30</v>
      </c>
      <c r="J23" s="138" t="s">
        <v>20</v>
      </c>
      <c r="K23" s="40"/>
      <c r="L23" s="40"/>
      <c r="M23" s="149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14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7" t="s">
        <v>36</v>
      </c>
      <c r="E25" s="40"/>
      <c r="F25" s="40"/>
      <c r="G25" s="40"/>
      <c r="H25" s="40"/>
      <c r="I25" s="147" t="s">
        <v>27</v>
      </c>
      <c r="J25" s="138" t="s">
        <v>20</v>
      </c>
      <c r="K25" s="40"/>
      <c r="L25" s="40"/>
      <c r="M25" s="14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8" t="s">
        <v>37</v>
      </c>
      <c r="F26" s="40"/>
      <c r="G26" s="40"/>
      <c r="H26" s="40"/>
      <c r="I26" s="147" t="s">
        <v>30</v>
      </c>
      <c r="J26" s="138" t="s">
        <v>20</v>
      </c>
      <c r="K26" s="40"/>
      <c r="L26" s="40"/>
      <c r="M26" s="14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149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7" t="s">
        <v>38</v>
      </c>
      <c r="E28" s="40"/>
      <c r="F28" s="40"/>
      <c r="G28" s="40"/>
      <c r="H28" s="40"/>
      <c r="I28" s="40"/>
      <c r="J28" s="40"/>
      <c r="K28" s="40"/>
      <c r="L28" s="40"/>
      <c r="M28" s="14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52"/>
      <c r="B29" s="153"/>
      <c r="C29" s="152"/>
      <c r="D29" s="152"/>
      <c r="E29" s="154" t="s">
        <v>20</v>
      </c>
      <c r="F29" s="154"/>
      <c r="G29" s="154"/>
      <c r="H29" s="154"/>
      <c r="I29" s="152"/>
      <c r="J29" s="152"/>
      <c r="K29" s="152"/>
      <c r="L29" s="152"/>
      <c r="M29" s="155"/>
      <c r="S29" s="152"/>
      <c r="T29" s="152"/>
      <c r="U29" s="152"/>
      <c r="V29" s="152"/>
      <c r="W29" s="152"/>
      <c r="X29" s="152"/>
      <c r="Y29" s="152"/>
      <c r="Z29" s="152"/>
      <c r="AA29" s="152"/>
      <c r="AB29" s="152"/>
      <c r="AC29" s="152"/>
      <c r="AD29" s="152"/>
      <c r="AE29" s="152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149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6"/>
      <c r="E31" s="156"/>
      <c r="F31" s="156"/>
      <c r="G31" s="156"/>
      <c r="H31" s="156"/>
      <c r="I31" s="156"/>
      <c r="J31" s="156"/>
      <c r="K31" s="156"/>
      <c r="L31" s="156"/>
      <c r="M31" s="149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>
      <c r="A32" s="40"/>
      <c r="B32" s="46"/>
      <c r="C32" s="40"/>
      <c r="D32" s="40"/>
      <c r="E32" s="147" t="s">
        <v>124</v>
      </c>
      <c r="F32" s="40"/>
      <c r="G32" s="40"/>
      <c r="H32" s="40"/>
      <c r="I32" s="40"/>
      <c r="J32" s="40"/>
      <c r="K32" s="157">
        <f>I65</f>
        <v>0</v>
      </c>
      <c r="L32" s="40"/>
      <c r="M32" s="149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>
      <c r="A33" s="40"/>
      <c r="B33" s="46"/>
      <c r="C33" s="40"/>
      <c r="D33" s="40"/>
      <c r="E33" s="147" t="s">
        <v>125</v>
      </c>
      <c r="F33" s="40"/>
      <c r="G33" s="40"/>
      <c r="H33" s="40"/>
      <c r="I33" s="40"/>
      <c r="J33" s="40"/>
      <c r="K33" s="157">
        <f>J65</f>
        <v>0</v>
      </c>
      <c r="L33" s="40"/>
      <c r="M33" s="149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25.44" customHeight="1">
      <c r="A34" s="40"/>
      <c r="B34" s="46"/>
      <c r="C34" s="40"/>
      <c r="D34" s="158" t="s">
        <v>40</v>
      </c>
      <c r="E34" s="40"/>
      <c r="F34" s="40"/>
      <c r="G34" s="40"/>
      <c r="H34" s="40"/>
      <c r="I34" s="40"/>
      <c r="J34" s="40"/>
      <c r="K34" s="159">
        <f>ROUND(K93, 2)</f>
        <v>0</v>
      </c>
      <c r="L34" s="40"/>
      <c r="M34" s="149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6.96" customHeight="1">
      <c r="A35" s="40"/>
      <c r="B35" s="46"/>
      <c r="C35" s="40"/>
      <c r="D35" s="156"/>
      <c r="E35" s="156"/>
      <c r="F35" s="156"/>
      <c r="G35" s="156"/>
      <c r="H35" s="156"/>
      <c r="I35" s="156"/>
      <c r="J35" s="156"/>
      <c r="K35" s="156"/>
      <c r="L35" s="156"/>
      <c r="M35" s="149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40"/>
      <c r="F36" s="160" t="s">
        <v>42</v>
      </c>
      <c r="G36" s="40"/>
      <c r="H36" s="40"/>
      <c r="I36" s="160" t="s">
        <v>41</v>
      </c>
      <c r="J36" s="40"/>
      <c r="K36" s="160" t="s">
        <v>43</v>
      </c>
      <c r="L36" s="40"/>
      <c r="M36" s="149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s="2" customFormat="1" ht="14.4" customHeight="1">
      <c r="A37" s="40"/>
      <c r="B37" s="46"/>
      <c r="C37" s="40"/>
      <c r="D37" s="161" t="s">
        <v>44</v>
      </c>
      <c r="E37" s="147" t="s">
        <v>45</v>
      </c>
      <c r="F37" s="157">
        <f>ROUND((SUM(BE93:BE276)),  2)</f>
        <v>0</v>
      </c>
      <c r="G37" s="40"/>
      <c r="H37" s="40"/>
      <c r="I37" s="162">
        <v>0.20999999999999999</v>
      </c>
      <c r="J37" s="40"/>
      <c r="K37" s="157">
        <f>ROUND(((SUM(BE93:BE276))*I37),  2)</f>
        <v>0</v>
      </c>
      <c r="L37" s="40"/>
      <c r="M37" s="149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14.4" customHeight="1">
      <c r="A38" s="40"/>
      <c r="B38" s="46"/>
      <c r="C38" s="40"/>
      <c r="D38" s="40"/>
      <c r="E38" s="147" t="s">
        <v>46</v>
      </c>
      <c r="F38" s="157">
        <f>ROUND((SUM(BF93:BF276)),  2)</f>
        <v>0</v>
      </c>
      <c r="G38" s="40"/>
      <c r="H38" s="40"/>
      <c r="I38" s="162">
        <v>0.14999999999999999</v>
      </c>
      <c r="J38" s="40"/>
      <c r="K38" s="157">
        <f>ROUND(((SUM(BF93:BF276))*I38),  2)</f>
        <v>0</v>
      </c>
      <c r="L38" s="40"/>
      <c r="M38" s="149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7" t="s">
        <v>47</v>
      </c>
      <c r="F39" s="157">
        <f>ROUND((SUM(BG93:BG276)),  2)</f>
        <v>0</v>
      </c>
      <c r="G39" s="40"/>
      <c r="H39" s="40"/>
      <c r="I39" s="162">
        <v>0.20999999999999999</v>
      </c>
      <c r="J39" s="40"/>
      <c r="K39" s="157">
        <f>0</f>
        <v>0</v>
      </c>
      <c r="L39" s="40"/>
      <c r="M39" s="149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hidden="1" s="2" customFormat="1" ht="14.4" customHeight="1">
      <c r="A40" s="40"/>
      <c r="B40" s="46"/>
      <c r="C40" s="40"/>
      <c r="D40" s="40"/>
      <c r="E40" s="147" t="s">
        <v>48</v>
      </c>
      <c r="F40" s="157">
        <f>ROUND((SUM(BH93:BH276)),  2)</f>
        <v>0</v>
      </c>
      <c r="G40" s="40"/>
      <c r="H40" s="40"/>
      <c r="I40" s="162">
        <v>0.14999999999999999</v>
      </c>
      <c r="J40" s="40"/>
      <c r="K40" s="157">
        <f>0</f>
        <v>0</v>
      </c>
      <c r="L40" s="40"/>
      <c r="M40" s="149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hidden="1" s="2" customFormat="1" ht="14.4" customHeight="1">
      <c r="A41" s="40"/>
      <c r="B41" s="46"/>
      <c r="C41" s="40"/>
      <c r="D41" s="40"/>
      <c r="E41" s="147" t="s">
        <v>49</v>
      </c>
      <c r="F41" s="157">
        <f>ROUND((SUM(BI93:BI276)),  2)</f>
        <v>0</v>
      </c>
      <c r="G41" s="40"/>
      <c r="H41" s="40"/>
      <c r="I41" s="162">
        <v>0</v>
      </c>
      <c r="J41" s="40"/>
      <c r="K41" s="157">
        <f>0</f>
        <v>0</v>
      </c>
      <c r="L41" s="40"/>
      <c r="M41" s="149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6.96" customHeight="1">
      <c r="A42" s="40"/>
      <c r="B42" s="46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149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3" s="2" customFormat="1" ht="25.44" customHeight="1">
      <c r="A43" s="40"/>
      <c r="B43" s="46"/>
      <c r="C43" s="163"/>
      <c r="D43" s="164" t="s">
        <v>50</v>
      </c>
      <c r="E43" s="165"/>
      <c r="F43" s="165"/>
      <c r="G43" s="166" t="s">
        <v>51</v>
      </c>
      <c r="H43" s="167" t="s">
        <v>52</v>
      </c>
      <c r="I43" s="165"/>
      <c r="J43" s="165"/>
      <c r="K43" s="168">
        <f>SUM(K34:K41)</f>
        <v>0</v>
      </c>
      <c r="L43" s="169"/>
      <c r="M43" s="149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</row>
    <row r="44" s="2" customFormat="1" ht="14.4" customHeight="1">
      <c r="A44" s="40"/>
      <c r="B44" s="170"/>
      <c r="C44" s="171"/>
      <c r="D44" s="171"/>
      <c r="E44" s="171"/>
      <c r="F44" s="171"/>
      <c r="G44" s="171"/>
      <c r="H44" s="171"/>
      <c r="I44" s="171"/>
      <c r="J44" s="171"/>
      <c r="K44" s="171"/>
      <c r="L44" s="171"/>
      <c r="M44" s="149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8" s="2" customFormat="1" ht="6.96" customHeight="1">
      <c r="A48" s="40"/>
      <c r="B48" s="172"/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49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24.96" customHeight="1">
      <c r="A49" s="40"/>
      <c r="B49" s="41"/>
      <c r="C49" s="25" t="s">
        <v>126</v>
      </c>
      <c r="D49" s="42"/>
      <c r="E49" s="42"/>
      <c r="F49" s="42"/>
      <c r="G49" s="42"/>
      <c r="H49" s="42"/>
      <c r="I49" s="42"/>
      <c r="J49" s="42"/>
      <c r="K49" s="42"/>
      <c r="L49" s="42"/>
      <c r="M49" s="149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6.96" customHeight="1">
      <c r="A50" s="40"/>
      <c r="B50" s="41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149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2" customHeight="1">
      <c r="A51" s="40"/>
      <c r="B51" s="41"/>
      <c r="C51" s="34" t="s">
        <v>17</v>
      </c>
      <c r="D51" s="42"/>
      <c r="E51" s="42"/>
      <c r="F51" s="42"/>
      <c r="G51" s="42"/>
      <c r="H51" s="42"/>
      <c r="I51" s="42"/>
      <c r="J51" s="42"/>
      <c r="K51" s="42"/>
      <c r="L51" s="42"/>
      <c r="M51" s="149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6.5" customHeight="1">
      <c r="A52" s="40"/>
      <c r="B52" s="41"/>
      <c r="C52" s="42"/>
      <c r="D52" s="42"/>
      <c r="E52" s="174" t="str">
        <f>E7</f>
        <v>Rozvoj vodíkové mobility v Ostravě 1.etapa - 1.a2. fáze</v>
      </c>
      <c r="F52" s="34"/>
      <c r="G52" s="34"/>
      <c r="H52" s="34"/>
      <c r="I52" s="42"/>
      <c r="J52" s="42"/>
      <c r="K52" s="42"/>
      <c r="L52" s="42"/>
      <c r="M52" s="149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1" customFormat="1" ht="12" customHeight="1">
      <c r="B53" s="23"/>
      <c r="C53" s="34" t="s">
        <v>122</v>
      </c>
      <c r="D53" s="24"/>
      <c r="E53" s="24"/>
      <c r="F53" s="24"/>
      <c r="G53" s="24"/>
      <c r="H53" s="24"/>
      <c r="I53" s="24"/>
      <c r="J53" s="24"/>
      <c r="K53" s="24"/>
      <c r="L53" s="24"/>
      <c r="M53" s="22"/>
    </row>
    <row r="54" s="2" customFormat="1" ht="16.5" customHeight="1">
      <c r="A54" s="40"/>
      <c r="B54" s="41"/>
      <c r="C54" s="42"/>
      <c r="D54" s="42"/>
      <c r="E54" s="174" t="s">
        <v>2534</v>
      </c>
      <c r="F54" s="42"/>
      <c r="G54" s="42"/>
      <c r="H54" s="42"/>
      <c r="I54" s="42"/>
      <c r="J54" s="42"/>
      <c r="K54" s="42"/>
      <c r="L54" s="42"/>
      <c r="M54" s="149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2" customHeight="1">
      <c r="A55" s="40"/>
      <c r="B55" s="41"/>
      <c r="C55" s="34" t="s">
        <v>2810</v>
      </c>
      <c r="D55" s="42"/>
      <c r="E55" s="42"/>
      <c r="F55" s="42"/>
      <c r="G55" s="42"/>
      <c r="H55" s="42"/>
      <c r="I55" s="42"/>
      <c r="J55" s="42"/>
      <c r="K55" s="42"/>
      <c r="L55" s="42"/>
      <c r="M55" s="149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6.5" customHeight="1">
      <c r="A56" s="40"/>
      <c r="B56" s="41"/>
      <c r="C56" s="42"/>
      <c r="D56" s="42"/>
      <c r="E56" s="71" t="str">
        <f>E11</f>
        <v>SO 05.1 - Odvodnění parkovacích stání</v>
      </c>
      <c r="F56" s="42"/>
      <c r="G56" s="42"/>
      <c r="H56" s="42"/>
      <c r="I56" s="42"/>
      <c r="J56" s="42"/>
      <c r="K56" s="42"/>
      <c r="L56" s="42"/>
      <c r="M56" s="149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149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2" customHeight="1">
      <c r="A58" s="40"/>
      <c r="B58" s="41"/>
      <c r="C58" s="34" t="s">
        <v>22</v>
      </c>
      <c r="D58" s="42"/>
      <c r="E58" s="42"/>
      <c r="F58" s="29" t="str">
        <f>F14</f>
        <v>Ostrava</v>
      </c>
      <c r="G58" s="42"/>
      <c r="H58" s="42"/>
      <c r="I58" s="34" t="s">
        <v>24</v>
      </c>
      <c r="J58" s="74" t="str">
        <f>IF(J14="","",J14)</f>
        <v>21. 3. 2022</v>
      </c>
      <c r="K58" s="42"/>
      <c r="L58" s="42"/>
      <c r="M58" s="149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6.96" customHeight="1">
      <c r="A59" s="40"/>
      <c r="B59" s="41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149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5.15" customHeight="1">
      <c r="A60" s="40"/>
      <c r="B60" s="41"/>
      <c r="C60" s="34" t="s">
        <v>26</v>
      </c>
      <c r="D60" s="42"/>
      <c r="E60" s="42"/>
      <c r="F60" s="29" t="str">
        <f>E17</f>
        <v>Dopravní podnik Ostrava a.s.</v>
      </c>
      <c r="G60" s="42"/>
      <c r="H60" s="42"/>
      <c r="I60" s="34" t="s">
        <v>33</v>
      </c>
      <c r="J60" s="38" t="str">
        <f>E23</f>
        <v>IGEA s.r.o.</v>
      </c>
      <c r="K60" s="42"/>
      <c r="L60" s="42"/>
      <c r="M60" s="149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15.15" customHeight="1">
      <c r="A61" s="40"/>
      <c r="B61" s="41"/>
      <c r="C61" s="34" t="s">
        <v>31</v>
      </c>
      <c r="D61" s="42"/>
      <c r="E61" s="42"/>
      <c r="F61" s="29" t="str">
        <f>IF(E20="","",E20)</f>
        <v>Vyplň údaj</v>
      </c>
      <c r="G61" s="42"/>
      <c r="H61" s="42"/>
      <c r="I61" s="34" t="s">
        <v>36</v>
      </c>
      <c r="J61" s="38" t="str">
        <f>E26</f>
        <v>R.Vojtěchová</v>
      </c>
      <c r="K61" s="42"/>
      <c r="L61" s="42"/>
      <c r="M61" s="149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149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9.28" customHeight="1">
      <c r="A63" s="40"/>
      <c r="B63" s="41"/>
      <c r="C63" s="175" t="s">
        <v>127</v>
      </c>
      <c r="D63" s="176"/>
      <c r="E63" s="176"/>
      <c r="F63" s="176"/>
      <c r="G63" s="176"/>
      <c r="H63" s="176"/>
      <c r="I63" s="177" t="s">
        <v>128</v>
      </c>
      <c r="J63" s="177" t="s">
        <v>129</v>
      </c>
      <c r="K63" s="177" t="s">
        <v>130</v>
      </c>
      <c r="L63" s="176"/>
      <c r="M63" s="149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4" s="2" customFormat="1" ht="10.32" customHeight="1">
      <c r="A64" s="40"/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149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5" s="2" customFormat="1" ht="22.8" customHeight="1">
      <c r="A65" s="40"/>
      <c r="B65" s="41"/>
      <c r="C65" s="178" t="s">
        <v>74</v>
      </c>
      <c r="D65" s="42"/>
      <c r="E65" s="42"/>
      <c r="F65" s="42"/>
      <c r="G65" s="42"/>
      <c r="H65" s="42"/>
      <c r="I65" s="104">
        <f>Q93</f>
        <v>0</v>
      </c>
      <c r="J65" s="104">
        <f>R93</f>
        <v>0</v>
      </c>
      <c r="K65" s="104">
        <f>K93</f>
        <v>0</v>
      </c>
      <c r="L65" s="42"/>
      <c r="M65" s="149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U65" s="19" t="s">
        <v>131</v>
      </c>
    </row>
    <row r="66" s="9" customFormat="1" ht="24.96" customHeight="1">
      <c r="A66" s="9"/>
      <c r="B66" s="179"/>
      <c r="C66" s="180"/>
      <c r="D66" s="181" t="s">
        <v>1249</v>
      </c>
      <c r="E66" s="182"/>
      <c r="F66" s="182"/>
      <c r="G66" s="182"/>
      <c r="H66" s="182"/>
      <c r="I66" s="183">
        <f>Q94</f>
        <v>0</v>
      </c>
      <c r="J66" s="183">
        <f>R94</f>
        <v>0</v>
      </c>
      <c r="K66" s="183">
        <f>K94</f>
        <v>0</v>
      </c>
      <c r="L66" s="180"/>
      <c r="M66" s="184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85"/>
      <c r="C67" s="130"/>
      <c r="D67" s="186" t="s">
        <v>1250</v>
      </c>
      <c r="E67" s="187"/>
      <c r="F67" s="187"/>
      <c r="G67" s="187"/>
      <c r="H67" s="187"/>
      <c r="I67" s="188">
        <f>Q95</f>
        <v>0</v>
      </c>
      <c r="J67" s="188">
        <f>R95</f>
        <v>0</v>
      </c>
      <c r="K67" s="188">
        <f>K95</f>
        <v>0</v>
      </c>
      <c r="L67" s="130"/>
      <c r="M67" s="18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5"/>
      <c r="C68" s="130"/>
      <c r="D68" s="186" t="s">
        <v>1251</v>
      </c>
      <c r="E68" s="187"/>
      <c r="F68" s="187"/>
      <c r="G68" s="187"/>
      <c r="H68" s="187"/>
      <c r="I68" s="188">
        <f>Q175</f>
        <v>0</v>
      </c>
      <c r="J68" s="188">
        <f>R175</f>
        <v>0</v>
      </c>
      <c r="K68" s="188">
        <f>K175</f>
        <v>0</v>
      </c>
      <c r="L68" s="130"/>
      <c r="M68" s="18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5"/>
      <c r="C69" s="130"/>
      <c r="D69" s="186" t="s">
        <v>2185</v>
      </c>
      <c r="E69" s="187"/>
      <c r="F69" s="187"/>
      <c r="G69" s="187"/>
      <c r="H69" s="187"/>
      <c r="I69" s="188">
        <f>Q195</f>
        <v>0</v>
      </c>
      <c r="J69" s="188">
        <f>R195</f>
        <v>0</v>
      </c>
      <c r="K69" s="188">
        <f>K195</f>
        <v>0</v>
      </c>
      <c r="L69" s="130"/>
      <c r="M69" s="18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5"/>
      <c r="C70" s="130"/>
      <c r="D70" s="186" t="s">
        <v>1637</v>
      </c>
      <c r="E70" s="187"/>
      <c r="F70" s="187"/>
      <c r="G70" s="187"/>
      <c r="H70" s="187"/>
      <c r="I70" s="188">
        <f>Q228</f>
        <v>0</v>
      </c>
      <c r="J70" s="188">
        <f>R228</f>
        <v>0</v>
      </c>
      <c r="K70" s="188">
        <f>K228</f>
        <v>0</v>
      </c>
      <c r="L70" s="130"/>
      <c r="M70" s="18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5"/>
      <c r="C71" s="130"/>
      <c r="D71" s="186" t="s">
        <v>2812</v>
      </c>
      <c r="E71" s="187"/>
      <c r="F71" s="187"/>
      <c r="G71" s="187"/>
      <c r="H71" s="187"/>
      <c r="I71" s="188">
        <f>Q274</f>
        <v>0</v>
      </c>
      <c r="J71" s="188">
        <f>R274</f>
        <v>0</v>
      </c>
      <c r="K71" s="188">
        <f>K274</f>
        <v>0</v>
      </c>
      <c r="L71" s="130"/>
      <c r="M71" s="18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2" customFormat="1" ht="21.84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149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61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149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7" s="2" customFormat="1" ht="6.96" customHeight="1">
      <c r="A77" s="40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149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24.96" customHeight="1">
      <c r="A78" s="40"/>
      <c r="B78" s="41"/>
      <c r="C78" s="25" t="s">
        <v>146</v>
      </c>
      <c r="D78" s="42"/>
      <c r="E78" s="42"/>
      <c r="F78" s="42"/>
      <c r="G78" s="42"/>
      <c r="H78" s="42"/>
      <c r="I78" s="42"/>
      <c r="J78" s="42"/>
      <c r="K78" s="42"/>
      <c r="L78" s="42"/>
      <c r="M78" s="149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149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17</v>
      </c>
      <c r="D80" s="42"/>
      <c r="E80" s="42"/>
      <c r="F80" s="42"/>
      <c r="G80" s="42"/>
      <c r="H80" s="42"/>
      <c r="I80" s="42"/>
      <c r="J80" s="42"/>
      <c r="K80" s="42"/>
      <c r="L80" s="42"/>
      <c r="M80" s="149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6.5" customHeight="1">
      <c r="A81" s="40"/>
      <c r="B81" s="41"/>
      <c r="C81" s="42"/>
      <c r="D81" s="42"/>
      <c r="E81" s="174" t="str">
        <f>E7</f>
        <v>Rozvoj vodíkové mobility v Ostravě 1.etapa - 1.a2. fáze</v>
      </c>
      <c r="F81" s="34"/>
      <c r="G81" s="34"/>
      <c r="H81" s="34"/>
      <c r="I81" s="42"/>
      <c r="J81" s="42"/>
      <c r="K81" s="42"/>
      <c r="L81" s="42"/>
      <c r="M81" s="149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1" customFormat="1" ht="12" customHeight="1">
      <c r="B82" s="23"/>
      <c r="C82" s="34" t="s">
        <v>122</v>
      </c>
      <c r="D82" s="24"/>
      <c r="E82" s="24"/>
      <c r="F82" s="24"/>
      <c r="G82" s="24"/>
      <c r="H82" s="24"/>
      <c r="I82" s="24"/>
      <c r="J82" s="24"/>
      <c r="K82" s="24"/>
      <c r="L82" s="24"/>
      <c r="M82" s="22"/>
    </row>
    <row r="83" s="2" customFormat="1" ht="16.5" customHeight="1">
      <c r="A83" s="40"/>
      <c r="B83" s="41"/>
      <c r="C83" s="42"/>
      <c r="D83" s="42"/>
      <c r="E83" s="174" t="s">
        <v>2534</v>
      </c>
      <c r="F83" s="42"/>
      <c r="G83" s="42"/>
      <c r="H83" s="42"/>
      <c r="I83" s="42"/>
      <c r="J83" s="42"/>
      <c r="K83" s="42"/>
      <c r="L83" s="42"/>
      <c r="M83" s="149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2810</v>
      </c>
      <c r="D84" s="42"/>
      <c r="E84" s="42"/>
      <c r="F84" s="42"/>
      <c r="G84" s="42"/>
      <c r="H84" s="42"/>
      <c r="I84" s="42"/>
      <c r="J84" s="42"/>
      <c r="K84" s="42"/>
      <c r="L84" s="42"/>
      <c r="M84" s="149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71" t="str">
        <f>E11</f>
        <v>SO 05.1 - Odvodnění parkovacích stání</v>
      </c>
      <c r="F85" s="42"/>
      <c r="G85" s="42"/>
      <c r="H85" s="42"/>
      <c r="I85" s="42"/>
      <c r="J85" s="42"/>
      <c r="K85" s="42"/>
      <c r="L85" s="42"/>
      <c r="M85" s="149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149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2" customHeight="1">
      <c r="A87" s="40"/>
      <c r="B87" s="41"/>
      <c r="C87" s="34" t="s">
        <v>22</v>
      </c>
      <c r="D87" s="42"/>
      <c r="E87" s="42"/>
      <c r="F87" s="29" t="str">
        <f>F14</f>
        <v>Ostrava</v>
      </c>
      <c r="G87" s="42"/>
      <c r="H87" s="42"/>
      <c r="I87" s="34" t="s">
        <v>24</v>
      </c>
      <c r="J87" s="74" t="str">
        <f>IF(J14="","",J14)</f>
        <v>21. 3. 2022</v>
      </c>
      <c r="K87" s="42"/>
      <c r="L87" s="42"/>
      <c r="M87" s="149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149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5.15" customHeight="1">
      <c r="A89" s="40"/>
      <c r="B89" s="41"/>
      <c r="C89" s="34" t="s">
        <v>26</v>
      </c>
      <c r="D89" s="42"/>
      <c r="E89" s="42"/>
      <c r="F89" s="29" t="str">
        <f>E17</f>
        <v>Dopravní podnik Ostrava a.s.</v>
      </c>
      <c r="G89" s="42"/>
      <c r="H89" s="42"/>
      <c r="I89" s="34" t="s">
        <v>33</v>
      </c>
      <c r="J89" s="38" t="str">
        <f>E23</f>
        <v>IGEA s.r.o.</v>
      </c>
      <c r="K89" s="42"/>
      <c r="L89" s="42"/>
      <c r="M89" s="149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5.15" customHeight="1">
      <c r="A90" s="40"/>
      <c r="B90" s="41"/>
      <c r="C90" s="34" t="s">
        <v>31</v>
      </c>
      <c r="D90" s="42"/>
      <c r="E90" s="42"/>
      <c r="F90" s="29" t="str">
        <f>IF(E20="","",E20)</f>
        <v>Vyplň údaj</v>
      </c>
      <c r="G90" s="42"/>
      <c r="H90" s="42"/>
      <c r="I90" s="34" t="s">
        <v>36</v>
      </c>
      <c r="J90" s="38" t="str">
        <f>E26</f>
        <v>R.Vojtěchová</v>
      </c>
      <c r="K90" s="42"/>
      <c r="L90" s="42"/>
      <c r="M90" s="149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0.32" customHeight="1">
      <c r="A91" s="40"/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149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11" customFormat="1" ht="29.28" customHeight="1">
      <c r="A92" s="190"/>
      <c r="B92" s="191"/>
      <c r="C92" s="192" t="s">
        <v>147</v>
      </c>
      <c r="D92" s="193" t="s">
        <v>59</v>
      </c>
      <c r="E92" s="193" t="s">
        <v>55</v>
      </c>
      <c r="F92" s="193" t="s">
        <v>56</v>
      </c>
      <c r="G92" s="193" t="s">
        <v>148</v>
      </c>
      <c r="H92" s="193" t="s">
        <v>149</v>
      </c>
      <c r="I92" s="193" t="s">
        <v>150</v>
      </c>
      <c r="J92" s="193" t="s">
        <v>151</v>
      </c>
      <c r="K92" s="194" t="s">
        <v>130</v>
      </c>
      <c r="L92" s="195" t="s">
        <v>152</v>
      </c>
      <c r="M92" s="196"/>
      <c r="N92" s="94" t="s">
        <v>20</v>
      </c>
      <c r="O92" s="95" t="s">
        <v>44</v>
      </c>
      <c r="P92" s="95" t="s">
        <v>153</v>
      </c>
      <c r="Q92" s="95" t="s">
        <v>154</v>
      </c>
      <c r="R92" s="95" t="s">
        <v>155</v>
      </c>
      <c r="S92" s="95" t="s">
        <v>156</v>
      </c>
      <c r="T92" s="95" t="s">
        <v>157</v>
      </c>
      <c r="U92" s="95" t="s">
        <v>158</v>
      </c>
      <c r="V92" s="95" t="s">
        <v>159</v>
      </c>
      <c r="W92" s="95" t="s">
        <v>160</v>
      </c>
      <c r="X92" s="96" t="s">
        <v>161</v>
      </c>
      <c r="Y92" s="190"/>
      <c r="Z92" s="190"/>
      <c r="AA92" s="190"/>
      <c r="AB92" s="190"/>
      <c r="AC92" s="190"/>
      <c r="AD92" s="190"/>
      <c r="AE92" s="190"/>
    </row>
    <row r="93" s="2" customFormat="1" ht="22.8" customHeight="1">
      <c r="A93" s="40"/>
      <c r="B93" s="41"/>
      <c r="C93" s="101" t="s">
        <v>162</v>
      </c>
      <c r="D93" s="42"/>
      <c r="E93" s="42"/>
      <c r="F93" s="42"/>
      <c r="G93" s="42"/>
      <c r="H93" s="42"/>
      <c r="I93" s="42"/>
      <c r="J93" s="42"/>
      <c r="K93" s="197">
        <f>BK93</f>
        <v>0</v>
      </c>
      <c r="L93" s="42"/>
      <c r="M93" s="46"/>
      <c r="N93" s="97"/>
      <c r="O93" s="198"/>
      <c r="P93" s="98"/>
      <c r="Q93" s="199">
        <f>Q94</f>
        <v>0</v>
      </c>
      <c r="R93" s="199">
        <f>R94</f>
        <v>0</v>
      </c>
      <c r="S93" s="98"/>
      <c r="T93" s="200">
        <f>T94</f>
        <v>0</v>
      </c>
      <c r="U93" s="98"/>
      <c r="V93" s="200">
        <f>V94</f>
        <v>269.23446238999998</v>
      </c>
      <c r="W93" s="98"/>
      <c r="X93" s="201">
        <f>X94</f>
        <v>0</v>
      </c>
      <c r="Y93" s="40"/>
      <c r="Z93" s="40"/>
      <c r="AA93" s="40"/>
      <c r="AB93" s="40"/>
      <c r="AC93" s="40"/>
      <c r="AD93" s="40"/>
      <c r="AE93" s="40"/>
      <c r="AT93" s="19" t="s">
        <v>75</v>
      </c>
      <c r="AU93" s="19" t="s">
        <v>131</v>
      </c>
      <c r="BK93" s="202">
        <f>BK94</f>
        <v>0</v>
      </c>
    </row>
    <row r="94" s="12" customFormat="1" ht="25.92" customHeight="1">
      <c r="A94" s="12"/>
      <c r="B94" s="203"/>
      <c r="C94" s="204"/>
      <c r="D94" s="205" t="s">
        <v>75</v>
      </c>
      <c r="E94" s="206" t="s">
        <v>1257</v>
      </c>
      <c r="F94" s="206" t="s">
        <v>1258</v>
      </c>
      <c r="G94" s="204"/>
      <c r="H94" s="204"/>
      <c r="I94" s="207"/>
      <c r="J94" s="207"/>
      <c r="K94" s="208">
        <f>BK94</f>
        <v>0</v>
      </c>
      <c r="L94" s="204"/>
      <c r="M94" s="209"/>
      <c r="N94" s="210"/>
      <c r="O94" s="211"/>
      <c r="P94" s="211"/>
      <c r="Q94" s="212">
        <f>Q95+Q175+Q195+Q228+Q274</f>
        <v>0</v>
      </c>
      <c r="R94" s="212">
        <f>R95+R175+R195+R228+R274</f>
        <v>0</v>
      </c>
      <c r="S94" s="211"/>
      <c r="T94" s="213">
        <f>T95+T175+T195+T228+T274</f>
        <v>0</v>
      </c>
      <c r="U94" s="211"/>
      <c r="V94" s="213">
        <f>V95+V175+V195+V228+V274</f>
        <v>269.23446238999998</v>
      </c>
      <c r="W94" s="211"/>
      <c r="X94" s="214">
        <f>X95+X175+X195+X228+X274</f>
        <v>0</v>
      </c>
      <c r="Y94" s="12"/>
      <c r="Z94" s="12"/>
      <c r="AA94" s="12"/>
      <c r="AB94" s="12"/>
      <c r="AC94" s="12"/>
      <c r="AD94" s="12"/>
      <c r="AE94" s="12"/>
      <c r="AR94" s="215" t="s">
        <v>84</v>
      </c>
      <c r="AT94" s="216" t="s">
        <v>75</v>
      </c>
      <c r="AU94" s="216" t="s">
        <v>76</v>
      </c>
      <c r="AY94" s="215" t="s">
        <v>166</v>
      </c>
      <c r="BK94" s="217">
        <f>BK95+BK175+BK195+BK228+BK274</f>
        <v>0</v>
      </c>
    </row>
    <row r="95" s="12" customFormat="1" ht="22.8" customHeight="1">
      <c r="A95" s="12"/>
      <c r="B95" s="203"/>
      <c r="C95" s="204"/>
      <c r="D95" s="205" t="s">
        <v>75</v>
      </c>
      <c r="E95" s="218" t="s">
        <v>84</v>
      </c>
      <c r="F95" s="218" t="s">
        <v>590</v>
      </c>
      <c r="G95" s="204"/>
      <c r="H95" s="204"/>
      <c r="I95" s="207"/>
      <c r="J95" s="207"/>
      <c r="K95" s="219">
        <f>BK95</f>
        <v>0</v>
      </c>
      <c r="L95" s="204"/>
      <c r="M95" s="209"/>
      <c r="N95" s="210"/>
      <c r="O95" s="211"/>
      <c r="P95" s="211"/>
      <c r="Q95" s="212">
        <f>SUM(Q96:Q174)</f>
        <v>0</v>
      </c>
      <c r="R95" s="212">
        <f>SUM(R96:R174)</f>
        <v>0</v>
      </c>
      <c r="S95" s="211"/>
      <c r="T95" s="213">
        <f>SUM(T96:T174)</f>
        <v>0</v>
      </c>
      <c r="U95" s="211"/>
      <c r="V95" s="213">
        <f>SUM(V96:V174)</f>
        <v>151.4038151</v>
      </c>
      <c r="W95" s="211"/>
      <c r="X95" s="214">
        <f>SUM(X96:X174)</f>
        <v>0</v>
      </c>
      <c r="Y95" s="12"/>
      <c r="Z95" s="12"/>
      <c r="AA95" s="12"/>
      <c r="AB95" s="12"/>
      <c r="AC95" s="12"/>
      <c r="AD95" s="12"/>
      <c r="AE95" s="12"/>
      <c r="AR95" s="215" t="s">
        <v>84</v>
      </c>
      <c r="AT95" s="216" t="s">
        <v>75</v>
      </c>
      <c r="AU95" s="216" t="s">
        <v>84</v>
      </c>
      <c r="AY95" s="215" t="s">
        <v>166</v>
      </c>
      <c r="BK95" s="217">
        <f>SUM(BK96:BK174)</f>
        <v>0</v>
      </c>
    </row>
    <row r="96" s="2" customFormat="1" ht="90" customHeight="1">
      <c r="A96" s="40"/>
      <c r="B96" s="41"/>
      <c r="C96" s="220" t="s">
        <v>84</v>
      </c>
      <c r="D96" s="220" t="s">
        <v>171</v>
      </c>
      <c r="E96" s="221" t="s">
        <v>2813</v>
      </c>
      <c r="F96" s="222" t="s">
        <v>2814</v>
      </c>
      <c r="G96" s="223" t="s">
        <v>174</v>
      </c>
      <c r="H96" s="224">
        <v>4</v>
      </c>
      <c r="I96" s="225"/>
      <c r="J96" s="225"/>
      <c r="K96" s="226">
        <f>ROUND(P96*H96,2)</f>
        <v>0</v>
      </c>
      <c r="L96" s="227"/>
      <c r="M96" s="46"/>
      <c r="N96" s="228" t="s">
        <v>20</v>
      </c>
      <c r="O96" s="229" t="s">
        <v>45</v>
      </c>
      <c r="P96" s="230">
        <f>I96+J96</f>
        <v>0</v>
      </c>
      <c r="Q96" s="230">
        <f>ROUND(I96*H96,2)</f>
        <v>0</v>
      </c>
      <c r="R96" s="230">
        <f>ROUND(J96*H96,2)</f>
        <v>0</v>
      </c>
      <c r="S96" s="86"/>
      <c r="T96" s="231">
        <f>S96*H96</f>
        <v>0</v>
      </c>
      <c r="U96" s="231">
        <v>0.036900000000000002</v>
      </c>
      <c r="V96" s="231">
        <f>U96*H96</f>
        <v>0.14760000000000001</v>
      </c>
      <c r="W96" s="231">
        <v>0</v>
      </c>
      <c r="X96" s="232">
        <f>W96*H96</f>
        <v>0</v>
      </c>
      <c r="Y96" s="40"/>
      <c r="Z96" s="40"/>
      <c r="AA96" s="40"/>
      <c r="AB96" s="40"/>
      <c r="AC96" s="40"/>
      <c r="AD96" s="40"/>
      <c r="AE96" s="40"/>
      <c r="AR96" s="233" t="s">
        <v>175</v>
      </c>
      <c r="AT96" s="233" t="s">
        <v>171</v>
      </c>
      <c r="AU96" s="233" t="s">
        <v>86</v>
      </c>
      <c r="AY96" s="19" t="s">
        <v>166</v>
      </c>
      <c r="BE96" s="234">
        <f>IF(O96="základní",K96,0)</f>
        <v>0</v>
      </c>
      <c r="BF96" s="234">
        <f>IF(O96="snížená",K96,0)</f>
        <v>0</v>
      </c>
      <c r="BG96" s="234">
        <f>IF(O96="zákl. přenesená",K96,0)</f>
        <v>0</v>
      </c>
      <c r="BH96" s="234">
        <f>IF(O96="sníž. přenesená",K96,0)</f>
        <v>0</v>
      </c>
      <c r="BI96" s="234">
        <f>IF(O96="nulová",K96,0)</f>
        <v>0</v>
      </c>
      <c r="BJ96" s="19" t="s">
        <v>84</v>
      </c>
      <c r="BK96" s="234">
        <f>ROUND(P96*H96,2)</f>
        <v>0</v>
      </c>
      <c r="BL96" s="19" t="s">
        <v>175</v>
      </c>
      <c r="BM96" s="233" t="s">
        <v>2815</v>
      </c>
    </row>
    <row r="97" s="13" customFormat="1">
      <c r="A97" s="13"/>
      <c r="B97" s="245"/>
      <c r="C97" s="246"/>
      <c r="D97" s="247" t="s">
        <v>605</v>
      </c>
      <c r="E97" s="248" t="s">
        <v>20</v>
      </c>
      <c r="F97" s="249" t="s">
        <v>2816</v>
      </c>
      <c r="G97" s="246"/>
      <c r="H97" s="250">
        <v>4</v>
      </c>
      <c r="I97" s="251"/>
      <c r="J97" s="251"/>
      <c r="K97" s="246"/>
      <c r="L97" s="246"/>
      <c r="M97" s="252"/>
      <c r="N97" s="253"/>
      <c r="O97" s="254"/>
      <c r="P97" s="254"/>
      <c r="Q97" s="254"/>
      <c r="R97" s="254"/>
      <c r="S97" s="254"/>
      <c r="T97" s="254"/>
      <c r="U97" s="254"/>
      <c r="V97" s="254"/>
      <c r="W97" s="254"/>
      <c r="X97" s="255"/>
      <c r="Y97" s="13"/>
      <c r="Z97" s="13"/>
      <c r="AA97" s="13"/>
      <c r="AB97" s="13"/>
      <c r="AC97" s="13"/>
      <c r="AD97" s="13"/>
      <c r="AE97" s="13"/>
      <c r="AT97" s="256" t="s">
        <v>605</v>
      </c>
      <c r="AU97" s="256" t="s">
        <v>86</v>
      </c>
      <c r="AV97" s="13" t="s">
        <v>86</v>
      </c>
      <c r="AW97" s="13" t="s">
        <v>5</v>
      </c>
      <c r="AX97" s="13" t="s">
        <v>84</v>
      </c>
      <c r="AY97" s="256" t="s">
        <v>166</v>
      </c>
    </row>
    <row r="98" s="2" customFormat="1" ht="90" customHeight="1">
      <c r="A98" s="40"/>
      <c r="B98" s="41"/>
      <c r="C98" s="220" t="s">
        <v>86</v>
      </c>
      <c r="D98" s="220" t="s">
        <v>171</v>
      </c>
      <c r="E98" s="221" t="s">
        <v>2817</v>
      </c>
      <c r="F98" s="222" t="s">
        <v>2818</v>
      </c>
      <c r="G98" s="223" t="s">
        <v>174</v>
      </c>
      <c r="H98" s="224">
        <v>6</v>
      </c>
      <c r="I98" s="225"/>
      <c r="J98" s="225"/>
      <c r="K98" s="226">
        <f>ROUND(P98*H98,2)</f>
        <v>0</v>
      </c>
      <c r="L98" s="227"/>
      <c r="M98" s="46"/>
      <c r="N98" s="228" t="s">
        <v>20</v>
      </c>
      <c r="O98" s="229" t="s">
        <v>45</v>
      </c>
      <c r="P98" s="230">
        <f>I98+J98</f>
        <v>0</v>
      </c>
      <c r="Q98" s="230">
        <f>ROUND(I98*H98,2)</f>
        <v>0</v>
      </c>
      <c r="R98" s="230">
        <f>ROUND(J98*H98,2)</f>
        <v>0</v>
      </c>
      <c r="S98" s="86"/>
      <c r="T98" s="231">
        <f>S98*H98</f>
        <v>0</v>
      </c>
      <c r="U98" s="231">
        <v>0.036900000000000002</v>
      </c>
      <c r="V98" s="231">
        <f>U98*H98</f>
        <v>0.22140000000000001</v>
      </c>
      <c r="W98" s="231">
        <v>0</v>
      </c>
      <c r="X98" s="232">
        <f>W98*H98</f>
        <v>0</v>
      </c>
      <c r="Y98" s="40"/>
      <c r="Z98" s="40"/>
      <c r="AA98" s="40"/>
      <c r="AB98" s="40"/>
      <c r="AC98" s="40"/>
      <c r="AD98" s="40"/>
      <c r="AE98" s="40"/>
      <c r="AR98" s="233" t="s">
        <v>175</v>
      </c>
      <c r="AT98" s="233" t="s">
        <v>171</v>
      </c>
      <c r="AU98" s="233" t="s">
        <v>86</v>
      </c>
      <c r="AY98" s="19" t="s">
        <v>166</v>
      </c>
      <c r="BE98" s="234">
        <f>IF(O98="základní",K98,0)</f>
        <v>0</v>
      </c>
      <c r="BF98" s="234">
        <f>IF(O98="snížená",K98,0)</f>
        <v>0</v>
      </c>
      <c r="BG98" s="234">
        <f>IF(O98="zákl. přenesená",K98,0)</f>
        <v>0</v>
      </c>
      <c r="BH98" s="234">
        <f>IF(O98="sníž. přenesená",K98,0)</f>
        <v>0</v>
      </c>
      <c r="BI98" s="234">
        <f>IF(O98="nulová",K98,0)</f>
        <v>0</v>
      </c>
      <c r="BJ98" s="19" t="s">
        <v>84</v>
      </c>
      <c r="BK98" s="234">
        <f>ROUND(P98*H98,2)</f>
        <v>0</v>
      </c>
      <c r="BL98" s="19" t="s">
        <v>175</v>
      </c>
      <c r="BM98" s="233" t="s">
        <v>2819</v>
      </c>
    </row>
    <row r="99" s="13" customFormat="1">
      <c r="A99" s="13"/>
      <c r="B99" s="245"/>
      <c r="C99" s="246"/>
      <c r="D99" s="247" t="s">
        <v>605</v>
      </c>
      <c r="E99" s="248" t="s">
        <v>20</v>
      </c>
      <c r="F99" s="249" t="s">
        <v>2820</v>
      </c>
      <c r="G99" s="246"/>
      <c r="H99" s="250">
        <v>6</v>
      </c>
      <c r="I99" s="251"/>
      <c r="J99" s="251"/>
      <c r="K99" s="246"/>
      <c r="L99" s="246"/>
      <c r="M99" s="252"/>
      <c r="N99" s="253"/>
      <c r="O99" s="254"/>
      <c r="P99" s="254"/>
      <c r="Q99" s="254"/>
      <c r="R99" s="254"/>
      <c r="S99" s="254"/>
      <c r="T99" s="254"/>
      <c r="U99" s="254"/>
      <c r="V99" s="254"/>
      <c r="W99" s="254"/>
      <c r="X99" s="255"/>
      <c r="Y99" s="13"/>
      <c r="Z99" s="13"/>
      <c r="AA99" s="13"/>
      <c r="AB99" s="13"/>
      <c r="AC99" s="13"/>
      <c r="AD99" s="13"/>
      <c r="AE99" s="13"/>
      <c r="AT99" s="256" t="s">
        <v>605</v>
      </c>
      <c r="AU99" s="256" t="s">
        <v>86</v>
      </c>
      <c r="AV99" s="13" t="s">
        <v>86</v>
      </c>
      <c r="AW99" s="13" t="s">
        <v>5</v>
      </c>
      <c r="AX99" s="13" t="s">
        <v>84</v>
      </c>
      <c r="AY99" s="256" t="s">
        <v>166</v>
      </c>
    </row>
    <row r="100" s="2" customFormat="1" ht="44.25" customHeight="1">
      <c r="A100" s="40"/>
      <c r="B100" s="41"/>
      <c r="C100" s="220" t="s">
        <v>165</v>
      </c>
      <c r="D100" s="220" t="s">
        <v>171</v>
      </c>
      <c r="E100" s="221" t="s">
        <v>2203</v>
      </c>
      <c r="F100" s="222" t="s">
        <v>2204</v>
      </c>
      <c r="G100" s="223" t="s">
        <v>599</v>
      </c>
      <c r="H100" s="224">
        <v>36.5</v>
      </c>
      <c r="I100" s="225"/>
      <c r="J100" s="225"/>
      <c r="K100" s="226">
        <f>ROUND(P100*H100,2)</f>
        <v>0</v>
      </c>
      <c r="L100" s="227"/>
      <c r="M100" s="46"/>
      <c r="N100" s="228" t="s">
        <v>20</v>
      </c>
      <c r="O100" s="229" t="s">
        <v>45</v>
      </c>
      <c r="P100" s="230">
        <f>I100+J100</f>
        <v>0</v>
      </c>
      <c r="Q100" s="230">
        <f>ROUND(I100*H100,2)</f>
        <v>0</v>
      </c>
      <c r="R100" s="230">
        <f>ROUND(J100*H100,2)</f>
        <v>0</v>
      </c>
      <c r="S100" s="86"/>
      <c r="T100" s="231">
        <f>S100*H100</f>
        <v>0</v>
      </c>
      <c r="U100" s="231">
        <v>0</v>
      </c>
      <c r="V100" s="231">
        <f>U100*H100</f>
        <v>0</v>
      </c>
      <c r="W100" s="231">
        <v>0</v>
      </c>
      <c r="X100" s="232">
        <f>W100*H100</f>
        <v>0</v>
      </c>
      <c r="Y100" s="40"/>
      <c r="Z100" s="40"/>
      <c r="AA100" s="40"/>
      <c r="AB100" s="40"/>
      <c r="AC100" s="40"/>
      <c r="AD100" s="40"/>
      <c r="AE100" s="40"/>
      <c r="AR100" s="233" t="s">
        <v>175</v>
      </c>
      <c r="AT100" s="233" t="s">
        <v>171</v>
      </c>
      <c r="AU100" s="233" t="s">
        <v>86</v>
      </c>
      <c r="AY100" s="19" t="s">
        <v>166</v>
      </c>
      <c r="BE100" s="234">
        <f>IF(O100="základní",K100,0)</f>
        <v>0</v>
      </c>
      <c r="BF100" s="234">
        <f>IF(O100="snížená",K100,0)</f>
        <v>0</v>
      </c>
      <c r="BG100" s="234">
        <f>IF(O100="zákl. přenesená",K100,0)</f>
        <v>0</v>
      </c>
      <c r="BH100" s="234">
        <f>IF(O100="sníž. přenesená",K100,0)</f>
        <v>0</v>
      </c>
      <c r="BI100" s="234">
        <f>IF(O100="nulová",K100,0)</f>
        <v>0</v>
      </c>
      <c r="BJ100" s="19" t="s">
        <v>84</v>
      </c>
      <c r="BK100" s="234">
        <f>ROUND(P100*H100,2)</f>
        <v>0</v>
      </c>
      <c r="BL100" s="19" t="s">
        <v>175</v>
      </c>
      <c r="BM100" s="233" t="s">
        <v>2821</v>
      </c>
    </row>
    <row r="101" s="15" customFormat="1">
      <c r="A101" s="15"/>
      <c r="B101" s="277"/>
      <c r="C101" s="278"/>
      <c r="D101" s="247" t="s">
        <v>605</v>
      </c>
      <c r="E101" s="279" t="s">
        <v>20</v>
      </c>
      <c r="F101" s="280" t="s">
        <v>2822</v>
      </c>
      <c r="G101" s="278"/>
      <c r="H101" s="279" t="s">
        <v>20</v>
      </c>
      <c r="I101" s="281"/>
      <c r="J101" s="281"/>
      <c r="K101" s="278"/>
      <c r="L101" s="278"/>
      <c r="M101" s="282"/>
      <c r="N101" s="283"/>
      <c r="O101" s="284"/>
      <c r="P101" s="284"/>
      <c r="Q101" s="284"/>
      <c r="R101" s="284"/>
      <c r="S101" s="284"/>
      <c r="T101" s="284"/>
      <c r="U101" s="284"/>
      <c r="V101" s="284"/>
      <c r="W101" s="284"/>
      <c r="X101" s="285"/>
      <c r="Y101" s="15"/>
      <c r="Z101" s="15"/>
      <c r="AA101" s="15"/>
      <c r="AB101" s="15"/>
      <c r="AC101" s="15"/>
      <c r="AD101" s="15"/>
      <c r="AE101" s="15"/>
      <c r="AT101" s="286" t="s">
        <v>605</v>
      </c>
      <c r="AU101" s="286" t="s">
        <v>86</v>
      </c>
      <c r="AV101" s="15" t="s">
        <v>84</v>
      </c>
      <c r="AW101" s="15" t="s">
        <v>5</v>
      </c>
      <c r="AX101" s="15" t="s">
        <v>76</v>
      </c>
      <c r="AY101" s="286" t="s">
        <v>166</v>
      </c>
    </row>
    <row r="102" s="13" customFormat="1">
      <c r="A102" s="13"/>
      <c r="B102" s="245"/>
      <c r="C102" s="246"/>
      <c r="D102" s="247" t="s">
        <v>605</v>
      </c>
      <c r="E102" s="248" t="s">
        <v>20</v>
      </c>
      <c r="F102" s="249" t="s">
        <v>2823</v>
      </c>
      <c r="G102" s="246"/>
      <c r="H102" s="250">
        <v>24.5</v>
      </c>
      <c r="I102" s="251"/>
      <c r="J102" s="251"/>
      <c r="K102" s="246"/>
      <c r="L102" s="246"/>
      <c r="M102" s="252"/>
      <c r="N102" s="253"/>
      <c r="O102" s="254"/>
      <c r="P102" s="254"/>
      <c r="Q102" s="254"/>
      <c r="R102" s="254"/>
      <c r="S102" s="254"/>
      <c r="T102" s="254"/>
      <c r="U102" s="254"/>
      <c r="V102" s="254"/>
      <c r="W102" s="254"/>
      <c r="X102" s="255"/>
      <c r="Y102" s="13"/>
      <c r="Z102" s="13"/>
      <c r="AA102" s="13"/>
      <c r="AB102" s="13"/>
      <c r="AC102" s="13"/>
      <c r="AD102" s="13"/>
      <c r="AE102" s="13"/>
      <c r="AT102" s="256" t="s">
        <v>605</v>
      </c>
      <c r="AU102" s="256" t="s">
        <v>86</v>
      </c>
      <c r="AV102" s="13" t="s">
        <v>86</v>
      </c>
      <c r="AW102" s="13" t="s">
        <v>5</v>
      </c>
      <c r="AX102" s="13" t="s">
        <v>76</v>
      </c>
      <c r="AY102" s="256" t="s">
        <v>166</v>
      </c>
    </row>
    <row r="103" s="13" customFormat="1">
      <c r="A103" s="13"/>
      <c r="B103" s="245"/>
      <c r="C103" s="246"/>
      <c r="D103" s="247" t="s">
        <v>605</v>
      </c>
      <c r="E103" s="248" t="s">
        <v>20</v>
      </c>
      <c r="F103" s="249" t="s">
        <v>2824</v>
      </c>
      <c r="G103" s="246"/>
      <c r="H103" s="250">
        <v>9.1999999999999993</v>
      </c>
      <c r="I103" s="251"/>
      <c r="J103" s="251"/>
      <c r="K103" s="246"/>
      <c r="L103" s="246"/>
      <c r="M103" s="252"/>
      <c r="N103" s="253"/>
      <c r="O103" s="254"/>
      <c r="P103" s="254"/>
      <c r="Q103" s="254"/>
      <c r="R103" s="254"/>
      <c r="S103" s="254"/>
      <c r="T103" s="254"/>
      <c r="U103" s="254"/>
      <c r="V103" s="254"/>
      <c r="W103" s="254"/>
      <c r="X103" s="255"/>
      <c r="Y103" s="13"/>
      <c r="Z103" s="13"/>
      <c r="AA103" s="13"/>
      <c r="AB103" s="13"/>
      <c r="AC103" s="13"/>
      <c r="AD103" s="13"/>
      <c r="AE103" s="13"/>
      <c r="AT103" s="256" t="s">
        <v>605</v>
      </c>
      <c r="AU103" s="256" t="s">
        <v>86</v>
      </c>
      <c r="AV103" s="13" t="s">
        <v>86</v>
      </c>
      <c r="AW103" s="13" t="s">
        <v>5</v>
      </c>
      <c r="AX103" s="13" t="s">
        <v>76</v>
      </c>
      <c r="AY103" s="256" t="s">
        <v>166</v>
      </c>
    </row>
    <row r="104" s="13" customFormat="1">
      <c r="A104" s="13"/>
      <c r="B104" s="245"/>
      <c r="C104" s="246"/>
      <c r="D104" s="247" t="s">
        <v>605</v>
      </c>
      <c r="E104" s="248" t="s">
        <v>20</v>
      </c>
      <c r="F104" s="249" t="s">
        <v>2825</v>
      </c>
      <c r="G104" s="246"/>
      <c r="H104" s="250">
        <v>2.7999999999999998</v>
      </c>
      <c r="I104" s="251"/>
      <c r="J104" s="251"/>
      <c r="K104" s="246"/>
      <c r="L104" s="246"/>
      <c r="M104" s="252"/>
      <c r="N104" s="253"/>
      <c r="O104" s="254"/>
      <c r="P104" s="254"/>
      <c r="Q104" s="254"/>
      <c r="R104" s="254"/>
      <c r="S104" s="254"/>
      <c r="T104" s="254"/>
      <c r="U104" s="254"/>
      <c r="V104" s="254"/>
      <c r="W104" s="254"/>
      <c r="X104" s="255"/>
      <c r="Y104" s="13"/>
      <c r="Z104" s="13"/>
      <c r="AA104" s="13"/>
      <c r="AB104" s="13"/>
      <c r="AC104" s="13"/>
      <c r="AD104" s="13"/>
      <c r="AE104" s="13"/>
      <c r="AT104" s="256" t="s">
        <v>605</v>
      </c>
      <c r="AU104" s="256" t="s">
        <v>86</v>
      </c>
      <c r="AV104" s="13" t="s">
        <v>86</v>
      </c>
      <c r="AW104" s="13" t="s">
        <v>5</v>
      </c>
      <c r="AX104" s="13" t="s">
        <v>76</v>
      </c>
      <c r="AY104" s="256" t="s">
        <v>166</v>
      </c>
    </row>
    <row r="105" s="14" customFormat="1">
      <c r="A105" s="14"/>
      <c r="B105" s="257"/>
      <c r="C105" s="258"/>
      <c r="D105" s="247" t="s">
        <v>605</v>
      </c>
      <c r="E105" s="259" t="s">
        <v>20</v>
      </c>
      <c r="F105" s="260" t="s">
        <v>608</v>
      </c>
      <c r="G105" s="258"/>
      <c r="H105" s="261">
        <v>36.5</v>
      </c>
      <c r="I105" s="262"/>
      <c r="J105" s="262"/>
      <c r="K105" s="258"/>
      <c r="L105" s="258"/>
      <c r="M105" s="263"/>
      <c r="N105" s="264"/>
      <c r="O105" s="265"/>
      <c r="P105" s="265"/>
      <c r="Q105" s="265"/>
      <c r="R105" s="265"/>
      <c r="S105" s="265"/>
      <c r="T105" s="265"/>
      <c r="U105" s="265"/>
      <c r="V105" s="265"/>
      <c r="W105" s="265"/>
      <c r="X105" s="266"/>
      <c r="Y105" s="14"/>
      <c r="Z105" s="14"/>
      <c r="AA105" s="14"/>
      <c r="AB105" s="14"/>
      <c r="AC105" s="14"/>
      <c r="AD105" s="14"/>
      <c r="AE105" s="14"/>
      <c r="AT105" s="267" t="s">
        <v>605</v>
      </c>
      <c r="AU105" s="267" t="s">
        <v>86</v>
      </c>
      <c r="AV105" s="14" t="s">
        <v>175</v>
      </c>
      <c r="AW105" s="14" t="s">
        <v>5</v>
      </c>
      <c r="AX105" s="14" t="s">
        <v>84</v>
      </c>
      <c r="AY105" s="267" t="s">
        <v>166</v>
      </c>
    </row>
    <row r="106" s="2" customFormat="1" ht="44.25" customHeight="1">
      <c r="A106" s="40"/>
      <c r="B106" s="41"/>
      <c r="C106" s="220" t="s">
        <v>175</v>
      </c>
      <c r="D106" s="220" t="s">
        <v>171</v>
      </c>
      <c r="E106" s="221" t="s">
        <v>2826</v>
      </c>
      <c r="F106" s="222" t="s">
        <v>2827</v>
      </c>
      <c r="G106" s="223" t="s">
        <v>599</v>
      </c>
      <c r="H106" s="224">
        <v>79.650000000000006</v>
      </c>
      <c r="I106" s="225"/>
      <c r="J106" s="225"/>
      <c r="K106" s="226">
        <f>ROUND(P106*H106,2)</f>
        <v>0</v>
      </c>
      <c r="L106" s="227"/>
      <c r="M106" s="46"/>
      <c r="N106" s="228" t="s">
        <v>20</v>
      </c>
      <c r="O106" s="229" t="s">
        <v>45</v>
      </c>
      <c r="P106" s="230">
        <f>I106+J106</f>
        <v>0</v>
      </c>
      <c r="Q106" s="230">
        <f>ROUND(I106*H106,2)</f>
        <v>0</v>
      </c>
      <c r="R106" s="230">
        <f>ROUND(J106*H106,2)</f>
        <v>0</v>
      </c>
      <c r="S106" s="86"/>
      <c r="T106" s="231">
        <f>S106*H106</f>
        <v>0</v>
      </c>
      <c r="U106" s="231">
        <v>0</v>
      </c>
      <c r="V106" s="231">
        <f>U106*H106</f>
        <v>0</v>
      </c>
      <c r="W106" s="231">
        <v>0</v>
      </c>
      <c r="X106" s="232">
        <f>W106*H106</f>
        <v>0</v>
      </c>
      <c r="Y106" s="40"/>
      <c r="Z106" s="40"/>
      <c r="AA106" s="40"/>
      <c r="AB106" s="40"/>
      <c r="AC106" s="40"/>
      <c r="AD106" s="40"/>
      <c r="AE106" s="40"/>
      <c r="AR106" s="233" t="s">
        <v>175</v>
      </c>
      <c r="AT106" s="233" t="s">
        <v>171</v>
      </c>
      <c r="AU106" s="233" t="s">
        <v>86</v>
      </c>
      <c r="AY106" s="19" t="s">
        <v>166</v>
      </c>
      <c r="BE106" s="234">
        <f>IF(O106="základní",K106,0)</f>
        <v>0</v>
      </c>
      <c r="BF106" s="234">
        <f>IF(O106="snížená",K106,0)</f>
        <v>0</v>
      </c>
      <c r="BG106" s="234">
        <f>IF(O106="zákl. přenesená",K106,0)</f>
        <v>0</v>
      </c>
      <c r="BH106" s="234">
        <f>IF(O106="sníž. přenesená",K106,0)</f>
        <v>0</v>
      </c>
      <c r="BI106" s="234">
        <f>IF(O106="nulová",K106,0)</f>
        <v>0</v>
      </c>
      <c r="BJ106" s="19" t="s">
        <v>84</v>
      </c>
      <c r="BK106" s="234">
        <f>ROUND(P106*H106,2)</f>
        <v>0</v>
      </c>
      <c r="BL106" s="19" t="s">
        <v>175</v>
      </c>
      <c r="BM106" s="233" t="s">
        <v>2828</v>
      </c>
    </row>
    <row r="107" s="15" customFormat="1">
      <c r="A107" s="15"/>
      <c r="B107" s="277"/>
      <c r="C107" s="278"/>
      <c r="D107" s="247" t="s">
        <v>605</v>
      </c>
      <c r="E107" s="279" t="s">
        <v>20</v>
      </c>
      <c r="F107" s="280" t="s">
        <v>2829</v>
      </c>
      <c r="G107" s="278"/>
      <c r="H107" s="279" t="s">
        <v>20</v>
      </c>
      <c r="I107" s="281"/>
      <c r="J107" s="281"/>
      <c r="K107" s="278"/>
      <c r="L107" s="278"/>
      <c r="M107" s="282"/>
      <c r="N107" s="283"/>
      <c r="O107" s="284"/>
      <c r="P107" s="284"/>
      <c r="Q107" s="284"/>
      <c r="R107" s="284"/>
      <c r="S107" s="284"/>
      <c r="T107" s="284"/>
      <c r="U107" s="284"/>
      <c r="V107" s="284"/>
      <c r="W107" s="284"/>
      <c r="X107" s="285"/>
      <c r="Y107" s="15"/>
      <c r="Z107" s="15"/>
      <c r="AA107" s="15"/>
      <c r="AB107" s="15"/>
      <c r="AC107" s="15"/>
      <c r="AD107" s="15"/>
      <c r="AE107" s="15"/>
      <c r="AT107" s="286" t="s">
        <v>605</v>
      </c>
      <c r="AU107" s="286" t="s">
        <v>86</v>
      </c>
      <c r="AV107" s="15" t="s">
        <v>84</v>
      </c>
      <c r="AW107" s="15" t="s">
        <v>5</v>
      </c>
      <c r="AX107" s="15" t="s">
        <v>76</v>
      </c>
      <c r="AY107" s="286" t="s">
        <v>166</v>
      </c>
    </row>
    <row r="108" s="13" customFormat="1">
      <c r="A108" s="13"/>
      <c r="B108" s="245"/>
      <c r="C108" s="246"/>
      <c r="D108" s="247" t="s">
        <v>605</v>
      </c>
      <c r="E108" s="248" t="s">
        <v>20</v>
      </c>
      <c r="F108" s="249" t="s">
        <v>2830</v>
      </c>
      <c r="G108" s="246"/>
      <c r="H108" s="250">
        <v>47.25</v>
      </c>
      <c r="I108" s="251"/>
      <c r="J108" s="251"/>
      <c r="K108" s="246"/>
      <c r="L108" s="246"/>
      <c r="M108" s="252"/>
      <c r="N108" s="253"/>
      <c r="O108" s="254"/>
      <c r="P108" s="254"/>
      <c r="Q108" s="254"/>
      <c r="R108" s="254"/>
      <c r="S108" s="254"/>
      <c r="T108" s="254"/>
      <c r="U108" s="254"/>
      <c r="V108" s="254"/>
      <c r="W108" s="254"/>
      <c r="X108" s="255"/>
      <c r="Y108" s="13"/>
      <c r="Z108" s="13"/>
      <c r="AA108" s="13"/>
      <c r="AB108" s="13"/>
      <c r="AC108" s="13"/>
      <c r="AD108" s="13"/>
      <c r="AE108" s="13"/>
      <c r="AT108" s="256" t="s">
        <v>605</v>
      </c>
      <c r="AU108" s="256" t="s">
        <v>86</v>
      </c>
      <c r="AV108" s="13" t="s">
        <v>86</v>
      </c>
      <c r="AW108" s="13" t="s">
        <v>5</v>
      </c>
      <c r="AX108" s="13" t="s">
        <v>76</v>
      </c>
      <c r="AY108" s="256" t="s">
        <v>166</v>
      </c>
    </row>
    <row r="109" s="13" customFormat="1">
      <c r="A109" s="13"/>
      <c r="B109" s="245"/>
      <c r="C109" s="246"/>
      <c r="D109" s="247" t="s">
        <v>605</v>
      </c>
      <c r="E109" s="248" t="s">
        <v>20</v>
      </c>
      <c r="F109" s="249" t="s">
        <v>2831</v>
      </c>
      <c r="G109" s="246"/>
      <c r="H109" s="250">
        <v>32.399999999999999</v>
      </c>
      <c r="I109" s="251"/>
      <c r="J109" s="251"/>
      <c r="K109" s="246"/>
      <c r="L109" s="246"/>
      <c r="M109" s="252"/>
      <c r="N109" s="253"/>
      <c r="O109" s="254"/>
      <c r="P109" s="254"/>
      <c r="Q109" s="254"/>
      <c r="R109" s="254"/>
      <c r="S109" s="254"/>
      <c r="T109" s="254"/>
      <c r="U109" s="254"/>
      <c r="V109" s="254"/>
      <c r="W109" s="254"/>
      <c r="X109" s="255"/>
      <c r="Y109" s="13"/>
      <c r="Z109" s="13"/>
      <c r="AA109" s="13"/>
      <c r="AB109" s="13"/>
      <c r="AC109" s="13"/>
      <c r="AD109" s="13"/>
      <c r="AE109" s="13"/>
      <c r="AT109" s="256" t="s">
        <v>605</v>
      </c>
      <c r="AU109" s="256" t="s">
        <v>86</v>
      </c>
      <c r="AV109" s="13" t="s">
        <v>86</v>
      </c>
      <c r="AW109" s="13" t="s">
        <v>5</v>
      </c>
      <c r="AX109" s="13" t="s">
        <v>76</v>
      </c>
      <c r="AY109" s="256" t="s">
        <v>166</v>
      </c>
    </row>
    <row r="110" s="14" customFormat="1">
      <c r="A110" s="14"/>
      <c r="B110" s="257"/>
      <c r="C110" s="258"/>
      <c r="D110" s="247" t="s">
        <v>605</v>
      </c>
      <c r="E110" s="259" t="s">
        <v>20</v>
      </c>
      <c r="F110" s="260" t="s">
        <v>608</v>
      </c>
      <c r="G110" s="258"/>
      <c r="H110" s="261">
        <v>79.650000000000006</v>
      </c>
      <c r="I110" s="262"/>
      <c r="J110" s="262"/>
      <c r="K110" s="258"/>
      <c r="L110" s="258"/>
      <c r="M110" s="263"/>
      <c r="N110" s="264"/>
      <c r="O110" s="265"/>
      <c r="P110" s="265"/>
      <c r="Q110" s="265"/>
      <c r="R110" s="265"/>
      <c r="S110" s="265"/>
      <c r="T110" s="265"/>
      <c r="U110" s="265"/>
      <c r="V110" s="265"/>
      <c r="W110" s="265"/>
      <c r="X110" s="266"/>
      <c r="Y110" s="14"/>
      <c r="Z110" s="14"/>
      <c r="AA110" s="14"/>
      <c r="AB110" s="14"/>
      <c r="AC110" s="14"/>
      <c r="AD110" s="14"/>
      <c r="AE110" s="14"/>
      <c r="AT110" s="267" t="s">
        <v>605</v>
      </c>
      <c r="AU110" s="267" t="s">
        <v>86</v>
      </c>
      <c r="AV110" s="14" t="s">
        <v>175</v>
      </c>
      <c r="AW110" s="14" t="s">
        <v>5</v>
      </c>
      <c r="AX110" s="14" t="s">
        <v>84</v>
      </c>
      <c r="AY110" s="267" t="s">
        <v>166</v>
      </c>
    </row>
    <row r="111" s="2" customFormat="1" ht="49.05" customHeight="1">
      <c r="A111" s="40"/>
      <c r="B111" s="41"/>
      <c r="C111" s="220" t="s">
        <v>187</v>
      </c>
      <c r="D111" s="220" t="s">
        <v>171</v>
      </c>
      <c r="E111" s="221" t="s">
        <v>2216</v>
      </c>
      <c r="F111" s="222" t="s">
        <v>2217</v>
      </c>
      <c r="G111" s="223" t="s">
        <v>599</v>
      </c>
      <c r="H111" s="224">
        <v>43.779000000000003</v>
      </c>
      <c r="I111" s="225"/>
      <c r="J111" s="225"/>
      <c r="K111" s="226">
        <f>ROUND(P111*H111,2)</f>
        <v>0</v>
      </c>
      <c r="L111" s="227"/>
      <c r="M111" s="46"/>
      <c r="N111" s="228" t="s">
        <v>20</v>
      </c>
      <c r="O111" s="229" t="s">
        <v>45</v>
      </c>
      <c r="P111" s="230">
        <f>I111+J111</f>
        <v>0</v>
      </c>
      <c r="Q111" s="230">
        <f>ROUND(I111*H111,2)</f>
        <v>0</v>
      </c>
      <c r="R111" s="230">
        <f>ROUND(J111*H111,2)</f>
        <v>0</v>
      </c>
      <c r="S111" s="86"/>
      <c r="T111" s="231">
        <f>S111*H111</f>
        <v>0</v>
      </c>
      <c r="U111" s="231">
        <v>0</v>
      </c>
      <c r="V111" s="231">
        <f>U111*H111</f>
        <v>0</v>
      </c>
      <c r="W111" s="231">
        <v>0</v>
      </c>
      <c r="X111" s="232">
        <f>W111*H111</f>
        <v>0</v>
      </c>
      <c r="Y111" s="40"/>
      <c r="Z111" s="40"/>
      <c r="AA111" s="40"/>
      <c r="AB111" s="40"/>
      <c r="AC111" s="40"/>
      <c r="AD111" s="40"/>
      <c r="AE111" s="40"/>
      <c r="AR111" s="233" t="s">
        <v>175</v>
      </c>
      <c r="AT111" s="233" t="s">
        <v>171</v>
      </c>
      <c r="AU111" s="233" t="s">
        <v>86</v>
      </c>
      <c r="AY111" s="19" t="s">
        <v>166</v>
      </c>
      <c r="BE111" s="234">
        <f>IF(O111="základní",K111,0)</f>
        <v>0</v>
      </c>
      <c r="BF111" s="234">
        <f>IF(O111="snížená",K111,0)</f>
        <v>0</v>
      </c>
      <c r="BG111" s="234">
        <f>IF(O111="zákl. přenesená",K111,0)</f>
        <v>0</v>
      </c>
      <c r="BH111" s="234">
        <f>IF(O111="sníž. přenesená",K111,0)</f>
        <v>0</v>
      </c>
      <c r="BI111" s="234">
        <f>IF(O111="nulová",K111,0)</f>
        <v>0</v>
      </c>
      <c r="BJ111" s="19" t="s">
        <v>84</v>
      </c>
      <c r="BK111" s="234">
        <f>ROUND(P111*H111,2)</f>
        <v>0</v>
      </c>
      <c r="BL111" s="19" t="s">
        <v>175</v>
      </c>
      <c r="BM111" s="233" t="s">
        <v>2832</v>
      </c>
    </row>
    <row r="112" s="15" customFormat="1">
      <c r="A112" s="15"/>
      <c r="B112" s="277"/>
      <c r="C112" s="278"/>
      <c r="D112" s="247" t="s">
        <v>605</v>
      </c>
      <c r="E112" s="279" t="s">
        <v>20</v>
      </c>
      <c r="F112" s="280" t="s">
        <v>2833</v>
      </c>
      <c r="G112" s="278"/>
      <c r="H112" s="279" t="s">
        <v>20</v>
      </c>
      <c r="I112" s="281"/>
      <c r="J112" s="281"/>
      <c r="K112" s="278"/>
      <c r="L112" s="278"/>
      <c r="M112" s="282"/>
      <c r="N112" s="283"/>
      <c r="O112" s="284"/>
      <c r="P112" s="284"/>
      <c r="Q112" s="284"/>
      <c r="R112" s="284"/>
      <c r="S112" s="284"/>
      <c r="T112" s="284"/>
      <c r="U112" s="284"/>
      <c r="V112" s="284"/>
      <c r="W112" s="284"/>
      <c r="X112" s="285"/>
      <c r="Y112" s="15"/>
      <c r="Z112" s="15"/>
      <c r="AA112" s="15"/>
      <c r="AB112" s="15"/>
      <c r="AC112" s="15"/>
      <c r="AD112" s="15"/>
      <c r="AE112" s="15"/>
      <c r="AT112" s="286" t="s">
        <v>605</v>
      </c>
      <c r="AU112" s="286" t="s">
        <v>86</v>
      </c>
      <c r="AV112" s="15" t="s">
        <v>84</v>
      </c>
      <c r="AW112" s="15" t="s">
        <v>5</v>
      </c>
      <c r="AX112" s="15" t="s">
        <v>76</v>
      </c>
      <c r="AY112" s="286" t="s">
        <v>166</v>
      </c>
    </row>
    <row r="113" s="13" customFormat="1">
      <c r="A113" s="13"/>
      <c r="B113" s="245"/>
      <c r="C113" s="246"/>
      <c r="D113" s="247" t="s">
        <v>605</v>
      </c>
      <c r="E113" s="248" t="s">
        <v>20</v>
      </c>
      <c r="F113" s="249" t="s">
        <v>2834</v>
      </c>
      <c r="G113" s="246"/>
      <c r="H113" s="250">
        <v>21.120000000000001</v>
      </c>
      <c r="I113" s="251"/>
      <c r="J113" s="251"/>
      <c r="K113" s="246"/>
      <c r="L113" s="246"/>
      <c r="M113" s="252"/>
      <c r="N113" s="253"/>
      <c r="O113" s="254"/>
      <c r="P113" s="254"/>
      <c r="Q113" s="254"/>
      <c r="R113" s="254"/>
      <c r="S113" s="254"/>
      <c r="T113" s="254"/>
      <c r="U113" s="254"/>
      <c r="V113" s="254"/>
      <c r="W113" s="254"/>
      <c r="X113" s="255"/>
      <c r="Y113" s="13"/>
      <c r="Z113" s="13"/>
      <c r="AA113" s="13"/>
      <c r="AB113" s="13"/>
      <c r="AC113" s="13"/>
      <c r="AD113" s="13"/>
      <c r="AE113" s="13"/>
      <c r="AT113" s="256" t="s">
        <v>605</v>
      </c>
      <c r="AU113" s="256" t="s">
        <v>86</v>
      </c>
      <c r="AV113" s="13" t="s">
        <v>86</v>
      </c>
      <c r="AW113" s="13" t="s">
        <v>5</v>
      </c>
      <c r="AX113" s="13" t="s">
        <v>76</v>
      </c>
      <c r="AY113" s="256" t="s">
        <v>166</v>
      </c>
    </row>
    <row r="114" s="15" customFormat="1">
      <c r="A114" s="15"/>
      <c r="B114" s="277"/>
      <c r="C114" s="278"/>
      <c r="D114" s="247" t="s">
        <v>605</v>
      </c>
      <c r="E114" s="279" t="s">
        <v>20</v>
      </c>
      <c r="F114" s="280" t="s">
        <v>2835</v>
      </c>
      <c r="G114" s="278"/>
      <c r="H114" s="279" t="s">
        <v>20</v>
      </c>
      <c r="I114" s="281"/>
      <c r="J114" s="281"/>
      <c r="K114" s="278"/>
      <c r="L114" s="278"/>
      <c r="M114" s="282"/>
      <c r="N114" s="283"/>
      <c r="O114" s="284"/>
      <c r="P114" s="284"/>
      <c r="Q114" s="284"/>
      <c r="R114" s="284"/>
      <c r="S114" s="284"/>
      <c r="T114" s="284"/>
      <c r="U114" s="284"/>
      <c r="V114" s="284"/>
      <c r="W114" s="284"/>
      <c r="X114" s="285"/>
      <c r="Y114" s="15"/>
      <c r="Z114" s="15"/>
      <c r="AA114" s="15"/>
      <c r="AB114" s="15"/>
      <c r="AC114" s="15"/>
      <c r="AD114" s="15"/>
      <c r="AE114" s="15"/>
      <c r="AT114" s="286" t="s">
        <v>605</v>
      </c>
      <c r="AU114" s="286" t="s">
        <v>86</v>
      </c>
      <c r="AV114" s="15" t="s">
        <v>84</v>
      </c>
      <c r="AW114" s="15" t="s">
        <v>5</v>
      </c>
      <c r="AX114" s="15" t="s">
        <v>76</v>
      </c>
      <c r="AY114" s="286" t="s">
        <v>166</v>
      </c>
    </row>
    <row r="115" s="13" customFormat="1">
      <c r="A115" s="13"/>
      <c r="B115" s="245"/>
      <c r="C115" s="246"/>
      <c r="D115" s="247" t="s">
        <v>605</v>
      </c>
      <c r="E115" s="248" t="s">
        <v>20</v>
      </c>
      <c r="F115" s="249" t="s">
        <v>2836</v>
      </c>
      <c r="G115" s="246"/>
      <c r="H115" s="250">
        <v>57.442</v>
      </c>
      <c r="I115" s="251"/>
      <c r="J115" s="251"/>
      <c r="K115" s="246"/>
      <c r="L115" s="246"/>
      <c r="M115" s="252"/>
      <c r="N115" s="253"/>
      <c r="O115" s="254"/>
      <c r="P115" s="254"/>
      <c r="Q115" s="254"/>
      <c r="R115" s="254"/>
      <c r="S115" s="254"/>
      <c r="T115" s="254"/>
      <c r="U115" s="254"/>
      <c r="V115" s="254"/>
      <c r="W115" s="254"/>
      <c r="X115" s="255"/>
      <c r="Y115" s="13"/>
      <c r="Z115" s="13"/>
      <c r="AA115" s="13"/>
      <c r="AB115" s="13"/>
      <c r="AC115" s="13"/>
      <c r="AD115" s="13"/>
      <c r="AE115" s="13"/>
      <c r="AT115" s="256" t="s">
        <v>605</v>
      </c>
      <c r="AU115" s="256" t="s">
        <v>86</v>
      </c>
      <c r="AV115" s="13" t="s">
        <v>86</v>
      </c>
      <c r="AW115" s="13" t="s">
        <v>5</v>
      </c>
      <c r="AX115" s="13" t="s">
        <v>76</v>
      </c>
      <c r="AY115" s="256" t="s">
        <v>166</v>
      </c>
    </row>
    <row r="116" s="15" customFormat="1">
      <c r="A116" s="15"/>
      <c r="B116" s="277"/>
      <c r="C116" s="278"/>
      <c r="D116" s="247" t="s">
        <v>605</v>
      </c>
      <c r="E116" s="279" t="s">
        <v>20</v>
      </c>
      <c r="F116" s="280" t="s">
        <v>2837</v>
      </c>
      <c r="G116" s="278"/>
      <c r="H116" s="279" t="s">
        <v>20</v>
      </c>
      <c r="I116" s="281"/>
      <c r="J116" s="281"/>
      <c r="K116" s="278"/>
      <c r="L116" s="278"/>
      <c r="M116" s="282"/>
      <c r="N116" s="283"/>
      <c r="O116" s="284"/>
      <c r="P116" s="284"/>
      <c r="Q116" s="284"/>
      <c r="R116" s="284"/>
      <c r="S116" s="284"/>
      <c r="T116" s="284"/>
      <c r="U116" s="284"/>
      <c r="V116" s="284"/>
      <c r="W116" s="284"/>
      <c r="X116" s="285"/>
      <c r="Y116" s="15"/>
      <c r="Z116" s="15"/>
      <c r="AA116" s="15"/>
      <c r="AB116" s="15"/>
      <c r="AC116" s="15"/>
      <c r="AD116" s="15"/>
      <c r="AE116" s="15"/>
      <c r="AT116" s="286" t="s">
        <v>605</v>
      </c>
      <c r="AU116" s="286" t="s">
        <v>86</v>
      </c>
      <c r="AV116" s="15" t="s">
        <v>84</v>
      </c>
      <c r="AW116" s="15" t="s">
        <v>5</v>
      </c>
      <c r="AX116" s="15" t="s">
        <v>76</v>
      </c>
      <c r="AY116" s="286" t="s">
        <v>166</v>
      </c>
    </row>
    <row r="117" s="13" customFormat="1">
      <c r="A117" s="13"/>
      <c r="B117" s="245"/>
      <c r="C117" s="246"/>
      <c r="D117" s="247" t="s">
        <v>605</v>
      </c>
      <c r="E117" s="248" t="s">
        <v>20</v>
      </c>
      <c r="F117" s="249" t="s">
        <v>2838</v>
      </c>
      <c r="G117" s="246"/>
      <c r="H117" s="250">
        <v>90.832999999999998</v>
      </c>
      <c r="I117" s="251"/>
      <c r="J117" s="251"/>
      <c r="K117" s="246"/>
      <c r="L117" s="246"/>
      <c r="M117" s="252"/>
      <c r="N117" s="253"/>
      <c r="O117" s="254"/>
      <c r="P117" s="254"/>
      <c r="Q117" s="254"/>
      <c r="R117" s="254"/>
      <c r="S117" s="254"/>
      <c r="T117" s="254"/>
      <c r="U117" s="254"/>
      <c r="V117" s="254"/>
      <c r="W117" s="254"/>
      <c r="X117" s="255"/>
      <c r="Y117" s="13"/>
      <c r="Z117" s="13"/>
      <c r="AA117" s="13"/>
      <c r="AB117" s="13"/>
      <c r="AC117" s="13"/>
      <c r="AD117" s="13"/>
      <c r="AE117" s="13"/>
      <c r="AT117" s="256" t="s">
        <v>605</v>
      </c>
      <c r="AU117" s="256" t="s">
        <v>86</v>
      </c>
      <c r="AV117" s="13" t="s">
        <v>86</v>
      </c>
      <c r="AW117" s="13" t="s">
        <v>5</v>
      </c>
      <c r="AX117" s="13" t="s">
        <v>76</v>
      </c>
      <c r="AY117" s="256" t="s">
        <v>166</v>
      </c>
    </row>
    <row r="118" s="16" customFormat="1">
      <c r="A118" s="16"/>
      <c r="B118" s="287"/>
      <c r="C118" s="288"/>
      <c r="D118" s="247" t="s">
        <v>605</v>
      </c>
      <c r="E118" s="289" t="s">
        <v>20</v>
      </c>
      <c r="F118" s="290" t="s">
        <v>1815</v>
      </c>
      <c r="G118" s="288"/>
      <c r="H118" s="291">
        <v>169.39499999999998</v>
      </c>
      <c r="I118" s="292"/>
      <c r="J118" s="292"/>
      <c r="K118" s="288"/>
      <c r="L118" s="288"/>
      <c r="M118" s="293"/>
      <c r="N118" s="294"/>
      <c r="O118" s="295"/>
      <c r="P118" s="295"/>
      <c r="Q118" s="295"/>
      <c r="R118" s="295"/>
      <c r="S118" s="295"/>
      <c r="T118" s="295"/>
      <c r="U118" s="295"/>
      <c r="V118" s="295"/>
      <c r="W118" s="295"/>
      <c r="X118" s="296"/>
      <c r="Y118" s="16"/>
      <c r="Z118" s="16"/>
      <c r="AA118" s="16"/>
      <c r="AB118" s="16"/>
      <c r="AC118" s="16"/>
      <c r="AD118" s="16"/>
      <c r="AE118" s="16"/>
      <c r="AT118" s="297" t="s">
        <v>605</v>
      </c>
      <c r="AU118" s="297" t="s">
        <v>86</v>
      </c>
      <c r="AV118" s="16" t="s">
        <v>165</v>
      </c>
      <c r="AW118" s="16" t="s">
        <v>5</v>
      </c>
      <c r="AX118" s="16" t="s">
        <v>76</v>
      </c>
      <c r="AY118" s="297" t="s">
        <v>166</v>
      </c>
    </row>
    <row r="119" s="15" customFormat="1">
      <c r="A119" s="15"/>
      <c r="B119" s="277"/>
      <c r="C119" s="278"/>
      <c r="D119" s="247" t="s">
        <v>605</v>
      </c>
      <c r="E119" s="279" t="s">
        <v>20</v>
      </c>
      <c r="F119" s="280" t="s">
        <v>2228</v>
      </c>
      <c r="G119" s="278"/>
      <c r="H119" s="279" t="s">
        <v>20</v>
      </c>
      <c r="I119" s="281"/>
      <c r="J119" s="281"/>
      <c r="K119" s="278"/>
      <c r="L119" s="278"/>
      <c r="M119" s="282"/>
      <c r="N119" s="283"/>
      <c r="O119" s="284"/>
      <c r="P119" s="284"/>
      <c r="Q119" s="284"/>
      <c r="R119" s="284"/>
      <c r="S119" s="284"/>
      <c r="T119" s="284"/>
      <c r="U119" s="284"/>
      <c r="V119" s="284"/>
      <c r="W119" s="284"/>
      <c r="X119" s="285"/>
      <c r="Y119" s="15"/>
      <c r="Z119" s="15"/>
      <c r="AA119" s="15"/>
      <c r="AB119" s="15"/>
      <c r="AC119" s="15"/>
      <c r="AD119" s="15"/>
      <c r="AE119" s="15"/>
      <c r="AT119" s="286" t="s">
        <v>605</v>
      </c>
      <c r="AU119" s="286" t="s">
        <v>86</v>
      </c>
      <c r="AV119" s="15" t="s">
        <v>84</v>
      </c>
      <c r="AW119" s="15" t="s">
        <v>5</v>
      </c>
      <c r="AX119" s="15" t="s">
        <v>76</v>
      </c>
      <c r="AY119" s="286" t="s">
        <v>166</v>
      </c>
    </row>
    <row r="120" s="13" customFormat="1">
      <c r="A120" s="13"/>
      <c r="B120" s="245"/>
      <c r="C120" s="246"/>
      <c r="D120" s="247" t="s">
        <v>605</v>
      </c>
      <c r="E120" s="248" t="s">
        <v>20</v>
      </c>
      <c r="F120" s="249" t="s">
        <v>2839</v>
      </c>
      <c r="G120" s="246"/>
      <c r="H120" s="250">
        <v>49.5</v>
      </c>
      <c r="I120" s="251"/>
      <c r="J120" s="251"/>
      <c r="K120" s="246"/>
      <c r="L120" s="246"/>
      <c r="M120" s="252"/>
      <c r="N120" s="253"/>
      <c r="O120" s="254"/>
      <c r="P120" s="254"/>
      <c r="Q120" s="254"/>
      <c r="R120" s="254"/>
      <c r="S120" s="254"/>
      <c r="T120" s="254"/>
      <c r="U120" s="254"/>
      <c r="V120" s="254"/>
      <c r="W120" s="254"/>
      <c r="X120" s="255"/>
      <c r="Y120" s="13"/>
      <c r="Z120" s="13"/>
      <c r="AA120" s="13"/>
      <c r="AB120" s="13"/>
      <c r="AC120" s="13"/>
      <c r="AD120" s="13"/>
      <c r="AE120" s="13"/>
      <c r="AT120" s="256" t="s">
        <v>605</v>
      </c>
      <c r="AU120" s="256" t="s">
        <v>86</v>
      </c>
      <c r="AV120" s="13" t="s">
        <v>86</v>
      </c>
      <c r="AW120" s="13" t="s">
        <v>5</v>
      </c>
      <c r="AX120" s="13" t="s">
        <v>76</v>
      </c>
      <c r="AY120" s="256" t="s">
        <v>166</v>
      </c>
    </row>
    <row r="121" s="16" customFormat="1">
      <c r="A121" s="16"/>
      <c r="B121" s="287"/>
      <c r="C121" s="288"/>
      <c r="D121" s="247" t="s">
        <v>605</v>
      </c>
      <c r="E121" s="289" t="s">
        <v>20</v>
      </c>
      <c r="F121" s="290" t="s">
        <v>1815</v>
      </c>
      <c r="G121" s="288"/>
      <c r="H121" s="291">
        <v>49.5</v>
      </c>
      <c r="I121" s="292"/>
      <c r="J121" s="292"/>
      <c r="K121" s="288"/>
      <c r="L121" s="288"/>
      <c r="M121" s="293"/>
      <c r="N121" s="294"/>
      <c r="O121" s="295"/>
      <c r="P121" s="295"/>
      <c r="Q121" s="295"/>
      <c r="R121" s="295"/>
      <c r="S121" s="295"/>
      <c r="T121" s="295"/>
      <c r="U121" s="295"/>
      <c r="V121" s="295"/>
      <c r="W121" s="295"/>
      <c r="X121" s="296"/>
      <c r="Y121" s="16"/>
      <c r="Z121" s="16"/>
      <c r="AA121" s="16"/>
      <c r="AB121" s="16"/>
      <c r="AC121" s="16"/>
      <c r="AD121" s="16"/>
      <c r="AE121" s="16"/>
      <c r="AT121" s="297" t="s">
        <v>605</v>
      </c>
      <c r="AU121" s="297" t="s">
        <v>86</v>
      </c>
      <c r="AV121" s="16" t="s">
        <v>165</v>
      </c>
      <c r="AW121" s="16" t="s">
        <v>5</v>
      </c>
      <c r="AX121" s="16" t="s">
        <v>76</v>
      </c>
      <c r="AY121" s="297" t="s">
        <v>166</v>
      </c>
    </row>
    <row r="122" s="14" customFormat="1">
      <c r="A122" s="14"/>
      <c r="B122" s="257"/>
      <c r="C122" s="258"/>
      <c r="D122" s="247" t="s">
        <v>605</v>
      </c>
      <c r="E122" s="259" t="s">
        <v>20</v>
      </c>
      <c r="F122" s="260" t="s">
        <v>608</v>
      </c>
      <c r="G122" s="258"/>
      <c r="H122" s="261">
        <v>218.89499999999998</v>
      </c>
      <c r="I122" s="262"/>
      <c r="J122" s="262"/>
      <c r="K122" s="258"/>
      <c r="L122" s="258"/>
      <c r="M122" s="263"/>
      <c r="N122" s="264"/>
      <c r="O122" s="265"/>
      <c r="P122" s="265"/>
      <c r="Q122" s="265"/>
      <c r="R122" s="265"/>
      <c r="S122" s="265"/>
      <c r="T122" s="265"/>
      <c r="U122" s="265"/>
      <c r="V122" s="265"/>
      <c r="W122" s="265"/>
      <c r="X122" s="266"/>
      <c r="Y122" s="14"/>
      <c r="Z122" s="14"/>
      <c r="AA122" s="14"/>
      <c r="AB122" s="14"/>
      <c r="AC122" s="14"/>
      <c r="AD122" s="14"/>
      <c r="AE122" s="14"/>
      <c r="AT122" s="267" t="s">
        <v>605</v>
      </c>
      <c r="AU122" s="267" t="s">
        <v>86</v>
      </c>
      <c r="AV122" s="14" t="s">
        <v>175</v>
      </c>
      <c r="AW122" s="14" t="s">
        <v>5</v>
      </c>
      <c r="AX122" s="14" t="s">
        <v>84</v>
      </c>
      <c r="AY122" s="267" t="s">
        <v>166</v>
      </c>
    </row>
    <row r="123" s="13" customFormat="1">
      <c r="A123" s="13"/>
      <c r="B123" s="245"/>
      <c r="C123" s="246"/>
      <c r="D123" s="247" t="s">
        <v>605</v>
      </c>
      <c r="E123" s="246"/>
      <c r="F123" s="249" t="s">
        <v>2840</v>
      </c>
      <c r="G123" s="246"/>
      <c r="H123" s="250">
        <v>43.779000000000003</v>
      </c>
      <c r="I123" s="251"/>
      <c r="J123" s="251"/>
      <c r="K123" s="246"/>
      <c r="L123" s="246"/>
      <c r="M123" s="252"/>
      <c r="N123" s="253"/>
      <c r="O123" s="254"/>
      <c r="P123" s="254"/>
      <c r="Q123" s="254"/>
      <c r="R123" s="254"/>
      <c r="S123" s="254"/>
      <c r="T123" s="254"/>
      <c r="U123" s="254"/>
      <c r="V123" s="254"/>
      <c r="W123" s="254"/>
      <c r="X123" s="255"/>
      <c r="Y123" s="13"/>
      <c r="Z123" s="13"/>
      <c r="AA123" s="13"/>
      <c r="AB123" s="13"/>
      <c r="AC123" s="13"/>
      <c r="AD123" s="13"/>
      <c r="AE123" s="13"/>
      <c r="AT123" s="256" t="s">
        <v>605</v>
      </c>
      <c r="AU123" s="256" t="s">
        <v>86</v>
      </c>
      <c r="AV123" s="13" t="s">
        <v>86</v>
      </c>
      <c r="AW123" s="13" t="s">
        <v>4</v>
      </c>
      <c r="AX123" s="13" t="s">
        <v>84</v>
      </c>
      <c r="AY123" s="256" t="s">
        <v>166</v>
      </c>
    </row>
    <row r="124" s="2" customFormat="1" ht="49.05" customHeight="1">
      <c r="A124" s="40"/>
      <c r="B124" s="41"/>
      <c r="C124" s="220" t="s">
        <v>191</v>
      </c>
      <c r="D124" s="220" t="s">
        <v>171</v>
      </c>
      <c r="E124" s="221" t="s">
        <v>2233</v>
      </c>
      <c r="F124" s="222" t="s">
        <v>2234</v>
      </c>
      <c r="G124" s="223" t="s">
        <v>599</v>
      </c>
      <c r="H124" s="224">
        <v>175.11600000000001</v>
      </c>
      <c r="I124" s="225"/>
      <c r="J124" s="225"/>
      <c r="K124" s="226">
        <f>ROUND(P124*H124,2)</f>
        <v>0</v>
      </c>
      <c r="L124" s="227"/>
      <c r="M124" s="46"/>
      <c r="N124" s="228" t="s">
        <v>20</v>
      </c>
      <c r="O124" s="229" t="s">
        <v>45</v>
      </c>
      <c r="P124" s="230">
        <f>I124+J124</f>
        <v>0</v>
      </c>
      <c r="Q124" s="230">
        <f>ROUND(I124*H124,2)</f>
        <v>0</v>
      </c>
      <c r="R124" s="230">
        <f>ROUND(J124*H124,2)</f>
        <v>0</v>
      </c>
      <c r="S124" s="86"/>
      <c r="T124" s="231">
        <f>S124*H124</f>
        <v>0</v>
      </c>
      <c r="U124" s="231">
        <v>0</v>
      </c>
      <c r="V124" s="231">
        <f>U124*H124</f>
        <v>0</v>
      </c>
      <c r="W124" s="231">
        <v>0</v>
      </c>
      <c r="X124" s="232">
        <f>W124*H124</f>
        <v>0</v>
      </c>
      <c r="Y124" s="40"/>
      <c r="Z124" s="40"/>
      <c r="AA124" s="40"/>
      <c r="AB124" s="40"/>
      <c r="AC124" s="40"/>
      <c r="AD124" s="40"/>
      <c r="AE124" s="40"/>
      <c r="AR124" s="233" t="s">
        <v>175</v>
      </c>
      <c r="AT124" s="233" t="s">
        <v>171</v>
      </c>
      <c r="AU124" s="233" t="s">
        <v>86</v>
      </c>
      <c r="AY124" s="19" t="s">
        <v>166</v>
      </c>
      <c r="BE124" s="234">
        <f>IF(O124="základní",K124,0)</f>
        <v>0</v>
      </c>
      <c r="BF124" s="234">
        <f>IF(O124="snížená",K124,0)</f>
        <v>0</v>
      </c>
      <c r="BG124" s="234">
        <f>IF(O124="zákl. přenesená",K124,0)</f>
        <v>0</v>
      </c>
      <c r="BH124" s="234">
        <f>IF(O124="sníž. přenesená",K124,0)</f>
        <v>0</v>
      </c>
      <c r="BI124" s="234">
        <f>IF(O124="nulová",K124,0)</f>
        <v>0</v>
      </c>
      <c r="BJ124" s="19" t="s">
        <v>84</v>
      </c>
      <c r="BK124" s="234">
        <f>ROUND(P124*H124,2)</f>
        <v>0</v>
      </c>
      <c r="BL124" s="19" t="s">
        <v>175</v>
      </c>
      <c r="BM124" s="233" t="s">
        <v>2841</v>
      </c>
    </row>
    <row r="125" s="13" customFormat="1">
      <c r="A125" s="13"/>
      <c r="B125" s="245"/>
      <c r="C125" s="246"/>
      <c r="D125" s="247" t="s">
        <v>605</v>
      </c>
      <c r="E125" s="246"/>
      <c r="F125" s="249" t="s">
        <v>2842</v>
      </c>
      <c r="G125" s="246"/>
      <c r="H125" s="250">
        <v>175.11600000000001</v>
      </c>
      <c r="I125" s="251"/>
      <c r="J125" s="251"/>
      <c r="K125" s="246"/>
      <c r="L125" s="246"/>
      <c r="M125" s="252"/>
      <c r="N125" s="253"/>
      <c r="O125" s="254"/>
      <c r="P125" s="254"/>
      <c r="Q125" s="254"/>
      <c r="R125" s="254"/>
      <c r="S125" s="254"/>
      <c r="T125" s="254"/>
      <c r="U125" s="254"/>
      <c r="V125" s="254"/>
      <c r="W125" s="254"/>
      <c r="X125" s="255"/>
      <c r="Y125" s="13"/>
      <c r="Z125" s="13"/>
      <c r="AA125" s="13"/>
      <c r="AB125" s="13"/>
      <c r="AC125" s="13"/>
      <c r="AD125" s="13"/>
      <c r="AE125" s="13"/>
      <c r="AT125" s="256" t="s">
        <v>605</v>
      </c>
      <c r="AU125" s="256" t="s">
        <v>86</v>
      </c>
      <c r="AV125" s="13" t="s">
        <v>86</v>
      </c>
      <c r="AW125" s="13" t="s">
        <v>4</v>
      </c>
      <c r="AX125" s="13" t="s">
        <v>84</v>
      </c>
      <c r="AY125" s="256" t="s">
        <v>166</v>
      </c>
    </row>
    <row r="126" s="2" customFormat="1" ht="49.05" customHeight="1">
      <c r="A126" s="40"/>
      <c r="B126" s="41"/>
      <c r="C126" s="220" t="s">
        <v>196</v>
      </c>
      <c r="D126" s="220" t="s">
        <v>171</v>
      </c>
      <c r="E126" s="221" t="s">
        <v>2843</v>
      </c>
      <c r="F126" s="222" t="s">
        <v>2844</v>
      </c>
      <c r="G126" s="223" t="s">
        <v>174</v>
      </c>
      <c r="H126" s="224">
        <v>18</v>
      </c>
      <c r="I126" s="225"/>
      <c r="J126" s="225"/>
      <c r="K126" s="226">
        <f>ROUND(P126*H126,2)</f>
        <v>0</v>
      </c>
      <c r="L126" s="227"/>
      <c r="M126" s="46"/>
      <c r="N126" s="228" t="s">
        <v>20</v>
      </c>
      <c r="O126" s="229" t="s">
        <v>45</v>
      </c>
      <c r="P126" s="230">
        <f>I126+J126</f>
        <v>0</v>
      </c>
      <c r="Q126" s="230">
        <f>ROUND(I126*H126,2)</f>
        <v>0</v>
      </c>
      <c r="R126" s="230">
        <f>ROUND(J126*H126,2)</f>
        <v>0</v>
      </c>
      <c r="S126" s="86"/>
      <c r="T126" s="231">
        <f>S126*H126</f>
        <v>0</v>
      </c>
      <c r="U126" s="231">
        <v>0.0032000000000000002</v>
      </c>
      <c r="V126" s="231">
        <f>U126*H126</f>
        <v>0.057600000000000005</v>
      </c>
      <c r="W126" s="231">
        <v>0</v>
      </c>
      <c r="X126" s="232">
        <f>W126*H126</f>
        <v>0</v>
      </c>
      <c r="Y126" s="40"/>
      <c r="Z126" s="40"/>
      <c r="AA126" s="40"/>
      <c r="AB126" s="40"/>
      <c r="AC126" s="40"/>
      <c r="AD126" s="40"/>
      <c r="AE126" s="40"/>
      <c r="AR126" s="233" t="s">
        <v>175</v>
      </c>
      <c r="AT126" s="233" t="s">
        <v>171</v>
      </c>
      <c r="AU126" s="233" t="s">
        <v>86</v>
      </c>
      <c r="AY126" s="19" t="s">
        <v>166</v>
      </c>
      <c r="BE126" s="234">
        <f>IF(O126="základní",K126,0)</f>
        <v>0</v>
      </c>
      <c r="BF126" s="234">
        <f>IF(O126="snížená",K126,0)</f>
        <v>0</v>
      </c>
      <c r="BG126" s="234">
        <f>IF(O126="zákl. přenesená",K126,0)</f>
        <v>0</v>
      </c>
      <c r="BH126" s="234">
        <f>IF(O126="sníž. přenesená",K126,0)</f>
        <v>0</v>
      </c>
      <c r="BI126" s="234">
        <f>IF(O126="nulová",K126,0)</f>
        <v>0</v>
      </c>
      <c r="BJ126" s="19" t="s">
        <v>84</v>
      </c>
      <c r="BK126" s="234">
        <f>ROUND(P126*H126,2)</f>
        <v>0</v>
      </c>
      <c r="BL126" s="19" t="s">
        <v>175</v>
      </c>
      <c r="BM126" s="233" t="s">
        <v>2845</v>
      </c>
    </row>
    <row r="127" s="2" customFormat="1" ht="16.5" customHeight="1">
      <c r="A127" s="40"/>
      <c r="B127" s="41"/>
      <c r="C127" s="235" t="s">
        <v>194</v>
      </c>
      <c r="D127" s="235" t="s">
        <v>163</v>
      </c>
      <c r="E127" s="236" t="s">
        <v>2846</v>
      </c>
      <c r="F127" s="237" t="s">
        <v>2847</v>
      </c>
      <c r="G127" s="238" t="s">
        <v>174</v>
      </c>
      <c r="H127" s="239">
        <v>18.27</v>
      </c>
      <c r="I127" s="240"/>
      <c r="J127" s="241"/>
      <c r="K127" s="242">
        <f>ROUND(P127*H127,2)</f>
        <v>0</v>
      </c>
      <c r="L127" s="241"/>
      <c r="M127" s="243"/>
      <c r="N127" s="244" t="s">
        <v>20</v>
      </c>
      <c r="O127" s="229" t="s">
        <v>45</v>
      </c>
      <c r="P127" s="230">
        <f>I127+J127</f>
        <v>0</v>
      </c>
      <c r="Q127" s="230">
        <f>ROUND(I127*H127,2)</f>
        <v>0</v>
      </c>
      <c r="R127" s="230">
        <f>ROUND(J127*H127,2)</f>
        <v>0</v>
      </c>
      <c r="S127" s="86"/>
      <c r="T127" s="231">
        <f>S127*H127</f>
        <v>0</v>
      </c>
      <c r="U127" s="231">
        <v>0.00513</v>
      </c>
      <c r="V127" s="231">
        <f>U127*H127</f>
        <v>0.093725099999999992</v>
      </c>
      <c r="W127" s="231">
        <v>0</v>
      </c>
      <c r="X127" s="232">
        <f>W127*H127</f>
        <v>0</v>
      </c>
      <c r="Y127" s="40"/>
      <c r="Z127" s="40"/>
      <c r="AA127" s="40"/>
      <c r="AB127" s="40"/>
      <c r="AC127" s="40"/>
      <c r="AD127" s="40"/>
      <c r="AE127" s="40"/>
      <c r="AR127" s="233" t="s">
        <v>194</v>
      </c>
      <c r="AT127" s="233" t="s">
        <v>163</v>
      </c>
      <c r="AU127" s="233" t="s">
        <v>86</v>
      </c>
      <c r="AY127" s="19" t="s">
        <v>166</v>
      </c>
      <c r="BE127" s="234">
        <f>IF(O127="základní",K127,0)</f>
        <v>0</v>
      </c>
      <c r="BF127" s="234">
        <f>IF(O127="snížená",K127,0)</f>
        <v>0</v>
      </c>
      <c r="BG127" s="234">
        <f>IF(O127="zákl. přenesená",K127,0)</f>
        <v>0</v>
      </c>
      <c r="BH127" s="234">
        <f>IF(O127="sníž. přenesená",K127,0)</f>
        <v>0</v>
      </c>
      <c r="BI127" s="234">
        <f>IF(O127="nulová",K127,0)</f>
        <v>0</v>
      </c>
      <c r="BJ127" s="19" t="s">
        <v>84</v>
      </c>
      <c r="BK127" s="234">
        <f>ROUND(P127*H127,2)</f>
        <v>0</v>
      </c>
      <c r="BL127" s="19" t="s">
        <v>175</v>
      </c>
      <c r="BM127" s="233" t="s">
        <v>2848</v>
      </c>
    </row>
    <row r="128" s="13" customFormat="1">
      <c r="A128" s="13"/>
      <c r="B128" s="245"/>
      <c r="C128" s="246"/>
      <c r="D128" s="247" t="s">
        <v>605</v>
      </c>
      <c r="E128" s="246"/>
      <c r="F128" s="249" t="s">
        <v>2849</v>
      </c>
      <c r="G128" s="246"/>
      <c r="H128" s="250">
        <v>18.27</v>
      </c>
      <c r="I128" s="251"/>
      <c r="J128" s="251"/>
      <c r="K128" s="246"/>
      <c r="L128" s="246"/>
      <c r="M128" s="252"/>
      <c r="N128" s="253"/>
      <c r="O128" s="254"/>
      <c r="P128" s="254"/>
      <c r="Q128" s="254"/>
      <c r="R128" s="254"/>
      <c r="S128" s="254"/>
      <c r="T128" s="254"/>
      <c r="U128" s="254"/>
      <c r="V128" s="254"/>
      <c r="W128" s="254"/>
      <c r="X128" s="255"/>
      <c r="Y128" s="13"/>
      <c r="Z128" s="13"/>
      <c r="AA128" s="13"/>
      <c r="AB128" s="13"/>
      <c r="AC128" s="13"/>
      <c r="AD128" s="13"/>
      <c r="AE128" s="13"/>
      <c r="AT128" s="256" t="s">
        <v>605</v>
      </c>
      <c r="AU128" s="256" t="s">
        <v>86</v>
      </c>
      <c r="AV128" s="13" t="s">
        <v>86</v>
      </c>
      <c r="AW128" s="13" t="s">
        <v>4</v>
      </c>
      <c r="AX128" s="13" t="s">
        <v>84</v>
      </c>
      <c r="AY128" s="256" t="s">
        <v>166</v>
      </c>
    </row>
    <row r="129" s="2" customFormat="1" ht="24.15" customHeight="1">
      <c r="A129" s="40"/>
      <c r="B129" s="41"/>
      <c r="C129" s="220" t="s">
        <v>203</v>
      </c>
      <c r="D129" s="220" t="s">
        <v>171</v>
      </c>
      <c r="E129" s="221" t="s">
        <v>2237</v>
      </c>
      <c r="F129" s="222" t="s">
        <v>2238</v>
      </c>
      <c r="G129" s="223" t="s">
        <v>998</v>
      </c>
      <c r="H129" s="224">
        <v>80.700000000000003</v>
      </c>
      <c r="I129" s="225"/>
      <c r="J129" s="225"/>
      <c r="K129" s="226">
        <f>ROUND(P129*H129,2)</f>
        <v>0</v>
      </c>
      <c r="L129" s="227"/>
      <c r="M129" s="46"/>
      <c r="N129" s="228" t="s">
        <v>20</v>
      </c>
      <c r="O129" s="229" t="s">
        <v>45</v>
      </c>
      <c r="P129" s="230">
        <f>I129+J129</f>
        <v>0</v>
      </c>
      <c r="Q129" s="230">
        <f>ROUND(I129*H129,2)</f>
        <v>0</v>
      </c>
      <c r="R129" s="230">
        <f>ROUND(J129*H129,2)</f>
        <v>0</v>
      </c>
      <c r="S129" s="86"/>
      <c r="T129" s="231">
        <f>S129*H129</f>
        <v>0</v>
      </c>
      <c r="U129" s="231">
        <v>0.00069999999999999999</v>
      </c>
      <c r="V129" s="231">
        <f>U129*H129</f>
        <v>0.056489999999999999</v>
      </c>
      <c r="W129" s="231">
        <v>0</v>
      </c>
      <c r="X129" s="232">
        <f>W129*H129</f>
        <v>0</v>
      </c>
      <c r="Y129" s="40"/>
      <c r="Z129" s="40"/>
      <c r="AA129" s="40"/>
      <c r="AB129" s="40"/>
      <c r="AC129" s="40"/>
      <c r="AD129" s="40"/>
      <c r="AE129" s="40"/>
      <c r="AR129" s="233" t="s">
        <v>175</v>
      </c>
      <c r="AT129" s="233" t="s">
        <v>171</v>
      </c>
      <c r="AU129" s="233" t="s">
        <v>86</v>
      </c>
      <c r="AY129" s="19" t="s">
        <v>166</v>
      </c>
      <c r="BE129" s="234">
        <f>IF(O129="základní",K129,0)</f>
        <v>0</v>
      </c>
      <c r="BF129" s="234">
        <f>IF(O129="snížená",K129,0)</f>
        <v>0</v>
      </c>
      <c r="BG129" s="234">
        <f>IF(O129="zákl. přenesená",K129,0)</f>
        <v>0</v>
      </c>
      <c r="BH129" s="234">
        <f>IF(O129="sníž. přenesená",K129,0)</f>
        <v>0</v>
      </c>
      <c r="BI129" s="234">
        <f>IF(O129="nulová",K129,0)</f>
        <v>0</v>
      </c>
      <c r="BJ129" s="19" t="s">
        <v>84</v>
      </c>
      <c r="BK129" s="234">
        <f>ROUND(P129*H129,2)</f>
        <v>0</v>
      </c>
      <c r="BL129" s="19" t="s">
        <v>175</v>
      </c>
      <c r="BM129" s="233" t="s">
        <v>2850</v>
      </c>
    </row>
    <row r="130" s="15" customFormat="1">
      <c r="A130" s="15"/>
      <c r="B130" s="277"/>
      <c r="C130" s="278"/>
      <c r="D130" s="247" t="s">
        <v>605</v>
      </c>
      <c r="E130" s="279" t="s">
        <v>20</v>
      </c>
      <c r="F130" s="280" t="s">
        <v>2829</v>
      </c>
      <c r="G130" s="278"/>
      <c r="H130" s="279" t="s">
        <v>20</v>
      </c>
      <c r="I130" s="281"/>
      <c r="J130" s="281"/>
      <c r="K130" s="278"/>
      <c r="L130" s="278"/>
      <c r="M130" s="282"/>
      <c r="N130" s="283"/>
      <c r="O130" s="284"/>
      <c r="P130" s="284"/>
      <c r="Q130" s="284"/>
      <c r="R130" s="284"/>
      <c r="S130" s="284"/>
      <c r="T130" s="284"/>
      <c r="U130" s="284"/>
      <c r="V130" s="284"/>
      <c r="W130" s="284"/>
      <c r="X130" s="285"/>
      <c r="Y130" s="15"/>
      <c r="Z130" s="15"/>
      <c r="AA130" s="15"/>
      <c r="AB130" s="15"/>
      <c r="AC130" s="15"/>
      <c r="AD130" s="15"/>
      <c r="AE130" s="15"/>
      <c r="AT130" s="286" t="s">
        <v>605</v>
      </c>
      <c r="AU130" s="286" t="s">
        <v>86</v>
      </c>
      <c r="AV130" s="15" t="s">
        <v>84</v>
      </c>
      <c r="AW130" s="15" t="s">
        <v>5</v>
      </c>
      <c r="AX130" s="15" t="s">
        <v>76</v>
      </c>
      <c r="AY130" s="286" t="s">
        <v>166</v>
      </c>
    </row>
    <row r="131" s="13" customFormat="1">
      <c r="A131" s="13"/>
      <c r="B131" s="245"/>
      <c r="C131" s="246"/>
      <c r="D131" s="247" t="s">
        <v>605</v>
      </c>
      <c r="E131" s="248" t="s">
        <v>20</v>
      </c>
      <c r="F131" s="249" t="s">
        <v>2851</v>
      </c>
      <c r="G131" s="246"/>
      <c r="H131" s="250">
        <v>37.5</v>
      </c>
      <c r="I131" s="251"/>
      <c r="J131" s="251"/>
      <c r="K131" s="246"/>
      <c r="L131" s="246"/>
      <c r="M131" s="252"/>
      <c r="N131" s="253"/>
      <c r="O131" s="254"/>
      <c r="P131" s="254"/>
      <c r="Q131" s="254"/>
      <c r="R131" s="254"/>
      <c r="S131" s="254"/>
      <c r="T131" s="254"/>
      <c r="U131" s="254"/>
      <c r="V131" s="254"/>
      <c r="W131" s="254"/>
      <c r="X131" s="255"/>
      <c r="Y131" s="13"/>
      <c r="Z131" s="13"/>
      <c r="AA131" s="13"/>
      <c r="AB131" s="13"/>
      <c r="AC131" s="13"/>
      <c r="AD131" s="13"/>
      <c r="AE131" s="13"/>
      <c r="AT131" s="256" t="s">
        <v>605</v>
      </c>
      <c r="AU131" s="256" t="s">
        <v>86</v>
      </c>
      <c r="AV131" s="13" t="s">
        <v>86</v>
      </c>
      <c r="AW131" s="13" t="s">
        <v>5</v>
      </c>
      <c r="AX131" s="13" t="s">
        <v>76</v>
      </c>
      <c r="AY131" s="256" t="s">
        <v>166</v>
      </c>
    </row>
    <row r="132" s="13" customFormat="1">
      <c r="A132" s="13"/>
      <c r="B132" s="245"/>
      <c r="C132" s="246"/>
      <c r="D132" s="247" t="s">
        <v>605</v>
      </c>
      <c r="E132" s="248" t="s">
        <v>20</v>
      </c>
      <c r="F132" s="249" t="s">
        <v>2852</v>
      </c>
      <c r="G132" s="246"/>
      <c r="H132" s="250">
        <v>43.200000000000003</v>
      </c>
      <c r="I132" s="251"/>
      <c r="J132" s="251"/>
      <c r="K132" s="246"/>
      <c r="L132" s="246"/>
      <c r="M132" s="252"/>
      <c r="N132" s="253"/>
      <c r="O132" s="254"/>
      <c r="P132" s="254"/>
      <c r="Q132" s="254"/>
      <c r="R132" s="254"/>
      <c r="S132" s="254"/>
      <c r="T132" s="254"/>
      <c r="U132" s="254"/>
      <c r="V132" s="254"/>
      <c r="W132" s="254"/>
      <c r="X132" s="255"/>
      <c r="Y132" s="13"/>
      <c r="Z132" s="13"/>
      <c r="AA132" s="13"/>
      <c r="AB132" s="13"/>
      <c r="AC132" s="13"/>
      <c r="AD132" s="13"/>
      <c r="AE132" s="13"/>
      <c r="AT132" s="256" t="s">
        <v>605</v>
      </c>
      <c r="AU132" s="256" t="s">
        <v>86</v>
      </c>
      <c r="AV132" s="13" t="s">
        <v>86</v>
      </c>
      <c r="AW132" s="13" t="s">
        <v>5</v>
      </c>
      <c r="AX132" s="13" t="s">
        <v>76</v>
      </c>
      <c r="AY132" s="256" t="s">
        <v>166</v>
      </c>
    </row>
    <row r="133" s="14" customFormat="1">
      <c r="A133" s="14"/>
      <c r="B133" s="257"/>
      <c r="C133" s="258"/>
      <c r="D133" s="247" t="s">
        <v>605</v>
      </c>
      <c r="E133" s="259" t="s">
        <v>20</v>
      </c>
      <c r="F133" s="260" t="s">
        <v>608</v>
      </c>
      <c r="G133" s="258"/>
      <c r="H133" s="261">
        <v>80.700000000000003</v>
      </c>
      <c r="I133" s="262"/>
      <c r="J133" s="262"/>
      <c r="K133" s="258"/>
      <c r="L133" s="258"/>
      <c r="M133" s="263"/>
      <c r="N133" s="264"/>
      <c r="O133" s="265"/>
      <c r="P133" s="265"/>
      <c r="Q133" s="265"/>
      <c r="R133" s="265"/>
      <c r="S133" s="265"/>
      <c r="T133" s="265"/>
      <c r="U133" s="265"/>
      <c r="V133" s="265"/>
      <c r="W133" s="265"/>
      <c r="X133" s="266"/>
      <c r="Y133" s="14"/>
      <c r="Z133" s="14"/>
      <c r="AA133" s="14"/>
      <c r="AB133" s="14"/>
      <c r="AC133" s="14"/>
      <c r="AD133" s="14"/>
      <c r="AE133" s="14"/>
      <c r="AT133" s="267" t="s">
        <v>605</v>
      </c>
      <c r="AU133" s="267" t="s">
        <v>86</v>
      </c>
      <c r="AV133" s="14" t="s">
        <v>175</v>
      </c>
      <c r="AW133" s="14" t="s">
        <v>5</v>
      </c>
      <c r="AX133" s="14" t="s">
        <v>84</v>
      </c>
      <c r="AY133" s="267" t="s">
        <v>166</v>
      </c>
    </row>
    <row r="134" s="2" customFormat="1" ht="44.25" customHeight="1">
      <c r="A134" s="40"/>
      <c r="B134" s="41"/>
      <c r="C134" s="220" t="s">
        <v>207</v>
      </c>
      <c r="D134" s="220" t="s">
        <v>171</v>
      </c>
      <c r="E134" s="221" t="s">
        <v>2254</v>
      </c>
      <c r="F134" s="222" t="s">
        <v>2255</v>
      </c>
      <c r="G134" s="223" t="s">
        <v>998</v>
      </c>
      <c r="H134" s="224">
        <v>80.700000000000003</v>
      </c>
      <c r="I134" s="225"/>
      <c r="J134" s="225"/>
      <c r="K134" s="226">
        <f>ROUND(P134*H134,2)</f>
        <v>0</v>
      </c>
      <c r="L134" s="227"/>
      <c r="M134" s="46"/>
      <c r="N134" s="228" t="s">
        <v>20</v>
      </c>
      <c r="O134" s="229" t="s">
        <v>45</v>
      </c>
      <c r="P134" s="230">
        <f>I134+J134</f>
        <v>0</v>
      </c>
      <c r="Q134" s="230">
        <f>ROUND(I134*H134,2)</f>
        <v>0</v>
      </c>
      <c r="R134" s="230">
        <f>ROUND(J134*H134,2)</f>
        <v>0</v>
      </c>
      <c r="S134" s="86"/>
      <c r="T134" s="231">
        <f>S134*H134</f>
        <v>0</v>
      </c>
      <c r="U134" s="231">
        <v>0</v>
      </c>
      <c r="V134" s="231">
        <f>U134*H134</f>
        <v>0</v>
      </c>
      <c r="W134" s="231">
        <v>0</v>
      </c>
      <c r="X134" s="232">
        <f>W134*H134</f>
        <v>0</v>
      </c>
      <c r="Y134" s="40"/>
      <c r="Z134" s="40"/>
      <c r="AA134" s="40"/>
      <c r="AB134" s="40"/>
      <c r="AC134" s="40"/>
      <c r="AD134" s="40"/>
      <c r="AE134" s="40"/>
      <c r="AR134" s="233" t="s">
        <v>175</v>
      </c>
      <c r="AT134" s="233" t="s">
        <v>171</v>
      </c>
      <c r="AU134" s="233" t="s">
        <v>86</v>
      </c>
      <c r="AY134" s="19" t="s">
        <v>166</v>
      </c>
      <c r="BE134" s="234">
        <f>IF(O134="základní",K134,0)</f>
        <v>0</v>
      </c>
      <c r="BF134" s="234">
        <f>IF(O134="snížená",K134,0)</f>
        <v>0</v>
      </c>
      <c r="BG134" s="234">
        <f>IF(O134="zákl. přenesená",K134,0)</f>
        <v>0</v>
      </c>
      <c r="BH134" s="234">
        <f>IF(O134="sníž. přenesená",K134,0)</f>
        <v>0</v>
      </c>
      <c r="BI134" s="234">
        <f>IF(O134="nulová",K134,0)</f>
        <v>0</v>
      </c>
      <c r="BJ134" s="19" t="s">
        <v>84</v>
      </c>
      <c r="BK134" s="234">
        <f>ROUND(P134*H134,2)</f>
        <v>0</v>
      </c>
      <c r="BL134" s="19" t="s">
        <v>175</v>
      </c>
      <c r="BM134" s="233" t="s">
        <v>2853</v>
      </c>
    </row>
    <row r="135" s="2" customFormat="1" ht="62.7" customHeight="1">
      <c r="A135" s="40"/>
      <c r="B135" s="41"/>
      <c r="C135" s="220" t="s">
        <v>212</v>
      </c>
      <c r="D135" s="220" t="s">
        <v>171</v>
      </c>
      <c r="E135" s="221" t="s">
        <v>2257</v>
      </c>
      <c r="F135" s="222" t="s">
        <v>2258</v>
      </c>
      <c r="G135" s="223" t="s">
        <v>599</v>
      </c>
      <c r="H135" s="224">
        <v>444.82999999999998</v>
      </c>
      <c r="I135" s="225"/>
      <c r="J135" s="225"/>
      <c r="K135" s="226">
        <f>ROUND(P135*H135,2)</f>
        <v>0</v>
      </c>
      <c r="L135" s="227"/>
      <c r="M135" s="46"/>
      <c r="N135" s="228" t="s">
        <v>20</v>
      </c>
      <c r="O135" s="229" t="s">
        <v>45</v>
      </c>
      <c r="P135" s="230">
        <f>I135+J135</f>
        <v>0</v>
      </c>
      <c r="Q135" s="230">
        <f>ROUND(I135*H135,2)</f>
        <v>0</v>
      </c>
      <c r="R135" s="230">
        <f>ROUND(J135*H135,2)</f>
        <v>0</v>
      </c>
      <c r="S135" s="86"/>
      <c r="T135" s="231">
        <f>S135*H135</f>
        <v>0</v>
      </c>
      <c r="U135" s="231">
        <v>0</v>
      </c>
      <c r="V135" s="231">
        <f>U135*H135</f>
        <v>0</v>
      </c>
      <c r="W135" s="231">
        <v>0</v>
      </c>
      <c r="X135" s="232">
        <f>W135*H135</f>
        <v>0</v>
      </c>
      <c r="Y135" s="40"/>
      <c r="Z135" s="40"/>
      <c r="AA135" s="40"/>
      <c r="AB135" s="40"/>
      <c r="AC135" s="40"/>
      <c r="AD135" s="40"/>
      <c r="AE135" s="40"/>
      <c r="AR135" s="233" t="s">
        <v>175</v>
      </c>
      <c r="AT135" s="233" t="s">
        <v>171</v>
      </c>
      <c r="AU135" s="233" t="s">
        <v>86</v>
      </c>
      <c r="AY135" s="19" t="s">
        <v>166</v>
      </c>
      <c r="BE135" s="234">
        <f>IF(O135="základní",K135,0)</f>
        <v>0</v>
      </c>
      <c r="BF135" s="234">
        <f>IF(O135="snížená",K135,0)</f>
        <v>0</v>
      </c>
      <c r="BG135" s="234">
        <f>IF(O135="zákl. přenesená",K135,0)</f>
        <v>0</v>
      </c>
      <c r="BH135" s="234">
        <f>IF(O135="sníž. přenesená",K135,0)</f>
        <v>0</v>
      </c>
      <c r="BI135" s="234">
        <f>IF(O135="nulová",K135,0)</f>
        <v>0</v>
      </c>
      <c r="BJ135" s="19" t="s">
        <v>84</v>
      </c>
      <c r="BK135" s="234">
        <f>ROUND(P135*H135,2)</f>
        <v>0</v>
      </c>
      <c r="BL135" s="19" t="s">
        <v>175</v>
      </c>
      <c r="BM135" s="233" t="s">
        <v>2854</v>
      </c>
    </row>
    <row r="136" s="13" customFormat="1">
      <c r="A136" s="13"/>
      <c r="B136" s="245"/>
      <c r="C136" s="246"/>
      <c r="D136" s="247" t="s">
        <v>605</v>
      </c>
      <c r="E136" s="248" t="s">
        <v>20</v>
      </c>
      <c r="F136" s="249" t="s">
        <v>2855</v>
      </c>
      <c r="G136" s="246"/>
      <c r="H136" s="250">
        <v>444.82999999999998</v>
      </c>
      <c r="I136" s="251"/>
      <c r="J136" s="251"/>
      <c r="K136" s="246"/>
      <c r="L136" s="246"/>
      <c r="M136" s="252"/>
      <c r="N136" s="253"/>
      <c r="O136" s="254"/>
      <c r="P136" s="254"/>
      <c r="Q136" s="254"/>
      <c r="R136" s="254"/>
      <c r="S136" s="254"/>
      <c r="T136" s="254"/>
      <c r="U136" s="254"/>
      <c r="V136" s="254"/>
      <c r="W136" s="254"/>
      <c r="X136" s="255"/>
      <c r="Y136" s="13"/>
      <c r="Z136" s="13"/>
      <c r="AA136" s="13"/>
      <c r="AB136" s="13"/>
      <c r="AC136" s="13"/>
      <c r="AD136" s="13"/>
      <c r="AE136" s="13"/>
      <c r="AT136" s="256" t="s">
        <v>605</v>
      </c>
      <c r="AU136" s="256" t="s">
        <v>86</v>
      </c>
      <c r="AV136" s="13" t="s">
        <v>86</v>
      </c>
      <c r="AW136" s="13" t="s">
        <v>5</v>
      </c>
      <c r="AX136" s="13" t="s">
        <v>84</v>
      </c>
      <c r="AY136" s="256" t="s">
        <v>166</v>
      </c>
    </row>
    <row r="137" s="2" customFormat="1" ht="62.7" customHeight="1">
      <c r="A137" s="40"/>
      <c r="B137" s="41"/>
      <c r="C137" s="220" t="s">
        <v>218</v>
      </c>
      <c r="D137" s="220" t="s">
        <v>171</v>
      </c>
      <c r="E137" s="221" t="s">
        <v>1358</v>
      </c>
      <c r="F137" s="222" t="s">
        <v>1359</v>
      </c>
      <c r="G137" s="223" t="s">
        <v>599</v>
      </c>
      <c r="H137" s="224">
        <v>117.53</v>
      </c>
      <c r="I137" s="225"/>
      <c r="J137" s="225"/>
      <c r="K137" s="226">
        <f>ROUND(P137*H137,2)</f>
        <v>0</v>
      </c>
      <c r="L137" s="227"/>
      <c r="M137" s="46"/>
      <c r="N137" s="228" t="s">
        <v>20</v>
      </c>
      <c r="O137" s="229" t="s">
        <v>45</v>
      </c>
      <c r="P137" s="230">
        <f>I137+J137</f>
        <v>0</v>
      </c>
      <c r="Q137" s="230">
        <f>ROUND(I137*H137,2)</f>
        <v>0</v>
      </c>
      <c r="R137" s="230">
        <f>ROUND(J137*H137,2)</f>
        <v>0</v>
      </c>
      <c r="S137" s="86"/>
      <c r="T137" s="231">
        <f>S137*H137</f>
        <v>0</v>
      </c>
      <c r="U137" s="231">
        <v>0</v>
      </c>
      <c r="V137" s="231">
        <f>U137*H137</f>
        <v>0</v>
      </c>
      <c r="W137" s="231">
        <v>0</v>
      </c>
      <c r="X137" s="232">
        <f>W137*H137</f>
        <v>0</v>
      </c>
      <c r="Y137" s="40"/>
      <c r="Z137" s="40"/>
      <c r="AA137" s="40"/>
      <c r="AB137" s="40"/>
      <c r="AC137" s="40"/>
      <c r="AD137" s="40"/>
      <c r="AE137" s="40"/>
      <c r="AR137" s="233" t="s">
        <v>175</v>
      </c>
      <c r="AT137" s="233" t="s">
        <v>171</v>
      </c>
      <c r="AU137" s="233" t="s">
        <v>86</v>
      </c>
      <c r="AY137" s="19" t="s">
        <v>166</v>
      </c>
      <c r="BE137" s="234">
        <f>IF(O137="základní",K137,0)</f>
        <v>0</v>
      </c>
      <c r="BF137" s="234">
        <f>IF(O137="snížená",K137,0)</f>
        <v>0</v>
      </c>
      <c r="BG137" s="234">
        <f>IF(O137="zákl. přenesená",K137,0)</f>
        <v>0</v>
      </c>
      <c r="BH137" s="234">
        <f>IF(O137="sníž. přenesená",K137,0)</f>
        <v>0</v>
      </c>
      <c r="BI137" s="234">
        <f>IF(O137="nulová",K137,0)</f>
        <v>0</v>
      </c>
      <c r="BJ137" s="19" t="s">
        <v>84</v>
      </c>
      <c r="BK137" s="234">
        <f>ROUND(P137*H137,2)</f>
        <v>0</v>
      </c>
      <c r="BL137" s="19" t="s">
        <v>175</v>
      </c>
      <c r="BM137" s="233" t="s">
        <v>2856</v>
      </c>
    </row>
    <row r="138" s="13" customFormat="1">
      <c r="A138" s="13"/>
      <c r="B138" s="245"/>
      <c r="C138" s="246"/>
      <c r="D138" s="247" t="s">
        <v>605</v>
      </c>
      <c r="E138" s="248" t="s">
        <v>20</v>
      </c>
      <c r="F138" s="249" t="s">
        <v>2857</v>
      </c>
      <c r="G138" s="246"/>
      <c r="H138" s="250">
        <v>117.53</v>
      </c>
      <c r="I138" s="251"/>
      <c r="J138" s="251"/>
      <c r="K138" s="246"/>
      <c r="L138" s="246"/>
      <c r="M138" s="252"/>
      <c r="N138" s="253"/>
      <c r="O138" s="254"/>
      <c r="P138" s="254"/>
      <c r="Q138" s="254"/>
      <c r="R138" s="254"/>
      <c r="S138" s="254"/>
      <c r="T138" s="254"/>
      <c r="U138" s="254"/>
      <c r="V138" s="254"/>
      <c r="W138" s="254"/>
      <c r="X138" s="255"/>
      <c r="Y138" s="13"/>
      <c r="Z138" s="13"/>
      <c r="AA138" s="13"/>
      <c r="AB138" s="13"/>
      <c r="AC138" s="13"/>
      <c r="AD138" s="13"/>
      <c r="AE138" s="13"/>
      <c r="AT138" s="256" t="s">
        <v>605</v>
      </c>
      <c r="AU138" s="256" t="s">
        <v>86</v>
      </c>
      <c r="AV138" s="13" t="s">
        <v>86</v>
      </c>
      <c r="AW138" s="13" t="s">
        <v>5</v>
      </c>
      <c r="AX138" s="13" t="s">
        <v>84</v>
      </c>
      <c r="AY138" s="256" t="s">
        <v>166</v>
      </c>
    </row>
    <row r="139" s="2" customFormat="1" ht="44.25" customHeight="1">
      <c r="A139" s="40"/>
      <c r="B139" s="41"/>
      <c r="C139" s="220" t="s">
        <v>222</v>
      </c>
      <c r="D139" s="220" t="s">
        <v>171</v>
      </c>
      <c r="E139" s="221" t="s">
        <v>2263</v>
      </c>
      <c r="F139" s="222" t="s">
        <v>2264</v>
      </c>
      <c r="G139" s="223" t="s">
        <v>599</v>
      </c>
      <c r="H139" s="224">
        <v>222.41499999999999</v>
      </c>
      <c r="I139" s="225"/>
      <c r="J139" s="225"/>
      <c r="K139" s="226">
        <f>ROUND(P139*H139,2)</f>
        <v>0</v>
      </c>
      <c r="L139" s="227"/>
      <c r="M139" s="46"/>
      <c r="N139" s="228" t="s">
        <v>20</v>
      </c>
      <c r="O139" s="229" t="s">
        <v>45</v>
      </c>
      <c r="P139" s="230">
        <f>I139+J139</f>
        <v>0</v>
      </c>
      <c r="Q139" s="230">
        <f>ROUND(I139*H139,2)</f>
        <v>0</v>
      </c>
      <c r="R139" s="230">
        <f>ROUND(J139*H139,2)</f>
        <v>0</v>
      </c>
      <c r="S139" s="86"/>
      <c r="T139" s="231">
        <f>S139*H139</f>
        <v>0</v>
      </c>
      <c r="U139" s="231">
        <v>0</v>
      </c>
      <c r="V139" s="231">
        <f>U139*H139</f>
        <v>0</v>
      </c>
      <c r="W139" s="231">
        <v>0</v>
      </c>
      <c r="X139" s="232">
        <f>W139*H139</f>
        <v>0</v>
      </c>
      <c r="Y139" s="40"/>
      <c r="Z139" s="40"/>
      <c r="AA139" s="40"/>
      <c r="AB139" s="40"/>
      <c r="AC139" s="40"/>
      <c r="AD139" s="40"/>
      <c r="AE139" s="40"/>
      <c r="AR139" s="233" t="s">
        <v>175</v>
      </c>
      <c r="AT139" s="233" t="s">
        <v>171</v>
      </c>
      <c r="AU139" s="233" t="s">
        <v>86</v>
      </c>
      <c r="AY139" s="19" t="s">
        <v>166</v>
      </c>
      <c r="BE139" s="234">
        <f>IF(O139="základní",K139,0)</f>
        <v>0</v>
      </c>
      <c r="BF139" s="234">
        <f>IF(O139="snížená",K139,0)</f>
        <v>0</v>
      </c>
      <c r="BG139" s="234">
        <f>IF(O139="zákl. přenesená",K139,0)</f>
        <v>0</v>
      </c>
      <c r="BH139" s="234">
        <f>IF(O139="sníž. přenesená",K139,0)</f>
        <v>0</v>
      </c>
      <c r="BI139" s="234">
        <f>IF(O139="nulová",K139,0)</f>
        <v>0</v>
      </c>
      <c r="BJ139" s="19" t="s">
        <v>84</v>
      </c>
      <c r="BK139" s="234">
        <f>ROUND(P139*H139,2)</f>
        <v>0</v>
      </c>
      <c r="BL139" s="19" t="s">
        <v>175</v>
      </c>
      <c r="BM139" s="233" t="s">
        <v>2858</v>
      </c>
    </row>
    <row r="140" s="2" customFormat="1" ht="44.25" customHeight="1">
      <c r="A140" s="40"/>
      <c r="B140" s="41"/>
      <c r="C140" s="220" t="s">
        <v>226</v>
      </c>
      <c r="D140" s="220" t="s">
        <v>171</v>
      </c>
      <c r="E140" s="221" t="s">
        <v>2266</v>
      </c>
      <c r="F140" s="222" t="s">
        <v>1552</v>
      </c>
      <c r="G140" s="223" t="s">
        <v>1374</v>
      </c>
      <c r="H140" s="224">
        <v>199.80099999999999</v>
      </c>
      <c r="I140" s="225"/>
      <c r="J140" s="225"/>
      <c r="K140" s="226">
        <f>ROUND(P140*H140,2)</f>
        <v>0</v>
      </c>
      <c r="L140" s="227"/>
      <c r="M140" s="46"/>
      <c r="N140" s="228" t="s">
        <v>20</v>
      </c>
      <c r="O140" s="229" t="s">
        <v>45</v>
      </c>
      <c r="P140" s="230">
        <f>I140+J140</f>
        <v>0</v>
      </c>
      <c r="Q140" s="230">
        <f>ROUND(I140*H140,2)</f>
        <v>0</v>
      </c>
      <c r="R140" s="230">
        <f>ROUND(J140*H140,2)</f>
        <v>0</v>
      </c>
      <c r="S140" s="86"/>
      <c r="T140" s="231">
        <f>S140*H140</f>
        <v>0</v>
      </c>
      <c r="U140" s="231">
        <v>0</v>
      </c>
      <c r="V140" s="231">
        <f>U140*H140</f>
        <v>0</v>
      </c>
      <c r="W140" s="231">
        <v>0</v>
      </c>
      <c r="X140" s="232">
        <f>W140*H140</f>
        <v>0</v>
      </c>
      <c r="Y140" s="40"/>
      <c r="Z140" s="40"/>
      <c r="AA140" s="40"/>
      <c r="AB140" s="40"/>
      <c r="AC140" s="40"/>
      <c r="AD140" s="40"/>
      <c r="AE140" s="40"/>
      <c r="AR140" s="233" t="s">
        <v>175</v>
      </c>
      <c r="AT140" s="233" t="s">
        <v>171</v>
      </c>
      <c r="AU140" s="233" t="s">
        <v>86</v>
      </c>
      <c r="AY140" s="19" t="s">
        <v>166</v>
      </c>
      <c r="BE140" s="234">
        <f>IF(O140="základní",K140,0)</f>
        <v>0</v>
      </c>
      <c r="BF140" s="234">
        <f>IF(O140="snížená",K140,0)</f>
        <v>0</v>
      </c>
      <c r="BG140" s="234">
        <f>IF(O140="zákl. přenesená",K140,0)</f>
        <v>0</v>
      </c>
      <c r="BH140" s="234">
        <f>IF(O140="sníž. přenesená",K140,0)</f>
        <v>0</v>
      </c>
      <c r="BI140" s="234">
        <f>IF(O140="nulová",K140,0)</f>
        <v>0</v>
      </c>
      <c r="BJ140" s="19" t="s">
        <v>84</v>
      </c>
      <c r="BK140" s="234">
        <f>ROUND(P140*H140,2)</f>
        <v>0</v>
      </c>
      <c r="BL140" s="19" t="s">
        <v>175</v>
      </c>
      <c r="BM140" s="233" t="s">
        <v>2859</v>
      </c>
    </row>
    <row r="141" s="13" customFormat="1">
      <c r="A141" s="13"/>
      <c r="B141" s="245"/>
      <c r="C141" s="246"/>
      <c r="D141" s="247" t="s">
        <v>605</v>
      </c>
      <c r="E141" s="246"/>
      <c r="F141" s="249" t="s">
        <v>2860</v>
      </c>
      <c r="G141" s="246"/>
      <c r="H141" s="250">
        <v>199.80099999999999</v>
      </c>
      <c r="I141" s="251"/>
      <c r="J141" s="251"/>
      <c r="K141" s="246"/>
      <c r="L141" s="246"/>
      <c r="M141" s="252"/>
      <c r="N141" s="253"/>
      <c r="O141" s="254"/>
      <c r="P141" s="254"/>
      <c r="Q141" s="254"/>
      <c r="R141" s="254"/>
      <c r="S141" s="254"/>
      <c r="T141" s="254"/>
      <c r="U141" s="254"/>
      <c r="V141" s="254"/>
      <c r="W141" s="254"/>
      <c r="X141" s="255"/>
      <c r="Y141" s="13"/>
      <c r="Z141" s="13"/>
      <c r="AA141" s="13"/>
      <c r="AB141" s="13"/>
      <c r="AC141" s="13"/>
      <c r="AD141" s="13"/>
      <c r="AE141" s="13"/>
      <c r="AT141" s="256" t="s">
        <v>605</v>
      </c>
      <c r="AU141" s="256" t="s">
        <v>86</v>
      </c>
      <c r="AV141" s="13" t="s">
        <v>86</v>
      </c>
      <c r="AW141" s="13" t="s">
        <v>4</v>
      </c>
      <c r="AX141" s="13" t="s">
        <v>84</v>
      </c>
      <c r="AY141" s="256" t="s">
        <v>166</v>
      </c>
    </row>
    <row r="142" s="2" customFormat="1" ht="44.25" customHeight="1">
      <c r="A142" s="40"/>
      <c r="B142" s="41"/>
      <c r="C142" s="220" t="s">
        <v>9</v>
      </c>
      <c r="D142" s="220" t="s">
        <v>171</v>
      </c>
      <c r="E142" s="221" t="s">
        <v>1377</v>
      </c>
      <c r="F142" s="222" t="s">
        <v>1378</v>
      </c>
      <c r="G142" s="223" t="s">
        <v>599</v>
      </c>
      <c r="H142" s="224">
        <v>222.41499999999999</v>
      </c>
      <c r="I142" s="225"/>
      <c r="J142" s="225"/>
      <c r="K142" s="226">
        <f>ROUND(P142*H142,2)</f>
        <v>0</v>
      </c>
      <c r="L142" s="227"/>
      <c r="M142" s="46"/>
      <c r="N142" s="228" t="s">
        <v>20</v>
      </c>
      <c r="O142" s="229" t="s">
        <v>45</v>
      </c>
      <c r="P142" s="230">
        <f>I142+J142</f>
        <v>0</v>
      </c>
      <c r="Q142" s="230">
        <f>ROUND(I142*H142,2)</f>
        <v>0</v>
      </c>
      <c r="R142" s="230">
        <f>ROUND(J142*H142,2)</f>
        <v>0</v>
      </c>
      <c r="S142" s="86"/>
      <c r="T142" s="231">
        <f>S142*H142</f>
        <v>0</v>
      </c>
      <c r="U142" s="231">
        <v>0</v>
      </c>
      <c r="V142" s="231">
        <f>U142*H142</f>
        <v>0</v>
      </c>
      <c r="W142" s="231">
        <v>0</v>
      </c>
      <c r="X142" s="232">
        <f>W142*H142</f>
        <v>0</v>
      </c>
      <c r="Y142" s="40"/>
      <c r="Z142" s="40"/>
      <c r="AA142" s="40"/>
      <c r="AB142" s="40"/>
      <c r="AC142" s="40"/>
      <c r="AD142" s="40"/>
      <c r="AE142" s="40"/>
      <c r="AR142" s="233" t="s">
        <v>175</v>
      </c>
      <c r="AT142" s="233" t="s">
        <v>171</v>
      </c>
      <c r="AU142" s="233" t="s">
        <v>86</v>
      </c>
      <c r="AY142" s="19" t="s">
        <v>166</v>
      </c>
      <c r="BE142" s="234">
        <f>IF(O142="základní",K142,0)</f>
        <v>0</v>
      </c>
      <c r="BF142" s="234">
        <f>IF(O142="snížená",K142,0)</f>
        <v>0</v>
      </c>
      <c r="BG142" s="234">
        <f>IF(O142="zákl. přenesená",K142,0)</f>
        <v>0</v>
      </c>
      <c r="BH142" s="234">
        <f>IF(O142="sníž. přenesená",K142,0)</f>
        <v>0</v>
      </c>
      <c r="BI142" s="234">
        <f>IF(O142="nulová",K142,0)</f>
        <v>0</v>
      </c>
      <c r="BJ142" s="19" t="s">
        <v>84</v>
      </c>
      <c r="BK142" s="234">
        <f>ROUND(P142*H142,2)</f>
        <v>0</v>
      </c>
      <c r="BL142" s="19" t="s">
        <v>175</v>
      </c>
      <c r="BM142" s="233" t="s">
        <v>2861</v>
      </c>
    </row>
    <row r="143" s="15" customFormat="1">
      <c r="A143" s="15"/>
      <c r="B143" s="277"/>
      <c r="C143" s="278"/>
      <c r="D143" s="247" t="s">
        <v>605</v>
      </c>
      <c r="E143" s="279" t="s">
        <v>20</v>
      </c>
      <c r="F143" s="280" t="s">
        <v>2270</v>
      </c>
      <c r="G143" s="278"/>
      <c r="H143" s="279" t="s">
        <v>20</v>
      </c>
      <c r="I143" s="281"/>
      <c r="J143" s="281"/>
      <c r="K143" s="278"/>
      <c r="L143" s="278"/>
      <c r="M143" s="282"/>
      <c r="N143" s="283"/>
      <c r="O143" s="284"/>
      <c r="P143" s="284"/>
      <c r="Q143" s="284"/>
      <c r="R143" s="284"/>
      <c r="S143" s="284"/>
      <c r="T143" s="284"/>
      <c r="U143" s="284"/>
      <c r="V143" s="284"/>
      <c r="W143" s="284"/>
      <c r="X143" s="285"/>
      <c r="Y143" s="15"/>
      <c r="Z143" s="15"/>
      <c r="AA143" s="15"/>
      <c r="AB143" s="15"/>
      <c r="AC143" s="15"/>
      <c r="AD143" s="15"/>
      <c r="AE143" s="15"/>
      <c r="AT143" s="286" t="s">
        <v>605</v>
      </c>
      <c r="AU143" s="286" t="s">
        <v>86</v>
      </c>
      <c r="AV143" s="15" t="s">
        <v>84</v>
      </c>
      <c r="AW143" s="15" t="s">
        <v>5</v>
      </c>
      <c r="AX143" s="15" t="s">
        <v>76</v>
      </c>
      <c r="AY143" s="286" t="s">
        <v>166</v>
      </c>
    </row>
    <row r="144" s="13" customFormat="1">
      <c r="A144" s="13"/>
      <c r="B144" s="245"/>
      <c r="C144" s="246"/>
      <c r="D144" s="247" t="s">
        <v>605</v>
      </c>
      <c r="E144" s="248" t="s">
        <v>20</v>
      </c>
      <c r="F144" s="249" t="s">
        <v>2862</v>
      </c>
      <c r="G144" s="246"/>
      <c r="H144" s="250">
        <v>7.7999999999999998</v>
      </c>
      <c r="I144" s="251"/>
      <c r="J144" s="251"/>
      <c r="K144" s="246"/>
      <c r="L144" s="246"/>
      <c r="M144" s="252"/>
      <c r="N144" s="253"/>
      <c r="O144" s="254"/>
      <c r="P144" s="254"/>
      <c r="Q144" s="254"/>
      <c r="R144" s="254"/>
      <c r="S144" s="254"/>
      <c r="T144" s="254"/>
      <c r="U144" s="254"/>
      <c r="V144" s="254"/>
      <c r="W144" s="254"/>
      <c r="X144" s="255"/>
      <c r="Y144" s="13"/>
      <c r="Z144" s="13"/>
      <c r="AA144" s="13"/>
      <c r="AB144" s="13"/>
      <c r="AC144" s="13"/>
      <c r="AD144" s="13"/>
      <c r="AE144" s="13"/>
      <c r="AT144" s="256" t="s">
        <v>605</v>
      </c>
      <c r="AU144" s="256" t="s">
        <v>86</v>
      </c>
      <c r="AV144" s="13" t="s">
        <v>86</v>
      </c>
      <c r="AW144" s="13" t="s">
        <v>5</v>
      </c>
      <c r="AX144" s="13" t="s">
        <v>76</v>
      </c>
      <c r="AY144" s="256" t="s">
        <v>166</v>
      </c>
    </row>
    <row r="145" s="13" customFormat="1">
      <c r="A145" s="13"/>
      <c r="B145" s="245"/>
      <c r="C145" s="246"/>
      <c r="D145" s="247" t="s">
        <v>605</v>
      </c>
      <c r="E145" s="248" t="s">
        <v>20</v>
      </c>
      <c r="F145" s="249" t="s">
        <v>2863</v>
      </c>
      <c r="G145" s="246"/>
      <c r="H145" s="250">
        <v>8</v>
      </c>
      <c r="I145" s="251"/>
      <c r="J145" s="251"/>
      <c r="K145" s="246"/>
      <c r="L145" s="246"/>
      <c r="M145" s="252"/>
      <c r="N145" s="253"/>
      <c r="O145" s="254"/>
      <c r="P145" s="254"/>
      <c r="Q145" s="254"/>
      <c r="R145" s="254"/>
      <c r="S145" s="254"/>
      <c r="T145" s="254"/>
      <c r="U145" s="254"/>
      <c r="V145" s="254"/>
      <c r="W145" s="254"/>
      <c r="X145" s="255"/>
      <c r="Y145" s="13"/>
      <c r="Z145" s="13"/>
      <c r="AA145" s="13"/>
      <c r="AB145" s="13"/>
      <c r="AC145" s="13"/>
      <c r="AD145" s="13"/>
      <c r="AE145" s="13"/>
      <c r="AT145" s="256" t="s">
        <v>605</v>
      </c>
      <c r="AU145" s="256" t="s">
        <v>86</v>
      </c>
      <c r="AV145" s="13" t="s">
        <v>86</v>
      </c>
      <c r="AW145" s="13" t="s">
        <v>5</v>
      </c>
      <c r="AX145" s="13" t="s">
        <v>76</v>
      </c>
      <c r="AY145" s="256" t="s">
        <v>166</v>
      </c>
    </row>
    <row r="146" s="13" customFormat="1">
      <c r="A146" s="13"/>
      <c r="B146" s="245"/>
      <c r="C146" s="246"/>
      <c r="D146" s="247" t="s">
        <v>605</v>
      </c>
      <c r="E146" s="248" t="s">
        <v>20</v>
      </c>
      <c r="F146" s="249" t="s">
        <v>2864</v>
      </c>
      <c r="G146" s="246"/>
      <c r="H146" s="250">
        <v>7.2000000000000002</v>
      </c>
      <c r="I146" s="251"/>
      <c r="J146" s="251"/>
      <c r="K146" s="246"/>
      <c r="L146" s="246"/>
      <c r="M146" s="252"/>
      <c r="N146" s="253"/>
      <c r="O146" s="254"/>
      <c r="P146" s="254"/>
      <c r="Q146" s="254"/>
      <c r="R146" s="254"/>
      <c r="S146" s="254"/>
      <c r="T146" s="254"/>
      <c r="U146" s="254"/>
      <c r="V146" s="254"/>
      <c r="W146" s="254"/>
      <c r="X146" s="255"/>
      <c r="Y146" s="13"/>
      <c r="Z146" s="13"/>
      <c r="AA146" s="13"/>
      <c r="AB146" s="13"/>
      <c r="AC146" s="13"/>
      <c r="AD146" s="13"/>
      <c r="AE146" s="13"/>
      <c r="AT146" s="256" t="s">
        <v>605</v>
      </c>
      <c r="AU146" s="256" t="s">
        <v>86</v>
      </c>
      <c r="AV146" s="13" t="s">
        <v>86</v>
      </c>
      <c r="AW146" s="13" t="s">
        <v>5</v>
      </c>
      <c r="AX146" s="13" t="s">
        <v>76</v>
      </c>
      <c r="AY146" s="256" t="s">
        <v>166</v>
      </c>
    </row>
    <row r="147" s="13" customFormat="1">
      <c r="A147" s="13"/>
      <c r="B147" s="245"/>
      <c r="C147" s="246"/>
      <c r="D147" s="247" t="s">
        <v>605</v>
      </c>
      <c r="E147" s="248" t="s">
        <v>20</v>
      </c>
      <c r="F147" s="249" t="s">
        <v>2865</v>
      </c>
      <c r="G147" s="246"/>
      <c r="H147" s="250">
        <v>6.7999999999999998</v>
      </c>
      <c r="I147" s="251"/>
      <c r="J147" s="251"/>
      <c r="K147" s="246"/>
      <c r="L147" s="246"/>
      <c r="M147" s="252"/>
      <c r="N147" s="253"/>
      <c r="O147" s="254"/>
      <c r="P147" s="254"/>
      <c r="Q147" s="254"/>
      <c r="R147" s="254"/>
      <c r="S147" s="254"/>
      <c r="T147" s="254"/>
      <c r="U147" s="254"/>
      <c r="V147" s="254"/>
      <c r="W147" s="254"/>
      <c r="X147" s="255"/>
      <c r="Y147" s="13"/>
      <c r="Z147" s="13"/>
      <c r="AA147" s="13"/>
      <c r="AB147" s="13"/>
      <c r="AC147" s="13"/>
      <c r="AD147" s="13"/>
      <c r="AE147" s="13"/>
      <c r="AT147" s="256" t="s">
        <v>605</v>
      </c>
      <c r="AU147" s="256" t="s">
        <v>86</v>
      </c>
      <c r="AV147" s="13" t="s">
        <v>86</v>
      </c>
      <c r="AW147" s="13" t="s">
        <v>5</v>
      </c>
      <c r="AX147" s="13" t="s">
        <v>76</v>
      </c>
      <c r="AY147" s="256" t="s">
        <v>166</v>
      </c>
    </row>
    <row r="148" s="13" customFormat="1">
      <c r="A148" s="13"/>
      <c r="B148" s="245"/>
      <c r="C148" s="246"/>
      <c r="D148" s="247" t="s">
        <v>605</v>
      </c>
      <c r="E148" s="248" t="s">
        <v>20</v>
      </c>
      <c r="F148" s="249" t="s">
        <v>2866</v>
      </c>
      <c r="G148" s="246"/>
      <c r="H148" s="250">
        <v>7.5999999999999996</v>
      </c>
      <c r="I148" s="251"/>
      <c r="J148" s="251"/>
      <c r="K148" s="246"/>
      <c r="L148" s="246"/>
      <c r="M148" s="252"/>
      <c r="N148" s="253"/>
      <c r="O148" s="254"/>
      <c r="P148" s="254"/>
      <c r="Q148" s="254"/>
      <c r="R148" s="254"/>
      <c r="S148" s="254"/>
      <c r="T148" s="254"/>
      <c r="U148" s="254"/>
      <c r="V148" s="254"/>
      <c r="W148" s="254"/>
      <c r="X148" s="255"/>
      <c r="Y148" s="13"/>
      <c r="Z148" s="13"/>
      <c r="AA148" s="13"/>
      <c r="AB148" s="13"/>
      <c r="AC148" s="13"/>
      <c r="AD148" s="13"/>
      <c r="AE148" s="13"/>
      <c r="AT148" s="256" t="s">
        <v>605</v>
      </c>
      <c r="AU148" s="256" t="s">
        <v>86</v>
      </c>
      <c r="AV148" s="13" t="s">
        <v>86</v>
      </c>
      <c r="AW148" s="13" t="s">
        <v>5</v>
      </c>
      <c r="AX148" s="13" t="s">
        <v>76</v>
      </c>
      <c r="AY148" s="256" t="s">
        <v>166</v>
      </c>
    </row>
    <row r="149" s="13" customFormat="1">
      <c r="A149" s="13"/>
      <c r="B149" s="245"/>
      <c r="C149" s="246"/>
      <c r="D149" s="247" t="s">
        <v>605</v>
      </c>
      <c r="E149" s="248" t="s">
        <v>20</v>
      </c>
      <c r="F149" s="249" t="s">
        <v>2867</v>
      </c>
      <c r="G149" s="246"/>
      <c r="H149" s="250">
        <v>7.5999999999999996</v>
      </c>
      <c r="I149" s="251"/>
      <c r="J149" s="251"/>
      <c r="K149" s="246"/>
      <c r="L149" s="246"/>
      <c r="M149" s="252"/>
      <c r="N149" s="253"/>
      <c r="O149" s="254"/>
      <c r="P149" s="254"/>
      <c r="Q149" s="254"/>
      <c r="R149" s="254"/>
      <c r="S149" s="254"/>
      <c r="T149" s="254"/>
      <c r="U149" s="254"/>
      <c r="V149" s="254"/>
      <c r="W149" s="254"/>
      <c r="X149" s="255"/>
      <c r="Y149" s="13"/>
      <c r="Z149" s="13"/>
      <c r="AA149" s="13"/>
      <c r="AB149" s="13"/>
      <c r="AC149" s="13"/>
      <c r="AD149" s="13"/>
      <c r="AE149" s="13"/>
      <c r="AT149" s="256" t="s">
        <v>605</v>
      </c>
      <c r="AU149" s="256" t="s">
        <v>86</v>
      </c>
      <c r="AV149" s="13" t="s">
        <v>86</v>
      </c>
      <c r="AW149" s="13" t="s">
        <v>5</v>
      </c>
      <c r="AX149" s="13" t="s">
        <v>76</v>
      </c>
      <c r="AY149" s="256" t="s">
        <v>166</v>
      </c>
    </row>
    <row r="150" s="13" customFormat="1">
      <c r="A150" s="13"/>
      <c r="B150" s="245"/>
      <c r="C150" s="246"/>
      <c r="D150" s="247" t="s">
        <v>605</v>
      </c>
      <c r="E150" s="248" t="s">
        <v>20</v>
      </c>
      <c r="F150" s="249" t="s">
        <v>2868</v>
      </c>
      <c r="G150" s="246"/>
      <c r="H150" s="250">
        <v>6.4000000000000004</v>
      </c>
      <c r="I150" s="251"/>
      <c r="J150" s="251"/>
      <c r="K150" s="246"/>
      <c r="L150" s="246"/>
      <c r="M150" s="252"/>
      <c r="N150" s="253"/>
      <c r="O150" s="254"/>
      <c r="P150" s="254"/>
      <c r="Q150" s="254"/>
      <c r="R150" s="254"/>
      <c r="S150" s="254"/>
      <c r="T150" s="254"/>
      <c r="U150" s="254"/>
      <c r="V150" s="254"/>
      <c r="W150" s="254"/>
      <c r="X150" s="255"/>
      <c r="Y150" s="13"/>
      <c r="Z150" s="13"/>
      <c r="AA150" s="13"/>
      <c r="AB150" s="13"/>
      <c r="AC150" s="13"/>
      <c r="AD150" s="13"/>
      <c r="AE150" s="13"/>
      <c r="AT150" s="256" t="s">
        <v>605</v>
      </c>
      <c r="AU150" s="256" t="s">
        <v>86</v>
      </c>
      <c r="AV150" s="13" t="s">
        <v>86</v>
      </c>
      <c r="AW150" s="13" t="s">
        <v>5</v>
      </c>
      <c r="AX150" s="13" t="s">
        <v>76</v>
      </c>
      <c r="AY150" s="256" t="s">
        <v>166</v>
      </c>
    </row>
    <row r="151" s="13" customFormat="1">
      <c r="A151" s="13"/>
      <c r="B151" s="245"/>
      <c r="C151" s="246"/>
      <c r="D151" s="247" t="s">
        <v>605</v>
      </c>
      <c r="E151" s="248" t="s">
        <v>20</v>
      </c>
      <c r="F151" s="249" t="s">
        <v>2869</v>
      </c>
      <c r="G151" s="246"/>
      <c r="H151" s="250">
        <v>5.5999999999999996</v>
      </c>
      <c r="I151" s="251"/>
      <c r="J151" s="251"/>
      <c r="K151" s="246"/>
      <c r="L151" s="246"/>
      <c r="M151" s="252"/>
      <c r="N151" s="253"/>
      <c r="O151" s="254"/>
      <c r="P151" s="254"/>
      <c r="Q151" s="254"/>
      <c r="R151" s="254"/>
      <c r="S151" s="254"/>
      <c r="T151" s="254"/>
      <c r="U151" s="254"/>
      <c r="V151" s="254"/>
      <c r="W151" s="254"/>
      <c r="X151" s="255"/>
      <c r="Y151" s="13"/>
      <c r="Z151" s="13"/>
      <c r="AA151" s="13"/>
      <c r="AB151" s="13"/>
      <c r="AC151" s="13"/>
      <c r="AD151" s="13"/>
      <c r="AE151" s="13"/>
      <c r="AT151" s="256" t="s">
        <v>605</v>
      </c>
      <c r="AU151" s="256" t="s">
        <v>86</v>
      </c>
      <c r="AV151" s="13" t="s">
        <v>86</v>
      </c>
      <c r="AW151" s="13" t="s">
        <v>5</v>
      </c>
      <c r="AX151" s="13" t="s">
        <v>76</v>
      </c>
      <c r="AY151" s="256" t="s">
        <v>166</v>
      </c>
    </row>
    <row r="152" s="13" customFormat="1">
      <c r="A152" s="13"/>
      <c r="B152" s="245"/>
      <c r="C152" s="246"/>
      <c r="D152" s="247" t="s">
        <v>605</v>
      </c>
      <c r="E152" s="248" t="s">
        <v>20</v>
      </c>
      <c r="F152" s="249" t="s">
        <v>2870</v>
      </c>
      <c r="G152" s="246"/>
      <c r="H152" s="250">
        <v>4.4000000000000004</v>
      </c>
      <c r="I152" s="251"/>
      <c r="J152" s="251"/>
      <c r="K152" s="246"/>
      <c r="L152" s="246"/>
      <c r="M152" s="252"/>
      <c r="N152" s="253"/>
      <c r="O152" s="254"/>
      <c r="P152" s="254"/>
      <c r="Q152" s="254"/>
      <c r="R152" s="254"/>
      <c r="S152" s="254"/>
      <c r="T152" s="254"/>
      <c r="U152" s="254"/>
      <c r="V152" s="254"/>
      <c r="W152" s="254"/>
      <c r="X152" s="255"/>
      <c r="Y152" s="13"/>
      <c r="Z152" s="13"/>
      <c r="AA152" s="13"/>
      <c r="AB152" s="13"/>
      <c r="AC152" s="13"/>
      <c r="AD152" s="13"/>
      <c r="AE152" s="13"/>
      <c r="AT152" s="256" t="s">
        <v>605</v>
      </c>
      <c r="AU152" s="256" t="s">
        <v>86</v>
      </c>
      <c r="AV152" s="13" t="s">
        <v>86</v>
      </c>
      <c r="AW152" s="13" t="s">
        <v>5</v>
      </c>
      <c r="AX152" s="13" t="s">
        <v>76</v>
      </c>
      <c r="AY152" s="256" t="s">
        <v>166</v>
      </c>
    </row>
    <row r="153" s="13" customFormat="1">
      <c r="A153" s="13"/>
      <c r="B153" s="245"/>
      <c r="C153" s="246"/>
      <c r="D153" s="247" t="s">
        <v>605</v>
      </c>
      <c r="E153" s="248" t="s">
        <v>20</v>
      </c>
      <c r="F153" s="249" t="s">
        <v>2871</v>
      </c>
      <c r="G153" s="246"/>
      <c r="H153" s="250">
        <v>4.4000000000000004</v>
      </c>
      <c r="I153" s="251"/>
      <c r="J153" s="251"/>
      <c r="K153" s="246"/>
      <c r="L153" s="246"/>
      <c r="M153" s="252"/>
      <c r="N153" s="253"/>
      <c r="O153" s="254"/>
      <c r="P153" s="254"/>
      <c r="Q153" s="254"/>
      <c r="R153" s="254"/>
      <c r="S153" s="254"/>
      <c r="T153" s="254"/>
      <c r="U153" s="254"/>
      <c r="V153" s="254"/>
      <c r="W153" s="254"/>
      <c r="X153" s="255"/>
      <c r="Y153" s="13"/>
      <c r="Z153" s="13"/>
      <c r="AA153" s="13"/>
      <c r="AB153" s="13"/>
      <c r="AC153" s="13"/>
      <c r="AD153" s="13"/>
      <c r="AE153" s="13"/>
      <c r="AT153" s="256" t="s">
        <v>605</v>
      </c>
      <c r="AU153" s="256" t="s">
        <v>86</v>
      </c>
      <c r="AV153" s="13" t="s">
        <v>86</v>
      </c>
      <c r="AW153" s="13" t="s">
        <v>5</v>
      </c>
      <c r="AX153" s="13" t="s">
        <v>76</v>
      </c>
      <c r="AY153" s="256" t="s">
        <v>166</v>
      </c>
    </row>
    <row r="154" s="15" customFormat="1">
      <c r="A154" s="15"/>
      <c r="B154" s="277"/>
      <c r="C154" s="278"/>
      <c r="D154" s="247" t="s">
        <v>605</v>
      </c>
      <c r="E154" s="279" t="s">
        <v>20</v>
      </c>
      <c r="F154" s="280" t="s">
        <v>2219</v>
      </c>
      <c r="G154" s="278"/>
      <c r="H154" s="279" t="s">
        <v>20</v>
      </c>
      <c r="I154" s="281"/>
      <c r="J154" s="281"/>
      <c r="K154" s="278"/>
      <c r="L154" s="278"/>
      <c r="M154" s="282"/>
      <c r="N154" s="283"/>
      <c r="O154" s="284"/>
      <c r="P154" s="284"/>
      <c r="Q154" s="284"/>
      <c r="R154" s="284"/>
      <c r="S154" s="284"/>
      <c r="T154" s="284"/>
      <c r="U154" s="284"/>
      <c r="V154" s="284"/>
      <c r="W154" s="284"/>
      <c r="X154" s="285"/>
      <c r="Y154" s="15"/>
      <c r="Z154" s="15"/>
      <c r="AA154" s="15"/>
      <c r="AB154" s="15"/>
      <c r="AC154" s="15"/>
      <c r="AD154" s="15"/>
      <c r="AE154" s="15"/>
      <c r="AT154" s="286" t="s">
        <v>605</v>
      </c>
      <c r="AU154" s="286" t="s">
        <v>86</v>
      </c>
      <c r="AV154" s="15" t="s">
        <v>84</v>
      </c>
      <c r="AW154" s="15" t="s">
        <v>5</v>
      </c>
      <c r="AX154" s="15" t="s">
        <v>76</v>
      </c>
      <c r="AY154" s="286" t="s">
        <v>166</v>
      </c>
    </row>
    <row r="155" s="13" customFormat="1">
      <c r="A155" s="13"/>
      <c r="B155" s="245"/>
      <c r="C155" s="246"/>
      <c r="D155" s="247" t="s">
        <v>605</v>
      </c>
      <c r="E155" s="248" t="s">
        <v>20</v>
      </c>
      <c r="F155" s="249" t="s">
        <v>2872</v>
      </c>
      <c r="G155" s="246"/>
      <c r="H155" s="250">
        <v>335.04500000000002</v>
      </c>
      <c r="I155" s="251"/>
      <c r="J155" s="251"/>
      <c r="K155" s="246"/>
      <c r="L155" s="246"/>
      <c r="M155" s="252"/>
      <c r="N155" s="253"/>
      <c r="O155" s="254"/>
      <c r="P155" s="254"/>
      <c r="Q155" s="254"/>
      <c r="R155" s="254"/>
      <c r="S155" s="254"/>
      <c r="T155" s="254"/>
      <c r="U155" s="254"/>
      <c r="V155" s="254"/>
      <c r="W155" s="254"/>
      <c r="X155" s="255"/>
      <c r="Y155" s="13"/>
      <c r="Z155" s="13"/>
      <c r="AA155" s="13"/>
      <c r="AB155" s="13"/>
      <c r="AC155" s="13"/>
      <c r="AD155" s="13"/>
      <c r="AE155" s="13"/>
      <c r="AT155" s="256" t="s">
        <v>605</v>
      </c>
      <c r="AU155" s="256" t="s">
        <v>86</v>
      </c>
      <c r="AV155" s="13" t="s">
        <v>86</v>
      </c>
      <c r="AW155" s="13" t="s">
        <v>5</v>
      </c>
      <c r="AX155" s="13" t="s">
        <v>76</v>
      </c>
      <c r="AY155" s="256" t="s">
        <v>166</v>
      </c>
    </row>
    <row r="156" s="13" customFormat="1">
      <c r="A156" s="13"/>
      <c r="B156" s="245"/>
      <c r="C156" s="246"/>
      <c r="D156" s="247" t="s">
        <v>605</v>
      </c>
      <c r="E156" s="248" t="s">
        <v>20</v>
      </c>
      <c r="F156" s="249" t="s">
        <v>2873</v>
      </c>
      <c r="G156" s="246"/>
      <c r="H156" s="250">
        <v>-35.857999999999997</v>
      </c>
      <c r="I156" s="251"/>
      <c r="J156" s="251"/>
      <c r="K156" s="246"/>
      <c r="L156" s="246"/>
      <c r="M156" s="252"/>
      <c r="N156" s="253"/>
      <c r="O156" s="254"/>
      <c r="P156" s="254"/>
      <c r="Q156" s="254"/>
      <c r="R156" s="254"/>
      <c r="S156" s="254"/>
      <c r="T156" s="254"/>
      <c r="U156" s="254"/>
      <c r="V156" s="254"/>
      <c r="W156" s="254"/>
      <c r="X156" s="255"/>
      <c r="Y156" s="13"/>
      <c r="Z156" s="13"/>
      <c r="AA156" s="13"/>
      <c r="AB156" s="13"/>
      <c r="AC156" s="13"/>
      <c r="AD156" s="13"/>
      <c r="AE156" s="13"/>
      <c r="AT156" s="256" t="s">
        <v>605</v>
      </c>
      <c r="AU156" s="256" t="s">
        <v>86</v>
      </c>
      <c r="AV156" s="13" t="s">
        <v>86</v>
      </c>
      <c r="AW156" s="13" t="s">
        <v>5</v>
      </c>
      <c r="AX156" s="13" t="s">
        <v>76</v>
      </c>
      <c r="AY156" s="256" t="s">
        <v>166</v>
      </c>
    </row>
    <row r="157" s="13" customFormat="1">
      <c r="A157" s="13"/>
      <c r="B157" s="245"/>
      <c r="C157" s="246"/>
      <c r="D157" s="247" t="s">
        <v>605</v>
      </c>
      <c r="E157" s="248" t="s">
        <v>20</v>
      </c>
      <c r="F157" s="249" t="s">
        <v>2874</v>
      </c>
      <c r="G157" s="246"/>
      <c r="H157" s="250">
        <v>-21.449999999999999</v>
      </c>
      <c r="I157" s="251"/>
      <c r="J157" s="251"/>
      <c r="K157" s="246"/>
      <c r="L157" s="246"/>
      <c r="M157" s="252"/>
      <c r="N157" s="253"/>
      <c r="O157" s="254"/>
      <c r="P157" s="254"/>
      <c r="Q157" s="254"/>
      <c r="R157" s="254"/>
      <c r="S157" s="254"/>
      <c r="T157" s="254"/>
      <c r="U157" s="254"/>
      <c r="V157" s="254"/>
      <c r="W157" s="254"/>
      <c r="X157" s="255"/>
      <c r="Y157" s="13"/>
      <c r="Z157" s="13"/>
      <c r="AA157" s="13"/>
      <c r="AB157" s="13"/>
      <c r="AC157" s="13"/>
      <c r="AD157" s="13"/>
      <c r="AE157" s="13"/>
      <c r="AT157" s="256" t="s">
        <v>605</v>
      </c>
      <c r="AU157" s="256" t="s">
        <v>86</v>
      </c>
      <c r="AV157" s="13" t="s">
        <v>86</v>
      </c>
      <c r="AW157" s="13" t="s">
        <v>5</v>
      </c>
      <c r="AX157" s="13" t="s">
        <v>76</v>
      </c>
      <c r="AY157" s="256" t="s">
        <v>166</v>
      </c>
    </row>
    <row r="158" s="13" customFormat="1">
      <c r="A158" s="13"/>
      <c r="B158" s="245"/>
      <c r="C158" s="246"/>
      <c r="D158" s="247" t="s">
        <v>605</v>
      </c>
      <c r="E158" s="248" t="s">
        <v>20</v>
      </c>
      <c r="F158" s="249" t="s">
        <v>2875</v>
      </c>
      <c r="G158" s="246"/>
      <c r="H158" s="250">
        <v>-104.646</v>
      </c>
      <c r="I158" s="251"/>
      <c r="J158" s="251"/>
      <c r="K158" s="246"/>
      <c r="L158" s="246"/>
      <c r="M158" s="252"/>
      <c r="N158" s="253"/>
      <c r="O158" s="254"/>
      <c r="P158" s="254"/>
      <c r="Q158" s="254"/>
      <c r="R158" s="254"/>
      <c r="S158" s="254"/>
      <c r="T158" s="254"/>
      <c r="U158" s="254"/>
      <c r="V158" s="254"/>
      <c r="W158" s="254"/>
      <c r="X158" s="255"/>
      <c r="Y158" s="13"/>
      <c r="Z158" s="13"/>
      <c r="AA158" s="13"/>
      <c r="AB158" s="13"/>
      <c r="AC158" s="13"/>
      <c r="AD158" s="13"/>
      <c r="AE158" s="13"/>
      <c r="AT158" s="256" t="s">
        <v>605</v>
      </c>
      <c r="AU158" s="256" t="s">
        <v>86</v>
      </c>
      <c r="AV158" s="13" t="s">
        <v>86</v>
      </c>
      <c r="AW158" s="13" t="s">
        <v>5</v>
      </c>
      <c r="AX158" s="13" t="s">
        <v>76</v>
      </c>
      <c r="AY158" s="256" t="s">
        <v>166</v>
      </c>
    </row>
    <row r="159" s="13" customFormat="1">
      <c r="A159" s="13"/>
      <c r="B159" s="245"/>
      <c r="C159" s="246"/>
      <c r="D159" s="247" t="s">
        <v>605</v>
      </c>
      <c r="E159" s="248" t="s">
        <v>20</v>
      </c>
      <c r="F159" s="249" t="s">
        <v>2876</v>
      </c>
      <c r="G159" s="246"/>
      <c r="H159" s="250">
        <v>-16.475999999999999</v>
      </c>
      <c r="I159" s="251"/>
      <c r="J159" s="251"/>
      <c r="K159" s="246"/>
      <c r="L159" s="246"/>
      <c r="M159" s="252"/>
      <c r="N159" s="253"/>
      <c r="O159" s="254"/>
      <c r="P159" s="254"/>
      <c r="Q159" s="254"/>
      <c r="R159" s="254"/>
      <c r="S159" s="254"/>
      <c r="T159" s="254"/>
      <c r="U159" s="254"/>
      <c r="V159" s="254"/>
      <c r="W159" s="254"/>
      <c r="X159" s="255"/>
      <c r="Y159" s="13"/>
      <c r="Z159" s="13"/>
      <c r="AA159" s="13"/>
      <c r="AB159" s="13"/>
      <c r="AC159" s="13"/>
      <c r="AD159" s="13"/>
      <c r="AE159" s="13"/>
      <c r="AT159" s="256" t="s">
        <v>605</v>
      </c>
      <c r="AU159" s="256" t="s">
        <v>86</v>
      </c>
      <c r="AV159" s="13" t="s">
        <v>86</v>
      </c>
      <c r="AW159" s="13" t="s">
        <v>5</v>
      </c>
      <c r="AX159" s="13" t="s">
        <v>76</v>
      </c>
      <c r="AY159" s="256" t="s">
        <v>166</v>
      </c>
    </row>
    <row r="160" s="14" customFormat="1">
      <c r="A160" s="14"/>
      <c r="B160" s="257"/>
      <c r="C160" s="258"/>
      <c r="D160" s="247" t="s">
        <v>605</v>
      </c>
      <c r="E160" s="259" t="s">
        <v>20</v>
      </c>
      <c r="F160" s="260" t="s">
        <v>608</v>
      </c>
      <c r="G160" s="258"/>
      <c r="H160" s="261">
        <v>222.41500000000002</v>
      </c>
      <c r="I160" s="262"/>
      <c r="J160" s="262"/>
      <c r="K160" s="258"/>
      <c r="L160" s="258"/>
      <c r="M160" s="263"/>
      <c r="N160" s="264"/>
      <c r="O160" s="265"/>
      <c r="P160" s="265"/>
      <c r="Q160" s="265"/>
      <c r="R160" s="265"/>
      <c r="S160" s="265"/>
      <c r="T160" s="265"/>
      <c r="U160" s="265"/>
      <c r="V160" s="265"/>
      <c r="W160" s="265"/>
      <c r="X160" s="266"/>
      <c r="Y160" s="14"/>
      <c r="Z160" s="14"/>
      <c r="AA160" s="14"/>
      <c r="AB160" s="14"/>
      <c r="AC160" s="14"/>
      <c r="AD160" s="14"/>
      <c r="AE160" s="14"/>
      <c r="AT160" s="267" t="s">
        <v>605</v>
      </c>
      <c r="AU160" s="267" t="s">
        <v>86</v>
      </c>
      <c r="AV160" s="14" t="s">
        <v>175</v>
      </c>
      <c r="AW160" s="14" t="s">
        <v>5</v>
      </c>
      <c r="AX160" s="14" t="s">
        <v>84</v>
      </c>
      <c r="AY160" s="267" t="s">
        <v>166</v>
      </c>
    </row>
    <row r="161" s="2" customFormat="1" ht="66.75" customHeight="1">
      <c r="A161" s="40"/>
      <c r="B161" s="41"/>
      <c r="C161" s="220" t="s">
        <v>233</v>
      </c>
      <c r="D161" s="220" t="s">
        <v>171</v>
      </c>
      <c r="E161" s="221" t="s">
        <v>2280</v>
      </c>
      <c r="F161" s="222" t="s">
        <v>2281</v>
      </c>
      <c r="G161" s="223" t="s">
        <v>599</v>
      </c>
      <c r="H161" s="224">
        <v>83.793000000000006</v>
      </c>
      <c r="I161" s="225"/>
      <c r="J161" s="225"/>
      <c r="K161" s="226">
        <f>ROUND(P161*H161,2)</f>
        <v>0</v>
      </c>
      <c r="L161" s="227"/>
      <c r="M161" s="46"/>
      <c r="N161" s="228" t="s">
        <v>20</v>
      </c>
      <c r="O161" s="229" t="s">
        <v>45</v>
      </c>
      <c r="P161" s="230">
        <f>I161+J161</f>
        <v>0</v>
      </c>
      <c r="Q161" s="230">
        <f>ROUND(I161*H161,2)</f>
        <v>0</v>
      </c>
      <c r="R161" s="230">
        <f>ROUND(J161*H161,2)</f>
        <v>0</v>
      </c>
      <c r="S161" s="86"/>
      <c r="T161" s="231">
        <f>S161*H161</f>
        <v>0</v>
      </c>
      <c r="U161" s="231">
        <v>0</v>
      </c>
      <c r="V161" s="231">
        <f>U161*H161</f>
        <v>0</v>
      </c>
      <c r="W161" s="231">
        <v>0</v>
      </c>
      <c r="X161" s="232">
        <f>W161*H161</f>
        <v>0</v>
      </c>
      <c r="Y161" s="40"/>
      <c r="Z161" s="40"/>
      <c r="AA161" s="40"/>
      <c r="AB161" s="40"/>
      <c r="AC161" s="40"/>
      <c r="AD161" s="40"/>
      <c r="AE161" s="40"/>
      <c r="AR161" s="233" t="s">
        <v>175</v>
      </c>
      <c r="AT161" s="233" t="s">
        <v>171</v>
      </c>
      <c r="AU161" s="233" t="s">
        <v>86</v>
      </c>
      <c r="AY161" s="19" t="s">
        <v>166</v>
      </c>
      <c r="BE161" s="234">
        <f>IF(O161="základní",K161,0)</f>
        <v>0</v>
      </c>
      <c r="BF161" s="234">
        <f>IF(O161="snížená",K161,0)</f>
        <v>0</v>
      </c>
      <c r="BG161" s="234">
        <f>IF(O161="zákl. přenesená",K161,0)</f>
        <v>0</v>
      </c>
      <c r="BH161" s="234">
        <f>IF(O161="sníž. přenesená",K161,0)</f>
        <v>0</v>
      </c>
      <c r="BI161" s="234">
        <f>IF(O161="nulová",K161,0)</f>
        <v>0</v>
      </c>
      <c r="BJ161" s="19" t="s">
        <v>84</v>
      </c>
      <c r="BK161" s="234">
        <f>ROUND(P161*H161,2)</f>
        <v>0</v>
      </c>
      <c r="BL161" s="19" t="s">
        <v>175</v>
      </c>
      <c r="BM161" s="233" t="s">
        <v>2877</v>
      </c>
    </row>
    <row r="162" s="15" customFormat="1">
      <c r="A162" s="15"/>
      <c r="B162" s="277"/>
      <c r="C162" s="278"/>
      <c r="D162" s="247" t="s">
        <v>605</v>
      </c>
      <c r="E162" s="279" t="s">
        <v>20</v>
      </c>
      <c r="F162" s="280" t="s">
        <v>2833</v>
      </c>
      <c r="G162" s="278"/>
      <c r="H162" s="279" t="s">
        <v>20</v>
      </c>
      <c r="I162" s="281"/>
      <c r="J162" s="281"/>
      <c r="K162" s="278"/>
      <c r="L162" s="278"/>
      <c r="M162" s="282"/>
      <c r="N162" s="283"/>
      <c r="O162" s="284"/>
      <c r="P162" s="284"/>
      <c r="Q162" s="284"/>
      <c r="R162" s="284"/>
      <c r="S162" s="284"/>
      <c r="T162" s="284"/>
      <c r="U162" s="284"/>
      <c r="V162" s="284"/>
      <c r="W162" s="284"/>
      <c r="X162" s="285"/>
      <c r="Y162" s="15"/>
      <c r="Z162" s="15"/>
      <c r="AA162" s="15"/>
      <c r="AB162" s="15"/>
      <c r="AC162" s="15"/>
      <c r="AD162" s="15"/>
      <c r="AE162" s="15"/>
      <c r="AT162" s="286" t="s">
        <v>605</v>
      </c>
      <c r="AU162" s="286" t="s">
        <v>86</v>
      </c>
      <c r="AV162" s="15" t="s">
        <v>84</v>
      </c>
      <c r="AW162" s="15" t="s">
        <v>5</v>
      </c>
      <c r="AX162" s="15" t="s">
        <v>76</v>
      </c>
      <c r="AY162" s="286" t="s">
        <v>166</v>
      </c>
    </row>
    <row r="163" s="13" customFormat="1">
      <c r="A163" s="13"/>
      <c r="B163" s="245"/>
      <c r="C163" s="246"/>
      <c r="D163" s="247" t="s">
        <v>605</v>
      </c>
      <c r="E163" s="248" t="s">
        <v>20</v>
      </c>
      <c r="F163" s="249" t="s">
        <v>2878</v>
      </c>
      <c r="G163" s="246"/>
      <c r="H163" s="250">
        <v>9.4299999999999997</v>
      </c>
      <c r="I163" s="251"/>
      <c r="J163" s="251"/>
      <c r="K163" s="246"/>
      <c r="L163" s="246"/>
      <c r="M163" s="252"/>
      <c r="N163" s="253"/>
      <c r="O163" s="254"/>
      <c r="P163" s="254"/>
      <c r="Q163" s="254"/>
      <c r="R163" s="254"/>
      <c r="S163" s="254"/>
      <c r="T163" s="254"/>
      <c r="U163" s="254"/>
      <c r="V163" s="254"/>
      <c r="W163" s="254"/>
      <c r="X163" s="255"/>
      <c r="Y163" s="13"/>
      <c r="Z163" s="13"/>
      <c r="AA163" s="13"/>
      <c r="AB163" s="13"/>
      <c r="AC163" s="13"/>
      <c r="AD163" s="13"/>
      <c r="AE163" s="13"/>
      <c r="AT163" s="256" t="s">
        <v>605</v>
      </c>
      <c r="AU163" s="256" t="s">
        <v>86</v>
      </c>
      <c r="AV163" s="13" t="s">
        <v>86</v>
      </c>
      <c r="AW163" s="13" t="s">
        <v>5</v>
      </c>
      <c r="AX163" s="13" t="s">
        <v>76</v>
      </c>
      <c r="AY163" s="256" t="s">
        <v>166</v>
      </c>
    </row>
    <row r="164" s="15" customFormat="1">
      <c r="A164" s="15"/>
      <c r="B164" s="277"/>
      <c r="C164" s="278"/>
      <c r="D164" s="247" t="s">
        <v>605</v>
      </c>
      <c r="E164" s="279" t="s">
        <v>20</v>
      </c>
      <c r="F164" s="280" t="s">
        <v>2835</v>
      </c>
      <c r="G164" s="278"/>
      <c r="H164" s="279" t="s">
        <v>20</v>
      </c>
      <c r="I164" s="281"/>
      <c r="J164" s="281"/>
      <c r="K164" s="278"/>
      <c r="L164" s="278"/>
      <c r="M164" s="282"/>
      <c r="N164" s="283"/>
      <c r="O164" s="284"/>
      <c r="P164" s="284"/>
      <c r="Q164" s="284"/>
      <c r="R164" s="284"/>
      <c r="S164" s="284"/>
      <c r="T164" s="284"/>
      <c r="U164" s="284"/>
      <c r="V164" s="284"/>
      <c r="W164" s="284"/>
      <c r="X164" s="285"/>
      <c r="Y164" s="15"/>
      <c r="Z164" s="15"/>
      <c r="AA164" s="15"/>
      <c r="AB164" s="15"/>
      <c r="AC164" s="15"/>
      <c r="AD164" s="15"/>
      <c r="AE164" s="15"/>
      <c r="AT164" s="286" t="s">
        <v>605</v>
      </c>
      <c r="AU164" s="286" t="s">
        <v>86</v>
      </c>
      <c r="AV164" s="15" t="s">
        <v>84</v>
      </c>
      <c r="AW164" s="15" t="s">
        <v>5</v>
      </c>
      <c r="AX164" s="15" t="s">
        <v>76</v>
      </c>
      <c r="AY164" s="286" t="s">
        <v>166</v>
      </c>
    </row>
    <row r="165" s="13" customFormat="1">
      <c r="A165" s="13"/>
      <c r="B165" s="245"/>
      <c r="C165" s="246"/>
      <c r="D165" s="247" t="s">
        <v>605</v>
      </c>
      <c r="E165" s="248" t="s">
        <v>20</v>
      </c>
      <c r="F165" s="249" t="s">
        <v>2879</v>
      </c>
      <c r="G165" s="246"/>
      <c r="H165" s="250">
        <v>28.878</v>
      </c>
      <c r="I165" s="251"/>
      <c r="J165" s="251"/>
      <c r="K165" s="246"/>
      <c r="L165" s="246"/>
      <c r="M165" s="252"/>
      <c r="N165" s="253"/>
      <c r="O165" s="254"/>
      <c r="P165" s="254"/>
      <c r="Q165" s="254"/>
      <c r="R165" s="254"/>
      <c r="S165" s="254"/>
      <c r="T165" s="254"/>
      <c r="U165" s="254"/>
      <c r="V165" s="254"/>
      <c r="W165" s="254"/>
      <c r="X165" s="255"/>
      <c r="Y165" s="13"/>
      <c r="Z165" s="13"/>
      <c r="AA165" s="13"/>
      <c r="AB165" s="13"/>
      <c r="AC165" s="13"/>
      <c r="AD165" s="13"/>
      <c r="AE165" s="13"/>
      <c r="AT165" s="256" t="s">
        <v>605</v>
      </c>
      <c r="AU165" s="256" t="s">
        <v>86</v>
      </c>
      <c r="AV165" s="13" t="s">
        <v>86</v>
      </c>
      <c r="AW165" s="13" t="s">
        <v>5</v>
      </c>
      <c r="AX165" s="13" t="s">
        <v>76</v>
      </c>
      <c r="AY165" s="256" t="s">
        <v>166</v>
      </c>
    </row>
    <row r="166" s="15" customFormat="1">
      <c r="A166" s="15"/>
      <c r="B166" s="277"/>
      <c r="C166" s="278"/>
      <c r="D166" s="247" t="s">
        <v>605</v>
      </c>
      <c r="E166" s="279" t="s">
        <v>20</v>
      </c>
      <c r="F166" s="280" t="s">
        <v>2837</v>
      </c>
      <c r="G166" s="278"/>
      <c r="H166" s="279" t="s">
        <v>20</v>
      </c>
      <c r="I166" s="281"/>
      <c r="J166" s="281"/>
      <c r="K166" s="278"/>
      <c r="L166" s="278"/>
      <c r="M166" s="282"/>
      <c r="N166" s="283"/>
      <c r="O166" s="284"/>
      <c r="P166" s="284"/>
      <c r="Q166" s="284"/>
      <c r="R166" s="284"/>
      <c r="S166" s="284"/>
      <c r="T166" s="284"/>
      <c r="U166" s="284"/>
      <c r="V166" s="284"/>
      <c r="W166" s="284"/>
      <c r="X166" s="285"/>
      <c r="Y166" s="15"/>
      <c r="Z166" s="15"/>
      <c r="AA166" s="15"/>
      <c r="AB166" s="15"/>
      <c r="AC166" s="15"/>
      <c r="AD166" s="15"/>
      <c r="AE166" s="15"/>
      <c r="AT166" s="286" t="s">
        <v>605</v>
      </c>
      <c r="AU166" s="286" t="s">
        <v>86</v>
      </c>
      <c r="AV166" s="15" t="s">
        <v>84</v>
      </c>
      <c r="AW166" s="15" t="s">
        <v>5</v>
      </c>
      <c r="AX166" s="15" t="s">
        <v>76</v>
      </c>
      <c r="AY166" s="286" t="s">
        <v>166</v>
      </c>
    </row>
    <row r="167" s="13" customFormat="1">
      <c r="A167" s="13"/>
      <c r="B167" s="245"/>
      <c r="C167" s="246"/>
      <c r="D167" s="247" t="s">
        <v>605</v>
      </c>
      <c r="E167" s="248" t="s">
        <v>20</v>
      </c>
      <c r="F167" s="249" t="s">
        <v>2880</v>
      </c>
      <c r="G167" s="246"/>
      <c r="H167" s="250">
        <v>23.210000000000001</v>
      </c>
      <c r="I167" s="251"/>
      <c r="J167" s="251"/>
      <c r="K167" s="246"/>
      <c r="L167" s="246"/>
      <c r="M167" s="252"/>
      <c r="N167" s="253"/>
      <c r="O167" s="254"/>
      <c r="P167" s="254"/>
      <c r="Q167" s="254"/>
      <c r="R167" s="254"/>
      <c r="S167" s="254"/>
      <c r="T167" s="254"/>
      <c r="U167" s="254"/>
      <c r="V167" s="254"/>
      <c r="W167" s="254"/>
      <c r="X167" s="255"/>
      <c r="Y167" s="13"/>
      <c r="Z167" s="13"/>
      <c r="AA167" s="13"/>
      <c r="AB167" s="13"/>
      <c r="AC167" s="13"/>
      <c r="AD167" s="13"/>
      <c r="AE167" s="13"/>
      <c r="AT167" s="256" t="s">
        <v>605</v>
      </c>
      <c r="AU167" s="256" t="s">
        <v>86</v>
      </c>
      <c r="AV167" s="13" t="s">
        <v>86</v>
      </c>
      <c r="AW167" s="13" t="s">
        <v>5</v>
      </c>
      <c r="AX167" s="13" t="s">
        <v>76</v>
      </c>
      <c r="AY167" s="256" t="s">
        <v>166</v>
      </c>
    </row>
    <row r="168" s="16" customFormat="1">
      <c r="A168" s="16"/>
      <c r="B168" s="287"/>
      <c r="C168" s="288"/>
      <c r="D168" s="247" t="s">
        <v>605</v>
      </c>
      <c r="E168" s="289" t="s">
        <v>20</v>
      </c>
      <c r="F168" s="290" t="s">
        <v>1815</v>
      </c>
      <c r="G168" s="288"/>
      <c r="H168" s="291">
        <v>61.518000000000001</v>
      </c>
      <c r="I168" s="292"/>
      <c r="J168" s="292"/>
      <c r="K168" s="288"/>
      <c r="L168" s="288"/>
      <c r="M168" s="293"/>
      <c r="N168" s="294"/>
      <c r="O168" s="295"/>
      <c r="P168" s="295"/>
      <c r="Q168" s="295"/>
      <c r="R168" s="295"/>
      <c r="S168" s="295"/>
      <c r="T168" s="295"/>
      <c r="U168" s="295"/>
      <c r="V168" s="295"/>
      <c r="W168" s="295"/>
      <c r="X168" s="296"/>
      <c r="Y168" s="16"/>
      <c r="Z168" s="16"/>
      <c r="AA168" s="16"/>
      <c r="AB168" s="16"/>
      <c r="AC168" s="16"/>
      <c r="AD168" s="16"/>
      <c r="AE168" s="16"/>
      <c r="AT168" s="297" t="s">
        <v>605</v>
      </c>
      <c r="AU168" s="297" t="s">
        <v>86</v>
      </c>
      <c r="AV168" s="16" t="s">
        <v>165</v>
      </c>
      <c r="AW168" s="16" t="s">
        <v>5</v>
      </c>
      <c r="AX168" s="16" t="s">
        <v>76</v>
      </c>
      <c r="AY168" s="297" t="s">
        <v>166</v>
      </c>
    </row>
    <row r="169" s="15" customFormat="1">
      <c r="A169" s="15"/>
      <c r="B169" s="277"/>
      <c r="C169" s="278"/>
      <c r="D169" s="247" t="s">
        <v>605</v>
      </c>
      <c r="E169" s="279" t="s">
        <v>20</v>
      </c>
      <c r="F169" s="280" t="s">
        <v>2228</v>
      </c>
      <c r="G169" s="278"/>
      <c r="H169" s="279" t="s">
        <v>20</v>
      </c>
      <c r="I169" s="281"/>
      <c r="J169" s="281"/>
      <c r="K169" s="278"/>
      <c r="L169" s="278"/>
      <c r="M169" s="282"/>
      <c r="N169" s="283"/>
      <c r="O169" s="284"/>
      <c r="P169" s="284"/>
      <c r="Q169" s="284"/>
      <c r="R169" s="284"/>
      <c r="S169" s="284"/>
      <c r="T169" s="284"/>
      <c r="U169" s="284"/>
      <c r="V169" s="284"/>
      <c r="W169" s="284"/>
      <c r="X169" s="285"/>
      <c r="Y169" s="15"/>
      <c r="Z169" s="15"/>
      <c r="AA169" s="15"/>
      <c r="AB169" s="15"/>
      <c r="AC169" s="15"/>
      <c r="AD169" s="15"/>
      <c r="AE169" s="15"/>
      <c r="AT169" s="286" t="s">
        <v>605</v>
      </c>
      <c r="AU169" s="286" t="s">
        <v>86</v>
      </c>
      <c r="AV169" s="15" t="s">
        <v>84</v>
      </c>
      <c r="AW169" s="15" t="s">
        <v>5</v>
      </c>
      <c r="AX169" s="15" t="s">
        <v>76</v>
      </c>
      <c r="AY169" s="286" t="s">
        <v>166</v>
      </c>
    </row>
    <row r="170" s="13" customFormat="1">
      <c r="A170" s="13"/>
      <c r="B170" s="245"/>
      <c r="C170" s="246"/>
      <c r="D170" s="247" t="s">
        <v>605</v>
      </c>
      <c r="E170" s="248" t="s">
        <v>20</v>
      </c>
      <c r="F170" s="249" t="s">
        <v>2881</v>
      </c>
      <c r="G170" s="246"/>
      <c r="H170" s="250">
        <v>22.274999999999999</v>
      </c>
      <c r="I170" s="251"/>
      <c r="J170" s="251"/>
      <c r="K170" s="246"/>
      <c r="L170" s="246"/>
      <c r="M170" s="252"/>
      <c r="N170" s="253"/>
      <c r="O170" s="254"/>
      <c r="P170" s="254"/>
      <c r="Q170" s="254"/>
      <c r="R170" s="254"/>
      <c r="S170" s="254"/>
      <c r="T170" s="254"/>
      <c r="U170" s="254"/>
      <c r="V170" s="254"/>
      <c r="W170" s="254"/>
      <c r="X170" s="255"/>
      <c r="Y170" s="13"/>
      <c r="Z170" s="13"/>
      <c r="AA170" s="13"/>
      <c r="AB170" s="13"/>
      <c r="AC170" s="13"/>
      <c r="AD170" s="13"/>
      <c r="AE170" s="13"/>
      <c r="AT170" s="256" t="s">
        <v>605</v>
      </c>
      <c r="AU170" s="256" t="s">
        <v>86</v>
      </c>
      <c r="AV170" s="13" t="s">
        <v>86</v>
      </c>
      <c r="AW170" s="13" t="s">
        <v>5</v>
      </c>
      <c r="AX170" s="13" t="s">
        <v>76</v>
      </c>
      <c r="AY170" s="256" t="s">
        <v>166</v>
      </c>
    </row>
    <row r="171" s="16" customFormat="1">
      <c r="A171" s="16"/>
      <c r="B171" s="287"/>
      <c r="C171" s="288"/>
      <c r="D171" s="247" t="s">
        <v>605</v>
      </c>
      <c r="E171" s="289" t="s">
        <v>20</v>
      </c>
      <c r="F171" s="290" t="s">
        <v>1815</v>
      </c>
      <c r="G171" s="288"/>
      <c r="H171" s="291">
        <v>22.274999999999999</v>
      </c>
      <c r="I171" s="292"/>
      <c r="J171" s="292"/>
      <c r="K171" s="288"/>
      <c r="L171" s="288"/>
      <c r="M171" s="293"/>
      <c r="N171" s="294"/>
      <c r="O171" s="295"/>
      <c r="P171" s="295"/>
      <c r="Q171" s="295"/>
      <c r="R171" s="295"/>
      <c r="S171" s="295"/>
      <c r="T171" s="295"/>
      <c r="U171" s="295"/>
      <c r="V171" s="295"/>
      <c r="W171" s="295"/>
      <c r="X171" s="296"/>
      <c r="Y171" s="16"/>
      <c r="Z171" s="16"/>
      <c r="AA171" s="16"/>
      <c r="AB171" s="16"/>
      <c r="AC171" s="16"/>
      <c r="AD171" s="16"/>
      <c r="AE171" s="16"/>
      <c r="AT171" s="297" t="s">
        <v>605</v>
      </c>
      <c r="AU171" s="297" t="s">
        <v>86</v>
      </c>
      <c r="AV171" s="16" t="s">
        <v>165</v>
      </c>
      <c r="AW171" s="16" t="s">
        <v>5</v>
      </c>
      <c r="AX171" s="16" t="s">
        <v>76</v>
      </c>
      <c r="AY171" s="297" t="s">
        <v>166</v>
      </c>
    </row>
    <row r="172" s="14" customFormat="1">
      <c r="A172" s="14"/>
      <c r="B172" s="257"/>
      <c r="C172" s="258"/>
      <c r="D172" s="247" t="s">
        <v>605</v>
      </c>
      <c r="E172" s="259" t="s">
        <v>20</v>
      </c>
      <c r="F172" s="260" t="s">
        <v>608</v>
      </c>
      <c r="G172" s="258"/>
      <c r="H172" s="261">
        <v>83.793000000000006</v>
      </c>
      <c r="I172" s="262"/>
      <c r="J172" s="262"/>
      <c r="K172" s="258"/>
      <c r="L172" s="258"/>
      <c r="M172" s="263"/>
      <c r="N172" s="264"/>
      <c r="O172" s="265"/>
      <c r="P172" s="265"/>
      <c r="Q172" s="265"/>
      <c r="R172" s="265"/>
      <c r="S172" s="265"/>
      <c r="T172" s="265"/>
      <c r="U172" s="265"/>
      <c r="V172" s="265"/>
      <c r="W172" s="265"/>
      <c r="X172" s="266"/>
      <c r="Y172" s="14"/>
      <c r="Z172" s="14"/>
      <c r="AA172" s="14"/>
      <c r="AB172" s="14"/>
      <c r="AC172" s="14"/>
      <c r="AD172" s="14"/>
      <c r="AE172" s="14"/>
      <c r="AT172" s="267" t="s">
        <v>605</v>
      </c>
      <c r="AU172" s="267" t="s">
        <v>86</v>
      </c>
      <c r="AV172" s="14" t="s">
        <v>175</v>
      </c>
      <c r="AW172" s="14" t="s">
        <v>5</v>
      </c>
      <c r="AX172" s="14" t="s">
        <v>84</v>
      </c>
      <c r="AY172" s="267" t="s">
        <v>166</v>
      </c>
    </row>
    <row r="173" s="2" customFormat="1" ht="16.5" customHeight="1">
      <c r="A173" s="40"/>
      <c r="B173" s="41"/>
      <c r="C173" s="235" t="s">
        <v>237</v>
      </c>
      <c r="D173" s="235" t="s">
        <v>163</v>
      </c>
      <c r="E173" s="236" t="s">
        <v>2882</v>
      </c>
      <c r="F173" s="237" t="s">
        <v>2883</v>
      </c>
      <c r="G173" s="238" t="s">
        <v>1374</v>
      </c>
      <c r="H173" s="239">
        <v>150.827</v>
      </c>
      <c r="I173" s="240"/>
      <c r="J173" s="241"/>
      <c r="K173" s="242">
        <f>ROUND(P173*H173,2)</f>
        <v>0</v>
      </c>
      <c r="L173" s="241"/>
      <c r="M173" s="243"/>
      <c r="N173" s="244" t="s">
        <v>20</v>
      </c>
      <c r="O173" s="229" t="s">
        <v>45</v>
      </c>
      <c r="P173" s="230">
        <f>I173+J173</f>
        <v>0</v>
      </c>
      <c r="Q173" s="230">
        <f>ROUND(I173*H173,2)</f>
        <v>0</v>
      </c>
      <c r="R173" s="230">
        <f>ROUND(J173*H173,2)</f>
        <v>0</v>
      </c>
      <c r="S173" s="86"/>
      <c r="T173" s="231">
        <f>S173*H173</f>
        <v>0</v>
      </c>
      <c r="U173" s="231">
        <v>1</v>
      </c>
      <c r="V173" s="231">
        <f>U173*H173</f>
        <v>150.827</v>
      </c>
      <c r="W173" s="231">
        <v>0</v>
      </c>
      <c r="X173" s="232">
        <f>W173*H173</f>
        <v>0</v>
      </c>
      <c r="Y173" s="40"/>
      <c r="Z173" s="40"/>
      <c r="AA173" s="40"/>
      <c r="AB173" s="40"/>
      <c r="AC173" s="40"/>
      <c r="AD173" s="40"/>
      <c r="AE173" s="40"/>
      <c r="AR173" s="233" t="s">
        <v>194</v>
      </c>
      <c r="AT173" s="233" t="s">
        <v>163</v>
      </c>
      <c r="AU173" s="233" t="s">
        <v>86</v>
      </c>
      <c r="AY173" s="19" t="s">
        <v>166</v>
      </c>
      <c r="BE173" s="234">
        <f>IF(O173="základní",K173,0)</f>
        <v>0</v>
      </c>
      <c r="BF173" s="234">
        <f>IF(O173="snížená",K173,0)</f>
        <v>0</v>
      </c>
      <c r="BG173" s="234">
        <f>IF(O173="zákl. přenesená",K173,0)</f>
        <v>0</v>
      </c>
      <c r="BH173" s="234">
        <f>IF(O173="sníž. přenesená",K173,0)</f>
        <v>0</v>
      </c>
      <c r="BI173" s="234">
        <f>IF(O173="nulová",K173,0)</f>
        <v>0</v>
      </c>
      <c r="BJ173" s="19" t="s">
        <v>84</v>
      </c>
      <c r="BK173" s="234">
        <f>ROUND(P173*H173,2)</f>
        <v>0</v>
      </c>
      <c r="BL173" s="19" t="s">
        <v>175</v>
      </c>
      <c r="BM173" s="233" t="s">
        <v>2884</v>
      </c>
    </row>
    <row r="174" s="13" customFormat="1">
      <c r="A174" s="13"/>
      <c r="B174" s="245"/>
      <c r="C174" s="246"/>
      <c r="D174" s="247" t="s">
        <v>605</v>
      </c>
      <c r="E174" s="246"/>
      <c r="F174" s="249" t="s">
        <v>2885</v>
      </c>
      <c r="G174" s="246"/>
      <c r="H174" s="250">
        <v>150.827</v>
      </c>
      <c r="I174" s="251"/>
      <c r="J174" s="251"/>
      <c r="K174" s="246"/>
      <c r="L174" s="246"/>
      <c r="M174" s="252"/>
      <c r="N174" s="253"/>
      <c r="O174" s="254"/>
      <c r="P174" s="254"/>
      <c r="Q174" s="254"/>
      <c r="R174" s="254"/>
      <c r="S174" s="254"/>
      <c r="T174" s="254"/>
      <c r="U174" s="254"/>
      <c r="V174" s="254"/>
      <c r="W174" s="254"/>
      <c r="X174" s="255"/>
      <c r="Y174" s="13"/>
      <c r="Z174" s="13"/>
      <c r="AA174" s="13"/>
      <c r="AB174" s="13"/>
      <c r="AC174" s="13"/>
      <c r="AD174" s="13"/>
      <c r="AE174" s="13"/>
      <c r="AT174" s="256" t="s">
        <v>605</v>
      </c>
      <c r="AU174" s="256" t="s">
        <v>86</v>
      </c>
      <c r="AV174" s="13" t="s">
        <v>86</v>
      </c>
      <c r="AW174" s="13" t="s">
        <v>4</v>
      </c>
      <c r="AX174" s="13" t="s">
        <v>84</v>
      </c>
      <c r="AY174" s="256" t="s">
        <v>166</v>
      </c>
    </row>
    <row r="175" s="12" customFormat="1" ht="22.8" customHeight="1">
      <c r="A175" s="12"/>
      <c r="B175" s="203"/>
      <c r="C175" s="204"/>
      <c r="D175" s="205" t="s">
        <v>75</v>
      </c>
      <c r="E175" s="218" t="s">
        <v>86</v>
      </c>
      <c r="F175" s="218" t="s">
        <v>1405</v>
      </c>
      <c r="G175" s="204"/>
      <c r="H175" s="204"/>
      <c r="I175" s="207"/>
      <c r="J175" s="207"/>
      <c r="K175" s="219">
        <f>BK175</f>
        <v>0</v>
      </c>
      <c r="L175" s="204"/>
      <c r="M175" s="209"/>
      <c r="N175" s="210"/>
      <c r="O175" s="211"/>
      <c r="P175" s="211"/>
      <c r="Q175" s="212">
        <f>SUM(Q176:Q194)</f>
        <v>0</v>
      </c>
      <c r="R175" s="212">
        <f>SUM(R176:R194)</f>
        <v>0</v>
      </c>
      <c r="S175" s="211"/>
      <c r="T175" s="213">
        <f>SUM(T176:T194)</f>
        <v>0</v>
      </c>
      <c r="U175" s="211"/>
      <c r="V175" s="213">
        <f>SUM(V176:V194)</f>
        <v>69.607195539999992</v>
      </c>
      <c r="W175" s="211"/>
      <c r="X175" s="214">
        <f>SUM(X176:X194)</f>
        <v>0</v>
      </c>
      <c r="Y175" s="12"/>
      <c r="Z175" s="12"/>
      <c r="AA175" s="12"/>
      <c r="AB175" s="12"/>
      <c r="AC175" s="12"/>
      <c r="AD175" s="12"/>
      <c r="AE175" s="12"/>
      <c r="AR175" s="215" t="s">
        <v>84</v>
      </c>
      <c r="AT175" s="216" t="s">
        <v>75</v>
      </c>
      <c r="AU175" s="216" t="s">
        <v>84</v>
      </c>
      <c r="AY175" s="215" t="s">
        <v>166</v>
      </c>
      <c r="BK175" s="217">
        <f>SUM(BK176:BK194)</f>
        <v>0</v>
      </c>
    </row>
    <row r="176" s="2" customFormat="1" ht="37.8" customHeight="1">
      <c r="A176" s="40"/>
      <c r="B176" s="41"/>
      <c r="C176" s="220" t="s">
        <v>241</v>
      </c>
      <c r="D176" s="220" t="s">
        <v>171</v>
      </c>
      <c r="E176" s="221" t="s">
        <v>2886</v>
      </c>
      <c r="F176" s="222" t="s">
        <v>2887</v>
      </c>
      <c r="G176" s="223" t="s">
        <v>998</v>
      </c>
      <c r="H176" s="224">
        <v>251.09999999999999</v>
      </c>
      <c r="I176" s="225"/>
      <c r="J176" s="225"/>
      <c r="K176" s="226">
        <f>ROUND(P176*H176,2)</f>
        <v>0</v>
      </c>
      <c r="L176" s="227"/>
      <c r="M176" s="46"/>
      <c r="N176" s="228" t="s">
        <v>20</v>
      </c>
      <c r="O176" s="229" t="s">
        <v>45</v>
      </c>
      <c r="P176" s="230">
        <f>I176+J176</f>
        <v>0</v>
      </c>
      <c r="Q176" s="230">
        <f>ROUND(I176*H176,2)</f>
        <v>0</v>
      </c>
      <c r="R176" s="230">
        <f>ROUND(J176*H176,2)</f>
        <v>0</v>
      </c>
      <c r="S176" s="86"/>
      <c r="T176" s="231">
        <f>S176*H176</f>
        <v>0</v>
      </c>
      <c r="U176" s="231">
        <v>0.00017000000000000001</v>
      </c>
      <c r="V176" s="231">
        <f>U176*H176</f>
        <v>0.042687000000000003</v>
      </c>
      <c r="W176" s="231">
        <v>0</v>
      </c>
      <c r="X176" s="232">
        <f>W176*H176</f>
        <v>0</v>
      </c>
      <c r="Y176" s="40"/>
      <c r="Z176" s="40"/>
      <c r="AA176" s="40"/>
      <c r="AB176" s="40"/>
      <c r="AC176" s="40"/>
      <c r="AD176" s="40"/>
      <c r="AE176" s="40"/>
      <c r="AR176" s="233" t="s">
        <v>175</v>
      </c>
      <c r="AT176" s="233" t="s">
        <v>171</v>
      </c>
      <c r="AU176" s="233" t="s">
        <v>86</v>
      </c>
      <c r="AY176" s="19" t="s">
        <v>166</v>
      </c>
      <c r="BE176" s="234">
        <f>IF(O176="základní",K176,0)</f>
        <v>0</v>
      </c>
      <c r="BF176" s="234">
        <f>IF(O176="snížená",K176,0)</f>
        <v>0</v>
      </c>
      <c r="BG176" s="234">
        <f>IF(O176="zákl. přenesená",K176,0)</f>
        <v>0</v>
      </c>
      <c r="BH176" s="234">
        <f>IF(O176="sníž. přenesená",K176,0)</f>
        <v>0</v>
      </c>
      <c r="BI176" s="234">
        <f>IF(O176="nulová",K176,0)</f>
        <v>0</v>
      </c>
      <c r="BJ176" s="19" t="s">
        <v>84</v>
      </c>
      <c r="BK176" s="234">
        <f>ROUND(P176*H176,2)</f>
        <v>0</v>
      </c>
      <c r="BL176" s="19" t="s">
        <v>175</v>
      </c>
      <c r="BM176" s="233" t="s">
        <v>2888</v>
      </c>
    </row>
    <row r="177" s="13" customFormat="1">
      <c r="A177" s="13"/>
      <c r="B177" s="245"/>
      <c r="C177" s="246"/>
      <c r="D177" s="247" t="s">
        <v>605</v>
      </c>
      <c r="E177" s="248" t="s">
        <v>20</v>
      </c>
      <c r="F177" s="249" t="s">
        <v>2889</v>
      </c>
      <c r="G177" s="246"/>
      <c r="H177" s="250">
        <v>251.09999999999999</v>
      </c>
      <c r="I177" s="251"/>
      <c r="J177" s="251"/>
      <c r="K177" s="246"/>
      <c r="L177" s="246"/>
      <c r="M177" s="252"/>
      <c r="N177" s="253"/>
      <c r="O177" s="254"/>
      <c r="P177" s="254"/>
      <c r="Q177" s="254"/>
      <c r="R177" s="254"/>
      <c r="S177" s="254"/>
      <c r="T177" s="254"/>
      <c r="U177" s="254"/>
      <c r="V177" s="254"/>
      <c r="W177" s="254"/>
      <c r="X177" s="255"/>
      <c r="Y177" s="13"/>
      <c r="Z177" s="13"/>
      <c r="AA177" s="13"/>
      <c r="AB177" s="13"/>
      <c r="AC177" s="13"/>
      <c r="AD177" s="13"/>
      <c r="AE177" s="13"/>
      <c r="AT177" s="256" t="s">
        <v>605</v>
      </c>
      <c r="AU177" s="256" t="s">
        <v>86</v>
      </c>
      <c r="AV177" s="13" t="s">
        <v>86</v>
      </c>
      <c r="AW177" s="13" t="s">
        <v>5</v>
      </c>
      <c r="AX177" s="13" t="s">
        <v>84</v>
      </c>
      <c r="AY177" s="256" t="s">
        <v>166</v>
      </c>
    </row>
    <row r="178" s="2" customFormat="1" ht="24.15" customHeight="1">
      <c r="A178" s="40"/>
      <c r="B178" s="41"/>
      <c r="C178" s="235" t="s">
        <v>245</v>
      </c>
      <c r="D178" s="235" t="s">
        <v>163</v>
      </c>
      <c r="E178" s="236" t="s">
        <v>2890</v>
      </c>
      <c r="F178" s="237" t="s">
        <v>2891</v>
      </c>
      <c r="G178" s="238" t="s">
        <v>998</v>
      </c>
      <c r="H178" s="239">
        <v>276.20999999999998</v>
      </c>
      <c r="I178" s="240"/>
      <c r="J178" s="241"/>
      <c r="K178" s="242">
        <f>ROUND(P178*H178,2)</f>
        <v>0</v>
      </c>
      <c r="L178" s="241"/>
      <c r="M178" s="243"/>
      <c r="N178" s="244" t="s">
        <v>20</v>
      </c>
      <c r="O178" s="229" t="s">
        <v>45</v>
      </c>
      <c r="P178" s="230">
        <f>I178+J178</f>
        <v>0</v>
      </c>
      <c r="Q178" s="230">
        <f>ROUND(I178*H178,2)</f>
        <v>0</v>
      </c>
      <c r="R178" s="230">
        <f>ROUND(J178*H178,2)</f>
        <v>0</v>
      </c>
      <c r="S178" s="86"/>
      <c r="T178" s="231">
        <f>S178*H178</f>
        <v>0</v>
      </c>
      <c r="U178" s="231">
        <v>0.00029999999999999997</v>
      </c>
      <c r="V178" s="231">
        <f>U178*H178</f>
        <v>0.082862999999999992</v>
      </c>
      <c r="W178" s="231">
        <v>0</v>
      </c>
      <c r="X178" s="232">
        <f>W178*H178</f>
        <v>0</v>
      </c>
      <c r="Y178" s="40"/>
      <c r="Z178" s="40"/>
      <c r="AA178" s="40"/>
      <c r="AB178" s="40"/>
      <c r="AC178" s="40"/>
      <c r="AD178" s="40"/>
      <c r="AE178" s="40"/>
      <c r="AR178" s="233" t="s">
        <v>194</v>
      </c>
      <c r="AT178" s="233" t="s">
        <v>163</v>
      </c>
      <c r="AU178" s="233" t="s">
        <v>86</v>
      </c>
      <c r="AY178" s="19" t="s">
        <v>166</v>
      </c>
      <c r="BE178" s="234">
        <f>IF(O178="základní",K178,0)</f>
        <v>0</v>
      </c>
      <c r="BF178" s="234">
        <f>IF(O178="snížená",K178,0)</f>
        <v>0</v>
      </c>
      <c r="BG178" s="234">
        <f>IF(O178="zákl. přenesená",K178,0)</f>
        <v>0</v>
      </c>
      <c r="BH178" s="234">
        <f>IF(O178="sníž. přenesená",K178,0)</f>
        <v>0</v>
      </c>
      <c r="BI178" s="234">
        <f>IF(O178="nulová",K178,0)</f>
        <v>0</v>
      </c>
      <c r="BJ178" s="19" t="s">
        <v>84</v>
      </c>
      <c r="BK178" s="234">
        <f>ROUND(P178*H178,2)</f>
        <v>0</v>
      </c>
      <c r="BL178" s="19" t="s">
        <v>175</v>
      </c>
      <c r="BM178" s="233" t="s">
        <v>2892</v>
      </c>
    </row>
    <row r="179" s="13" customFormat="1">
      <c r="A179" s="13"/>
      <c r="B179" s="245"/>
      <c r="C179" s="246"/>
      <c r="D179" s="247" t="s">
        <v>605</v>
      </c>
      <c r="E179" s="246"/>
      <c r="F179" s="249" t="s">
        <v>2893</v>
      </c>
      <c r="G179" s="246"/>
      <c r="H179" s="250">
        <v>276.20999999999998</v>
      </c>
      <c r="I179" s="251"/>
      <c r="J179" s="251"/>
      <c r="K179" s="246"/>
      <c r="L179" s="246"/>
      <c r="M179" s="252"/>
      <c r="N179" s="253"/>
      <c r="O179" s="254"/>
      <c r="P179" s="254"/>
      <c r="Q179" s="254"/>
      <c r="R179" s="254"/>
      <c r="S179" s="254"/>
      <c r="T179" s="254"/>
      <c r="U179" s="254"/>
      <c r="V179" s="254"/>
      <c r="W179" s="254"/>
      <c r="X179" s="255"/>
      <c r="Y179" s="13"/>
      <c r="Z179" s="13"/>
      <c r="AA179" s="13"/>
      <c r="AB179" s="13"/>
      <c r="AC179" s="13"/>
      <c r="AD179" s="13"/>
      <c r="AE179" s="13"/>
      <c r="AT179" s="256" t="s">
        <v>605</v>
      </c>
      <c r="AU179" s="256" t="s">
        <v>86</v>
      </c>
      <c r="AV179" s="13" t="s">
        <v>86</v>
      </c>
      <c r="AW179" s="13" t="s">
        <v>4</v>
      </c>
      <c r="AX179" s="13" t="s">
        <v>84</v>
      </c>
      <c r="AY179" s="256" t="s">
        <v>166</v>
      </c>
    </row>
    <row r="180" s="2" customFormat="1" ht="55.5" customHeight="1">
      <c r="A180" s="40"/>
      <c r="B180" s="41"/>
      <c r="C180" s="220" t="s">
        <v>251</v>
      </c>
      <c r="D180" s="220" t="s">
        <v>171</v>
      </c>
      <c r="E180" s="221" t="s">
        <v>2894</v>
      </c>
      <c r="F180" s="222" t="s">
        <v>2895</v>
      </c>
      <c r="G180" s="223" t="s">
        <v>174</v>
      </c>
      <c r="H180" s="224">
        <v>139.5</v>
      </c>
      <c r="I180" s="225"/>
      <c r="J180" s="225"/>
      <c r="K180" s="226">
        <f>ROUND(P180*H180,2)</f>
        <v>0</v>
      </c>
      <c r="L180" s="227"/>
      <c r="M180" s="46"/>
      <c r="N180" s="228" t="s">
        <v>20</v>
      </c>
      <c r="O180" s="229" t="s">
        <v>45</v>
      </c>
      <c r="P180" s="230">
        <f>I180+J180</f>
        <v>0</v>
      </c>
      <c r="Q180" s="230">
        <f>ROUND(I180*H180,2)</f>
        <v>0</v>
      </c>
      <c r="R180" s="230">
        <f>ROUND(J180*H180,2)</f>
        <v>0</v>
      </c>
      <c r="S180" s="86"/>
      <c r="T180" s="231">
        <f>S180*H180</f>
        <v>0</v>
      </c>
      <c r="U180" s="231">
        <v>0.27411000000000002</v>
      </c>
      <c r="V180" s="231">
        <f>U180*H180</f>
        <v>38.238345000000002</v>
      </c>
      <c r="W180" s="231">
        <v>0</v>
      </c>
      <c r="X180" s="232">
        <f>W180*H180</f>
        <v>0</v>
      </c>
      <c r="Y180" s="40"/>
      <c r="Z180" s="40"/>
      <c r="AA180" s="40"/>
      <c r="AB180" s="40"/>
      <c r="AC180" s="40"/>
      <c r="AD180" s="40"/>
      <c r="AE180" s="40"/>
      <c r="AR180" s="233" t="s">
        <v>175</v>
      </c>
      <c r="AT180" s="233" t="s">
        <v>171</v>
      </c>
      <c r="AU180" s="233" t="s">
        <v>86</v>
      </c>
      <c r="AY180" s="19" t="s">
        <v>166</v>
      </c>
      <c r="BE180" s="234">
        <f>IF(O180="základní",K180,0)</f>
        <v>0</v>
      </c>
      <c r="BF180" s="234">
        <f>IF(O180="snížená",K180,0)</f>
        <v>0</v>
      </c>
      <c r="BG180" s="234">
        <f>IF(O180="zákl. přenesená",K180,0)</f>
        <v>0</v>
      </c>
      <c r="BH180" s="234">
        <f>IF(O180="sníž. přenesená",K180,0)</f>
        <v>0</v>
      </c>
      <c r="BI180" s="234">
        <f>IF(O180="nulová",K180,0)</f>
        <v>0</v>
      </c>
      <c r="BJ180" s="19" t="s">
        <v>84</v>
      </c>
      <c r="BK180" s="234">
        <f>ROUND(P180*H180,2)</f>
        <v>0</v>
      </c>
      <c r="BL180" s="19" t="s">
        <v>175</v>
      </c>
      <c r="BM180" s="233" t="s">
        <v>2896</v>
      </c>
    </row>
    <row r="181" s="13" customFormat="1">
      <c r="A181" s="13"/>
      <c r="B181" s="245"/>
      <c r="C181" s="246"/>
      <c r="D181" s="247" t="s">
        <v>605</v>
      </c>
      <c r="E181" s="248" t="s">
        <v>20</v>
      </c>
      <c r="F181" s="249" t="s">
        <v>2897</v>
      </c>
      <c r="G181" s="246"/>
      <c r="H181" s="250">
        <v>139.5</v>
      </c>
      <c r="I181" s="251"/>
      <c r="J181" s="251"/>
      <c r="K181" s="246"/>
      <c r="L181" s="246"/>
      <c r="M181" s="252"/>
      <c r="N181" s="253"/>
      <c r="O181" s="254"/>
      <c r="P181" s="254"/>
      <c r="Q181" s="254"/>
      <c r="R181" s="254"/>
      <c r="S181" s="254"/>
      <c r="T181" s="254"/>
      <c r="U181" s="254"/>
      <c r="V181" s="254"/>
      <c r="W181" s="254"/>
      <c r="X181" s="255"/>
      <c r="Y181" s="13"/>
      <c r="Z181" s="13"/>
      <c r="AA181" s="13"/>
      <c r="AB181" s="13"/>
      <c r="AC181" s="13"/>
      <c r="AD181" s="13"/>
      <c r="AE181" s="13"/>
      <c r="AT181" s="256" t="s">
        <v>605</v>
      </c>
      <c r="AU181" s="256" t="s">
        <v>86</v>
      </c>
      <c r="AV181" s="13" t="s">
        <v>86</v>
      </c>
      <c r="AW181" s="13" t="s">
        <v>5</v>
      </c>
      <c r="AX181" s="13" t="s">
        <v>84</v>
      </c>
      <c r="AY181" s="256" t="s">
        <v>166</v>
      </c>
    </row>
    <row r="182" s="2" customFormat="1" ht="37.8" customHeight="1">
      <c r="A182" s="40"/>
      <c r="B182" s="41"/>
      <c r="C182" s="220" t="s">
        <v>8</v>
      </c>
      <c r="D182" s="220" t="s">
        <v>171</v>
      </c>
      <c r="E182" s="221" t="s">
        <v>1414</v>
      </c>
      <c r="F182" s="222" t="s">
        <v>1415</v>
      </c>
      <c r="G182" s="223" t="s">
        <v>599</v>
      </c>
      <c r="H182" s="224">
        <v>3.0329999999999999</v>
      </c>
      <c r="I182" s="225"/>
      <c r="J182" s="225"/>
      <c r="K182" s="226">
        <f>ROUND(P182*H182,2)</f>
        <v>0</v>
      </c>
      <c r="L182" s="227"/>
      <c r="M182" s="46"/>
      <c r="N182" s="228" t="s">
        <v>20</v>
      </c>
      <c r="O182" s="229" t="s">
        <v>45</v>
      </c>
      <c r="P182" s="230">
        <f>I182+J182</f>
        <v>0</v>
      </c>
      <c r="Q182" s="230">
        <f>ROUND(I182*H182,2)</f>
        <v>0</v>
      </c>
      <c r="R182" s="230">
        <f>ROUND(J182*H182,2)</f>
        <v>0</v>
      </c>
      <c r="S182" s="86"/>
      <c r="T182" s="231">
        <f>S182*H182</f>
        <v>0</v>
      </c>
      <c r="U182" s="231">
        <v>1.98</v>
      </c>
      <c r="V182" s="231">
        <f>U182*H182</f>
        <v>6.0053399999999995</v>
      </c>
      <c r="W182" s="231">
        <v>0</v>
      </c>
      <c r="X182" s="232">
        <f>W182*H182</f>
        <v>0</v>
      </c>
      <c r="Y182" s="40"/>
      <c r="Z182" s="40"/>
      <c r="AA182" s="40"/>
      <c r="AB182" s="40"/>
      <c r="AC182" s="40"/>
      <c r="AD182" s="40"/>
      <c r="AE182" s="40"/>
      <c r="AR182" s="233" t="s">
        <v>175</v>
      </c>
      <c r="AT182" s="233" t="s">
        <v>171</v>
      </c>
      <c r="AU182" s="233" t="s">
        <v>86</v>
      </c>
      <c r="AY182" s="19" t="s">
        <v>166</v>
      </c>
      <c r="BE182" s="234">
        <f>IF(O182="základní",K182,0)</f>
        <v>0</v>
      </c>
      <c r="BF182" s="234">
        <f>IF(O182="snížená",K182,0)</f>
        <v>0</v>
      </c>
      <c r="BG182" s="234">
        <f>IF(O182="zákl. přenesená",K182,0)</f>
        <v>0</v>
      </c>
      <c r="BH182" s="234">
        <f>IF(O182="sníž. přenesená",K182,0)</f>
        <v>0</v>
      </c>
      <c r="BI182" s="234">
        <f>IF(O182="nulová",K182,0)</f>
        <v>0</v>
      </c>
      <c r="BJ182" s="19" t="s">
        <v>84</v>
      </c>
      <c r="BK182" s="234">
        <f>ROUND(P182*H182,2)</f>
        <v>0</v>
      </c>
      <c r="BL182" s="19" t="s">
        <v>175</v>
      </c>
      <c r="BM182" s="233" t="s">
        <v>2898</v>
      </c>
    </row>
    <row r="183" s="13" customFormat="1">
      <c r="A183" s="13"/>
      <c r="B183" s="245"/>
      <c r="C183" s="246"/>
      <c r="D183" s="247" t="s">
        <v>605</v>
      </c>
      <c r="E183" s="248" t="s">
        <v>20</v>
      </c>
      <c r="F183" s="249" t="s">
        <v>2899</v>
      </c>
      <c r="G183" s="246"/>
      <c r="H183" s="250">
        <v>0.90000000000000002</v>
      </c>
      <c r="I183" s="251"/>
      <c r="J183" s="251"/>
      <c r="K183" s="246"/>
      <c r="L183" s="246"/>
      <c r="M183" s="252"/>
      <c r="N183" s="253"/>
      <c r="O183" s="254"/>
      <c r="P183" s="254"/>
      <c r="Q183" s="254"/>
      <c r="R183" s="254"/>
      <c r="S183" s="254"/>
      <c r="T183" s="254"/>
      <c r="U183" s="254"/>
      <c r="V183" s="254"/>
      <c r="W183" s="254"/>
      <c r="X183" s="255"/>
      <c r="Y183" s="13"/>
      <c r="Z183" s="13"/>
      <c r="AA183" s="13"/>
      <c r="AB183" s="13"/>
      <c r="AC183" s="13"/>
      <c r="AD183" s="13"/>
      <c r="AE183" s="13"/>
      <c r="AT183" s="256" t="s">
        <v>605</v>
      </c>
      <c r="AU183" s="256" t="s">
        <v>86</v>
      </c>
      <c r="AV183" s="13" t="s">
        <v>86</v>
      </c>
      <c r="AW183" s="13" t="s">
        <v>5</v>
      </c>
      <c r="AX183" s="13" t="s">
        <v>76</v>
      </c>
      <c r="AY183" s="256" t="s">
        <v>166</v>
      </c>
    </row>
    <row r="184" s="13" customFormat="1">
      <c r="A184" s="13"/>
      <c r="B184" s="245"/>
      <c r="C184" s="246"/>
      <c r="D184" s="247" t="s">
        <v>605</v>
      </c>
      <c r="E184" s="248" t="s">
        <v>20</v>
      </c>
      <c r="F184" s="249" t="s">
        <v>2900</v>
      </c>
      <c r="G184" s="246"/>
      <c r="H184" s="250">
        <v>2.133</v>
      </c>
      <c r="I184" s="251"/>
      <c r="J184" s="251"/>
      <c r="K184" s="246"/>
      <c r="L184" s="246"/>
      <c r="M184" s="252"/>
      <c r="N184" s="253"/>
      <c r="O184" s="254"/>
      <c r="P184" s="254"/>
      <c r="Q184" s="254"/>
      <c r="R184" s="254"/>
      <c r="S184" s="254"/>
      <c r="T184" s="254"/>
      <c r="U184" s="254"/>
      <c r="V184" s="254"/>
      <c r="W184" s="254"/>
      <c r="X184" s="255"/>
      <c r="Y184" s="13"/>
      <c r="Z184" s="13"/>
      <c r="AA184" s="13"/>
      <c r="AB184" s="13"/>
      <c r="AC184" s="13"/>
      <c r="AD184" s="13"/>
      <c r="AE184" s="13"/>
      <c r="AT184" s="256" t="s">
        <v>605</v>
      </c>
      <c r="AU184" s="256" t="s">
        <v>86</v>
      </c>
      <c r="AV184" s="13" t="s">
        <v>86</v>
      </c>
      <c r="AW184" s="13" t="s">
        <v>5</v>
      </c>
      <c r="AX184" s="13" t="s">
        <v>76</v>
      </c>
      <c r="AY184" s="256" t="s">
        <v>166</v>
      </c>
    </row>
    <row r="185" s="14" customFormat="1">
      <c r="A185" s="14"/>
      <c r="B185" s="257"/>
      <c r="C185" s="258"/>
      <c r="D185" s="247" t="s">
        <v>605</v>
      </c>
      <c r="E185" s="259" t="s">
        <v>20</v>
      </c>
      <c r="F185" s="260" t="s">
        <v>608</v>
      </c>
      <c r="G185" s="258"/>
      <c r="H185" s="261">
        <v>3.0329999999999999</v>
      </c>
      <c r="I185" s="262"/>
      <c r="J185" s="262"/>
      <c r="K185" s="258"/>
      <c r="L185" s="258"/>
      <c r="M185" s="263"/>
      <c r="N185" s="264"/>
      <c r="O185" s="265"/>
      <c r="P185" s="265"/>
      <c r="Q185" s="265"/>
      <c r="R185" s="265"/>
      <c r="S185" s="265"/>
      <c r="T185" s="265"/>
      <c r="U185" s="265"/>
      <c r="V185" s="265"/>
      <c r="W185" s="265"/>
      <c r="X185" s="266"/>
      <c r="Y185" s="14"/>
      <c r="Z185" s="14"/>
      <c r="AA185" s="14"/>
      <c r="AB185" s="14"/>
      <c r="AC185" s="14"/>
      <c r="AD185" s="14"/>
      <c r="AE185" s="14"/>
      <c r="AT185" s="267" t="s">
        <v>605</v>
      </c>
      <c r="AU185" s="267" t="s">
        <v>86</v>
      </c>
      <c r="AV185" s="14" t="s">
        <v>175</v>
      </c>
      <c r="AW185" s="14" t="s">
        <v>5</v>
      </c>
      <c r="AX185" s="14" t="s">
        <v>84</v>
      </c>
      <c r="AY185" s="267" t="s">
        <v>166</v>
      </c>
    </row>
    <row r="186" s="2" customFormat="1" ht="24.15" customHeight="1">
      <c r="A186" s="40"/>
      <c r="B186" s="41"/>
      <c r="C186" s="220" t="s">
        <v>259</v>
      </c>
      <c r="D186" s="220" t="s">
        <v>171</v>
      </c>
      <c r="E186" s="221" t="s">
        <v>2295</v>
      </c>
      <c r="F186" s="222" t="s">
        <v>2296</v>
      </c>
      <c r="G186" s="223" t="s">
        <v>599</v>
      </c>
      <c r="H186" s="224">
        <v>6.4980000000000002</v>
      </c>
      <c r="I186" s="225"/>
      <c r="J186" s="225"/>
      <c r="K186" s="226">
        <f>ROUND(P186*H186,2)</f>
        <v>0</v>
      </c>
      <c r="L186" s="227"/>
      <c r="M186" s="46"/>
      <c r="N186" s="228" t="s">
        <v>20</v>
      </c>
      <c r="O186" s="229" t="s">
        <v>45</v>
      </c>
      <c r="P186" s="230">
        <f>I186+J186</f>
        <v>0</v>
      </c>
      <c r="Q186" s="230">
        <f>ROUND(I186*H186,2)</f>
        <v>0</v>
      </c>
      <c r="R186" s="230">
        <f>ROUND(J186*H186,2)</f>
        <v>0</v>
      </c>
      <c r="S186" s="86"/>
      <c r="T186" s="231">
        <f>S186*H186</f>
        <v>0</v>
      </c>
      <c r="U186" s="231">
        <v>2.2563399999999998</v>
      </c>
      <c r="V186" s="231">
        <f>U186*H186</f>
        <v>14.661697319999998</v>
      </c>
      <c r="W186" s="231">
        <v>0</v>
      </c>
      <c r="X186" s="232">
        <f>W186*H186</f>
        <v>0</v>
      </c>
      <c r="Y186" s="40"/>
      <c r="Z186" s="40"/>
      <c r="AA186" s="40"/>
      <c r="AB186" s="40"/>
      <c r="AC186" s="40"/>
      <c r="AD186" s="40"/>
      <c r="AE186" s="40"/>
      <c r="AR186" s="233" t="s">
        <v>175</v>
      </c>
      <c r="AT186" s="233" t="s">
        <v>171</v>
      </c>
      <c r="AU186" s="233" t="s">
        <v>86</v>
      </c>
      <c r="AY186" s="19" t="s">
        <v>166</v>
      </c>
      <c r="BE186" s="234">
        <f>IF(O186="základní",K186,0)</f>
        <v>0</v>
      </c>
      <c r="BF186" s="234">
        <f>IF(O186="snížená",K186,0)</f>
        <v>0</v>
      </c>
      <c r="BG186" s="234">
        <f>IF(O186="zákl. přenesená",K186,0)</f>
        <v>0</v>
      </c>
      <c r="BH186" s="234">
        <f>IF(O186="sníž. přenesená",K186,0)</f>
        <v>0</v>
      </c>
      <c r="BI186" s="234">
        <f>IF(O186="nulová",K186,0)</f>
        <v>0</v>
      </c>
      <c r="BJ186" s="19" t="s">
        <v>84</v>
      </c>
      <c r="BK186" s="234">
        <f>ROUND(P186*H186,2)</f>
        <v>0</v>
      </c>
      <c r="BL186" s="19" t="s">
        <v>175</v>
      </c>
      <c r="BM186" s="233" t="s">
        <v>2901</v>
      </c>
    </row>
    <row r="187" s="13" customFormat="1">
      <c r="A187" s="13"/>
      <c r="B187" s="245"/>
      <c r="C187" s="246"/>
      <c r="D187" s="247" t="s">
        <v>605</v>
      </c>
      <c r="E187" s="248" t="s">
        <v>20</v>
      </c>
      <c r="F187" s="249" t="s">
        <v>2902</v>
      </c>
      <c r="G187" s="246"/>
      <c r="H187" s="250">
        <v>1.8</v>
      </c>
      <c r="I187" s="251"/>
      <c r="J187" s="251"/>
      <c r="K187" s="246"/>
      <c r="L187" s="246"/>
      <c r="M187" s="252"/>
      <c r="N187" s="253"/>
      <c r="O187" s="254"/>
      <c r="P187" s="254"/>
      <c r="Q187" s="254"/>
      <c r="R187" s="254"/>
      <c r="S187" s="254"/>
      <c r="T187" s="254"/>
      <c r="U187" s="254"/>
      <c r="V187" s="254"/>
      <c r="W187" s="254"/>
      <c r="X187" s="255"/>
      <c r="Y187" s="13"/>
      <c r="Z187" s="13"/>
      <c r="AA187" s="13"/>
      <c r="AB187" s="13"/>
      <c r="AC187" s="13"/>
      <c r="AD187" s="13"/>
      <c r="AE187" s="13"/>
      <c r="AT187" s="256" t="s">
        <v>605</v>
      </c>
      <c r="AU187" s="256" t="s">
        <v>86</v>
      </c>
      <c r="AV187" s="13" t="s">
        <v>86</v>
      </c>
      <c r="AW187" s="13" t="s">
        <v>5</v>
      </c>
      <c r="AX187" s="13" t="s">
        <v>76</v>
      </c>
      <c r="AY187" s="256" t="s">
        <v>166</v>
      </c>
    </row>
    <row r="188" s="13" customFormat="1">
      <c r="A188" s="13"/>
      <c r="B188" s="245"/>
      <c r="C188" s="246"/>
      <c r="D188" s="247" t="s">
        <v>605</v>
      </c>
      <c r="E188" s="248" t="s">
        <v>20</v>
      </c>
      <c r="F188" s="249" t="s">
        <v>2903</v>
      </c>
      <c r="G188" s="246"/>
      <c r="H188" s="250">
        <v>4.266</v>
      </c>
      <c r="I188" s="251"/>
      <c r="J188" s="251"/>
      <c r="K188" s="246"/>
      <c r="L188" s="246"/>
      <c r="M188" s="252"/>
      <c r="N188" s="253"/>
      <c r="O188" s="254"/>
      <c r="P188" s="254"/>
      <c r="Q188" s="254"/>
      <c r="R188" s="254"/>
      <c r="S188" s="254"/>
      <c r="T188" s="254"/>
      <c r="U188" s="254"/>
      <c r="V188" s="254"/>
      <c r="W188" s="254"/>
      <c r="X188" s="255"/>
      <c r="Y188" s="13"/>
      <c r="Z188" s="13"/>
      <c r="AA188" s="13"/>
      <c r="AB188" s="13"/>
      <c r="AC188" s="13"/>
      <c r="AD188" s="13"/>
      <c r="AE188" s="13"/>
      <c r="AT188" s="256" t="s">
        <v>605</v>
      </c>
      <c r="AU188" s="256" t="s">
        <v>86</v>
      </c>
      <c r="AV188" s="13" t="s">
        <v>86</v>
      </c>
      <c r="AW188" s="13" t="s">
        <v>5</v>
      </c>
      <c r="AX188" s="13" t="s">
        <v>76</v>
      </c>
      <c r="AY188" s="256" t="s">
        <v>166</v>
      </c>
    </row>
    <row r="189" s="13" customFormat="1">
      <c r="A189" s="13"/>
      <c r="B189" s="245"/>
      <c r="C189" s="246"/>
      <c r="D189" s="247" t="s">
        <v>605</v>
      </c>
      <c r="E189" s="248" t="s">
        <v>20</v>
      </c>
      <c r="F189" s="249" t="s">
        <v>2904</v>
      </c>
      <c r="G189" s="246"/>
      <c r="H189" s="250">
        <v>0.432</v>
      </c>
      <c r="I189" s="251"/>
      <c r="J189" s="251"/>
      <c r="K189" s="246"/>
      <c r="L189" s="246"/>
      <c r="M189" s="252"/>
      <c r="N189" s="253"/>
      <c r="O189" s="254"/>
      <c r="P189" s="254"/>
      <c r="Q189" s="254"/>
      <c r="R189" s="254"/>
      <c r="S189" s="254"/>
      <c r="T189" s="254"/>
      <c r="U189" s="254"/>
      <c r="V189" s="254"/>
      <c r="W189" s="254"/>
      <c r="X189" s="255"/>
      <c r="Y189" s="13"/>
      <c r="Z189" s="13"/>
      <c r="AA189" s="13"/>
      <c r="AB189" s="13"/>
      <c r="AC189" s="13"/>
      <c r="AD189" s="13"/>
      <c r="AE189" s="13"/>
      <c r="AT189" s="256" t="s">
        <v>605</v>
      </c>
      <c r="AU189" s="256" t="s">
        <v>86</v>
      </c>
      <c r="AV189" s="13" t="s">
        <v>86</v>
      </c>
      <c r="AW189" s="13" t="s">
        <v>5</v>
      </c>
      <c r="AX189" s="13" t="s">
        <v>76</v>
      </c>
      <c r="AY189" s="256" t="s">
        <v>166</v>
      </c>
    </row>
    <row r="190" s="14" customFormat="1">
      <c r="A190" s="14"/>
      <c r="B190" s="257"/>
      <c r="C190" s="258"/>
      <c r="D190" s="247" t="s">
        <v>605</v>
      </c>
      <c r="E190" s="259" t="s">
        <v>20</v>
      </c>
      <c r="F190" s="260" t="s">
        <v>608</v>
      </c>
      <c r="G190" s="258"/>
      <c r="H190" s="261">
        <v>6.4980000000000002</v>
      </c>
      <c r="I190" s="262"/>
      <c r="J190" s="262"/>
      <c r="K190" s="258"/>
      <c r="L190" s="258"/>
      <c r="M190" s="263"/>
      <c r="N190" s="264"/>
      <c r="O190" s="265"/>
      <c r="P190" s="265"/>
      <c r="Q190" s="265"/>
      <c r="R190" s="265"/>
      <c r="S190" s="265"/>
      <c r="T190" s="265"/>
      <c r="U190" s="265"/>
      <c r="V190" s="265"/>
      <c r="W190" s="265"/>
      <c r="X190" s="266"/>
      <c r="Y190" s="14"/>
      <c r="Z190" s="14"/>
      <c r="AA190" s="14"/>
      <c r="AB190" s="14"/>
      <c r="AC190" s="14"/>
      <c r="AD190" s="14"/>
      <c r="AE190" s="14"/>
      <c r="AT190" s="267" t="s">
        <v>605</v>
      </c>
      <c r="AU190" s="267" t="s">
        <v>86</v>
      </c>
      <c r="AV190" s="14" t="s">
        <v>175</v>
      </c>
      <c r="AW190" s="14" t="s">
        <v>5</v>
      </c>
      <c r="AX190" s="14" t="s">
        <v>84</v>
      </c>
      <c r="AY190" s="267" t="s">
        <v>166</v>
      </c>
    </row>
    <row r="191" s="2" customFormat="1" ht="33" customHeight="1">
      <c r="A191" s="40"/>
      <c r="B191" s="41"/>
      <c r="C191" s="220" t="s">
        <v>263</v>
      </c>
      <c r="D191" s="220" t="s">
        <v>171</v>
      </c>
      <c r="E191" s="221" t="s">
        <v>2905</v>
      </c>
      <c r="F191" s="222" t="s">
        <v>2906</v>
      </c>
      <c r="G191" s="223" t="s">
        <v>599</v>
      </c>
      <c r="H191" s="224">
        <v>4.266</v>
      </c>
      <c r="I191" s="225"/>
      <c r="J191" s="225"/>
      <c r="K191" s="226">
        <f>ROUND(P191*H191,2)</f>
        <v>0</v>
      </c>
      <c r="L191" s="227"/>
      <c r="M191" s="46"/>
      <c r="N191" s="228" t="s">
        <v>20</v>
      </c>
      <c r="O191" s="229" t="s">
        <v>45</v>
      </c>
      <c r="P191" s="230">
        <f>I191+J191</f>
        <v>0</v>
      </c>
      <c r="Q191" s="230">
        <f>ROUND(I191*H191,2)</f>
        <v>0</v>
      </c>
      <c r="R191" s="230">
        <f>ROUND(J191*H191,2)</f>
        <v>0</v>
      </c>
      <c r="S191" s="86"/>
      <c r="T191" s="231">
        <f>S191*H191</f>
        <v>0</v>
      </c>
      <c r="U191" s="231">
        <v>2.45329</v>
      </c>
      <c r="V191" s="231">
        <f>U191*H191</f>
        <v>10.46573514</v>
      </c>
      <c r="W191" s="231">
        <v>0</v>
      </c>
      <c r="X191" s="232">
        <f>W191*H191</f>
        <v>0</v>
      </c>
      <c r="Y191" s="40"/>
      <c r="Z191" s="40"/>
      <c r="AA191" s="40"/>
      <c r="AB191" s="40"/>
      <c r="AC191" s="40"/>
      <c r="AD191" s="40"/>
      <c r="AE191" s="40"/>
      <c r="AR191" s="233" t="s">
        <v>175</v>
      </c>
      <c r="AT191" s="233" t="s">
        <v>171</v>
      </c>
      <c r="AU191" s="233" t="s">
        <v>86</v>
      </c>
      <c r="AY191" s="19" t="s">
        <v>166</v>
      </c>
      <c r="BE191" s="234">
        <f>IF(O191="základní",K191,0)</f>
        <v>0</v>
      </c>
      <c r="BF191" s="234">
        <f>IF(O191="snížená",K191,0)</f>
        <v>0</v>
      </c>
      <c r="BG191" s="234">
        <f>IF(O191="zákl. přenesená",K191,0)</f>
        <v>0</v>
      </c>
      <c r="BH191" s="234">
        <f>IF(O191="sníž. přenesená",K191,0)</f>
        <v>0</v>
      </c>
      <c r="BI191" s="234">
        <f>IF(O191="nulová",K191,0)</f>
        <v>0</v>
      </c>
      <c r="BJ191" s="19" t="s">
        <v>84</v>
      </c>
      <c r="BK191" s="234">
        <f>ROUND(P191*H191,2)</f>
        <v>0</v>
      </c>
      <c r="BL191" s="19" t="s">
        <v>175</v>
      </c>
      <c r="BM191" s="233" t="s">
        <v>2907</v>
      </c>
    </row>
    <row r="192" s="13" customFormat="1">
      <c r="A192" s="13"/>
      <c r="B192" s="245"/>
      <c r="C192" s="246"/>
      <c r="D192" s="247" t="s">
        <v>605</v>
      </c>
      <c r="E192" s="248" t="s">
        <v>20</v>
      </c>
      <c r="F192" s="249" t="s">
        <v>2903</v>
      </c>
      <c r="G192" s="246"/>
      <c r="H192" s="250">
        <v>4.266</v>
      </c>
      <c r="I192" s="251"/>
      <c r="J192" s="251"/>
      <c r="K192" s="246"/>
      <c r="L192" s="246"/>
      <c r="M192" s="252"/>
      <c r="N192" s="253"/>
      <c r="O192" s="254"/>
      <c r="P192" s="254"/>
      <c r="Q192" s="254"/>
      <c r="R192" s="254"/>
      <c r="S192" s="254"/>
      <c r="T192" s="254"/>
      <c r="U192" s="254"/>
      <c r="V192" s="254"/>
      <c r="W192" s="254"/>
      <c r="X192" s="255"/>
      <c r="Y192" s="13"/>
      <c r="Z192" s="13"/>
      <c r="AA192" s="13"/>
      <c r="AB192" s="13"/>
      <c r="AC192" s="13"/>
      <c r="AD192" s="13"/>
      <c r="AE192" s="13"/>
      <c r="AT192" s="256" t="s">
        <v>605</v>
      </c>
      <c r="AU192" s="256" t="s">
        <v>86</v>
      </c>
      <c r="AV192" s="13" t="s">
        <v>86</v>
      </c>
      <c r="AW192" s="13" t="s">
        <v>5</v>
      </c>
      <c r="AX192" s="13" t="s">
        <v>84</v>
      </c>
      <c r="AY192" s="256" t="s">
        <v>166</v>
      </c>
    </row>
    <row r="193" s="2" customFormat="1" ht="24.15" customHeight="1">
      <c r="A193" s="40"/>
      <c r="B193" s="41"/>
      <c r="C193" s="220" t="s">
        <v>267</v>
      </c>
      <c r="D193" s="220" t="s">
        <v>171</v>
      </c>
      <c r="E193" s="221" t="s">
        <v>2908</v>
      </c>
      <c r="F193" s="222" t="s">
        <v>2909</v>
      </c>
      <c r="G193" s="223" t="s">
        <v>1374</v>
      </c>
      <c r="H193" s="224">
        <v>0.104</v>
      </c>
      <c r="I193" s="225"/>
      <c r="J193" s="225"/>
      <c r="K193" s="226">
        <f>ROUND(P193*H193,2)</f>
        <v>0</v>
      </c>
      <c r="L193" s="227"/>
      <c r="M193" s="46"/>
      <c r="N193" s="228" t="s">
        <v>20</v>
      </c>
      <c r="O193" s="229" t="s">
        <v>45</v>
      </c>
      <c r="P193" s="230">
        <f>I193+J193</f>
        <v>0</v>
      </c>
      <c r="Q193" s="230">
        <f>ROUND(I193*H193,2)</f>
        <v>0</v>
      </c>
      <c r="R193" s="230">
        <f>ROUND(J193*H193,2)</f>
        <v>0</v>
      </c>
      <c r="S193" s="86"/>
      <c r="T193" s="231">
        <f>S193*H193</f>
        <v>0</v>
      </c>
      <c r="U193" s="231">
        <v>1.06277</v>
      </c>
      <c r="V193" s="231">
        <f>U193*H193</f>
        <v>0.11052808</v>
      </c>
      <c r="W193" s="231">
        <v>0</v>
      </c>
      <c r="X193" s="232">
        <f>W193*H193</f>
        <v>0</v>
      </c>
      <c r="Y193" s="40"/>
      <c r="Z193" s="40"/>
      <c r="AA193" s="40"/>
      <c r="AB193" s="40"/>
      <c r="AC193" s="40"/>
      <c r="AD193" s="40"/>
      <c r="AE193" s="40"/>
      <c r="AR193" s="233" t="s">
        <v>175</v>
      </c>
      <c r="AT193" s="233" t="s">
        <v>171</v>
      </c>
      <c r="AU193" s="233" t="s">
        <v>86</v>
      </c>
      <c r="AY193" s="19" t="s">
        <v>166</v>
      </c>
      <c r="BE193" s="234">
        <f>IF(O193="základní",K193,0)</f>
        <v>0</v>
      </c>
      <c r="BF193" s="234">
        <f>IF(O193="snížená",K193,0)</f>
        <v>0</v>
      </c>
      <c r="BG193" s="234">
        <f>IF(O193="zákl. přenesená",K193,0)</f>
        <v>0</v>
      </c>
      <c r="BH193" s="234">
        <f>IF(O193="sníž. přenesená",K193,0)</f>
        <v>0</v>
      </c>
      <c r="BI193" s="234">
        <f>IF(O193="nulová",K193,0)</f>
        <v>0</v>
      </c>
      <c r="BJ193" s="19" t="s">
        <v>84</v>
      </c>
      <c r="BK193" s="234">
        <f>ROUND(P193*H193,2)</f>
        <v>0</v>
      </c>
      <c r="BL193" s="19" t="s">
        <v>175</v>
      </c>
      <c r="BM193" s="233" t="s">
        <v>2910</v>
      </c>
    </row>
    <row r="194" s="13" customFormat="1">
      <c r="A194" s="13"/>
      <c r="B194" s="245"/>
      <c r="C194" s="246"/>
      <c r="D194" s="247" t="s">
        <v>605</v>
      </c>
      <c r="E194" s="248" t="s">
        <v>20</v>
      </c>
      <c r="F194" s="249" t="s">
        <v>2911</v>
      </c>
      <c r="G194" s="246"/>
      <c r="H194" s="250">
        <v>0.104</v>
      </c>
      <c r="I194" s="251"/>
      <c r="J194" s="251"/>
      <c r="K194" s="246"/>
      <c r="L194" s="246"/>
      <c r="M194" s="252"/>
      <c r="N194" s="253"/>
      <c r="O194" s="254"/>
      <c r="P194" s="254"/>
      <c r="Q194" s="254"/>
      <c r="R194" s="254"/>
      <c r="S194" s="254"/>
      <c r="T194" s="254"/>
      <c r="U194" s="254"/>
      <c r="V194" s="254"/>
      <c r="W194" s="254"/>
      <c r="X194" s="255"/>
      <c r="Y194" s="13"/>
      <c r="Z194" s="13"/>
      <c r="AA194" s="13"/>
      <c r="AB194" s="13"/>
      <c r="AC194" s="13"/>
      <c r="AD194" s="13"/>
      <c r="AE194" s="13"/>
      <c r="AT194" s="256" t="s">
        <v>605</v>
      </c>
      <c r="AU194" s="256" t="s">
        <v>86</v>
      </c>
      <c r="AV194" s="13" t="s">
        <v>86</v>
      </c>
      <c r="AW194" s="13" t="s">
        <v>5</v>
      </c>
      <c r="AX194" s="13" t="s">
        <v>84</v>
      </c>
      <c r="AY194" s="256" t="s">
        <v>166</v>
      </c>
    </row>
    <row r="195" s="12" customFormat="1" ht="22.8" customHeight="1">
      <c r="A195" s="12"/>
      <c r="B195" s="203"/>
      <c r="C195" s="204"/>
      <c r="D195" s="205" t="s">
        <v>75</v>
      </c>
      <c r="E195" s="218" t="s">
        <v>175</v>
      </c>
      <c r="F195" s="218" t="s">
        <v>2299</v>
      </c>
      <c r="G195" s="204"/>
      <c r="H195" s="204"/>
      <c r="I195" s="207"/>
      <c r="J195" s="207"/>
      <c r="K195" s="219">
        <f>BK195</f>
        <v>0</v>
      </c>
      <c r="L195" s="204"/>
      <c r="M195" s="209"/>
      <c r="N195" s="210"/>
      <c r="O195" s="211"/>
      <c r="P195" s="211"/>
      <c r="Q195" s="212">
        <f>SUM(Q196:Q227)</f>
        <v>0</v>
      </c>
      <c r="R195" s="212">
        <f>SUM(R196:R227)</f>
        <v>0</v>
      </c>
      <c r="S195" s="211"/>
      <c r="T195" s="213">
        <f>SUM(T196:T227)</f>
        <v>0</v>
      </c>
      <c r="U195" s="211"/>
      <c r="V195" s="213">
        <f>SUM(V196:V227)</f>
        <v>29.062002</v>
      </c>
      <c r="W195" s="211"/>
      <c r="X195" s="214">
        <f>SUM(X196:X227)</f>
        <v>0</v>
      </c>
      <c r="Y195" s="12"/>
      <c r="Z195" s="12"/>
      <c r="AA195" s="12"/>
      <c r="AB195" s="12"/>
      <c r="AC195" s="12"/>
      <c r="AD195" s="12"/>
      <c r="AE195" s="12"/>
      <c r="AR195" s="215" t="s">
        <v>84</v>
      </c>
      <c r="AT195" s="216" t="s">
        <v>75</v>
      </c>
      <c r="AU195" s="216" t="s">
        <v>84</v>
      </c>
      <c r="AY195" s="215" t="s">
        <v>166</v>
      </c>
      <c r="BK195" s="217">
        <f>SUM(BK196:BK227)</f>
        <v>0</v>
      </c>
    </row>
    <row r="196" s="2" customFormat="1" ht="24.15" customHeight="1">
      <c r="A196" s="40"/>
      <c r="B196" s="41"/>
      <c r="C196" s="220" t="s">
        <v>271</v>
      </c>
      <c r="D196" s="220" t="s">
        <v>171</v>
      </c>
      <c r="E196" s="221" t="s">
        <v>2300</v>
      </c>
      <c r="F196" s="222" t="s">
        <v>2301</v>
      </c>
      <c r="G196" s="223" t="s">
        <v>599</v>
      </c>
      <c r="H196" s="224">
        <v>17.82</v>
      </c>
      <c r="I196" s="225"/>
      <c r="J196" s="225"/>
      <c r="K196" s="226">
        <f>ROUND(P196*H196,2)</f>
        <v>0</v>
      </c>
      <c r="L196" s="227"/>
      <c r="M196" s="46"/>
      <c r="N196" s="228" t="s">
        <v>20</v>
      </c>
      <c r="O196" s="229" t="s">
        <v>45</v>
      </c>
      <c r="P196" s="230">
        <f>I196+J196</f>
        <v>0</v>
      </c>
      <c r="Q196" s="230">
        <f>ROUND(I196*H196,2)</f>
        <v>0</v>
      </c>
      <c r="R196" s="230">
        <f>ROUND(J196*H196,2)</f>
        <v>0</v>
      </c>
      <c r="S196" s="86"/>
      <c r="T196" s="231">
        <f>S196*H196</f>
        <v>0</v>
      </c>
      <c r="U196" s="231">
        <v>0</v>
      </c>
      <c r="V196" s="231">
        <f>U196*H196</f>
        <v>0</v>
      </c>
      <c r="W196" s="231">
        <v>0</v>
      </c>
      <c r="X196" s="232">
        <f>W196*H196</f>
        <v>0</v>
      </c>
      <c r="Y196" s="40"/>
      <c r="Z196" s="40"/>
      <c r="AA196" s="40"/>
      <c r="AB196" s="40"/>
      <c r="AC196" s="40"/>
      <c r="AD196" s="40"/>
      <c r="AE196" s="40"/>
      <c r="AR196" s="233" t="s">
        <v>175</v>
      </c>
      <c r="AT196" s="233" t="s">
        <v>171</v>
      </c>
      <c r="AU196" s="233" t="s">
        <v>86</v>
      </c>
      <c r="AY196" s="19" t="s">
        <v>166</v>
      </c>
      <c r="BE196" s="234">
        <f>IF(O196="základní",K196,0)</f>
        <v>0</v>
      </c>
      <c r="BF196" s="234">
        <f>IF(O196="snížená",K196,0)</f>
        <v>0</v>
      </c>
      <c r="BG196" s="234">
        <f>IF(O196="zákl. přenesená",K196,0)</f>
        <v>0</v>
      </c>
      <c r="BH196" s="234">
        <f>IF(O196="sníž. přenesená",K196,0)</f>
        <v>0</v>
      </c>
      <c r="BI196" s="234">
        <f>IF(O196="nulová",K196,0)</f>
        <v>0</v>
      </c>
      <c r="BJ196" s="19" t="s">
        <v>84</v>
      </c>
      <c r="BK196" s="234">
        <f>ROUND(P196*H196,2)</f>
        <v>0</v>
      </c>
      <c r="BL196" s="19" t="s">
        <v>175</v>
      </c>
      <c r="BM196" s="233" t="s">
        <v>2912</v>
      </c>
    </row>
    <row r="197" s="13" customFormat="1">
      <c r="A197" s="13"/>
      <c r="B197" s="245"/>
      <c r="C197" s="246"/>
      <c r="D197" s="247" t="s">
        <v>605</v>
      </c>
      <c r="E197" s="248" t="s">
        <v>20</v>
      </c>
      <c r="F197" s="249" t="s">
        <v>2913</v>
      </c>
      <c r="G197" s="246"/>
      <c r="H197" s="250">
        <v>5.3899999999999997</v>
      </c>
      <c r="I197" s="251"/>
      <c r="J197" s="251"/>
      <c r="K197" s="246"/>
      <c r="L197" s="246"/>
      <c r="M197" s="252"/>
      <c r="N197" s="253"/>
      <c r="O197" s="254"/>
      <c r="P197" s="254"/>
      <c r="Q197" s="254"/>
      <c r="R197" s="254"/>
      <c r="S197" s="254"/>
      <c r="T197" s="254"/>
      <c r="U197" s="254"/>
      <c r="V197" s="254"/>
      <c r="W197" s="254"/>
      <c r="X197" s="255"/>
      <c r="Y197" s="13"/>
      <c r="Z197" s="13"/>
      <c r="AA197" s="13"/>
      <c r="AB197" s="13"/>
      <c r="AC197" s="13"/>
      <c r="AD197" s="13"/>
      <c r="AE197" s="13"/>
      <c r="AT197" s="256" t="s">
        <v>605</v>
      </c>
      <c r="AU197" s="256" t="s">
        <v>86</v>
      </c>
      <c r="AV197" s="13" t="s">
        <v>86</v>
      </c>
      <c r="AW197" s="13" t="s">
        <v>5</v>
      </c>
      <c r="AX197" s="13" t="s">
        <v>76</v>
      </c>
      <c r="AY197" s="256" t="s">
        <v>166</v>
      </c>
    </row>
    <row r="198" s="13" customFormat="1">
      <c r="A198" s="13"/>
      <c r="B198" s="245"/>
      <c r="C198" s="246"/>
      <c r="D198" s="247" t="s">
        <v>605</v>
      </c>
      <c r="E198" s="248" t="s">
        <v>20</v>
      </c>
      <c r="F198" s="249" t="s">
        <v>2914</v>
      </c>
      <c r="G198" s="246"/>
      <c r="H198" s="250">
        <v>1.76</v>
      </c>
      <c r="I198" s="251"/>
      <c r="J198" s="251"/>
      <c r="K198" s="246"/>
      <c r="L198" s="246"/>
      <c r="M198" s="252"/>
      <c r="N198" s="253"/>
      <c r="O198" s="254"/>
      <c r="P198" s="254"/>
      <c r="Q198" s="254"/>
      <c r="R198" s="254"/>
      <c r="S198" s="254"/>
      <c r="T198" s="254"/>
      <c r="U198" s="254"/>
      <c r="V198" s="254"/>
      <c r="W198" s="254"/>
      <c r="X198" s="255"/>
      <c r="Y198" s="13"/>
      <c r="Z198" s="13"/>
      <c r="AA198" s="13"/>
      <c r="AB198" s="13"/>
      <c r="AC198" s="13"/>
      <c r="AD198" s="13"/>
      <c r="AE198" s="13"/>
      <c r="AT198" s="256" t="s">
        <v>605</v>
      </c>
      <c r="AU198" s="256" t="s">
        <v>86</v>
      </c>
      <c r="AV198" s="13" t="s">
        <v>86</v>
      </c>
      <c r="AW198" s="13" t="s">
        <v>5</v>
      </c>
      <c r="AX198" s="13" t="s">
        <v>76</v>
      </c>
      <c r="AY198" s="256" t="s">
        <v>166</v>
      </c>
    </row>
    <row r="199" s="15" customFormat="1">
      <c r="A199" s="15"/>
      <c r="B199" s="277"/>
      <c r="C199" s="278"/>
      <c r="D199" s="247" t="s">
        <v>605</v>
      </c>
      <c r="E199" s="279" t="s">
        <v>20</v>
      </c>
      <c r="F199" s="280" t="s">
        <v>2361</v>
      </c>
      <c r="G199" s="278"/>
      <c r="H199" s="279" t="s">
        <v>20</v>
      </c>
      <c r="I199" s="281"/>
      <c r="J199" s="281"/>
      <c r="K199" s="278"/>
      <c r="L199" s="278"/>
      <c r="M199" s="282"/>
      <c r="N199" s="283"/>
      <c r="O199" s="284"/>
      <c r="P199" s="284"/>
      <c r="Q199" s="284"/>
      <c r="R199" s="284"/>
      <c r="S199" s="284"/>
      <c r="T199" s="284"/>
      <c r="U199" s="284"/>
      <c r="V199" s="284"/>
      <c r="W199" s="284"/>
      <c r="X199" s="285"/>
      <c r="Y199" s="15"/>
      <c r="Z199" s="15"/>
      <c r="AA199" s="15"/>
      <c r="AB199" s="15"/>
      <c r="AC199" s="15"/>
      <c r="AD199" s="15"/>
      <c r="AE199" s="15"/>
      <c r="AT199" s="286" t="s">
        <v>605</v>
      </c>
      <c r="AU199" s="286" t="s">
        <v>86</v>
      </c>
      <c r="AV199" s="15" t="s">
        <v>84</v>
      </c>
      <c r="AW199" s="15" t="s">
        <v>5</v>
      </c>
      <c r="AX199" s="15" t="s">
        <v>76</v>
      </c>
      <c r="AY199" s="286" t="s">
        <v>166</v>
      </c>
    </row>
    <row r="200" s="13" customFormat="1">
      <c r="A200" s="13"/>
      <c r="B200" s="245"/>
      <c r="C200" s="246"/>
      <c r="D200" s="247" t="s">
        <v>605</v>
      </c>
      <c r="E200" s="248" t="s">
        <v>20</v>
      </c>
      <c r="F200" s="249" t="s">
        <v>2915</v>
      </c>
      <c r="G200" s="246"/>
      <c r="H200" s="250">
        <v>2.3100000000000001</v>
      </c>
      <c r="I200" s="251"/>
      <c r="J200" s="251"/>
      <c r="K200" s="246"/>
      <c r="L200" s="246"/>
      <c r="M200" s="252"/>
      <c r="N200" s="253"/>
      <c r="O200" s="254"/>
      <c r="P200" s="254"/>
      <c r="Q200" s="254"/>
      <c r="R200" s="254"/>
      <c r="S200" s="254"/>
      <c r="T200" s="254"/>
      <c r="U200" s="254"/>
      <c r="V200" s="254"/>
      <c r="W200" s="254"/>
      <c r="X200" s="255"/>
      <c r="Y200" s="13"/>
      <c r="Z200" s="13"/>
      <c r="AA200" s="13"/>
      <c r="AB200" s="13"/>
      <c r="AC200" s="13"/>
      <c r="AD200" s="13"/>
      <c r="AE200" s="13"/>
      <c r="AT200" s="256" t="s">
        <v>605</v>
      </c>
      <c r="AU200" s="256" t="s">
        <v>86</v>
      </c>
      <c r="AV200" s="13" t="s">
        <v>86</v>
      </c>
      <c r="AW200" s="13" t="s">
        <v>5</v>
      </c>
      <c r="AX200" s="13" t="s">
        <v>76</v>
      </c>
      <c r="AY200" s="256" t="s">
        <v>166</v>
      </c>
    </row>
    <row r="201" s="13" customFormat="1">
      <c r="A201" s="13"/>
      <c r="B201" s="245"/>
      <c r="C201" s="246"/>
      <c r="D201" s="247" t="s">
        <v>605</v>
      </c>
      <c r="E201" s="248" t="s">
        <v>20</v>
      </c>
      <c r="F201" s="249" t="s">
        <v>2916</v>
      </c>
      <c r="G201" s="246"/>
      <c r="H201" s="250">
        <v>2.6400000000000001</v>
      </c>
      <c r="I201" s="251"/>
      <c r="J201" s="251"/>
      <c r="K201" s="246"/>
      <c r="L201" s="246"/>
      <c r="M201" s="252"/>
      <c r="N201" s="253"/>
      <c r="O201" s="254"/>
      <c r="P201" s="254"/>
      <c r="Q201" s="254"/>
      <c r="R201" s="254"/>
      <c r="S201" s="254"/>
      <c r="T201" s="254"/>
      <c r="U201" s="254"/>
      <c r="V201" s="254"/>
      <c r="W201" s="254"/>
      <c r="X201" s="255"/>
      <c r="Y201" s="13"/>
      <c r="Z201" s="13"/>
      <c r="AA201" s="13"/>
      <c r="AB201" s="13"/>
      <c r="AC201" s="13"/>
      <c r="AD201" s="13"/>
      <c r="AE201" s="13"/>
      <c r="AT201" s="256" t="s">
        <v>605</v>
      </c>
      <c r="AU201" s="256" t="s">
        <v>86</v>
      </c>
      <c r="AV201" s="13" t="s">
        <v>86</v>
      </c>
      <c r="AW201" s="13" t="s">
        <v>5</v>
      </c>
      <c r="AX201" s="13" t="s">
        <v>76</v>
      </c>
      <c r="AY201" s="256" t="s">
        <v>166</v>
      </c>
    </row>
    <row r="202" s="13" customFormat="1">
      <c r="A202" s="13"/>
      <c r="B202" s="245"/>
      <c r="C202" s="246"/>
      <c r="D202" s="247" t="s">
        <v>605</v>
      </c>
      <c r="E202" s="248" t="s">
        <v>20</v>
      </c>
      <c r="F202" s="249" t="s">
        <v>2917</v>
      </c>
      <c r="G202" s="246"/>
      <c r="H202" s="250">
        <v>5.7199999999999998</v>
      </c>
      <c r="I202" s="251"/>
      <c r="J202" s="251"/>
      <c r="K202" s="246"/>
      <c r="L202" s="246"/>
      <c r="M202" s="252"/>
      <c r="N202" s="253"/>
      <c r="O202" s="254"/>
      <c r="P202" s="254"/>
      <c r="Q202" s="254"/>
      <c r="R202" s="254"/>
      <c r="S202" s="254"/>
      <c r="T202" s="254"/>
      <c r="U202" s="254"/>
      <c r="V202" s="254"/>
      <c r="W202" s="254"/>
      <c r="X202" s="255"/>
      <c r="Y202" s="13"/>
      <c r="Z202" s="13"/>
      <c r="AA202" s="13"/>
      <c r="AB202" s="13"/>
      <c r="AC202" s="13"/>
      <c r="AD202" s="13"/>
      <c r="AE202" s="13"/>
      <c r="AT202" s="256" t="s">
        <v>605</v>
      </c>
      <c r="AU202" s="256" t="s">
        <v>86</v>
      </c>
      <c r="AV202" s="13" t="s">
        <v>86</v>
      </c>
      <c r="AW202" s="13" t="s">
        <v>5</v>
      </c>
      <c r="AX202" s="13" t="s">
        <v>76</v>
      </c>
      <c r="AY202" s="256" t="s">
        <v>166</v>
      </c>
    </row>
    <row r="203" s="14" customFormat="1">
      <c r="A203" s="14"/>
      <c r="B203" s="257"/>
      <c r="C203" s="258"/>
      <c r="D203" s="247" t="s">
        <v>605</v>
      </c>
      <c r="E203" s="259" t="s">
        <v>20</v>
      </c>
      <c r="F203" s="260" t="s">
        <v>608</v>
      </c>
      <c r="G203" s="258"/>
      <c r="H203" s="261">
        <v>17.82</v>
      </c>
      <c r="I203" s="262"/>
      <c r="J203" s="262"/>
      <c r="K203" s="258"/>
      <c r="L203" s="258"/>
      <c r="M203" s="263"/>
      <c r="N203" s="264"/>
      <c r="O203" s="265"/>
      <c r="P203" s="265"/>
      <c r="Q203" s="265"/>
      <c r="R203" s="265"/>
      <c r="S203" s="265"/>
      <c r="T203" s="265"/>
      <c r="U203" s="265"/>
      <c r="V203" s="265"/>
      <c r="W203" s="265"/>
      <c r="X203" s="266"/>
      <c r="Y203" s="14"/>
      <c r="Z203" s="14"/>
      <c r="AA203" s="14"/>
      <c r="AB203" s="14"/>
      <c r="AC203" s="14"/>
      <c r="AD203" s="14"/>
      <c r="AE203" s="14"/>
      <c r="AT203" s="267" t="s">
        <v>605</v>
      </c>
      <c r="AU203" s="267" t="s">
        <v>86</v>
      </c>
      <c r="AV203" s="14" t="s">
        <v>175</v>
      </c>
      <c r="AW203" s="14" t="s">
        <v>5</v>
      </c>
      <c r="AX203" s="14" t="s">
        <v>84</v>
      </c>
      <c r="AY203" s="267" t="s">
        <v>166</v>
      </c>
    </row>
    <row r="204" s="2" customFormat="1" ht="37.8" customHeight="1">
      <c r="A204" s="40"/>
      <c r="B204" s="41"/>
      <c r="C204" s="220" t="s">
        <v>275</v>
      </c>
      <c r="D204" s="220" t="s">
        <v>171</v>
      </c>
      <c r="E204" s="221" t="s">
        <v>2321</v>
      </c>
      <c r="F204" s="222" t="s">
        <v>2322</v>
      </c>
      <c r="G204" s="223" t="s">
        <v>730</v>
      </c>
      <c r="H204" s="224">
        <v>93</v>
      </c>
      <c r="I204" s="225"/>
      <c r="J204" s="225"/>
      <c r="K204" s="226">
        <f>ROUND(P204*H204,2)</f>
        <v>0</v>
      </c>
      <c r="L204" s="227"/>
      <c r="M204" s="46"/>
      <c r="N204" s="228" t="s">
        <v>20</v>
      </c>
      <c r="O204" s="229" t="s">
        <v>45</v>
      </c>
      <c r="P204" s="230">
        <f>I204+J204</f>
        <v>0</v>
      </c>
      <c r="Q204" s="230">
        <f>ROUND(I204*H204,2)</f>
        <v>0</v>
      </c>
      <c r="R204" s="230">
        <f>ROUND(J204*H204,2)</f>
        <v>0</v>
      </c>
      <c r="S204" s="86"/>
      <c r="T204" s="231">
        <f>S204*H204</f>
        <v>0</v>
      </c>
      <c r="U204" s="231">
        <v>0.00165</v>
      </c>
      <c r="V204" s="231">
        <f>U204*H204</f>
        <v>0.15345</v>
      </c>
      <c r="W204" s="231">
        <v>0</v>
      </c>
      <c r="X204" s="232">
        <f>W204*H204</f>
        <v>0</v>
      </c>
      <c r="Y204" s="40"/>
      <c r="Z204" s="40"/>
      <c r="AA204" s="40"/>
      <c r="AB204" s="40"/>
      <c r="AC204" s="40"/>
      <c r="AD204" s="40"/>
      <c r="AE204" s="40"/>
      <c r="AR204" s="233" t="s">
        <v>175</v>
      </c>
      <c r="AT204" s="233" t="s">
        <v>171</v>
      </c>
      <c r="AU204" s="233" t="s">
        <v>86</v>
      </c>
      <c r="AY204" s="19" t="s">
        <v>166</v>
      </c>
      <c r="BE204" s="234">
        <f>IF(O204="základní",K204,0)</f>
        <v>0</v>
      </c>
      <c r="BF204" s="234">
        <f>IF(O204="snížená",K204,0)</f>
        <v>0</v>
      </c>
      <c r="BG204" s="234">
        <f>IF(O204="zákl. přenesená",K204,0)</f>
        <v>0</v>
      </c>
      <c r="BH204" s="234">
        <f>IF(O204="sníž. přenesená",K204,0)</f>
        <v>0</v>
      </c>
      <c r="BI204" s="234">
        <f>IF(O204="nulová",K204,0)</f>
        <v>0</v>
      </c>
      <c r="BJ204" s="19" t="s">
        <v>84</v>
      </c>
      <c r="BK204" s="234">
        <f>ROUND(P204*H204,2)</f>
        <v>0</v>
      </c>
      <c r="BL204" s="19" t="s">
        <v>175</v>
      </c>
      <c r="BM204" s="233" t="s">
        <v>2918</v>
      </c>
    </row>
    <row r="205" s="13" customFormat="1">
      <c r="A205" s="13"/>
      <c r="B205" s="245"/>
      <c r="C205" s="246"/>
      <c r="D205" s="247" t="s">
        <v>605</v>
      </c>
      <c r="E205" s="248" t="s">
        <v>20</v>
      </c>
      <c r="F205" s="249" t="s">
        <v>2919</v>
      </c>
      <c r="G205" s="246"/>
      <c r="H205" s="250">
        <v>70</v>
      </c>
      <c r="I205" s="251"/>
      <c r="J205" s="251"/>
      <c r="K205" s="246"/>
      <c r="L205" s="246"/>
      <c r="M205" s="252"/>
      <c r="N205" s="253"/>
      <c r="O205" s="254"/>
      <c r="P205" s="254"/>
      <c r="Q205" s="254"/>
      <c r="R205" s="254"/>
      <c r="S205" s="254"/>
      <c r="T205" s="254"/>
      <c r="U205" s="254"/>
      <c r="V205" s="254"/>
      <c r="W205" s="254"/>
      <c r="X205" s="255"/>
      <c r="Y205" s="13"/>
      <c r="Z205" s="13"/>
      <c r="AA205" s="13"/>
      <c r="AB205" s="13"/>
      <c r="AC205" s="13"/>
      <c r="AD205" s="13"/>
      <c r="AE205" s="13"/>
      <c r="AT205" s="256" t="s">
        <v>605</v>
      </c>
      <c r="AU205" s="256" t="s">
        <v>86</v>
      </c>
      <c r="AV205" s="13" t="s">
        <v>86</v>
      </c>
      <c r="AW205" s="13" t="s">
        <v>5</v>
      </c>
      <c r="AX205" s="13" t="s">
        <v>76</v>
      </c>
      <c r="AY205" s="256" t="s">
        <v>166</v>
      </c>
    </row>
    <row r="206" s="13" customFormat="1">
      <c r="A206" s="13"/>
      <c r="B206" s="245"/>
      <c r="C206" s="246"/>
      <c r="D206" s="247" t="s">
        <v>605</v>
      </c>
      <c r="E206" s="248" t="s">
        <v>20</v>
      </c>
      <c r="F206" s="249" t="s">
        <v>2920</v>
      </c>
      <c r="G206" s="246"/>
      <c r="H206" s="250">
        <v>23</v>
      </c>
      <c r="I206" s="251"/>
      <c r="J206" s="251"/>
      <c r="K206" s="246"/>
      <c r="L206" s="246"/>
      <c r="M206" s="252"/>
      <c r="N206" s="253"/>
      <c r="O206" s="254"/>
      <c r="P206" s="254"/>
      <c r="Q206" s="254"/>
      <c r="R206" s="254"/>
      <c r="S206" s="254"/>
      <c r="T206" s="254"/>
      <c r="U206" s="254"/>
      <c r="V206" s="254"/>
      <c r="W206" s="254"/>
      <c r="X206" s="255"/>
      <c r="Y206" s="13"/>
      <c r="Z206" s="13"/>
      <c r="AA206" s="13"/>
      <c r="AB206" s="13"/>
      <c r="AC206" s="13"/>
      <c r="AD206" s="13"/>
      <c r="AE206" s="13"/>
      <c r="AT206" s="256" t="s">
        <v>605</v>
      </c>
      <c r="AU206" s="256" t="s">
        <v>86</v>
      </c>
      <c r="AV206" s="13" t="s">
        <v>86</v>
      </c>
      <c r="AW206" s="13" t="s">
        <v>5</v>
      </c>
      <c r="AX206" s="13" t="s">
        <v>76</v>
      </c>
      <c r="AY206" s="256" t="s">
        <v>166</v>
      </c>
    </row>
    <row r="207" s="14" customFormat="1">
      <c r="A207" s="14"/>
      <c r="B207" s="257"/>
      <c r="C207" s="258"/>
      <c r="D207" s="247" t="s">
        <v>605</v>
      </c>
      <c r="E207" s="259" t="s">
        <v>20</v>
      </c>
      <c r="F207" s="260" t="s">
        <v>608</v>
      </c>
      <c r="G207" s="258"/>
      <c r="H207" s="261">
        <v>93</v>
      </c>
      <c r="I207" s="262"/>
      <c r="J207" s="262"/>
      <c r="K207" s="258"/>
      <c r="L207" s="258"/>
      <c r="M207" s="263"/>
      <c r="N207" s="264"/>
      <c r="O207" s="265"/>
      <c r="P207" s="265"/>
      <c r="Q207" s="265"/>
      <c r="R207" s="265"/>
      <c r="S207" s="265"/>
      <c r="T207" s="265"/>
      <c r="U207" s="265"/>
      <c r="V207" s="265"/>
      <c r="W207" s="265"/>
      <c r="X207" s="266"/>
      <c r="Y207" s="14"/>
      <c r="Z207" s="14"/>
      <c r="AA207" s="14"/>
      <c r="AB207" s="14"/>
      <c r="AC207" s="14"/>
      <c r="AD207" s="14"/>
      <c r="AE207" s="14"/>
      <c r="AT207" s="267" t="s">
        <v>605</v>
      </c>
      <c r="AU207" s="267" t="s">
        <v>86</v>
      </c>
      <c r="AV207" s="14" t="s">
        <v>175</v>
      </c>
      <c r="AW207" s="14" t="s">
        <v>5</v>
      </c>
      <c r="AX207" s="14" t="s">
        <v>84</v>
      </c>
      <c r="AY207" s="267" t="s">
        <v>166</v>
      </c>
    </row>
    <row r="208" s="2" customFormat="1" ht="16.5" customHeight="1">
      <c r="A208" s="40"/>
      <c r="B208" s="41"/>
      <c r="C208" s="235" t="s">
        <v>279</v>
      </c>
      <c r="D208" s="235" t="s">
        <v>163</v>
      </c>
      <c r="E208" s="236" t="s">
        <v>2324</v>
      </c>
      <c r="F208" s="237" t="s">
        <v>2325</v>
      </c>
      <c r="G208" s="238" t="s">
        <v>730</v>
      </c>
      <c r="H208" s="239">
        <v>93</v>
      </c>
      <c r="I208" s="240"/>
      <c r="J208" s="241"/>
      <c r="K208" s="242">
        <f>ROUND(P208*H208,2)</f>
        <v>0</v>
      </c>
      <c r="L208" s="241"/>
      <c r="M208" s="243"/>
      <c r="N208" s="244" t="s">
        <v>20</v>
      </c>
      <c r="O208" s="229" t="s">
        <v>45</v>
      </c>
      <c r="P208" s="230">
        <f>I208+J208</f>
        <v>0</v>
      </c>
      <c r="Q208" s="230">
        <f>ROUND(I208*H208,2)</f>
        <v>0</v>
      </c>
      <c r="R208" s="230">
        <f>ROUND(J208*H208,2)</f>
        <v>0</v>
      </c>
      <c r="S208" s="86"/>
      <c r="T208" s="231">
        <f>S208*H208</f>
        <v>0</v>
      </c>
      <c r="U208" s="231">
        <v>0.30399999999999999</v>
      </c>
      <c r="V208" s="231">
        <f>U208*H208</f>
        <v>28.271999999999998</v>
      </c>
      <c r="W208" s="231">
        <v>0</v>
      </c>
      <c r="X208" s="232">
        <f>W208*H208</f>
        <v>0</v>
      </c>
      <c r="Y208" s="40"/>
      <c r="Z208" s="40"/>
      <c r="AA208" s="40"/>
      <c r="AB208" s="40"/>
      <c r="AC208" s="40"/>
      <c r="AD208" s="40"/>
      <c r="AE208" s="40"/>
      <c r="AR208" s="233" t="s">
        <v>194</v>
      </c>
      <c r="AT208" s="233" t="s">
        <v>163</v>
      </c>
      <c r="AU208" s="233" t="s">
        <v>86</v>
      </c>
      <c r="AY208" s="19" t="s">
        <v>166</v>
      </c>
      <c r="BE208" s="234">
        <f>IF(O208="základní",K208,0)</f>
        <v>0</v>
      </c>
      <c r="BF208" s="234">
        <f>IF(O208="snížená",K208,0)</f>
        <v>0</v>
      </c>
      <c r="BG208" s="234">
        <f>IF(O208="zákl. přenesená",K208,0)</f>
        <v>0</v>
      </c>
      <c r="BH208" s="234">
        <f>IF(O208="sníž. přenesená",K208,0)</f>
        <v>0</v>
      </c>
      <c r="BI208" s="234">
        <f>IF(O208="nulová",K208,0)</f>
        <v>0</v>
      </c>
      <c r="BJ208" s="19" t="s">
        <v>84</v>
      </c>
      <c r="BK208" s="234">
        <f>ROUND(P208*H208,2)</f>
        <v>0</v>
      </c>
      <c r="BL208" s="19" t="s">
        <v>175</v>
      </c>
      <c r="BM208" s="233" t="s">
        <v>2921</v>
      </c>
    </row>
    <row r="209" s="2" customFormat="1" ht="37.8" customHeight="1">
      <c r="A209" s="40"/>
      <c r="B209" s="41"/>
      <c r="C209" s="220" t="s">
        <v>283</v>
      </c>
      <c r="D209" s="220" t="s">
        <v>171</v>
      </c>
      <c r="E209" s="221" t="s">
        <v>2922</v>
      </c>
      <c r="F209" s="222" t="s">
        <v>2923</v>
      </c>
      <c r="G209" s="223" t="s">
        <v>599</v>
      </c>
      <c r="H209" s="224">
        <v>3.8999999999999999</v>
      </c>
      <c r="I209" s="225"/>
      <c r="J209" s="225"/>
      <c r="K209" s="226">
        <f>ROUND(P209*H209,2)</f>
        <v>0</v>
      </c>
      <c r="L209" s="227"/>
      <c r="M209" s="46"/>
      <c r="N209" s="228" t="s">
        <v>20</v>
      </c>
      <c r="O209" s="229" t="s">
        <v>45</v>
      </c>
      <c r="P209" s="230">
        <f>I209+J209</f>
        <v>0</v>
      </c>
      <c r="Q209" s="230">
        <f>ROUND(I209*H209,2)</f>
        <v>0</v>
      </c>
      <c r="R209" s="230">
        <f>ROUND(J209*H209,2)</f>
        <v>0</v>
      </c>
      <c r="S209" s="86"/>
      <c r="T209" s="231">
        <f>S209*H209</f>
        <v>0</v>
      </c>
      <c r="U209" s="231">
        <v>0</v>
      </c>
      <c r="V209" s="231">
        <f>U209*H209</f>
        <v>0</v>
      </c>
      <c r="W209" s="231">
        <v>0</v>
      </c>
      <c r="X209" s="232">
        <f>W209*H209</f>
        <v>0</v>
      </c>
      <c r="Y209" s="40"/>
      <c r="Z209" s="40"/>
      <c r="AA209" s="40"/>
      <c r="AB209" s="40"/>
      <c r="AC209" s="40"/>
      <c r="AD209" s="40"/>
      <c r="AE209" s="40"/>
      <c r="AR209" s="233" t="s">
        <v>175</v>
      </c>
      <c r="AT209" s="233" t="s">
        <v>171</v>
      </c>
      <c r="AU209" s="233" t="s">
        <v>86</v>
      </c>
      <c r="AY209" s="19" t="s">
        <v>166</v>
      </c>
      <c r="BE209" s="234">
        <f>IF(O209="základní",K209,0)</f>
        <v>0</v>
      </c>
      <c r="BF209" s="234">
        <f>IF(O209="snížená",K209,0)</f>
        <v>0</v>
      </c>
      <c r="BG209" s="234">
        <f>IF(O209="zákl. přenesená",K209,0)</f>
        <v>0</v>
      </c>
      <c r="BH209" s="234">
        <f>IF(O209="sníž. přenesená",K209,0)</f>
        <v>0</v>
      </c>
      <c r="BI209" s="234">
        <f>IF(O209="nulová",K209,0)</f>
        <v>0</v>
      </c>
      <c r="BJ209" s="19" t="s">
        <v>84</v>
      </c>
      <c r="BK209" s="234">
        <f>ROUND(P209*H209,2)</f>
        <v>0</v>
      </c>
      <c r="BL209" s="19" t="s">
        <v>175</v>
      </c>
      <c r="BM209" s="233" t="s">
        <v>2924</v>
      </c>
    </row>
    <row r="210" s="13" customFormat="1">
      <c r="A210" s="13"/>
      <c r="B210" s="245"/>
      <c r="C210" s="246"/>
      <c r="D210" s="247" t="s">
        <v>605</v>
      </c>
      <c r="E210" s="248" t="s">
        <v>20</v>
      </c>
      <c r="F210" s="249" t="s">
        <v>2925</v>
      </c>
      <c r="G210" s="246"/>
      <c r="H210" s="250">
        <v>2.9399999999999999</v>
      </c>
      <c r="I210" s="251"/>
      <c r="J210" s="251"/>
      <c r="K210" s="246"/>
      <c r="L210" s="246"/>
      <c r="M210" s="252"/>
      <c r="N210" s="253"/>
      <c r="O210" s="254"/>
      <c r="P210" s="254"/>
      <c r="Q210" s="254"/>
      <c r="R210" s="254"/>
      <c r="S210" s="254"/>
      <c r="T210" s="254"/>
      <c r="U210" s="254"/>
      <c r="V210" s="254"/>
      <c r="W210" s="254"/>
      <c r="X210" s="255"/>
      <c r="Y210" s="13"/>
      <c r="Z210" s="13"/>
      <c r="AA210" s="13"/>
      <c r="AB210" s="13"/>
      <c r="AC210" s="13"/>
      <c r="AD210" s="13"/>
      <c r="AE210" s="13"/>
      <c r="AT210" s="256" t="s">
        <v>605</v>
      </c>
      <c r="AU210" s="256" t="s">
        <v>86</v>
      </c>
      <c r="AV210" s="13" t="s">
        <v>86</v>
      </c>
      <c r="AW210" s="13" t="s">
        <v>5</v>
      </c>
      <c r="AX210" s="13" t="s">
        <v>76</v>
      </c>
      <c r="AY210" s="256" t="s">
        <v>166</v>
      </c>
    </row>
    <row r="211" s="13" customFormat="1">
      <c r="A211" s="13"/>
      <c r="B211" s="245"/>
      <c r="C211" s="246"/>
      <c r="D211" s="247" t="s">
        <v>605</v>
      </c>
      <c r="E211" s="248" t="s">
        <v>20</v>
      </c>
      <c r="F211" s="249" t="s">
        <v>2926</v>
      </c>
      <c r="G211" s="246"/>
      <c r="H211" s="250">
        <v>0.95999999999999996</v>
      </c>
      <c r="I211" s="251"/>
      <c r="J211" s="251"/>
      <c r="K211" s="246"/>
      <c r="L211" s="246"/>
      <c r="M211" s="252"/>
      <c r="N211" s="253"/>
      <c r="O211" s="254"/>
      <c r="P211" s="254"/>
      <c r="Q211" s="254"/>
      <c r="R211" s="254"/>
      <c r="S211" s="254"/>
      <c r="T211" s="254"/>
      <c r="U211" s="254"/>
      <c r="V211" s="254"/>
      <c r="W211" s="254"/>
      <c r="X211" s="255"/>
      <c r="Y211" s="13"/>
      <c r="Z211" s="13"/>
      <c r="AA211" s="13"/>
      <c r="AB211" s="13"/>
      <c r="AC211" s="13"/>
      <c r="AD211" s="13"/>
      <c r="AE211" s="13"/>
      <c r="AT211" s="256" t="s">
        <v>605</v>
      </c>
      <c r="AU211" s="256" t="s">
        <v>86</v>
      </c>
      <c r="AV211" s="13" t="s">
        <v>86</v>
      </c>
      <c r="AW211" s="13" t="s">
        <v>5</v>
      </c>
      <c r="AX211" s="13" t="s">
        <v>76</v>
      </c>
      <c r="AY211" s="256" t="s">
        <v>166</v>
      </c>
    </row>
    <row r="212" s="14" customFormat="1">
      <c r="A212" s="14"/>
      <c r="B212" s="257"/>
      <c r="C212" s="258"/>
      <c r="D212" s="247" t="s">
        <v>605</v>
      </c>
      <c r="E212" s="259" t="s">
        <v>20</v>
      </c>
      <c r="F212" s="260" t="s">
        <v>608</v>
      </c>
      <c r="G212" s="258"/>
      <c r="H212" s="261">
        <v>3.8999999999999999</v>
      </c>
      <c r="I212" s="262"/>
      <c r="J212" s="262"/>
      <c r="K212" s="258"/>
      <c r="L212" s="258"/>
      <c r="M212" s="263"/>
      <c r="N212" s="264"/>
      <c r="O212" s="265"/>
      <c r="P212" s="265"/>
      <c r="Q212" s="265"/>
      <c r="R212" s="265"/>
      <c r="S212" s="265"/>
      <c r="T212" s="265"/>
      <c r="U212" s="265"/>
      <c r="V212" s="265"/>
      <c r="W212" s="265"/>
      <c r="X212" s="266"/>
      <c r="Y212" s="14"/>
      <c r="Z212" s="14"/>
      <c r="AA212" s="14"/>
      <c r="AB212" s="14"/>
      <c r="AC212" s="14"/>
      <c r="AD212" s="14"/>
      <c r="AE212" s="14"/>
      <c r="AT212" s="267" t="s">
        <v>605</v>
      </c>
      <c r="AU212" s="267" t="s">
        <v>86</v>
      </c>
      <c r="AV212" s="14" t="s">
        <v>175</v>
      </c>
      <c r="AW212" s="14" t="s">
        <v>5</v>
      </c>
      <c r="AX212" s="14" t="s">
        <v>84</v>
      </c>
      <c r="AY212" s="267" t="s">
        <v>166</v>
      </c>
    </row>
    <row r="213" s="2" customFormat="1" ht="37.8" customHeight="1">
      <c r="A213" s="40"/>
      <c r="B213" s="41"/>
      <c r="C213" s="220" t="s">
        <v>287</v>
      </c>
      <c r="D213" s="220" t="s">
        <v>171</v>
      </c>
      <c r="E213" s="221" t="s">
        <v>2327</v>
      </c>
      <c r="F213" s="222" t="s">
        <v>2328</v>
      </c>
      <c r="G213" s="223" t="s">
        <v>599</v>
      </c>
      <c r="H213" s="224">
        <v>21.449999999999999</v>
      </c>
      <c r="I213" s="225"/>
      <c r="J213" s="225"/>
      <c r="K213" s="226">
        <f>ROUND(P213*H213,2)</f>
        <v>0</v>
      </c>
      <c r="L213" s="227"/>
      <c r="M213" s="46"/>
      <c r="N213" s="228" t="s">
        <v>20</v>
      </c>
      <c r="O213" s="229" t="s">
        <v>45</v>
      </c>
      <c r="P213" s="230">
        <f>I213+J213</f>
        <v>0</v>
      </c>
      <c r="Q213" s="230">
        <f>ROUND(I213*H213,2)</f>
        <v>0</v>
      </c>
      <c r="R213" s="230">
        <f>ROUND(J213*H213,2)</f>
        <v>0</v>
      </c>
      <c r="S213" s="86"/>
      <c r="T213" s="231">
        <f>S213*H213</f>
        <v>0</v>
      </c>
      <c r="U213" s="231">
        <v>0</v>
      </c>
      <c r="V213" s="231">
        <f>U213*H213</f>
        <v>0</v>
      </c>
      <c r="W213" s="231">
        <v>0</v>
      </c>
      <c r="X213" s="232">
        <f>W213*H213</f>
        <v>0</v>
      </c>
      <c r="Y213" s="40"/>
      <c r="Z213" s="40"/>
      <c r="AA213" s="40"/>
      <c r="AB213" s="40"/>
      <c r="AC213" s="40"/>
      <c r="AD213" s="40"/>
      <c r="AE213" s="40"/>
      <c r="AR213" s="233" t="s">
        <v>175</v>
      </c>
      <c r="AT213" s="233" t="s">
        <v>171</v>
      </c>
      <c r="AU213" s="233" t="s">
        <v>86</v>
      </c>
      <c r="AY213" s="19" t="s">
        <v>166</v>
      </c>
      <c r="BE213" s="234">
        <f>IF(O213="základní",K213,0)</f>
        <v>0</v>
      </c>
      <c r="BF213" s="234">
        <f>IF(O213="snížená",K213,0)</f>
        <v>0</v>
      </c>
      <c r="BG213" s="234">
        <f>IF(O213="zákl. přenesená",K213,0)</f>
        <v>0</v>
      </c>
      <c r="BH213" s="234">
        <f>IF(O213="sníž. přenesená",K213,0)</f>
        <v>0</v>
      </c>
      <c r="BI213" s="234">
        <f>IF(O213="nulová",K213,0)</f>
        <v>0</v>
      </c>
      <c r="BJ213" s="19" t="s">
        <v>84</v>
      </c>
      <c r="BK213" s="234">
        <f>ROUND(P213*H213,2)</f>
        <v>0</v>
      </c>
      <c r="BL213" s="19" t="s">
        <v>175</v>
      </c>
      <c r="BM213" s="233" t="s">
        <v>2927</v>
      </c>
    </row>
    <row r="214" s="13" customFormat="1">
      <c r="A214" s="13"/>
      <c r="B214" s="245"/>
      <c r="C214" s="246"/>
      <c r="D214" s="247" t="s">
        <v>605</v>
      </c>
      <c r="E214" s="248" t="s">
        <v>20</v>
      </c>
      <c r="F214" s="249" t="s">
        <v>2928</v>
      </c>
      <c r="G214" s="246"/>
      <c r="H214" s="250">
        <v>16.170000000000002</v>
      </c>
      <c r="I214" s="251"/>
      <c r="J214" s="251"/>
      <c r="K214" s="246"/>
      <c r="L214" s="246"/>
      <c r="M214" s="252"/>
      <c r="N214" s="253"/>
      <c r="O214" s="254"/>
      <c r="P214" s="254"/>
      <c r="Q214" s="254"/>
      <c r="R214" s="254"/>
      <c r="S214" s="254"/>
      <c r="T214" s="254"/>
      <c r="U214" s="254"/>
      <c r="V214" s="254"/>
      <c r="W214" s="254"/>
      <c r="X214" s="255"/>
      <c r="Y214" s="13"/>
      <c r="Z214" s="13"/>
      <c r="AA214" s="13"/>
      <c r="AB214" s="13"/>
      <c r="AC214" s="13"/>
      <c r="AD214" s="13"/>
      <c r="AE214" s="13"/>
      <c r="AT214" s="256" t="s">
        <v>605</v>
      </c>
      <c r="AU214" s="256" t="s">
        <v>86</v>
      </c>
      <c r="AV214" s="13" t="s">
        <v>86</v>
      </c>
      <c r="AW214" s="13" t="s">
        <v>5</v>
      </c>
      <c r="AX214" s="13" t="s">
        <v>76</v>
      </c>
      <c r="AY214" s="256" t="s">
        <v>166</v>
      </c>
    </row>
    <row r="215" s="13" customFormat="1">
      <c r="A215" s="13"/>
      <c r="B215" s="245"/>
      <c r="C215" s="246"/>
      <c r="D215" s="247" t="s">
        <v>605</v>
      </c>
      <c r="E215" s="248" t="s">
        <v>20</v>
      </c>
      <c r="F215" s="249" t="s">
        <v>2929</v>
      </c>
      <c r="G215" s="246"/>
      <c r="H215" s="250">
        <v>5.2800000000000002</v>
      </c>
      <c r="I215" s="251"/>
      <c r="J215" s="251"/>
      <c r="K215" s="246"/>
      <c r="L215" s="246"/>
      <c r="M215" s="252"/>
      <c r="N215" s="253"/>
      <c r="O215" s="254"/>
      <c r="P215" s="254"/>
      <c r="Q215" s="254"/>
      <c r="R215" s="254"/>
      <c r="S215" s="254"/>
      <c r="T215" s="254"/>
      <c r="U215" s="254"/>
      <c r="V215" s="254"/>
      <c r="W215" s="254"/>
      <c r="X215" s="255"/>
      <c r="Y215" s="13"/>
      <c r="Z215" s="13"/>
      <c r="AA215" s="13"/>
      <c r="AB215" s="13"/>
      <c r="AC215" s="13"/>
      <c r="AD215" s="13"/>
      <c r="AE215" s="13"/>
      <c r="AT215" s="256" t="s">
        <v>605</v>
      </c>
      <c r="AU215" s="256" t="s">
        <v>86</v>
      </c>
      <c r="AV215" s="13" t="s">
        <v>86</v>
      </c>
      <c r="AW215" s="13" t="s">
        <v>5</v>
      </c>
      <c r="AX215" s="13" t="s">
        <v>76</v>
      </c>
      <c r="AY215" s="256" t="s">
        <v>166</v>
      </c>
    </row>
    <row r="216" s="14" customFormat="1">
      <c r="A216" s="14"/>
      <c r="B216" s="257"/>
      <c r="C216" s="258"/>
      <c r="D216" s="247" t="s">
        <v>605</v>
      </c>
      <c r="E216" s="259" t="s">
        <v>20</v>
      </c>
      <c r="F216" s="260" t="s">
        <v>608</v>
      </c>
      <c r="G216" s="258"/>
      <c r="H216" s="261">
        <v>21.450000000000003</v>
      </c>
      <c r="I216" s="262"/>
      <c r="J216" s="262"/>
      <c r="K216" s="258"/>
      <c r="L216" s="258"/>
      <c r="M216" s="263"/>
      <c r="N216" s="264"/>
      <c r="O216" s="265"/>
      <c r="P216" s="265"/>
      <c r="Q216" s="265"/>
      <c r="R216" s="265"/>
      <c r="S216" s="265"/>
      <c r="T216" s="265"/>
      <c r="U216" s="265"/>
      <c r="V216" s="265"/>
      <c r="W216" s="265"/>
      <c r="X216" s="266"/>
      <c r="Y216" s="14"/>
      <c r="Z216" s="14"/>
      <c r="AA216" s="14"/>
      <c r="AB216" s="14"/>
      <c r="AC216" s="14"/>
      <c r="AD216" s="14"/>
      <c r="AE216" s="14"/>
      <c r="AT216" s="267" t="s">
        <v>605</v>
      </c>
      <c r="AU216" s="267" t="s">
        <v>86</v>
      </c>
      <c r="AV216" s="14" t="s">
        <v>175</v>
      </c>
      <c r="AW216" s="14" t="s">
        <v>5</v>
      </c>
      <c r="AX216" s="14" t="s">
        <v>84</v>
      </c>
      <c r="AY216" s="267" t="s">
        <v>166</v>
      </c>
    </row>
    <row r="217" s="2" customFormat="1" ht="44.25" customHeight="1">
      <c r="A217" s="40"/>
      <c r="B217" s="41"/>
      <c r="C217" s="220" t="s">
        <v>291</v>
      </c>
      <c r="D217" s="220" t="s">
        <v>171</v>
      </c>
      <c r="E217" s="221" t="s">
        <v>2930</v>
      </c>
      <c r="F217" s="222" t="s">
        <v>2931</v>
      </c>
      <c r="G217" s="223" t="s">
        <v>599</v>
      </c>
      <c r="H217" s="224">
        <v>6.2999999999999998</v>
      </c>
      <c r="I217" s="225"/>
      <c r="J217" s="225"/>
      <c r="K217" s="226">
        <f>ROUND(P217*H217,2)</f>
        <v>0</v>
      </c>
      <c r="L217" s="227"/>
      <c r="M217" s="46"/>
      <c r="N217" s="228" t="s">
        <v>20</v>
      </c>
      <c r="O217" s="229" t="s">
        <v>45</v>
      </c>
      <c r="P217" s="230">
        <f>I217+J217</f>
        <v>0</v>
      </c>
      <c r="Q217" s="230">
        <f>ROUND(I217*H217,2)</f>
        <v>0</v>
      </c>
      <c r="R217" s="230">
        <f>ROUND(J217*H217,2)</f>
        <v>0</v>
      </c>
      <c r="S217" s="86"/>
      <c r="T217" s="231">
        <f>S217*H217</f>
        <v>0</v>
      </c>
      <c r="U217" s="231">
        <v>0</v>
      </c>
      <c r="V217" s="231">
        <f>U217*H217</f>
        <v>0</v>
      </c>
      <c r="W217" s="231">
        <v>0</v>
      </c>
      <c r="X217" s="232">
        <f>W217*H217</f>
        <v>0</v>
      </c>
      <c r="Y217" s="40"/>
      <c r="Z217" s="40"/>
      <c r="AA217" s="40"/>
      <c r="AB217" s="40"/>
      <c r="AC217" s="40"/>
      <c r="AD217" s="40"/>
      <c r="AE217" s="40"/>
      <c r="AR217" s="233" t="s">
        <v>175</v>
      </c>
      <c r="AT217" s="233" t="s">
        <v>171</v>
      </c>
      <c r="AU217" s="233" t="s">
        <v>86</v>
      </c>
      <c r="AY217" s="19" t="s">
        <v>166</v>
      </c>
      <c r="BE217" s="234">
        <f>IF(O217="základní",K217,0)</f>
        <v>0</v>
      </c>
      <c r="BF217" s="234">
        <f>IF(O217="snížená",K217,0)</f>
        <v>0</v>
      </c>
      <c r="BG217" s="234">
        <f>IF(O217="zákl. přenesená",K217,0)</f>
        <v>0</v>
      </c>
      <c r="BH217" s="234">
        <f>IF(O217="sníž. přenesená",K217,0)</f>
        <v>0</v>
      </c>
      <c r="BI217" s="234">
        <f>IF(O217="nulová",K217,0)</f>
        <v>0</v>
      </c>
      <c r="BJ217" s="19" t="s">
        <v>84</v>
      </c>
      <c r="BK217" s="234">
        <f>ROUND(P217*H217,2)</f>
        <v>0</v>
      </c>
      <c r="BL217" s="19" t="s">
        <v>175</v>
      </c>
      <c r="BM217" s="233" t="s">
        <v>2932</v>
      </c>
    </row>
    <row r="218" s="15" customFormat="1">
      <c r="A218" s="15"/>
      <c r="B218" s="277"/>
      <c r="C218" s="278"/>
      <c r="D218" s="247" t="s">
        <v>605</v>
      </c>
      <c r="E218" s="279" t="s">
        <v>20</v>
      </c>
      <c r="F218" s="280" t="s">
        <v>2933</v>
      </c>
      <c r="G218" s="278"/>
      <c r="H218" s="279" t="s">
        <v>20</v>
      </c>
      <c r="I218" s="281"/>
      <c r="J218" s="281"/>
      <c r="K218" s="278"/>
      <c r="L218" s="278"/>
      <c r="M218" s="282"/>
      <c r="N218" s="283"/>
      <c r="O218" s="284"/>
      <c r="P218" s="284"/>
      <c r="Q218" s="284"/>
      <c r="R218" s="284"/>
      <c r="S218" s="284"/>
      <c r="T218" s="284"/>
      <c r="U218" s="284"/>
      <c r="V218" s="284"/>
      <c r="W218" s="284"/>
      <c r="X218" s="285"/>
      <c r="Y218" s="15"/>
      <c r="Z218" s="15"/>
      <c r="AA218" s="15"/>
      <c r="AB218" s="15"/>
      <c r="AC218" s="15"/>
      <c r="AD218" s="15"/>
      <c r="AE218" s="15"/>
      <c r="AT218" s="286" t="s">
        <v>605</v>
      </c>
      <c r="AU218" s="286" t="s">
        <v>86</v>
      </c>
      <c r="AV218" s="15" t="s">
        <v>84</v>
      </c>
      <c r="AW218" s="15" t="s">
        <v>5</v>
      </c>
      <c r="AX218" s="15" t="s">
        <v>76</v>
      </c>
      <c r="AY218" s="286" t="s">
        <v>166</v>
      </c>
    </row>
    <row r="219" s="13" customFormat="1">
      <c r="A219" s="13"/>
      <c r="B219" s="245"/>
      <c r="C219" s="246"/>
      <c r="D219" s="247" t="s">
        <v>605</v>
      </c>
      <c r="E219" s="248" t="s">
        <v>20</v>
      </c>
      <c r="F219" s="249" t="s">
        <v>2934</v>
      </c>
      <c r="G219" s="246"/>
      <c r="H219" s="250">
        <v>6.2999999999999998</v>
      </c>
      <c r="I219" s="251"/>
      <c r="J219" s="251"/>
      <c r="K219" s="246"/>
      <c r="L219" s="246"/>
      <c r="M219" s="252"/>
      <c r="N219" s="253"/>
      <c r="O219" s="254"/>
      <c r="P219" s="254"/>
      <c r="Q219" s="254"/>
      <c r="R219" s="254"/>
      <c r="S219" s="254"/>
      <c r="T219" s="254"/>
      <c r="U219" s="254"/>
      <c r="V219" s="254"/>
      <c r="W219" s="254"/>
      <c r="X219" s="255"/>
      <c r="Y219" s="13"/>
      <c r="Z219" s="13"/>
      <c r="AA219" s="13"/>
      <c r="AB219" s="13"/>
      <c r="AC219" s="13"/>
      <c r="AD219" s="13"/>
      <c r="AE219" s="13"/>
      <c r="AT219" s="256" t="s">
        <v>605</v>
      </c>
      <c r="AU219" s="256" t="s">
        <v>86</v>
      </c>
      <c r="AV219" s="13" t="s">
        <v>86</v>
      </c>
      <c r="AW219" s="13" t="s">
        <v>5</v>
      </c>
      <c r="AX219" s="13" t="s">
        <v>84</v>
      </c>
      <c r="AY219" s="256" t="s">
        <v>166</v>
      </c>
    </row>
    <row r="220" s="2" customFormat="1" ht="37.8" customHeight="1">
      <c r="A220" s="40"/>
      <c r="B220" s="41"/>
      <c r="C220" s="220" t="s">
        <v>295</v>
      </c>
      <c r="D220" s="220" t="s">
        <v>171</v>
      </c>
      <c r="E220" s="221" t="s">
        <v>2935</v>
      </c>
      <c r="F220" s="222" t="s">
        <v>2936</v>
      </c>
      <c r="G220" s="223" t="s">
        <v>998</v>
      </c>
      <c r="H220" s="224">
        <v>12.6</v>
      </c>
      <c r="I220" s="225"/>
      <c r="J220" s="225"/>
      <c r="K220" s="226">
        <f>ROUND(P220*H220,2)</f>
        <v>0</v>
      </c>
      <c r="L220" s="227"/>
      <c r="M220" s="46"/>
      <c r="N220" s="228" t="s">
        <v>20</v>
      </c>
      <c r="O220" s="229" t="s">
        <v>45</v>
      </c>
      <c r="P220" s="230">
        <f>I220+J220</f>
        <v>0</v>
      </c>
      <c r="Q220" s="230">
        <f>ROUND(I220*H220,2)</f>
        <v>0</v>
      </c>
      <c r="R220" s="230">
        <f>ROUND(J220*H220,2)</f>
        <v>0</v>
      </c>
      <c r="S220" s="86"/>
      <c r="T220" s="231">
        <f>S220*H220</f>
        <v>0</v>
      </c>
      <c r="U220" s="231">
        <v>0.0063200000000000001</v>
      </c>
      <c r="V220" s="231">
        <f>U220*H220</f>
        <v>0.079631999999999994</v>
      </c>
      <c r="W220" s="231">
        <v>0</v>
      </c>
      <c r="X220" s="232">
        <f>W220*H220</f>
        <v>0</v>
      </c>
      <c r="Y220" s="40"/>
      <c r="Z220" s="40"/>
      <c r="AA220" s="40"/>
      <c r="AB220" s="40"/>
      <c r="AC220" s="40"/>
      <c r="AD220" s="40"/>
      <c r="AE220" s="40"/>
      <c r="AR220" s="233" t="s">
        <v>175</v>
      </c>
      <c r="AT220" s="233" t="s">
        <v>171</v>
      </c>
      <c r="AU220" s="233" t="s">
        <v>86</v>
      </c>
      <c r="AY220" s="19" t="s">
        <v>166</v>
      </c>
      <c r="BE220" s="234">
        <f>IF(O220="základní",K220,0)</f>
        <v>0</v>
      </c>
      <c r="BF220" s="234">
        <f>IF(O220="snížená",K220,0)</f>
        <v>0</v>
      </c>
      <c r="BG220" s="234">
        <f>IF(O220="zákl. přenesená",K220,0)</f>
        <v>0</v>
      </c>
      <c r="BH220" s="234">
        <f>IF(O220="sníž. přenesená",K220,0)</f>
        <v>0</v>
      </c>
      <c r="BI220" s="234">
        <f>IF(O220="nulová",K220,0)</f>
        <v>0</v>
      </c>
      <c r="BJ220" s="19" t="s">
        <v>84</v>
      </c>
      <c r="BK220" s="234">
        <f>ROUND(P220*H220,2)</f>
        <v>0</v>
      </c>
      <c r="BL220" s="19" t="s">
        <v>175</v>
      </c>
      <c r="BM220" s="233" t="s">
        <v>2937</v>
      </c>
    </row>
    <row r="221" s="15" customFormat="1">
      <c r="A221" s="15"/>
      <c r="B221" s="277"/>
      <c r="C221" s="278"/>
      <c r="D221" s="247" t="s">
        <v>605</v>
      </c>
      <c r="E221" s="279" t="s">
        <v>20</v>
      </c>
      <c r="F221" s="280" t="s">
        <v>2933</v>
      </c>
      <c r="G221" s="278"/>
      <c r="H221" s="279" t="s">
        <v>20</v>
      </c>
      <c r="I221" s="281"/>
      <c r="J221" s="281"/>
      <c r="K221" s="278"/>
      <c r="L221" s="278"/>
      <c r="M221" s="282"/>
      <c r="N221" s="283"/>
      <c r="O221" s="284"/>
      <c r="P221" s="284"/>
      <c r="Q221" s="284"/>
      <c r="R221" s="284"/>
      <c r="S221" s="284"/>
      <c r="T221" s="284"/>
      <c r="U221" s="284"/>
      <c r="V221" s="284"/>
      <c r="W221" s="284"/>
      <c r="X221" s="285"/>
      <c r="Y221" s="15"/>
      <c r="Z221" s="15"/>
      <c r="AA221" s="15"/>
      <c r="AB221" s="15"/>
      <c r="AC221" s="15"/>
      <c r="AD221" s="15"/>
      <c r="AE221" s="15"/>
      <c r="AT221" s="286" t="s">
        <v>605</v>
      </c>
      <c r="AU221" s="286" t="s">
        <v>86</v>
      </c>
      <c r="AV221" s="15" t="s">
        <v>84</v>
      </c>
      <c r="AW221" s="15" t="s">
        <v>5</v>
      </c>
      <c r="AX221" s="15" t="s">
        <v>76</v>
      </c>
      <c r="AY221" s="286" t="s">
        <v>166</v>
      </c>
    </row>
    <row r="222" s="13" customFormat="1">
      <c r="A222" s="13"/>
      <c r="B222" s="245"/>
      <c r="C222" s="246"/>
      <c r="D222" s="247" t="s">
        <v>605</v>
      </c>
      <c r="E222" s="248" t="s">
        <v>20</v>
      </c>
      <c r="F222" s="249" t="s">
        <v>2938</v>
      </c>
      <c r="G222" s="246"/>
      <c r="H222" s="250">
        <v>12.6</v>
      </c>
      <c r="I222" s="251"/>
      <c r="J222" s="251"/>
      <c r="K222" s="246"/>
      <c r="L222" s="246"/>
      <c r="M222" s="252"/>
      <c r="N222" s="253"/>
      <c r="O222" s="254"/>
      <c r="P222" s="254"/>
      <c r="Q222" s="254"/>
      <c r="R222" s="254"/>
      <c r="S222" s="254"/>
      <c r="T222" s="254"/>
      <c r="U222" s="254"/>
      <c r="V222" s="254"/>
      <c r="W222" s="254"/>
      <c r="X222" s="255"/>
      <c r="Y222" s="13"/>
      <c r="Z222" s="13"/>
      <c r="AA222" s="13"/>
      <c r="AB222" s="13"/>
      <c r="AC222" s="13"/>
      <c r="AD222" s="13"/>
      <c r="AE222" s="13"/>
      <c r="AT222" s="256" t="s">
        <v>605</v>
      </c>
      <c r="AU222" s="256" t="s">
        <v>86</v>
      </c>
      <c r="AV222" s="13" t="s">
        <v>86</v>
      </c>
      <c r="AW222" s="13" t="s">
        <v>5</v>
      </c>
      <c r="AX222" s="13" t="s">
        <v>84</v>
      </c>
      <c r="AY222" s="256" t="s">
        <v>166</v>
      </c>
    </row>
    <row r="223" s="2" customFormat="1" ht="37.8" customHeight="1">
      <c r="A223" s="40"/>
      <c r="B223" s="41"/>
      <c r="C223" s="220" t="s">
        <v>299</v>
      </c>
      <c r="D223" s="220" t="s">
        <v>171</v>
      </c>
      <c r="E223" s="221" t="s">
        <v>2939</v>
      </c>
      <c r="F223" s="222" t="s">
        <v>2940</v>
      </c>
      <c r="G223" s="223" t="s">
        <v>1374</v>
      </c>
      <c r="H223" s="224">
        <v>0.52500000000000002</v>
      </c>
      <c r="I223" s="225"/>
      <c r="J223" s="225"/>
      <c r="K223" s="226">
        <f>ROUND(P223*H223,2)</f>
        <v>0</v>
      </c>
      <c r="L223" s="227"/>
      <c r="M223" s="46"/>
      <c r="N223" s="228" t="s">
        <v>20</v>
      </c>
      <c r="O223" s="229" t="s">
        <v>45</v>
      </c>
      <c r="P223" s="230">
        <f>I223+J223</f>
        <v>0</v>
      </c>
      <c r="Q223" s="230">
        <f>ROUND(I223*H223,2)</f>
        <v>0</v>
      </c>
      <c r="R223" s="230">
        <f>ROUND(J223*H223,2)</f>
        <v>0</v>
      </c>
      <c r="S223" s="86"/>
      <c r="T223" s="231">
        <f>S223*H223</f>
        <v>0</v>
      </c>
      <c r="U223" s="231">
        <v>1.0608</v>
      </c>
      <c r="V223" s="231">
        <f>U223*H223</f>
        <v>0.55691999999999997</v>
      </c>
      <c r="W223" s="231">
        <v>0</v>
      </c>
      <c r="X223" s="232">
        <f>W223*H223</f>
        <v>0</v>
      </c>
      <c r="Y223" s="40"/>
      <c r="Z223" s="40"/>
      <c r="AA223" s="40"/>
      <c r="AB223" s="40"/>
      <c r="AC223" s="40"/>
      <c r="AD223" s="40"/>
      <c r="AE223" s="40"/>
      <c r="AR223" s="233" t="s">
        <v>175</v>
      </c>
      <c r="AT223" s="233" t="s">
        <v>171</v>
      </c>
      <c r="AU223" s="233" t="s">
        <v>86</v>
      </c>
      <c r="AY223" s="19" t="s">
        <v>166</v>
      </c>
      <c r="BE223" s="234">
        <f>IF(O223="základní",K223,0)</f>
        <v>0</v>
      </c>
      <c r="BF223" s="234">
        <f>IF(O223="snížená",K223,0)</f>
        <v>0</v>
      </c>
      <c r="BG223" s="234">
        <f>IF(O223="zákl. přenesená",K223,0)</f>
        <v>0</v>
      </c>
      <c r="BH223" s="234">
        <f>IF(O223="sníž. přenesená",K223,0)</f>
        <v>0</v>
      </c>
      <c r="BI223" s="234">
        <f>IF(O223="nulová",K223,0)</f>
        <v>0</v>
      </c>
      <c r="BJ223" s="19" t="s">
        <v>84</v>
      </c>
      <c r="BK223" s="234">
        <f>ROUND(P223*H223,2)</f>
        <v>0</v>
      </c>
      <c r="BL223" s="19" t="s">
        <v>175</v>
      </c>
      <c r="BM223" s="233" t="s">
        <v>2941</v>
      </c>
    </row>
    <row r="224" s="15" customFormat="1">
      <c r="A224" s="15"/>
      <c r="B224" s="277"/>
      <c r="C224" s="278"/>
      <c r="D224" s="247" t="s">
        <v>605</v>
      </c>
      <c r="E224" s="279" t="s">
        <v>20</v>
      </c>
      <c r="F224" s="280" t="s">
        <v>2933</v>
      </c>
      <c r="G224" s="278"/>
      <c r="H224" s="279" t="s">
        <v>20</v>
      </c>
      <c r="I224" s="281"/>
      <c r="J224" s="281"/>
      <c r="K224" s="278"/>
      <c r="L224" s="278"/>
      <c r="M224" s="282"/>
      <c r="N224" s="283"/>
      <c r="O224" s="284"/>
      <c r="P224" s="284"/>
      <c r="Q224" s="284"/>
      <c r="R224" s="284"/>
      <c r="S224" s="284"/>
      <c r="T224" s="284"/>
      <c r="U224" s="284"/>
      <c r="V224" s="284"/>
      <c r="W224" s="284"/>
      <c r="X224" s="285"/>
      <c r="Y224" s="15"/>
      <c r="Z224" s="15"/>
      <c r="AA224" s="15"/>
      <c r="AB224" s="15"/>
      <c r="AC224" s="15"/>
      <c r="AD224" s="15"/>
      <c r="AE224" s="15"/>
      <c r="AT224" s="286" t="s">
        <v>605</v>
      </c>
      <c r="AU224" s="286" t="s">
        <v>86</v>
      </c>
      <c r="AV224" s="15" t="s">
        <v>84</v>
      </c>
      <c r="AW224" s="15" t="s">
        <v>5</v>
      </c>
      <c r="AX224" s="15" t="s">
        <v>76</v>
      </c>
      <c r="AY224" s="286" t="s">
        <v>166</v>
      </c>
    </row>
    <row r="225" s="13" customFormat="1">
      <c r="A225" s="13"/>
      <c r="B225" s="245"/>
      <c r="C225" s="246"/>
      <c r="D225" s="247" t="s">
        <v>605</v>
      </c>
      <c r="E225" s="248" t="s">
        <v>20</v>
      </c>
      <c r="F225" s="249" t="s">
        <v>2942</v>
      </c>
      <c r="G225" s="246"/>
      <c r="H225" s="250">
        <v>0.31</v>
      </c>
      <c r="I225" s="251"/>
      <c r="J225" s="251"/>
      <c r="K225" s="246"/>
      <c r="L225" s="246"/>
      <c r="M225" s="252"/>
      <c r="N225" s="253"/>
      <c r="O225" s="254"/>
      <c r="P225" s="254"/>
      <c r="Q225" s="254"/>
      <c r="R225" s="254"/>
      <c r="S225" s="254"/>
      <c r="T225" s="254"/>
      <c r="U225" s="254"/>
      <c r="V225" s="254"/>
      <c r="W225" s="254"/>
      <c r="X225" s="255"/>
      <c r="Y225" s="13"/>
      <c r="Z225" s="13"/>
      <c r="AA225" s="13"/>
      <c r="AB225" s="13"/>
      <c r="AC225" s="13"/>
      <c r="AD225" s="13"/>
      <c r="AE225" s="13"/>
      <c r="AT225" s="256" t="s">
        <v>605</v>
      </c>
      <c r="AU225" s="256" t="s">
        <v>86</v>
      </c>
      <c r="AV225" s="13" t="s">
        <v>86</v>
      </c>
      <c r="AW225" s="13" t="s">
        <v>5</v>
      </c>
      <c r="AX225" s="13" t="s">
        <v>76</v>
      </c>
      <c r="AY225" s="256" t="s">
        <v>166</v>
      </c>
    </row>
    <row r="226" s="13" customFormat="1">
      <c r="A226" s="13"/>
      <c r="B226" s="245"/>
      <c r="C226" s="246"/>
      <c r="D226" s="247" t="s">
        <v>605</v>
      </c>
      <c r="E226" s="248" t="s">
        <v>20</v>
      </c>
      <c r="F226" s="249" t="s">
        <v>2943</v>
      </c>
      <c r="G226" s="246"/>
      <c r="H226" s="250">
        <v>0.215</v>
      </c>
      <c r="I226" s="251"/>
      <c r="J226" s="251"/>
      <c r="K226" s="246"/>
      <c r="L226" s="246"/>
      <c r="M226" s="252"/>
      <c r="N226" s="253"/>
      <c r="O226" s="254"/>
      <c r="P226" s="254"/>
      <c r="Q226" s="254"/>
      <c r="R226" s="254"/>
      <c r="S226" s="254"/>
      <c r="T226" s="254"/>
      <c r="U226" s="254"/>
      <c r="V226" s="254"/>
      <c r="W226" s="254"/>
      <c r="X226" s="255"/>
      <c r="Y226" s="13"/>
      <c r="Z226" s="13"/>
      <c r="AA226" s="13"/>
      <c r="AB226" s="13"/>
      <c r="AC226" s="13"/>
      <c r="AD226" s="13"/>
      <c r="AE226" s="13"/>
      <c r="AT226" s="256" t="s">
        <v>605</v>
      </c>
      <c r="AU226" s="256" t="s">
        <v>86</v>
      </c>
      <c r="AV226" s="13" t="s">
        <v>86</v>
      </c>
      <c r="AW226" s="13" t="s">
        <v>5</v>
      </c>
      <c r="AX226" s="13" t="s">
        <v>76</v>
      </c>
      <c r="AY226" s="256" t="s">
        <v>166</v>
      </c>
    </row>
    <row r="227" s="14" customFormat="1">
      <c r="A227" s="14"/>
      <c r="B227" s="257"/>
      <c r="C227" s="258"/>
      <c r="D227" s="247" t="s">
        <v>605</v>
      </c>
      <c r="E227" s="259" t="s">
        <v>20</v>
      </c>
      <c r="F227" s="260" t="s">
        <v>608</v>
      </c>
      <c r="G227" s="258"/>
      <c r="H227" s="261">
        <v>0.52500000000000002</v>
      </c>
      <c r="I227" s="262"/>
      <c r="J227" s="262"/>
      <c r="K227" s="258"/>
      <c r="L227" s="258"/>
      <c r="M227" s="263"/>
      <c r="N227" s="264"/>
      <c r="O227" s="265"/>
      <c r="P227" s="265"/>
      <c r="Q227" s="265"/>
      <c r="R227" s="265"/>
      <c r="S227" s="265"/>
      <c r="T227" s="265"/>
      <c r="U227" s="265"/>
      <c r="V227" s="265"/>
      <c r="W227" s="265"/>
      <c r="X227" s="266"/>
      <c r="Y227" s="14"/>
      <c r="Z227" s="14"/>
      <c r="AA227" s="14"/>
      <c r="AB227" s="14"/>
      <c r="AC227" s="14"/>
      <c r="AD227" s="14"/>
      <c r="AE227" s="14"/>
      <c r="AT227" s="267" t="s">
        <v>605</v>
      </c>
      <c r="AU227" s="267" t="s">
        <v>86</v>
      </c>
      <c r="AV227" s="14" t="s">
        <v>175</v>
      </c>
      <c r="AW227" s="14" t="s">
        <v>5</v>
      </c>
      <c r="AX227" s="14" t="s">
        <v>84</v>
      </c>
      <c r="AY227" s="267" t="s">
        <v>166</v>
      </c>
    </row>
    <row r="228" s="12" customFormat="1" ht="22.8" customHeight="1">
      <c r="A228" s="12"/>
      <c r="B228" s="203"/>
      <c r="C228" s="204"/>
      <c r="D228" s="205" t="s">
        <v>75</v>
      </c>
      <c r="E228" s="218" t="s">
        <v>194</v>
      </c>
      <c r="F228" s="218" t="s">
        <v>1973</v>
      </c>
      <c r="G228" s="204"/>
      <c r="H228" s="204"/>
      <c r="I228" s="207"/>
      <c r="J228" s="207"/>
      <c r="K228" s="219">
        <f>BK228</f>
        <v>0</v>
      </c>
      <c r="L228" s="204"/>
      <c r="M228" s="209"/>
      <c r="N228" s="210"/>
      <c r="O228" s="211"/>
      <c r="P228" s="211"/>
      <c r="Q228" s="212">
        <f>SUM(Q229:Q273)</f>
        <v>0</v>
      </c>
      <c r="R228" s="212">
        <f>SUM(R229:R273)</f>
        <v>0</v>
      </c>
      <c r="S228" s="211"/>
      <c r="T228" s="213">
        <f>SUM(T229:T273)</f>
        <v>0</v>
      </c>
      <c r="U228" s="211"/>
      <c r="V228" s="213">
        <f>SUM(V229:V273)</f>
        <v>19.161449750000003</v>
      </c>
      <c r="W228" s="211"/>
      <c r="X228" s="214">
        <f>SUM(X229:X273)</f>
        <v>0</v>
      </c>
      <c r="Y228" s="12"/>
      <c r="Z228" s="12"/>
      <c r="AA228" s="12"/>
      <c r="AB228" s="12"/>
      <c r="AC228" s="12"/>
      <c r="AD228" s="12"/>
      <c r="AE228" s="12"/>
      <c r="AR228" s="215" t="s">
        <v>84</v>
      </c>
      <c r="AT228" s="216" t="s">
        <v>75</v>
      </c>
      <c r="AU228" s="216" t="s">
        <v>84</v>
      </c>
      <c r="AY228" s="215" t="s">
        <v>166</v>
      </c>
      <c r="BK228" s="217">
        <f>SUM(BK229:BK273)</f>
        <v>0</v>
      </c>
    </row>
    <row r="229" s="2" customFormat="1" ht="37.8" customHeight="1">
      <c r="A229" s="40"/>
      <c r="B229" s="41"/>
      <c r="C229" s="220" t="s">
        <v>303</v>
      </c>
      <c r="D229" s="220" t="s">
        <v>171</v>
      </c>
      <c r="E229" s="221" t="s">
        <v>2344</v>
      </c>
      <c r="F229" s="222" t="s">
        <v>2345</v>
      </c>
      <c r="G229" s="223" t="s">
        <v>174</v>
      </c>
      <c r="H229" s="224">
        <v>65</v>
      </c>
      <c r="I229" s="225"/>
      <c r="J229" s="225"/>
      <c r="K229" s="226">
        <f>ROUND(P229*H229,2)</f>
        <v>0</v>
      </c>
      <c r="L229" s="227"/>
      <c r="M229" s="46"/>
      <c r="N229" s="228" t="s">
        <v>20</v>
      </c>
      <c r="O229" s="229" t="s">
        <v>45</v>
      </c>
      <c r="P229" s="230">
        <f>I229+J229</f>
        <v>0</v>
      </c>
      <c r="Q229" s="230">
        <f>ROUND(I229*H229,2)</f>
        <v>0</v>
      </c>
      <c r="R229" s="230">
        <f>ROUND(J229*H229,2)</f>
        <v>0</v>
      </c>
      <c r="S229" s="86"/>
      <c r="T229" s="231">
        <f>S229*H229</f>
        <v>0</v>
      </c>
      <c r="U229" s="231">
        <v>1.0000000000000001E-05</v>
      </c>
      <c r="V229" s="231">
        <f>U229*H229</f>
        <v>0.00065000000000000008</v>
      </c>
      <c r="W229" s="231">
        <v>0</v>
      </c>
      <c r="X229" s="232">
        <f>W229*H229</f>
        <v>0</v>
      </c>
      <c r="Y229" s="40"/>
      <c r="Z229" s="40"/>
      <c r="AA229" s="40"/>
      <c r="AB229" s="40"/>
      <c r="AC229" s="40"/>
      <c r="AD229" s="40"/>
      <c r="AE229" s="40"/>
      <c r="AR229" s="233" t="s">
        <v>175</v>
      </c>
      <c r="AT229" s="233" t="s">
        <v>171</v>
      </c>
      <c r="AU229" s="233" t="s">
        <v>86</v>
      </c>
      <c r="AY229" s="19" t="s">
        <v>166</v>
      </c>
      <c r="BE229" s="234">
        <f>IF(O229="základní",K229,0)</f>
        <v>0</v>
      </c>
      <c r="BF229" s="234">
        <f>IF(O229="snížená",K229,0)</f>
        <v>0</v>
      </c>
      <c r="BG229" s="234">
        <f>IF(O229="zákl. přenesená",K229,0)</f>
        <v>0</v>
      </c>
      <c r="BH229" s="234">
        <f>IF(O229="sníž. přenesená",K229,0)</f>
        <v>0</v>
      </c>
      <c r="BI229" s="234">
        <f>IF(O229="nulová",K229,0)</f>
        <v>0</v>
      </c>
      <c r="BJ229" s="19" t="s">
        <v>84</v>
      </c>
      <c r="BK229" s="234">
        <f>ROUND(P229*H229,2)</f>
        <v>0</v>
      </c>
      <c r="BL229" s="19" t="s">
        <v>175</v>
      </c>
      <c r="BM229" s="233" t="s">
        <v>2944</v>
      </c>
    </row>
    <row r="230" s="13" customFormat="1">
      <c r="A230" s="13"/>
      <c r="B230" s="245"/>
      <c r="C230" s="246"/>
      <c r="D230" s="247" t="s">
        <v>605</v>
      </c>
      <c r="E230" s="248" t="s">
        <v>20</v>
      </c>
      <c r="F230" s="249" t="s">
        <v>2945</v>
      </c>
      <c r="G230" s="246"/>
      <c r="H230" s="250">
        <v>49</v>
      </c>
      <c r="I230" s="251"/>
      <c r="J230" s="251"/>
      <c r="K230" s="246"/>
      <c r="L230" s="246"/>
      <c r="M230" s="252"/>
      <c r="N230" s="253"/>
      <c r="O230" s="254"/>
      <c r="P230" s="254"/>
      <c r="Q230" s="254"/>
      <c r="R230" s="254"/>
      <c r="S230" s="254"/>
      <c r="T230" s="254"/>
      <c r="U230" s="254"/>
      <c r="V230" s="254"/>
      <c r="W230" s="254"/>
      <c r="X230" s="255"/>
      <c r="Y230" s="13"/>
      <c r="Z230" s="13"/>
      <c r="AA230" s="13"/>
      <c r="AB230" s="13"/>
      <c r="AC230" s="13"/>
      <c r="AD230" s="13"/>
      <c r="AE230" s="13"/>
      <c r="AT230" s="256" t="s">
        <v>605</v>
      </c>
      <c r="AU230" s="256" t="s">
        <v>86</v>
      </c>
      <c r="AV230" s="13" t="s">
        <v>86</v>
      </c>
      <c r="AW230" s="13" t="s">
        <v>5</v>
      </c>
      <c r="AX230" s="13" t="s">
        <v>76</v>
      </c>
      <c r="AY230" s="256" t="s">
        <v>166</v>
      </c>
    </row>
    <row r="231" s="13" customFormat="1">
      <c r="A231" s="13"/>
      <c r="B231" s="245"/>
      <c r="C231" s="246"/>
      <c r="D231" s="247" t="s">
        <v>605</v>
      </c>
      <c r="E231" s="248" t="s">
        <v>20</v>
      </c>
      <c r="F231" s="249" t="s">
        <v>2946</v>
      </c>
      <c r="G231" s="246"/>
      <c r="H231" s="250">
        <v>16</v>
      </c>
      <c r="I231" s="251"/>
      <c r="J231" s="251"/>
      <c r="K231" s="246"/>
      <c r="L231" s="246"/>
      <c r="M231" s="252"/>
      <c r="N231" s="253"/>
      <c r="O231" s="254"/>
      <c r="P231" s="254"/>
      <c r="Q231" s="254"/>
      <c r="R231" s="254"/>
      <c r="S231" s="254"/>
      <c r="T231" s="254"/>
      <c r="U231" s="254"/>
      <c r="V231" s="254"/>
      <c r="W231" s="254"/>
      <c r="X231" s="255"/>
      <c r="Y231" s="13"/>
      <c r="Z231" s="13"/>
      <c r="AA231" s="13"/>
      <c r="AB231" s="13"/>
      <c r="AC231" s="13"/>
      <c r="AD231" s="13"/>
      <c r="AE231" s="13"/>
      <c r="AT231" s="256" t="s">
        <v>605</v>
      </c>
      <c r="AU231" s="256" t="s">
        <v>86</v>
      </c>
      <c r="AV231" s="13" t="s">
        <v>86</v>
      </c>
      <c r="AW231" s="13" t="s">
        <v>5</v>
      </c>
      <c r="AX231" s="13" t="s">
        <v>76</v>
      </c>
      <c r="AY231" s="256" t="s">
        <v>166</v>
      </c>
    </row>
    <row r="232" s="14" customFormat="1">
      <c r="A232" s="14"/>
      <c r="B232" s="257"/>
      <c r="C232" s="258"/>
      <c r="D232" s="247" t="s">
        <v>605</v>
      </c>
      <c r="E232" s="259" t="s">
        <v>20</v>
      </c>
      <c r="F232" s="260" t="s">
        <v>608</v>
      </c>
      <c r="G232" s="258"/>
      <c r="H232" s="261">
        <v>65</v>
      </c>
      <c r="I232" s="262"/>
      <c r="J232" s="262"/>
      <c r="K232" s="258"/>
      <c r="L232" s="258"/>
      <c r="M232" s="263"/>
      <c r="N232" s="264"/>
      <c r="O232" s="265"/>
      <c r="P232" s="265"/>
      <c r="Q232" s="265"/>
      <c r="R232" s="265"/>
      <c r="S232" s="265"/>
      <c r="T232" s="265"/>
      <c r="U232" s="265"/>
      <c r="V232" s="265"/>
      <c r="W232" s="265"/>
      <c r="X232" s="266"/>
      <c r="Y232" s="14"/>
      <c r="Z232" s="14"/>
      <c r="AA232" s="14"/>
      <c r="AB232" s="14"/>
      <c r="AC232" s="14"/>
      <c r="AD232" s="14"/>
      <c r="AE232" s="14"/>
      <c r="AT232" s="267" t="s">
        <v>605</v>
      </c>
      <c r="AU232" s="267" t="s">
        <v>86</v>
      </c>
      <c r="AV232" s="14" t="s">
        <v>175</v>
      </c>
      <c r="AW232" s="14" t="s">
        <v>5</v>
      </c>
      <c r="AX232" s="14" t="s">
        <v>84</v>
      </c>
      <c r="AY232" s="267" t="s">
        <v>166</v>
      </c>
    </row>
    <row r="233" s="2" customFormat="1" ht="16.5" customHeight="1">
      <c r="A233" s="40"/>
      <c r="B233" s="41"/>
      <c r="C233" s="235" t="s">
        <v>309</v>
      </c>
      <c r="D233" s="235" t="s">
        <v>163</v>
      </c>
      <c r="E233" s="236" t="s">
        <v>2351</v>
      </c>
      <c r="F233" s="237" t="s">
        <v>2352</v>
      </c>
      <c r="G233" s="238" t="s">
        <v>174</v>
      </c>
      <c r="H233" s="239">
        <v>65.650000000000006</v>
      </c>
      <c r="I233" s="240"/>
      <c r="J233" s="241"/>
      <c r="K233" s="242">
        <f>ROUND(P233*H233,2)</f>
        <v>0</v>
      </c>
      <c r="L233" s="241"/>
      <c r="M233" s="243"/>
      <c r="N233" s="244" t="s">
        <v>20</v>
      </c>
      <c r="O233" s="229" t="s">
        <v>45</v>
      </c>
      <c r="P233" s="230">
        <f>I233+J233</f>
        <v>0</v>
      </c>
      <c r="Q233" s="230">
        <f>ROUND(I233*H233,2)</f>
        <v>0</v>
      </c>
      <c r="R233" s="230">
        <f>ROUND(J233*H233,2)</f>
        <v>0</v>
      </c>
      <c r="S233" s="86"/>
      <c r="T233" s="231">
        <f>S233*H233</f>
        <v>0</v>
      </c>
      <c r="U233" s="231">
        <v>0.188</v>
      </c>
      <c r="V233" s="231">
        <f>U233*H233</f>
        <v>12.342200000000002</v>
      </c>
      <c r="W233" s="231">
        <v>0</v>
      </c>
      <c r="X233" s="232">
        <f>W233*H233</f>
        <v>0</v>
      </c>
      <c r="Y233" s="40"/>
      <c r="Z233" s="40"/>
      <c r="AA233" s="40"/>
      <c r="AB233" s="40"/>
      <c r="AC233" s="40"/>
      <c r="AD233" s="40"/>
      <c r="AE233" s="40"/>
      <c r="AR233" s="233" t="s">
        <v>194</v>
      </c>
      <c r="AT233" s="233" t="s">
        <v>163</v>
      </c>
      <c r="AU233" s="233" t="s">
        <v>86</v>
      </c>
      <c r="AY233" s="19" t="s">
        <v>166</v>
      </c>
      <c r="BE233" s="234">
        <f>IF(O233="základní",K233,0)</f>
        <v>0</v>
      </c>
      <c r="BF233" s="234">
        <f>IF(O233="snížená",K233,0)</f>
        <v>0</v>
      </c>
      <c r="BG233" s="234">
        <f>IF(O233="zákl. přenesená",K233,0)</f>
        <v>0</v>
      </c>
      <c r="BH233" s="234">
        <f>IF(O233="sníž. přenesená",K233,0)</f>
        <v>0</v>
      </c>
      <c r="BI233" s="234">
        <f>IF(O233="nulová",K233,0)</f>
        <v>0</v>
      </c>
      <c r="BJ233" s="19" t="s">
        <v>84</v>
      </c>
      <c r="BK233" s="234">
        <f>ROUND(P233*H233,2)</f>
        <v>0</v>
      </c>
      <c r="BL233" s="19" t="s">
        <v>175</v>
      </c>
      <c r="BM233" s="233" t="s">
        <v>2947</v>
      </c>
    </row>
    <row r="234" s="13" customFormat="1">
      <c r="A234" s="13"/>
      <c r="B234" s="245"/>
      <c r="C234" s="246"/>
      <c r="D234" s="247" t="s">
        <v>605</v>
      </c>
      <c r="E234" s="246"/>
      <c r="F234" s="249" t="s">
        <v>2948</v>
      </c>
      <c r="G234" s="246"/>
      <c r="H234" s="250">
        <v>65.650000000000006</v>
      </c>
      <c r="I234" s="251"/>
      <c r="J234" s="251"/>
      <c r="K234" s="246"/>
      <c r="L234" s="246"/>
      <c r="M234" s="252"/>
      <c r="N234" s="253"/>
      <c r="O234" s="254"/>
      <c r="P234" s="254"/>
      <c r="Q234" s="254"/>
      <c r="R234" s="254"/>
      <c r="S234" s="254"/>
      <c r="T234" s="254"/>
      <c r="U234" s="254"/>
      <c r="V234" s="254"/>
      <c r="W234" s="254"/>
      <c r="X234" s="255"/>
      <c r="Y234" s="13"/>
      <c r="Z234" s="13"/>
      <c r="AA234" s="13"/>
      <c r="AB234" s="13"/>
      <c r="AC234" s="13"/>
      <c r="AD234" s="13"/>
      <c r="AE234" s="13"/>
      <c r="AT234" s="256" t="s">
        <v>605</v>
      </c>
      <c r="AU234" s="256" t="s">
        <v>86</v>
      </c>
      <c r="AV234" s="13" t="s">
        <v>86</v>
      </c>
      <c r="AW234" s="13" t="s">
        <v>4</v>
      </c>
      <c r="AX234" s="13" t="s">
        <v>84</v>
      </c>
      <c r="AY234" s="256" t="s">
        <v>166</v>
      </c>
    </row>
    <row r="235" s="2" customFormat="1" ht="44.25" customHeight="1">
      <c r="A235" s="40"/>
      <c r="B235" s="41"/>
      <c r="C235" s="220" t="s">
        <v>313</v>
      </c>
      <c r="D235" s="220" t="s">
        <v>171</v>
      </c>
      <c r="E235" s="221" t="s">
        <v>2949</v>
      </c>
      <c r="F235" s="222" t="s">
        <v>2950</v>
      </c>
      <c r="G235" s="223" t="s">
        <v>174</v>
      </c>
      <c r="H235" s="224">
        <v>70</v>
      </c>
      <c r="I235" s="225"/>
      <c r="J235" s="225"/>
      <c r="K235" s="226">
        <f>ROUND(P235*H235,2)</f>
        <v>0</v>
      </c>
      <c r="L235" s="227"/>
      <c r="M235" s="46"/>
      <c r="N235" s="228" t="s">
        <v>20</v>
      </c>
      <c r="O235" s="229" t="s">
        <v>45</v>
      </c>
      <c r="P235" s="230">
        <f>I235+J235</f>
        <v>0</v>
      </c>
      <c r="Q235" s="230">
        <f>ROUND(I235*H235,2)</f>
        <v>0</v>
      </c>
      <c r="R235" s="230">
        <f>ROUND(J235*H235,2)</f>
        <v>0</v>
      </c>
      <c r="S235" s="86"/>
      <c r="T235" s="231">
        <f>S235*H235</f>
        <v>0</v>
      </c>
      <c r="U235" s="231">
        <v>0</v>
      </c>
      <c r="V235" s="231">
        <f>U235*H235</f>
        <v>0</v>
      </c>
      <c r="W235" s="231">
        <v>0</v>
      </c>
      <c r="X235" s="232">
        <f>W235*H235</f>
        <v>0</v>
      </c>
      <c r="Y235" s="40"/>
      <c r="Z235" s="40"/>
      <c r="AA235" s="40"/>
      <c r="AB235" s="40"/>
      <c r="AC235" s="40"/>
      <c r="AD235" s="40"/>
      <c r="AE235" s="40"/>
      <c r="AR235" s="233" t="s">
        <v>175</v>
      </c>
      <c r="AT235" s="233" t="s">
        <v>171</v>
      </c>
      <c r="AU235" s="233" t="s">
        <v>86</v>
      </c>
      <c r="AY235" s="19" t="s">
        <v>166</v>
      </c>
      <c r="BE235" s="234">
        <f>IF(O235="základní",K235,0)</f>
        <v>0</v>
      </c>
      <c r="BF235" s="234">
        <f>IF(O235="snížená",K235,0)</f>
        <v>0</v>
      </c>
      <c r="BG235" s="234">
        <f>IF(O235="zákl. přenesená",K235,0)</f>
        <v>0</v>
      </c>
      <c r="BH235" s="234">
        <f>IF(O235="sníž. přenesená",K235,0)</f>
        <v>0</v>
      </c>
      <c r="BI235" s="234">
        <f>IF(O235="nulová",K235,0)</f>
        <v>0</v>
      </c>
      <c r="BJ235" s="19" t="s">
        <v>84</v>
      </c>
      <c r="BK235" s="234">
        <f>ROUND(P235*H235,2)</f>
        <v>0</v>
      </c>
      <c r="BL235" s="19" t="s">
        <v>175</v>
      </c>
      <c r="BM235" s="233" t="s">
        <v>2951</v>
      </c>
    </row>
    <row r="236" s="2" customFormat="1" ht="24.15" customHeight="1">
      <c r="A236" s="40"/>
      <c r="B236" s="41"/>
      <c r="C236" s="235" t="s">
        <v>419</v>
      </c>
      <c r="D236" s="235" t="s">
        <v>163</v>
      </c>
      <c r="E236" s="236" t="s">
        <v>2952</v>
      </c>
      <c r="F236" s="237" t="s">
        <v>2953</v>
      </c>
      <c r="G236" s="238" t="s">
        <v>174</v>
      </c>
      <c r="H236" s="239">
        <v>71.049999999999997</v>
      </c>
      <c r="I236" s="240"/>
      <c r="J236" s="241"/>
      <c r="K236" s="242">
        <f>ROUND(P236*H236,2)</f>
        <v>0</v>
      </c>
      <c r="L236" s="241"/>
      <c r="M236" s="243"/>
      <c r="N236" s="244" t="s">
        <v>20</v>
      </c>
      <c r="O236" s="229" t="s">
        <v>45</v>
      </c>
      <c r="P236" s="230">
        <f>I236+J236</f>
        <v>0</v>
      </c>
      <c r="Q236" s="230">
        <f>ROUND(I236*H236,2)</f>
        <v>0</v>
      </c>
      <c r="R236" s="230">
        <f>ROUND(J236*H236,2)</f>
        <v>0</v>
      </c>
      <c r="S236" s="86"/>
      <c r="T236" s="231">
        <f>S236*H236</f>
        <v>0</v>
      </c>
      <c r="U236" s="231">
        <v>0.0021199999999999999</v>
      </c>
      <c r="V236" s="231">
        <f>U236*H236</f>
        <v>0.15062599999999998</v>
      </c>
      <c r="W236" s="231">
        <v>0</v>
      </c>
      <c r="X236" s="232">
        <f>W236*H236</f>
        <v>0</v>
      </c>
      <c r="Y236" s="40"/>
      <c r="Z236" s="40"/>
      <c r="AA236" s="40"/>
      <c r="AB236" s="40"/>
      <c r="AC236" s="40"/>
      <c r="AD236" s="40"/>
      <c r="AE236" s="40"/>
      <c r="AR236" s="233" t="s">
        <v>194</v>
      </c>
      <c r="AT236" s="233" t="s">
        <v>163</v>
      </c>
      <c r="AU236" s="233" t="s">
        <v>86</v>
      </c>
      <c r="AY236" s="19" t="s">
        <v>166</v>
      </c>
      <c r="BE236" s="234">
        <f>IF(O236="základní",K236,0)</f>
        <v>0</v>
      </c>
      <c r="BF236" s="234">
        <f>IF(O236="snížená",K236,0)</f>
        <v>0</v>
      </c>
      <c r="BG236" s="234">
        <f>IF(O236="zákl. přenesená",K236,0)</f>
        <v>0</v>
      </c>
      <c r="BH236" s="234">
        <f>IF(O236="sníž. přenesená",K236,0)</f>
        <v>0</v>
      </c>
      <c r="BI236" s="234">
        <f>IF(O236="nulová",K236,0)</f>
        <v>0</v>
      </c>
      <c r="BJ236" s="19" t="s">
        <v>84</v>
      </c>
      <c r="BK236" s="234">
        <f>ROUND(P236*H236,2)</f>
        <v>0</v>
      </c>
      <c r="BL236" s="19" t="s">
        <v>175</v>
      </c>
      <c r="BM236" s="233" t="s">
        <v>2954</v>
      </c>
    </row>
    <row r="237" s="13" customFormat="1">
      <c r="A237" s="13"/>
      <c r="B237" s="245"/>
      <c r="C237" s="246"/>
      <c r="D237" s="247" t="s">
        <v>605</v>
      </c>
      <c r="E237" s="246"/>
      <c r="F237" s="249" t="s">
        <v>2955</v>
      </c>
      <c r="G237" s="246"/>
      <c r="H237" s="250">
        <v>71.049999999999997</v>
      </c>
      <c r="I237" s="251"/>
      <c r="J237" s="251"/>
      <c r="K237" s="246"/>
      <c r="L237" s="246"/>
      <c r="M237" s="252"/>
      <c r="N237" s="253"/>
      <c r="O237" s="254"/>
      <c r="P237" s="254"/>
      <c r="Q237" s="254"/>
      <c r="R237" s="254"/>
      <c r="S237" s="254"/>
      <c r="T237" s="254"/>
      <c r="U237" s="254"/>
      <c r="V237" s="254"/>
      <c r="W237" s="254"/>
      <c r="X237" s="255"/>
      <c r="Y237" s="13"/>
      <c r="Z237" s="13"/>
      <c r="AA237" s="13"/>
      <c r="AB237" s="13"/>
      <c r="AC237" s="13"/>
      <c r="AD237" s="13"/>
      <c r="AE237" s="13"/>
      <c r="AT237" s="256" t="s">
        <v>605</v>
      </c>
      <c r="AU237" s="256" t="s">
        <v>86</v>
      </c>
      <c r="AV237" s="13" t="s">
        <v>86</v>
      </c>
      <c r="AW237" s="13" t="s">
        <v>4</v>
      </c>
      <c r="AX237" s="13" t="s">
        <v>84</v>
      </c>
      <c r="AY237" s="256" t="s">
        <v>166</v>
      </c>
    </row>
    <row r="238" s="2" customFormat="1" ht="33" customHeight="1">
      <c r="A238" s="40"/>
      <c r="B238" s="41"/>
      <c r="C238" s="220" t="s">
        <v>323</v>
      </c>
      <c r="D238" s="220" t="s">
        <v>171</v>
      </c>
      <c r="E238" s="221" t="s">
        <v>2956</v>
      </c>
      <c r="F238" s="222" t="s">
        <v>2957</v>
      </c>
      <c r="G238" s="223" t="s">
        <v>174</v>
      </c>
      <c r="H238" s="224">
        <v>45</v>
      </c>
      <c r="I238" s="225"/>
      <c r="J238" s="225"/>
      <c r="K238" s="226">
        <f>ROUND(P238*H238,2)</f>
        <v>0</v>
      </c>
      <c r="L238" s="227"/>
      <c r="M238" s="46"/>
      <c r="N238" s="228" t="s">
        <v>20</v>
      </c>
      <c r="O238" s="229" t="s">
        <v>45</v>
      </c>
      <c r="P238" s="230">
        <f>I238+J238</f>
        <v>0</v>
      </c>
      <c r="Q238" s="230">
        <f>ROUND(I238*H238,2)</f>
        <v>0</v>
      </c>
      <c r="R238" s="230">
        <f>ROUND(J238*H238,2)</f>
        <v>0</v>
      </c>
      <c r="S238" s="86"/>
      <c r="T238" s="231">
        <f>S238*H238</f>
        <v>0</v>
      </c>
      <c r="U238" s="231">
        <v>1.0000000000000001E-05</v>
      </c>
      <c r="V238" s="231">
        <f>U238*H238</f>
        <v>0.00045000000000000004</v>
      </c>
      <c r="W238" s="231">
        <v>0</v>
      </c>
      <c r="X238" s="232">
        <f>W238*H238</f>
        <v>0</v>
      </c>
      <c r="Y238" s="40"/>
      <c r="Z238" s="40"/>
      <c r="AA238" s="40"/>
      <c r="AB238" s="40"/>
      <c r="AC238" s="40"/>
      <c r="AD238" s="40"/>
      <c r="AE238" s="40"/>
      <c r="AR238" s="233" t="s">
        <v>175</v>
      </c>
      <c r="AT238" s="233" t="s">
        <v>171</v>
      </c>
      <c r="AU238" s="233" t="s">
        <v>86</v>
      </c>
      <c r="AY238" s="19" t="s">
        <v>166</v>
      </c>
      <c r="BE238" s="234">
        <f>IF(O238="základní",K238,0)</f>
        <v>0</v>
      </c>
      <c r="BF238" s="234">
        <f>IF(O238="snížená",K238,0)</f>
        <v>0</v>
      </c>
      <c r="BG238" s="234">
        <f>IF(O238="zákl. přenesená",K238,0)</f>
        <v>0</v>
      </c>
      <c r="BH238" s="234">
        <f>IF(O238="sníž. přenesená",K238,0)</f>
        <v>0</v>
      </c>
      <c r="BI238" s="234">
        <f>IF(O238="nulová",K238,0)</f>
        <v>0</v>
      </c>
      <c r="BJ238" s="19" t="s">
        <v>84</v>
      </c>
      <c r="BK238" s="234">
        <f>ROUND(P238*H238,2)</f>
        <v>0</v>
      </c>
      <c r="BL238" s="19" t="s">
        <v>175</v>
      </c>
      <c r="BM238" s="233" t="s">
        <v>2958</v>
      </c>
    </row>
    <row r="239" s="15" customFormat="1">
      <c r="A239" s="15"/>
      <c r="B239" s="277"/>
      <c r="C239" s="278"/>
      <c r="D239" s="247" t="s">
        <v>605</v>
      </c>
      <c r="E239" s="279" t="s">
        <v>20</v>
      </c>
      <c r="F239" s="280" t="s">
        <v>2361</v>
      </c>
      <c r="G239" s="278"/>
      <c r="H239" s="279" t="s">
        <v>20</v>
      </c>
      <c r="I239" s="281"/>
      <c r="J239" s="281"/>
      <c r="K239" s="278"/>
      <c r="L239" s="278"/>
      <c r="M239" s="282"/>
      <c r="N239" s="283"/>
      <c r="O239" s="284"/>
      <c r="P239" s="284"/>
      <c r="Q239" s="284"/>
      <c r="R239" s="284"/>
      <c r="S239" s="284"/>
      <c r="T239" s="284"/>
      <c r="U239" s="284"/>
      <c r="V239" s="284"/>
      <c r="W239" s="284"/>
      <c r="X239" s="285"/>
      <c r="Y239" s="15"/>
      <c r="Z239" s="15"/>
      <c r="AA239" s="15"/>
      <c r="AB239" s="15"/>
      <c r="AC239" s="15"/>
      <c r="AD239" s="15"/>
      <c r="AE239" s="15"/>
      <c r="AT239" s="286" t="s">
        <v>605</v>
      </c>
      <c r="AU239" s="286" t="s">
        <v>86</v>
      </c>
      <c r="AV239" s="15" t="s">
        <v>84</v>
      </c>
      <c r="AW239" s="15" t="s">
        <v>5</v>
      </c>
      <c r="AX239" s="15" t="s">
        <v>76</v>
      </c>
      <c r="AY239" s="286" t="s">
        <v>166</v>
      </c>
    </row>
    <row r="240" s="13" customFormat="1">
      <c r="A240" s="13"/>
      <c r="B240" s="245"/>
      <c r="C240" s="246"/>
      <c r="D240" s="247" t="s">
        <v>605</v>
      </c>
      <c r="E240" s="248" t="s">
        <v>20</v>
      </c>
      <c r="F240" s="249" t="s">
        <v>2959</v>
      </c>
      <c r="G240" s="246"/>
      <c r="H240" s="250">
        <v>21</v>
      </c>
      <c r="I240" s="251"/>
      <c r="J240" s="251"/>
      <c r="K240" s="246"/>
      <c r="L240" s="246"/>
      <c r="M240" s="252"/>
      <c r="N240" s="253"/>
      <c r="O240" s="254"/>
      <c r="P240" s="254"/>
      <c r="Q240" s="254"/>
      <c r="R240" s="254"/>
      <c r="S240" s="254"/>
      <c r="T240" s="254"/>
      <c r="U240" s="254"/>
      <c r="V240" s="254"/>
      <c r="W240" s="254"/>
      <c r="X240" s="255"/>
      <c r="Y240" s="13"/>
      <c r="Z240" s="13"/>
      <c r="AA240" s="13"/>
      <c r="AB240" s="13"/>
      <c r="AC240" s="13"/>
      <c r="AD240" s="13"/>
      <c r="AE240" s="13"/>
      <c r="AT240" s="256" t="s">
        <v>605</v>
      </c>
      <c r="AU240" s="256" t="s">
        <v>86</v>
      </c>
      <c r="AV240" s="13" t="s">
        <v>86</v>
      </c>
      <c r="AW240" s="13" t="s">
        <v>5</v>
      </c>
      <c r="AX240" s="13" t="s">
        <v>76</v>
      </c>
      <c r="AY240" s="256" t="s">
        <v>166</v>
      </c>
    </row>
    <row r="241" s="13" customFormat="1">
      <c r="A241" s="13"/>
      <c r="B241" s="245"/>
      <c r="C241" s="246"/>
      <c r="D241" s="247" t="s">
        <v>605</v>
      </c>
      <c r="E241" s="248" t="s">
        <v>20</v>
      </c>
      <c r="F241" s="249" t="s">
        <v>2960</v>
      </c>
      <c r="G241" s="246"/>
      <c r="H241" s="250">
        <v>24</v>
      </c>
      <c r="I241" s="251"/>
      <c r="J241" s="251"/>
      <c r="K241" s="246"/>
      <c r="L241" s="246"/>
      <c r="M241" s="252"/>
      <c r="N241" s="253"/>
      <c r="O241" s="254"/>
      <c r="P241" s="254"/>
      <c r="Q241" s="254"/>
      <c r="R241" s="254"/>
      <c r="S241" s="254"/>
      <c r="T241" s="254"/>
      <c r="U241" s="254"/>
      <c r="V241" s="254"/>
      <c r="W241" s="254"/>
      <c r="X241" s="255"/>
      <c r="Y241" s="13"/>
      <c r="Z241" s="13"/>
      <c r="AA241" s="13"/>
      <c r="AB241" s="13"/>
      <c r="AC241" s="13"/>
      <c r="AD241" s="13"/>
      <c r="AE241" s="13"/>
      <c r="AT241" s="256" t="s">
        <v>605</v>
      </c>
      <c r="AU241" s="256" t="s">
        <v>86</v>
      </c>
      <c r="AV241" s="13" t="s">
        <v>86</v>
      </c>
      <c r="AW241" s="13" t="s">
        <v>5</v>
      </c>
      <c r="AX241" s="13" t="s">
        <v>76</v>
      </c>
      <c r="AY241" s="256" t="s">
        <v>166</v>
      </c>
    </row>
    <row r="242" s="14" customFormat="1">
      <c r="A242" s="14"/>
      <c r="B242" s="257"/>
      <c r="C242" s="258"/>
      <c r="D242" s="247" t="s">
        <v>605</v>
      </c>
      <c r="E242" s="259" t="s">
        <v>20</v>
      </c>
      <c r="F242" s="260" t="s">
        <v>608</v>
      </c>
      <c r="G242" s="258"/>
      <c r="H242" s="261">
        <v>45</v>
      </c>
      <c r="I242" s="262"/>
      <c r="J242" s="262"/>
      <c r="K242" s="258"/>
      <c r="L242" s="258"/>
      <c r="M242" s="263"/>
      <c r="N242" s="264"/>
      <c r="O242" s="265"/>
      <c r="P242" s="265"/>
      <c r="Q242" s="265"/>
      <c r="R242" s="265"/>
      <c r="S242" s="265"/>
      <c r="T242" s="265"/>
      <c r="U242" s="265"/>
      <c r="V242" s="265"/>
      <c r="W242" s="265"/>
      <c r="X242" s="266"/>
      <c r="Y242" s="14"/>
      <c r="Z242" s="14"/>
      <c r="AA242" s="14"/>
      <c r="AB242" s="14"/>
      <c r="AC242" s="14"/>
      <c r="AD242" s="14"/>
      <c r="AE242" s="14"/>
      <c r="AT242" s="267" t="s">
        <v>605</v>
      </c>
      <c r="AU242" s="267" t="s">
        <v>86</v>
      </c>
      <c r="AV242" s="14" t="s">
        <v>175</v>
      </c>
      <c r="AW242" s="14" t="s">
        <v>5</v>
      </c>
      <c r="AX242" s="14" t="s">
        <v>84</v>
      </c>
      <c r="AY242" s="267" t="s">
        <v>166</v>
      </c>
    </row>
    <row r="243" s="2" customFormat="1" ht="24.9" customHeight="1">
      <c r="A243" s="40"/>
      <c r="B243" s="41"/>
      <c r="C243" s="235" t="s">
        <v>329</v>
      </c>
      <c r="D243" s="235" t="s">
        <v>163</v>
      </c>
      <c r="E243" s="236" t="s">
        <v>2365</v>
      </c>
      <c r="F243" s="237" t="s">
        <v>2366</v>
      </c>
      <c r="G243" s="238" t="s">
        <v>174</v>
      </c>
      <c r="H243" s="239">
        <v>45.674999999999997</v>
      </c>
      <c r="I243" s="240"/>
      <c r="J243" s="241"/>
      <c r="K243" s="242">
        <f>ROUND(P243*H243,2)</f>
        <v>0</v>
      </c>
      <c r="L243" s="241"/>
      <c r="M243" s="243"/>
      <c r="N243" s="244" t="s">
        <v>20</v>
      </c>
      <c r="O243" s="229" t="s">
        <v>45</v>
      </c>
      <c r="P243" s="230">
        <f>I243+J243</f>
        <v>0</v>
      </c>
      <c r="Q243" s="230">
        <f>ROUND(I243*H243,2)</f>
        <v>0</v>
      </c>
      <c r="R243" s="230">
        <f>ROUND(J243*H243,2)</f>
        <v>0</v>
      </c>
      <c r="S243" s="86"/>
      <c r="T243" s="231">
        <f>S243*H243</f>
        <v>0</v>
      </c>
      <c r="U243" s="231">
        <v>0.00365</v>
      </c>
      <c r="V243" s="231">
        <f>U243*H243</f>
        <v>0.16671374999999999</v>
      </c>
      <c r="W243" s="231">
        <v>0</v>
      </c>
      <c r="X243" s="232">
        <f>W243*H243</f>
        <v>0</v>
      </c>
      <c r="Y243" s="40"/>
      <c r="Z243" s="40"/>
      <c r="AA243" s="40"/>
      <c r="AB243" s="40"/>
      <c r="AC243" s="40"/>
      <c r="AD243" s="40"/>
      <c r="AE243" s="40"/>
      <c r="AR243" s="233" t="s">
        <v>194</v>
      </c>
      <c r="AT243" s="233" t="s">
        <v>163</v>
      </c>
      <c r="AU243" s="233" t="s">
        <v>86</v>
      </c>
      <c r="AY243" s="19" t="s">
        <v>166</v>
      </c>
      <c r="BE243" s="234">
        <f>IF(O243="základní",K243,0)</f>
        <v>0</v>
      </c>
      <c r="BF243" s="234">
        <f>IF(O243="snížená",K243,0)</f>
        <v>0</v>
      </c>
      <c r="BG243" s="234">
        <f>IF(O243="zákl. přenesená",K243,0)</f>
        <v>0</v>
      </c>
      <c r="BH243" s="234">
        <f>IF(O243="sníž. přenesená",K243,0)</f>
        <v>0</v>
      </c>
      <c r="BI243" s="234">
        <f>IF(O243="nulová",K243,0)</f>
        <v>0</v>
      </c>
      <c r="BJ243" s="19" t="s">
        <v>84</v>
      </c>
      <c r="BK243" s="234">
        <f>ROUND(P243*H243,2)</f>
        <v>0</v>
      </c>
      <c r="BL243" s="19" t="s">
        <v>175</v>
      </c>
      <c r="BM243" s="233" t="s">
        <v>2961</v>
      </c>
    </row>
    <row r="244" s="13" customFormat="1">
      <c r="A244" s="13"/>
      <c r="B244" s="245"/>
      <c r="C244" s="246"/>
      <c r="D244" s="247" t="s">
        <v>605</v>
      </c>
      <c r="E244" s="246"/>
      <c r="F244" s="249" t="s">
        <v>2962</v>
      </c>
      <c r="G244" s="246"/>
      <c r="H244" s="250">
        <v>45.674999999999997</v>
      </c>
      <c r="I244" s="251"/>
      <c r="J244" s="251"/>
      <c r="K244" s="246"/>
      <c r="L244" s="246"/>
      <c r="M244" s="252"/>
      <c r="N244" s="253"/>
      <c r="O244" s="254"/>
      <c r="P244" s="254"/>
      <c r="Q244" s="254"/>
      <c r="R244" s="254"/>
      <c r="S244" s="254"/>
      <c r="T244" s="254"/>
      <c r="U244" s="254"/>
      <c r="V244" s="254"/>
      <c r="W244" s="254"/>
      <c r="X244" s="255"/>
      <c r="Y244" s="13"/>
      <c r="Z244" s="13"/>
      <c r="AA244" s="13"/>
      <c r="AB244" s="13"/>
      <c r="AC244" s="13"/>
      <c r="AD244" s="13"/>
      <c r="AE244" s="13"/>
      <c r="AT244" s="256" t="s">
        <v>605</v>
      </c>
      <c r="AU244" s="256" t="s">
        <v>86</v>
      </c>
      <c r="AV244" s="13" t="s">
        <v>86</v>
      </c>
      <c r="AW244" s="13" t="s">
        <v>4</v>
      </c>
      <c r="AX244" s="13" t="s">
        <v>84</v>
      </c>
      <c r="AY244" s="256" t="s">
        <v>166</v>
      </c>
    </row>
    <row r="245" s="2" customFormat="1" ht="21.75" customHeight="1">
      <c r="A245" s="40"/>
      <c r="B245" s="41"/>
      <c r="C245" s="220" t="s">
        <v>332</v>
      </c>
      <c r="D245" s="220" t="s">
        <v>171</v>
      </c>
      <c r="E245" s="221" t="s">
        <v>2375</v>
      </c>
      <c r="F245" s="222" t="s">
        <v>2376</v>
      </c>
      <c r="G245" s="223" t="s">
        <v>174</v>
      </c>
      <c r="H245" s="224">
        <v>115</v>
      </c>
      <c r="I245" s="225"/>
      <c r="J245" s="225"/>
      <c r="K245" s="226">
        <f>ROUND(P245*H245,2)</f>
        <v>0</v>
      </c>
      <c r="L245" s="227"/>
      <c r="M245" s="46"/>
      <c r="N245" s="228" t="s">
        <v>20</v>
      </c>
      <c r="O245" s="229" t="s">
        <v>45</v>
      </c>
      <c r="P245" s="230">
        <f>I245+J245</f>
        <v>0</v>
      </c>
      <c r="Q245" s="230">
        <f>ROUND(I245*H245,2)</f>
        <v>0</v>
      </c>
      <c r="R245" s="230">
        <f>ROUND(J245*H245,2)</f>
        <v>0</v>
      </c>
      <c r="S245" s="86"/>
      <c r="T245" s="231">
        <f>S245*H245</f>
        <v>0</v>
      </c>
      <c r="U245" s="231">
        <v>0</v>
      </c>
      <c r="V245" s="231">
        <f>U245*H245</f>
        <v>0</v>
      </c>
      <c r="W245" s="231">
        <v>0</v>
      </c>
      <c r="X245" s="232">
        <f>W245*H245</f>
        <v>0</v>
      </c>
      <c r="Y245" s="40"/>
      <c r="Z245" s="40"/>
      <c r="AA245" s="40"/>
      <c r="AB245" s="40"/>
      <c r="AC245" s="40"/>
      <c r="AD245" s="40"/>
      <c r="AE245" s="40"/>
      <c r="AR245" s="233" t="s">
        <v>175</v>
      </c>
      <c r="AT245" s="233" t="s">
        <v>171</v>
      </c>
      <c r="AU245" s="233" t="s">
        <v>86</v>
      </c>
      <c r="AY245" s="19" t="s">
        <v>166</v>
      </c>
      <c r="BE245" s="234">
        <f>IF(O245="základní",K245,0)</f>
        <v>0</v>
      </c>
      <c r="BF245" s="234">
        <f>IF(O245="snížená",K245,0)</f>
        <v>0</v>
      </c>
      <c r="BG245" s="234">
        <f>IF(O245="zákl. přenesená",K245,0)</f>
        <v>0</v>
      </c>
      <c r="BH245" s="234">
        <f>IF(O245="sníž. přenesená",K245,0)</f>
        <v>0</v>
      </c>
      <c r="BI245" s="234">
        <f>IF(O245="nulová",K245,0)</f>
        <v>0</v>
      </c>
      <c r="BJ245" s="19" t="s">
        <v>84</v>
      </c>
      <c r="BK245" s="234">
        <f>ROUND(P245*H245,2)</f>
        <v>0</v>
      </c>
      <c r="BL245" s="19" t="s">
        <v>175</v>
      </c>
      <c r="BM245" s="233" t="s">
        <v>2963</v>
      </c>
    </row>
    <row r="246" s="13" customFormat="1">
      <c r="A246" s="13"/>
      <c r="B246" s="245"/>
      <c r="C246" s="246"/>
      <c r="D246" s="247" t="s">
        <v>605</v>
      </c>
      <c r="E246" s="248" t="s">
        <v>20</v>
      </c>
      <c r="F246" s="249" t="s">
        <v>2964</v>
      </c>
      <c r="G246" s="246"/>
      <c r="H246" s="250">
        <v>115</v>
      </c>
      <c r="I246" s="251"/>
      <c r="J246" s="251"/>
      <c r="K246" s="246"/>
      <c r="L246" s="246"/>
      <c r="M246" s="252"/>
      <c r="N246" s="253"/>
      <c r="O246" s="254"/>
      <c r="P246" s="254"/>
      <c r="Q246" s="254"/>
      <c r="R246" s="254"/>
      <c r="S246" s="254"/>
      <c r="T246" s="254"/>
      <c r="U246" s="254"/>
      <c r="V246" s="254"/>
      <c r="W246" s="254"/>
      <c r="X246" s="255"/>
      <c r="Y246" s="13"/>
      <c r="Z246" s="13"/>
      <c r="AA246" s="13"/>
      <c r="AB246" s="13"/>
      <c r="AC246" s="13"/>
      <c r="AD246" s="13"/>
      <c r="AE246" s="13"/>
      <c r="AT246" s="256" t="s">
        <v>605</v>
      </c>
      <c r="AU246" s="256" t="s">
        <v>86</v>
      </c>
      <c r="AV246" s="13" t="s">
        <v>86</v>
      </c>
      <c r="AW246" s="13" t="s">
        <v>5</v>
      </c>
      <c r="AX246" s="13" t="s">
        <v>84</v>
      </c>
      <c r="AY246" s="256" t="s">
        <v>166</v>
      </c>
    </row>
    <row r="247" s="2" customFormat="1" ht="24.15" customHeight="1">
      <c r="A247" s="40"/>
      <c r="B247" s="41"/>
      <c r="C247" s="220" t="s">
        <v>335</v>
      </c>
      <c r="D247" s="220" t="s">
        <v>171</v>
      </c>
      <c r="E247" s="221" t="s">
        <v>2378</v>
      </c>
      <c r="F247" s="222" t="s">
        <v>2379</v>
      </c>
      <c r="G247" s="223" t="s">
        <v>730</v>
      </c>
      <c r="H247" s="224">
        <v>4</v>
      </c>
      <c r="I247" s="225"/>
      <c r="J247" s="225"/>
      <c r="K247" s="226">
        <f>ROUND(P247*H247,2)</f>
        <v>0</v>
      </c>
      <c r="L247" s="227"/>
      <c r="M247" s="46"/>
      <c r="N247" s="228" t="s">
        <v>20</v>
      </c>
      <c r="O247" s="229" t="s">
        <v>45</v>
      </c>
      <c r="P247" s="230">
        <f>I247+J247</f>
        <v>0</v>
      </c>
      <c r="Q247" s="230">
        <f>ROUND(I247*H247,2)</f>
        <v>0</v>
      </c>
      <c r="R247" s="230">
        <f>ROUND(J247*H247,2)</f>
        <v>0</v>
      </c>
      <c r="S247" s="86"/>
      <c r="T247" s="231">
        <f>S247*H247</f>
        <v>0</v>
      </c>
      <c r="U247" s="231">
        <v>0.45937</v>
      </c>
      <c r="V247" s="231">
        <f>U247*H247</f>
        <v>1.83748</v>
      </c>
      <c r="W247" s="231">
        <v>0</v>
      </c>
      <c r="X247" s="232">
        <f>W247*H247</f>
        <v>0</v>
      </c>
      <c r="Y247" s="40"/>
      <c r="Z247" s="40"/>
      <c r="AA247" s="40"/>
      <c r="AB247" s="40"/>
      <c r="AC247" s="40"/>
      <c r="AD247" s="40"/>
      <c r="AE247" s="40"/>
      <c r="AR247" s="233" t="s">
        <v>175</v>
      </c>
      <c r="AT247" s="233" t="s">
        <v>171</v>
      </c>
      <c r="AU247" s="233" t="s">
        <v>86</v>
      </c>
      <c r="AY247" s="19" t="s">
        <v>166</v>
      </c>
      <c r="BE247" s="234">
        <f>IF(O247="základní",K247,0)</f>
        <v>0</v>
      </c>
      <c r="BF247" s="234">
        <f>IF(O247="snížená",K247,0)</f>
        <v>0</v>
      </c>
      <c r="BG247" s="234">
        <f>IF(O247="zákl. přenesená",K247,0)</f>
        <v>0</v>
      </c>
      <c r="BH247" s="234">
        <f>IF(O247="sníž. přenesená",K247,0)</f>
        <v>0</v>
      </c>
      <c r="BI247" s="234">
        <f>IF(O247="nulová",K247,0)</f>
        <v>0</v>
      </c>
      <c r="BJ247" s="19" t="s">
        <v>84</v>
      </c>
      <c r="BK247" s="234">
        <f>ROUND(P247*H247,2)</f>
        <v>0</v>
      </c>
      <c r="BL247" s="19" t="s">
        <v>175</v>
      </c>
      <c r="BM247" s="233" t="s">
        <v>2965</v>
      </c>
    </row>
    <row r="248" s="2" customFormat="1" ht="24.15" customHeight="1">
      <c r="A248" s="40"/>
      <c r="B248" s="41"/>
      <c r="C248" s="220" t="s">
        <v>339</v>
      </c>
      <c r="D248" s="220" t="s">
        <v>171</v>
      </c>
      <c r="E248" s="221" t="s">
        <v>2381</v>
      </c>
      <c r="F248" s="222" t="s">
        <v>2382</v>
      </c>
      <c r="G248" s="223" t="s">
        <v>174</v>
      </c>
      <c r="H248" s="224">
        <v>65</v>
      </c>
      <c r="I248" s="225"/>
      <c r="J248" s="225"/>
      <c r="K248" s="226">
        <f>ROUND(P248*H248,2)</f>
        <v>0</v>
      </c>
      <c r="L248" s="227"/>
      <c r="M248" s="46"/>
      <c r="N248" s="228" t="s">
        <v>20</v>
      </c>
      <c r="O248" s="229" t="s">
        <v>45</v>
      </c>
      <c r="P248" s="230">
        <f>I248+J248</f>
        <v>0</v>
      </c>
      <c r="Q248" s="230">
        <f>ROUND(I248*H248,2)</f>
        <v>0</v>
      </c>
      <c r="R248" s="230">
        <f>ROUND(J248*H248,2)</f>
        <v>0</v>
      </c>
      <c r="S248" s="86"/>
      <c r="T248" s="231">
        <f>S248*H248</f>
        <v>0</v>
      </c>
      <c r="U248" s="231">
        <v>0</v>
      </c>
      <c r="V248" s="231">
        <f>U248*H248</f>
        <v>0</v>
      </c>
      <c r="W248" s="231">
        <v>0</v>
      </c>
      <c r="X248" s="232">
        <f>W248*H248</f>
        <v>0</v>
      </c>
      <c r="Y248" s="40"/>
      <c r="Z248" s="40"/>
      <c r="AA248" s="40"/>
      <c r="AB248" s="40"/>
      <c r="AC248" s="40"/>
      <c r="AD248" s="40"/>
      <c r="AE248" s="40"/>
      <c r="AR248" s="233" t="s">
        <v>175</v>
      </c>
      <c r="AT248" s="233" t="s">
        <v>171</v>
      </c>
      <c r="AU248" s="233" t="s">
        <v>86</v>
      </c>
      <c r="AY248" s="19" t="s">
        <v>166</v>
      </c>
      <c r="BE248" s="234">
        <f>IF(O248="základní",K248,0)</f>
        <v>0</v>
      </c>
      <c r="BF248" s="234">
        <f>IF(O248="snížená",K248,0)</f>
        <v>0</v>
      </c>
      <c r="BG248" s="234">
        <f>IF(O248="zákl. přenesená",K248,0)</f>
        <v>0</v>
      </c>
      <c r="BH248" s="234">
        <f>IF(O248="sníž. přenesená",K248,0)</f>
        <v>0</v>
      </c>
      <c r="BI248" s="234">
        <f>IF(O248="nulová",K248,0)</f>
        <v>0</v>
      </c>
      <c r="BJ248" s="19" t="s">
        <v>84</v>
      </c>
      <c r="BK248" s="234">
        <f>ROUND(P248*H248,2)</f>
        <v>0</v>
      </c>
      <c r="BL248" s="19" t="s">
        <v>175</v>
      </c>
      <c r="BM248" s="233" t="s">
        <v>2966</v>
      </c>
    </row>
    <row r="249" s="2" customFormat="1" ht="24.15" customHeight="1">
      <c r="A249" s="40"/>
      <c r="B249" s="41"/>
      <c r="C249" s="220" t="s">
        <v>342</v>
      </c>
      <c r="D249" s="220" t="s">
        <v>171</v>
      </c>
      <c r="E249" s="221" t="s">
        <v>2384</v>
      </c>
      <c r="F249" s="222" t="s">
        <v>2385</v>
      </c>
      <c r="G249" s="223" t="s">
        <v>730</v>
      </c>
      <c r="H249" s="224">
        <v>8</v>
      </c>
      <c r="I249" s="225"/>
      <c r="J249" s="225"/>
      <c r="K249" s="226">
        <f>ROUND(P249*H249,2)</f>
        <v>0</v>
      </c>
      <c r="L249" s="227"/>
      <c r="M249" s="46"/>
      <c r="N249" s="228" t="s">
        <v>20</v>
      </c>
      <c r="O249" s="229" t="s">
        <v>45</v>
      </c>
      <c r="P249" s="230">
        <f>I249+J249</f>
        <v>0</v>
      </c>
      <c r="Q249" s="230">
        <f>ROUND(I249*H249,2)</f>
        <v>0</v>
      </c>
      <c r="R249" s="230">
        <f>ROUND(J249*H249,2)</f>
        <v>0</v>
      </c>
      <c r="S249" s="86"/>
      <c r="T249" s="231">
        <f>S249*H249</f>
        <v>0</v>
      </c>
      <c r="U249" s="231">
        <v>0.010189999999999999</v>
      </c>
      <c r="V249" s="231">
        <f>U249*H249</f>
        <v>0.081519999999999995</v>
      </c>
      <c r="W249" s="231">
        <v>0</v>
      </c>
      <c r="X249" s="232">
        <f>W249*H249</f>
        <v>0</v>
      </c>
      <c r="Y249" s="40"/>
      <c r="Z249" s="40"/>
      <c r="AA249" s="40"/>
      <c r="AB249" s="40"/>
      <c r="AC249" s="40"/>
      <c r="AD249" s="40"/>
      <c r="AE249" s="40"/>
      <c r="AR249" s="233" t="s">
        <v>175</v>
      </c>
      <c r="AT249" s="233" t="s">
        <v>171</v>
      </c>
      <c r="AU249" s="233" t="s">
        <v>86</v>
      </c>
      <c r="AY249" s="19" t="s">
        <v>166</v>
      </c>
      <c r="BE249" s="234">
        <f>IF(O249="základní",K249,0)</f>
        <v>0</v>
      </c>
      <c r="BF249" s="234">
        <f>IF(O249="snížená",K249,0)</f>
        <v>0</v>
      </c>
      <c r="BG249" s="234">
        <f>IF(O249="zákl. přenesená",K249,0)</f>
        <v>0</v>
      </c>
      <c r="BH249" s="234">
        <f>IF(O249="sníž. přenesená",K249,0)</f>
        <v>0</v>
      </c>
      <c r="BI249" s="234">
        <f>IF(O249="nulová",K249,0)</f>
        <v>0</v>
      </c>
      <c r="BJ249" s="19" t="s">
        <v>84</v>
      </c>
      <c r="BK249" s="234">
        <f>ROUND(P249*H249,2)</f>
        <v>0</v>
      </c>
      <c r="BL249" s="19" t="s">
        <v>175</v>
      </c>
      <c r="BM249" s="233" t="s">
        <v>2967</v>
      </c>
    </row>
    <row r="250" s="13" customFormat="1">
      <c r="A250" s="13"/>
      <c r="B250" s="245"/>
      <c r="C250" s="246"/>
      <c r="D250" s="247" t="s">
        <v>605</v>
      </c>
      <c r="E250" s="248" t="s">
        <v>20</v>
      </c>
      <c r="F250" s="249" t="s">
        <v>2968</v>
      </c>
      <c r="G250" s="246"/>
      <c r="H250" s="250">
        <v>8</v>
      </c>
      <c r="I250" s="251"/>
      <c r="J250" s="251"/>
      <c r="K250" s="246"/>
      <c r="L250" s="246"/>
      <c r="M250" s="252"/>
      <c r="N250" s="253"/>
      <c r="O250" s="254"/>
      <c r="P250" s="254"/>
      <c r="Q250" s="254"/>
      <c r="R250" s="254"/>
      <c r="S250" s="254"/>
      <c r="T250" s="254"/>
      <c r="U250" s="254"/>
      <c r="V250" s="254"/>
      <c r="W250" s="254"/>
      <c r="X250" s="255"/>
      <c r="Y250" s="13"/>
      <c r="Z250" s="13"/>
      <c r="AA250" s="13"/>
      <c r="AB250" s="13"/>
      <c r="AC250" s="13"/>
      <c r="AD250" s="13"/>
      <c r="AE250" s="13"/>
      <c r="AT250" s="256" t="s">
        <v>605</v>
      </c>
      <c r="AU250" s="256" t="s">
        <v>86</v>
      </c>
      <c r="AV250" s="13" t="s">
        <v>86</v>
      </c>
      <c r="AW250" s="13" t="s">
        <v>5</v>
      </c>
      <c r="AX250" s="13" t="s">
        <v>84</v>
      </c>
      <c r="AY250" s="256" t="s">
        <v>166</v>
      </c>
    </row>
    <row r="251" s="2" customFormat="1" ht="16.5" customHeight="1">
      <c r="A251" s="40"/>
      <c r="B251" s="41"/>
      <c r="C251" s="235" t="s">
        <v>346</v>
      </c>
      <c r="D251" s="235" t="s">
        <v>163</v>
      </c>
      <c r="E251" s="236" t="s">
        <v>2391</v>
      </c>
      <c r="F251" s="237" t="s">
        <v>2392</v>
      </c>
      <c r="G251" s="238" t="s">
        <v>730</v>
      </c>
      <c r="H251" s="239">
        <v>2</v>
      </c>
      <c r="I251" s="240"/>
      <c r="J251" s="241"/>
      <c r="K251" s="242">
        <f>ROUND(P251*H251,2)</f>
        <v>0</v>
      </c>
      <c r="L251" s="241"/>
      <c r="M251" s="243"/>
      <c r="N251" s="244" t="s">
        <v>20</v>
      </c>
      <c r="O251" s="229" t="s">
        <v>45</v>
      </c>
      <c r="P251" s="230">
        <f>I251+J251</f>
        <v>0</v>
      </c>
      <c r="Q251" s="230">
        <f>ROUND(I251*H251,2)</f>
        <v>0</v>
      </c>
      <c r="R251" s="230">
        <f>ROUND(J251*H251,2)</f>
        <v>0</v>
      </c>
      <c r="S251" s="86"/>
      <c r="T251" s="231">
        <f>S251*H251</f>
        <v>0</v>
      </c>
      <c r="U251" s="231">
        <v>0.26200000000000001</v>
      </c>
      <c r="V251" s="231">
        <f>U251*H251</f>
        <v>0.52400000000000002</v>
      </c>
      <c r="W251" s="231">
        <v>0</v>
      </c>
      <c r="X251" s="232">
        <f>W251*H251</f>
        <v>0</v>
      </c>
      <c r="Y251" s="40"/>
      <c r="Z251" s="40"/>
      <c r="AA251" s="40"/>
      <c r="AB251" s="40"/>
      <c r="AC251" s="40"/>
      <c r="AD251" s="40"/>
      <c r="AE251" s="40"/>
      <c r="AR251" s="233" t="s">
        <v>194</v>
      </c>
      <c r="AT251" s="233" t="s">
        <v>163</v>
      </c>
      <c r="AU251" s="233" t="s">
        <v>86</v>
      </c>
      <c r="AY251" s="19" t="s">
        <v>166</v>
      </c>
      <c r="BE251" s="234">
        <f>IF(O251="základní",K251,0)</f>
        <v>0</v>
      </c>
      <c r="BF251" s="234">
        <f>IF(O251="snížená",K251,0)</f>
        <v>0</v>
      </c>
      <c r="BG251" s="234">
        <f>IF(O251="zákl. přenesená",K251,0)</f>
        <v>0</v>
      </c>
      <c r="BH251" s="234">
        <f>IF(O251="sníž. přenesená",K251,0)</f>
        <v>0</v>
      </c>
      <c r="BI251" s="234">
        <f>IF(O251="nulová",K251,0)</f>
        <v>0</v>
      </c>
      <c r="BJ251" s="19" t="s">
        <v>84</v>
      </c>
      <c r="BK251" s="234">
        <f>ROUND(P251*H251,2)</f>
        <v>0</v>
      </c>
      <c r="BL251" s="19" t="s">
        <v>175</v>
      </c>
      <c r="BM251" s="233" t="s">
        <v>2969</v>
      </c>
    </row>
    <row r="252" s="2" customFormat="1" ht="24.15" customHeight="1">
      <c r="A252" s="40"/>
      <c r="B252" s="41"/>
      <c r="C252" s="235" t="s">
        <v>350</v>
      </c>
      <c r="D252" s="235" t="s">
        <v>163</v>
      </c>
      <c r="E252" s="236" t="s">
        <v>2970</v>
      </c>
      <c r="F252" s="237" t="s">
        <v>2971</v>
      </c>
      <c r="G252" s="238" t="s">
        <v>730</v>
      </c>
      <c r="H252" s="239">
        <v>3</v>
      </c>
      <c r="I252" s="240"/>
      <c r="J252" s="241"/>
      <c r="K252" s="242">
        <f>ROUND(P252*H252,2)</f>
        <v>0</v>
      </c>
      <c r="L252" s="241"/>
      <c r="M252" s="243"/>
      <c r="N252" s="244" t="s">
        <v>20</v>
      </c>
      <c r="O252" s="229" t="s">
        <v>45</v>
      </c>
      <c r="P252" s="230">
        <f>I252+J252</f>
        <v>0</v>
      </c>
      <c r="Q252" s="230">
        <f>ROUND(I252*H252,2)</f>
        <v>0</v>
      </c>
      <c r="R252" s="230">
        <f>ROUND(J252*H252,2)</f>
        <v>0</v>
      </c>
      <c r="S252" s="86"/>
      <c r="T252" s="231">
        <f>S252*H252</f>
        <v>0</v>
      </c>
      <c r="U252" s="231">
        <v>0.040000000000000001</v>
      </c>
      <c r="V252" s="231">
        <f>U252*H252</f>
        <v>0.12</v>
      </c>
      <c r="W252" s="231">
        <v>0</v>
      </c>
      <c r="X252" s="232">
        <f>W252*H252</f>
        <v>0</v>
      </c>
      <c r="Y252" s="40"/>
      <c r="Z252" s="40"/>
      <c r="AA252" s="40"/>
      <c r="AB252" s="40"/>
      <c r="AC252" s="40"/>
      <c r="AD252" s="40"/>
      <c r="AE252" s="40"/>
      <c r="AR252" s="233" t="s">
        <v>194</v>
      </c>
      <c r="AT252" s="233" t="s">
        <v>163</v>
      </c>
      <c r="AU252" s="233" t="s">
        <v>86</v>
      </c>
      <c r="AY252" s="19" t="s">
        <v>166</v>
      </c>
      <c r="BE252" s="234">
        <f>IF(O252="základní",K252,0)</f>
        <v>0</v>
      </c>
      <c r="BF252" s="234">
        <f>IF(O252="snížená",K252,0)</f>
        <v>0</v>
      </c>
      <c r="BG252" s="234">
        <f>IF(O252="zákl. přenesená",K252,0)</f>
        <v>0</v>
      </c>
      <c r="BH252" s="234">
        <f>IF(O252="sníž. přenesená",K252,0)</f>
        <v>0</v>
      </c>
      <c r="BI252" s="234">
        <f>IF(O252="nulová",K252,0)</f>
        <v>0</v>
      </c>
      <c r="BJ252" s="19" t="s">
        <v>84</v>
      </c>
      <c r="BK252" s="234">
        <f>ROUND(P252*H252,2)</f>
        <v>0</v>
      </c>
      <c r="BL252" s="19" t="s">
        <v>175</v>
      </c>
      <c r="BM252" s="233" t="s">
        <v>2972</v>
      </c>
    </row>
    <row r="253" s="2" customFormat="1" ht="24.15" customHeight="1">
      <c r="A253" s="40"/>
      <c r="B253" s="41"/>
      <c r="C253" s="235" t="s">
        <v>354</v>
      </c>
      <c r="D253" s="235" t="s">
        <v>163</v>
      </c>
      <c r="E253" s="236" t="s">
        <v>2400</v>
      </c>
      <c r="F253" s="237" t="s">
        <v>2401</v>
      </c>
      <c r="G253" s="238" t="s">
        <v>730</v>
      </c>
      <c r="H253" s="239">
        <v>3</v>
      </c>
      <c r="I253" s="240"/>
      <c r="J253" s="241"/>
      <c r="K253" s="242">
        <f>ROUND(P253*H253,2)</f>
        <v>0</v>
      </c>
      <c r="L253" s="241"/>
      <c r="M253" s="243"/>
      <c r="N253" s="244" t="s">
        <v>20</v>
      </c>
      <c r="O253" s="229" t="s">
        <v>45</v>
      </c>
      <c r="P253" s="230">
        <f>I253+J253</f>
        <v>0</v>
      </c>
      <c r="Q253" s="230">
        <f>ROUND(I253*H253,2)</f>
        <v>0</v>
      </c>
      <c r="R253" s="230">
        <f>ROUND(J253*H253,2)</f>
        <v>0</v>
      </c>
      <c r="S253" s="86"/>
      <c r="T253" s="231">
        <f>S253*H253</f>
        <v>0</v>
      </c>
      <c r="U253" s="231">
        <v>0.050999999999999997</v>
      </c>
      <c r="V253" s="231">
        <f>U253*H253</f>
        <v>0.153</v>
      </c>
      <c r="W253" s="231">
        <v>0</v>
      </c>
      <c r="X253" s="232">
        <f>W253*H253</f>
        <v>0</v>
      </c>
      <c r="Y253" s="40"/>
      <c r="Z253" s="40"/>
      <c r="AA253" s="40"/>
      <c r="AB253" s="40"/>
      <c r="AC253" s="40"/>
      <c r="AD253" s="40"/>
      <c r="AE253" s="40"/>
      <c r="AR253" s="233" t="s">
        <v>194</v>
      </c>
      <c r="AT253" s="233" t="s">
        <v>163</v>
      </c>
      <c r="AU253" s="233" t="s">
        <v>86</v>
      </c>
      <c r="AY253" s="19" t="s">
        <v>166</v>
      </c>
      <c r="BE253" s="234">
        <f>IF(O253="základní",K253,0)</f>
        <v>0</v>
      </c>
      <c r="BF253" s="234">
        <f>IF(O253="snížená",K253,0)</f>
        <v>0</v>
      </c>
      <c r="BG253" s="234">
        <f>IF(O253="zákl. přenesená",K253,0)</f>
        <v>0</v>
      </c>
      <c r="BH253" s="234">
        <f>IF(O253="sníž. přenesená",K253,0)</f>
        <v>0</v>
      </c>
      <c r="BI253" s="234">
        <f>IF(O253="nulová",K253,0)</f>
        <v>0</v>
      </c>
      <c r="BJ253" s="19" t="s">
        <v>84</v>
      </c>
      <c r="BK253" s="234">
        <f>ROUND(P253*H253,2)</f>
        <v>0</v>
      </c>
      <c r="BL253" s="19" t="s">
        <v>175</v>
      </c>
      <c r="BM253" s="233" t="s">
        <v>2973</v>
      </c>
    </row>
    <row r="254" s="2" customFormat="1" ht="24.15" customHeight="1">
      <c r="A254" s="40"/>
      <c r="B254" s="41"/>
      <c r="C254" s="220" t="s">
        <v>358</v>
      </c>
      <c r="D254" s="220" t="s">
        <v>171</v>
      </c>
      <c r="E254" s="221" t="s">
        <v>2406</v>
      </c>
      <c r="F254" s="222" t="s">
        <v>2407</v>
      </c>
      <c r="G254" s="223" t="s">
        <v>730</v>
      </c>
      <c r="H254" s="224">
        <v>5</v>
      </c>
      <c r="I254" s="225"/>
      <c r="J254" s="225"/>
      <c r="K254" s="226">
        <f>ROUND(P254*H254,2)</f>
        <v>0</v>
      </c>
      <c r="L254" s="227"/>
      <c r="M254" s="46"/>
      <c r="N254" s="228" t="s">
        <v>20</v>
      </c>
      <c r="O254" s="229" t="s">
        <v>45</v>
      </c>
      <c r="P254" s="230">
        <f>I254+J254</f>
        <v>0</v>
      </c>
      <c r="Q254" s="230">
        <f>ROUND(I254*H254,2)</f>
        <v>0</v>
      </c>
      <c r="R254" s="230">
        <f>ROUND(J254*H254,2)</f>
        <v>0</v>
      </c>
      <c r="S254" s="86"/>
      <c r="T254" s="231">
        <f>S254*H254</f>
        <v>0</v>
      </c>
      <c r="U254" s="231">
        <v>0.01248</v>
      </c>
      <c r="V254" s="231">
        <f>U254*H254</f>
        <v>0.062399999999999997</v>
      </c>
      <c r="W254" s="231">
        <v>0</v>
      </c>
      <c r="X254" s="232">
        <f>W254*H254</f>
        <v>0</v>
      </c>
      <c r="Y254" s="40"/>
      <c r="Z254" s="40"/>
      <c r="AA254" s="40"/>
      <c r="AB254" s="40"/>
      <c r="AC254" s="40"/>
      <c r="AD254" s="40"/>
      <c r="AE254" s="40"/>
      <c r="AR254" s="233" t="s">
        <v>175</v>
      </c>
      <c r="AT254" s="233" t="s">
        <v>171</v>
      </c>
      <c r="AU254" s="233" t="s">
        <v>86</v>
      </c>
      <c r="AY254" s="19" t="s">
        <v>166</v>
      </c>
      <c r="BE254" s="234">
        <f>IF(O254="základní",K254,0)</f>
        <v>0</v>
      </c>
      <c r="BF254" s="234">
        <f>IF(O254="snížená",K254,0)</f>
        <v>0</v>
      </c>
      <c r="BG254" s="234">
        <f>IF(O254="zákl. přenesená",K254,0)</f>
        <v>0</v>
      </c>
      <c r="BH254" s="234">
        <f>IF(O254="sníž. přenesená",K254,0)</f>
        <v>0</v>
      </c>
      <c r="BI254" s="234">
        <f>IF(O254="nulová",K254,0)</f>
        <v>0</v>
      </c>
      <c r="BJ254" s="19" t="s">
        <v>84</v>
      </c>
      <c r="BK254" s="234">
        <f>ROUND(P254*H254,2)</f>
        <v>0</v>
      </c>
      <c r="BL254" s="19" t="s">
        <v>175</v>
      </c>
      <c r="BM254" s="233" t="s">
        <v>2974</v>
      </c>
    </row>
    <row r="255" s="2" customFormat="1" ht="24.15" customHeight="1">
      <c r="A255" s="40"/>
      <c r="B255" s="41"/>
      <c r="C255" s="235" t="s">
        <v>362</v>
      </c>
      <c r="D255" s="235" t="s">
        <v>163</v>
      </c>
      <c r="E255" s="236" t="s">
        <v>2409</v>
      </c>
      <c r="F255" s="237" t="s">
        <v>2410</v>
      </c>
      <c r="G255" s="238" t="s">
        <v>730</v>
      </c>
      <c r="H255" s="239">
        <v>2</v>
      </c>
      <c r="I255" s="240"/>
      <c r="J255" s="241"/>
      <c r="K255" s="242">
        <f>ROUND(P255*H255,2)</f>
        <v>0</v>
      </c>
      <c r="L255" s="241"/>
      <c r="M255" s="243"/>
      <c r="N255" s="244" t="s">
        <v>20</v>
      </c>
      <c r="O255" s="229" t="s">
        <v>45</v>
      </c>
      <c r="P255" s="230">
        <f>I255+J255</f>
        <v>0</v>
      </c>
      <c r="Q255" s="230">
        <f>ROUND(I255*H255,2)</f>
        <v>0</v>
      </c>
      <c r="R255" s="230">
        <f>ROUND(J255*H255,2)</f>
        <v>0</v>
      </c>
      <c r="S255" s="86"/>
      <c r="T255" s="231">
        <f>S255*H255</f>
        <v>0</v>
      </c>
      <c r="U255" s="231">
        <v>0.58499999999999996</v>
      </c>
      <c r="V255" s="231">
        <f>U255*H255</f>
        <v>1.1699999999999999</v>
      </c>
      <c r="W255" s="231">
        <v>0</v>
      </c>
      <c r="X255" s="232">
        <f>W255*H255</f>
        <v>0</v>
      </c>
      <c r="Y255" s="40"/>
      <c r="Z255" s="40"/>
      <c r="AA255" s="40"/>
      <c r="AB255" s="40"/>
      <c r="AC255" s="40"/>
      <c r="AD255" s="40"/>
      <c r="AE255" s="40"/>
      <c r="AR255" s="233" t="s">
        <v>194</v>
      </c>
      <c r="AT255" s="233" t="s">
        <v>163</v>
      </c>
      <c r="AU255" s="233" t="s">
        <v>86</v>
      </c>
      <c r="AY255" s="19" t="s">
        <v>166</v>
      </c>
      <c r="BE255" s="234">
        <f>IF(O255="základní",K255,0)</f>
        <v>0</v>
      </c>
      <c r="BF255" s="234">
        <f>IF(O255="snížená",K255,0)</f>
        <v>0</v>
      </c>
      <c r="BG255" s="234">
        <f>IF(O255="zákl. přenesená",K255,0)</f>
        <v>0</v>
      </c>
      <c r="BH255" s="234">
        <f>IF(O255="sníž. přenesená",K255,0)</f>
        <v>0</v>
      </c>
      <c r="BI255" s="234">
        <f>IF(O255="nulová",K255,0)</f>
        <v>0</v>
      </c>
      <c r="BJ255" s="19" t="s">
        <v>84</v>
      </c>
      <c r="BK255" s="234">
        <f>ROUND(P255*H255,2)</f>
        <v>0</v>
      </c>
      <c r="BL255" s="19" t="s">
        <v>175</v>
      </c>
      <c r="BM255" s="233" t="s">
        <v>2975</v>
      </c>
    </row>
    <row r="256" s="2" customFormat="1" ht="24.15" customHeight="1">
      <c r="A256" s="40"/>
      <c r="B256" s="41"/>
      <c r="C256" s="235" t="s">
        <v>366</v>
      </c>
      <c r="D256" s="235" t="s">
        <v>163</v>
      </c>
      <c r="E256" s="236" t="s">
        <v>2976</v>
      </c>
      <c r="F256" s="237" t="s">
        <v>2977</v>
      </c>
      <c r="G256" s="238" t="s">
        <v>730</v>
      </c>
      <c r="H256" s="239">
        <v>3</v>
      </c>
      <c r="I256" s="240"/>
      <c r="J256" s="241"/>
      <c r="K256" s="242">
        <f>ROUND(P256*H256,2)</f>
        <v>0</v>
      </c>
      <c r="L256" s="241"/>
      <c r="M256" s="243"/>
      <c r="N256" s="244" t="s">
        <v>20</v>
      </c>
      <c r="O256" s="229" t="s">
        <v>45</v>
      </c>
      <c r="P256" s="230">
        <f>I256+J256</f>
        <v>0</v>
      </c>
      <c r="Q256" s="230">
        <f>ROUND(I256*H256,2)</f>
        <v>0</v>
      </c>
      <c r="R256" s="230">
        <f>ROUND(J256*H256,2)</f>
        <v>0</v>
      </c>
      <c r="S256" s="86"/>
      <c r="T256" s="231">
        <f>S256*H256</f>
        <v>0</v>
      </c>
      <c r="U256" s="231">
        <v>0.39300000000000002</v>
      </c>
      <c r="V256" s="231">
        <f>U256*H256</f>
        <v>1.1790000000000001</v>
      </c>
      <c r="W256" s="231">
        <v>0</v>
      </c>
      <c r="X256" s="232">
        <f>W256*H256</f>
        <v>0</v>
      </c>
      <c r="Y256" s="40"/>
      <c r="Z256" s="40"/>
      <c r="AA256" s="40"/>
      <c r="AB256" s="40"/>
      <c r="AC256" s="40"/>
      <c r="AD256" s="40"/>
      <c r="AE256" s="40"/>
      <c r="AR256" s="233" t="s">
        <v>194</v>
      </c>
      <c r="AT256" s="233" t="s">
        <v>163</v>
      </c>
      <c r="AU256" s="233" t="s">
        <v>86</v>
      </c>
      <c r="AY256" s="19" t="s">
        <v>166</v>
      </c>
      <c r="BE256" s="234">
        <f>IF(O256="základní",K256,0)</f>
        <v>0</v>
      </c>
      <c r="BF256" s="234">
        <f>IF(O256="snížená",K256,0)</f>
        <v>0</v>
      </c>
      <c r="BG256" s="234">
        <f>IF(O256="zákl. přenesená",K256,0)</f>
        <v>0</v>
      </c>
      <c r="BH256" s="234">
        <f>IF(O256="sníž. přenesená",K256,0)</f>
        <v>0</v>
      </c>
      <c r="BI256" s="234">
        <f>IF(O256="nulová",K256,0)</f>
        <v>0</v>
      </c>
      <c r="BJ256" s="19" t="s">
        <v>84</v>
      </c>
      <c r="BK256" s="234">
        <f>ROUND(P256*H256,2)</f>
        <v>0</v>
      </c>
      <c r="BL256" s="19" t="s">
        <v>175</v>
      </c>
      <c r="BM256" s="233" t="s">
        <v>2978</v>
      </c>
    </row>
    <row r="257" s="2" customFormat="1" ht="24.15" customHeight="1">
      <c r="A257" s="40"/>
      <c r="B257" s="41"/>
      <c r="C257" s="220" t="s">
        <v>370</v>
      </c>
      <c r="D257" s="220" t="s">
        <v>171</v>
      </c>
      <c r="E257" s="221" t="s">
        <v>2412</v>
      </c>
      <c r="F257" s="222" t="s">
        <v>2413</v>
      </c>
      <c r="G257" s="223" t="s">
        <v>730</v>
      </c>
      <c r="H257" s="224">
        <v>3</v>
      </c>
      <c r="I257" s="225"/>
      <c r="J257" s="225"/>
      <c r="K257" s="226">
        <f>ROUND(P257*H257,2)</f>
        <v>0</v>
      </c>
      <c r="L257" s="227"/>
      <c r="M257" s="46"/>
      <c r="N257" s="228" t="s">
        <v>20</v>
      </c>
      <c r="O257" s="229" t="s">
        <v>45</v>
      </c>
      <c r="P257" s="230">
        <f>I257+J257</f>
        <v>0</v>
      </c>
      <c r="Q257" s="230">
        <f>ROUND(I257*H257,2)</f>
        <v>0</v>
      </c>
      <c r="R257" s="230">
        <f>ROUND(J257*H257,2)</f>
        <v>0</v>
      </c>
      <c r="S257" s="86"/>
      <c r="T257" s="231">
        <f>S257*H257</f>
        <v>0</v>
      </c>
      <c r="U257" s="231">
        <v>0.028539999999999999</v>
      </c>
      <c r="V257" s="231">
        <f>U257*H257</f>
        <v>0.085620000000000002</v>
      </c>
      <c r="W257" s="231">
        <v>0</v>
      </c>
      <c r="X257" s="232">
        <f>W257*H257</f>
        <v>0</v>
      </c>
      <c r="Y257" s="40"/>
      <c r="Z257" s="40"/>
      <c r="AA257" s="40"/>
      <c r="AB257" s="40"/>
      <c r="AC257" s="40"/>
      <c r="AD257" s="40"/>
      <c r="AE257" s="40"/>
      <c r="AR257" s="233" t="s">
        <v>175</v>
      </c>
      <c r="AT257" s="233" t="s">
        <v>171</v>
      </c>
      <c r="AU257" s="233" t="s">
        <v>86</v>
      </c>
      <c r="AY257" s="19" t="s">
        <v>166</v>
      </c>
      <c r="BE257" s="234">
        <f>IF(O257="základní",K257,0)</f>
        <v>0</v>
      </c>
      <c r="BF257" s="234">
        <f>IF(O257="snížená",K257,0)</f>
        <v>0</v>
      </c>
      <c r="BG257" s="234">
        <f>IF(O257="zákl. přenesená",K257,0)</f>
        <v>0</v>
      </c>
      <c r="BH257" s="234">
        <f>IF(O257="sníž. přenesená",K257,0)</f>
        <v>0</v>
      </c>
      <c r="BI257" s="234">
        <f>IF(O257="nulová",K257,0)</f>
        <v>0</v>
      </c>
      <c r="BJ257" s="19" t="s">
        <v>84</v>
      </c>
      <c r="BK257" s="234">
        <f>ROUND(P257*H257,2)</f>
        <v>0</v>
      </c>
      <c r="BL257" s="19" t="s">
        <v>175</v>
      </c>
      <c r="BM257" s="233" t="s">
        <v>2979</v>
      </c>
    </row>
    <row r="258" s="2" customFormat="1" ht="21.75" customHeight="1">
      <c r="A258" s="40"/>
      <c r="B258" s="41"/>
      <c r="C258" s="235" t="s">
        <v>374</v>
      </c>
      <c r="D258" s="235" t="s">
        <v>163</v>
      </c>
      <c r="E258" s="236" t="s">
        <v>2415</v>
      </c>
      <c r="F258" s="237" t="s">
        <v>2416</v>
      </c>
      <c r="G258" s="238" t="s">
        <v>179</v>
      </c>
      <c r="H258" s="239">
        <v>3</v>
      </c>
      <c r="I258" s="240"/>
      <c r="J258" s="241"/>
      <c r="K258" s="242">
        <f>ROUND(P258*H258,2)</f>
        <v>0</v>
      </c>
      <c r="L258" s="241"/>
      <c r="M258" s="243"/>
      <c r="N258" s="244" t="s">
        <v>20</v>
      </c>
      <c r="O258" s="229" t="s">
        <v>45</v>
      </c>
      <c r="P258" s="230">
        <f>I258+J258</f>
        <v>0</v>
      </c>
      <c r="Q258" s="230">
        <f>ROUND(I258*H258,2)</f>
        <v>0</v>
      </c>
      <c r="R258" s="230">
        <f>ROUND(J258*H258,2)</f>
        <v>0</v>
      </c>
      <c r="S258" s="86"/>
      <c r="T258" s="231">
        <f>S258*H258</f>
        <v>0</v>
      </c>
      <c r="U258" s="231">
        <v>0</v>
      </c>
      <c r="V258" s="231">
        <f>U258*H258</f>
        <v>0</v>
      </c>
      <c r="W258" s="231">
        <v>0</v>
      </c>
      <c r="X258" s="232">
        <f>W258*H258</f>
        <v>0</v>
      </c>
      <c r="Y258" s="40"/>
      <c r="Z258" s="40"/>
      <c r="AA258" s="40"/>
      <c r="AB258" s="40"/>
      <c r="AC258" s="40"/>
      <c r="AD258" s="40"/>
      <c r="AE258" s="40"/>
      <c r="AR258" s="233" t="s">
        <v>194</v>
      </c>
      <c r="AT258" s="233" t="s">
        <v>163</v>
      </c>
      <c r="AU258" s="233" t="s">
        <v>86</v>
      </c>
      <c r="AY258" s="19" t="s">
        <v>166</v>
      </c>
      <c r="BE258" s="234">
        <f>IF(O258="základní",K258,0)</f>
        <v>0</v>
      </c>
      <c r="BF258" s="234">
        <f>IF(O258="snížená",K258,0)</f>
        <v>0</v>
      </c>
      <c r="BG258" s="234">
        <f>IF(O258="zákl. přenesená",K258,0)</f>
        <v>0</v>
      </c>
      <c r="BH258" s="234">
        <f>IF(O258="sníž. přenesená",K258,0)</f>
        <v>0</v>
      </c>
      <c r="BI258" s="234">
        <f>IF(O258="nulová",K258,0)</f>
        <v>0</v>
      </c>
      <c r="BJ258" s="19" t="s">
        <v>84</v>
      </c>
      <c r="BK258" s="234">
        <f>ROUND(P258*H258,2)</f>
        <v>0</v>
      </c>
      <c r="BL258" s="19" t="s">
        <v>175</v>
      </c>
      <c r="BM258" s="233" t="s">
        <v>2980</v>
      </c>
    </row>
    <row r="259" s="2" customFormat="1" ht="24.15" customHeight="1">
      <c r="A259" s="40"/>
      <c r="B259" s="41"/>
      <c r="C259" s="220" t="s">
        <v>377</v>
      </c>
      <c r="D259" s="220" t="s">
        <v>171</v>
      </c>
      <c r="E259" s="221" t="s">
        <v>2421</v>
      </c>
      <c r="F259" s="222" t="s">
        <v>2422</v>
      </c>
      <c r="G259" s="223" t="s">
        <v>730</v>
      </c>
      <c r="H259" s="224">
        <v>3</v>
      </c>
      <c r="I259" s="225"/>
      <c r="J259" s="225"/>
      <c r="K259" s="226">
        <f>ROUND(P259*H259,2)</f>
        <v>0</v>
      </c>
      <c r="L259" s="227"/>
      <c r="M259" s="46"/>
      <c r="N259" s="228" t="s">
        <v>20</v>
      </c>
      <c r="O259" s="229" t="s">
        <v>45</v>
      </c>
      <c r="P259" s="230">
        <f>I259+J259</f>
        <v>0</v>
      </c>
      <c r="Q259" s="230">
        <f>ROUND(I259*H259,2)</f>
        <v>0</v>
      </c>
      <c r="R259" s="230">
        <f>ROUND(J259*H259,2)</f>
        <v>0</v>
      </c>
      <c r="S259" s="86"/>
      <c r="T259" s="231">
        <f>S259*H259</f>
        <v>0</v>
      </c>
      <c r="U259" s="231">
        <v>0.21734000000000001</v>
      </c>
      <c r="V259" s="231">
        <f>U259*H259</f>
        <v>0.65202000000000004</v>
      </c>
      <c r="W259" s="231">
        <v>0</v>
      </c>
      <c r="X259" s="232">
        <f>W259*H259</f>
        <v>0</v>
      </c>
      <c r="Y259" s="40"/>
      <c r="Z259" s="40"/>
      <c r="AA259" s="40"/>
      <c r="AB259" s="40"/>
      <c r="AC259" s="40"/>
      <c r="AD259" s="40"/>
      <c r="AE259" s="40"/>
      <c r="AR259" s="233" t="s">
        <v>175</v>
      </c>
      <c r="AT259" s="233" t="s">
        <v>171</v>
      </c>
      <c r="AU259" s="233" t="s">
        <v>86</v>
      </c>
      <c r="AY259" s="19" t="s">
        <v>166</v>
      </c>
      <c r="BE259" s="234">
        <f>IF(O259="základní",K259,0)</f>
        <v>0</v>
      </c>
      <c r="BF259" s="234">
        <f>IF(O259="snížená",K259,0)</f>
        <v>0</v>
      </c>
      <c r="BG259" s="234">
        <f>IF(O259="zákl. přenesená",K259,0)</f>
        <v>0</v>
      </c>
      <c r="BH259" s="234">
        <f>IF(O259="sníž. přenesená",K259,0)</f>
        <v>0</v>
      </c>
      <c r="BI259" s="234">
        <f>IF(O259="nulová",K259,0)</f>
        <v>0</v>
      </c>
      <c r="BJ259" s="19" t="s">
        <v>84</v>
      </c>
      <c r="BK259" s="234">
        <f>ROUND(P259*H259,2)</f>
        <v>0</v>
      </c>
      <c r="BL259" s="19" t="s">
        <v>175</v>
      </c>
      <c r="BM259" s="233" t="s">
        <v>2981</v>
      </c>
    </row>
    <row r="260" s="2" customFormat="1" ht="24.15" customHeight="1">
      <c r="A260" s="40"/>
      <c r="B260" s="41"/>
      <c r="C260" s="235" t="s">
        <v>380</v>
      </c>
      <c r="D260" s="235" t="s">
        <v>163</v>
      </c>
      <c r="E260" s="236" t="s">
        <v>2424</v>
      </c>
      <c r="F260" s="237" t="s">
        <v>2425</v>
      </c>
      <c r="G260" s="238" t="s">
        <v>730</v>
      </c>
      <c r="H260" s="239">
        <v>3</v>
      </c>
      <c r="I260" s="240"/>
      <c r="J260" s="241"/>
      <c r="K260" s="242">
        <f>ROUND(P260*H260,2)</f>
        <v>0</v>
      </c>
      <c r="L260" s="241"/>
      <c r="M260" s="243"/>
      <c r="N260" s="244" t="s">
        <v>20</v>
      </c>
      <c r="O260" s="229" t="s">
        <v>45</v>
      </c>
      <c r="P260" s="230">
        <f>I260+J260</f>
        <v>0</v>
      </c>
      <c r="Q260" s="230">
        <f>ROUND(I260*H260,2)</f>
        <v>0</v>
      </c>
      <c r="R260" s="230">
        <f>ROUND(J260*H260,2)</f>
        <v>0</v>
      </c>
      <c r="S260" s="86"/>
      <c r="T260" s="231">
        <f>S260*H260</f>
        <v>0</v>
      </c>
      <c r="U260" s="231">
        <v>0.19600000000000001</v>
      </c>
      <c r="V260" s="231">
        <f>U260*H260</f>
        <v>0.58800000000000008</v>
      </c>
      <c r="W260" s="231">
        <v>0</v>
      </c>
      <c r="X260" s="232">
        <f>W260*H260</f>
        <v>0</v>
      </c>
      <c r="Y260" s="40"/>
      <c r="Z260" s="40"/>
      <c r="AA260" s="40"/>
      <c r="AB260" s="40"/>
      <c r="AC260" s="40"/>
      <c r="AD260" s="40"/>
      <c r="AE260" s="40"/>
      <c r="AR260" s="233" t="s">
        <v>194</v>
      </c>
      <c r="AT260" s="233" t="s">
        <v>163</v>
      </c>
      <c r="AU260" s="233" t="s">
        <v>86</v>
      </c>
      <c r="AY260" s="19" t="s">
        <v>166</v>
      </c>
      <c r="BE260" s="234">
        <f>IF(O260="základní",K260,0)</f>
        <v>0</v>
      </c>
      <c r="BF260" s="234">
        <f>IF(O260="snížená",K260,0)</f>
        <v>0</v>
      </c>
      <c r="BG260" s="234">
        <f>IF(O260="zákl. přenesená",K260,0)</f>
        <v>0</v>
      </c>
      <c r="BH260" s="234">
        <f>IF(O260="sníž. přenesená",K260,0)</f>
        <v>0</v>
      </c>
      <c r="BI260" s="234">
        <f>IF(O260="nulová",K260,0)</f>
        <v>0</v>
      </c>
      <c r="BJ260" s="19" t="s">
        <v>84</v>
      </c>
      <c r="BK260" s="234">
        <f>ROUND(P260*H260,2)</f>
        <v>0</v>
      </c>
      <c r="BL260" s="19" t="s">
        <v>175</v>
      </c>
      <c r="BM260" s="233" t="s">
        <v>2982</v>
      </c>
    </row>
    <row r="261" s="2" customFormat="1" ht="16.5" customHeight="1">
      <c r="A261" s="40"/>
      <c r="B261" s="41"/>
      <c r="C261" s="220" t="s">
        <v>383</v>
      </c>
      <c r="D261" s="220" t="s">
        <v>171</v>
      </c>
      <c r="E261" s="221" t="s">
        <v>2983</v>
      </c>
      <c r="F261" s="222" t="s">
        <v>2984</v>
      </c>
      <c r="G261" s="223" t="s">
        <v>179</v>
      </c>
      <c r="H261" s="224">
        <v>1</v>
      </c>
      <c r="I261" s="225"/>
      <c r="J261" s="225"/>
      <c r="K261" s="226">
        <f>ROUND(P261*H261,2)</f>
        <v>0</v>
      </c>
      <c r="L261" s="227"/>
      <c r="M261" s="46"/>
      <c r="N261" s="228" t="s">
        <v>20</v>
      </c>
      <c r="O261" s="229" t="s">
        <v>45</v>
      </c>
      <c r="P261" s="230">
        <f>I261+J261</f>
        <v>0</v>
      </c>
      <c r="Q261" s="230">
        <f>ROUND(I261*H261,2)</f>
        <v>0</v>
      </c>
      <c r="R261" s="230">
        <f>ROUND(J261*H261,2)</f>
        <v>0</v>
      </c>
      <c r="S261" s="86"/>
      <c r="T261" s="231">
        <f>S261*H261</f>
        <v>0</v>
      </c>
      <c r="U261" s="231">
        <v>0</v>
      </c>
      <c r="V261" s="231">
        <f>U261*H261</f>
        <v>0</v>
      </c>
      <c r="W261" s="231">
        <v>0</v>
      </c>
      <c r="X261" s="232">
        <f>W261*H261</f>
        <v>0</v>
      </c>
      <c r="Y261" s="40"/>
      <c r="Z261" s="40"/>
      <c r="AA261" s="40"/>
      <c r="AB261" s="40"/>
      <c r="AC261" s="40"/>
      <c r="AD261" s="40"/>
      <c r="AE261" s="40"/>
      <c r="AR261" s="233" t="s">
        <v>175</v>
      </c>
      <c r="AT261" s="233" t="s">
        <v>171</v>
      </c>
      <c r="AU261" s="233" t="s">
        <v>86</v>
      </c>
      <c r="AY261" s="19" t="s">
        <v>166</v>
      </c>
      <c r="BE261" s="234">
        <f>IF(O261="základní",K261,0)</f>
        <v>0</v>
      </c>
      <c r="BF261" s="234">
        <f>IF(O261="snížená",K261,0)</f>
        <v>0</v>
      </c>
      <c r="BG261" s="234">
        <f>IF(O261="zákl. přenesená",K261,0)</f>
        <v>0</v>
      </c>
      <c r="BH261" s="234">
        <f>IF(O261="sníž. přenesená",K261,0)</f>
        <v>0</v>
      </c>
      <c r="BI261" s="234">
        <f>IF(O261="nulová",K261,0)</f>
        <v>0</v>
      </c>
      <c r="BJ261" s="19" t="s">
        <v>84</v>
      </c>
      <c r="BK261" s="234">
        <f>ROUND(P261*H261,2)</f>
        <v>0</v>
      </c>
      <c r="BL261" s="19" t="s">
        <v>175</v>
      </c>
      <c r="BM261" s="233" t="s">
        <v>2985</v>
      </c>
    </row>
    <row r="262" s="2" customFormat="1" ht="16.5" customHeight="1">
      <c r="A262" s="40"/>
      <c r="B262" s="41"/>
      <c r="C262" s="220" t="s">
        <v>386</v>
      </c>
      <c r="D262" s="220" t="s">
        <v>171</v>
      </c>
      <c r="E262" s="221" t="s">
        <v>2986</v>
      </c>
      <c r="F262" s="222" t="s">
        <v>2987</v>
      </c>
      <c r="G262" s="223" t="s">
        <v>179</v>
      </c>
      <c r="H262" s="224">
        <v>1</v>
      </c>
      <c r="I262" s="225"/>
      <c r="J262" s="225"/>
      <c r="K262" s="226">
        <f>ROUND(P262*H262,2)</f>
        <v>0</v>
      </c>
      <c r="L262" s="227"/>
      <c r="M262" s="46"/>
      <c r="N262" s="228" t="s">
        <v>20</v>
      </c>
      <c r="O262" s="229" t="s">
        <v>45</v>
      </c>
      <c r="P262" s="230">
        <f>I262+J262</f>
        <v>0</v>
      </c>
      <c r="Q262" s="230">
        <f>ROUND(I262*H262,2)</f>
        <v>0</v>
      </c>
      <c r="R262" s="230">
        <f>ROUND(J262*H262,2)</f>
        <v>0</v>
      </c>
      <c r="S262" s="86"/>
      <c r="T262" s="231">
        <f>S262*H262</f>
        <v>0</v>
      </c>
      <c r="U262" s="231">
        <v>0</v>
      </c>
      <c r="V262" s="231">
        <f>U262*H262</f>
        <v>0</v>
      </c>
      <c r="W262" s="231">
        <v>0</v>
      </c>
      <c r="X262" s="232">
        <f>W262*H262</f>
        <v>0</v>
      </c>
      <c r="Y262" s="40"/>
      <c r="Z262" s="40"/>
      <c r="AA262" s="40"/>
      <c r="AB262" s="40"/>
      <c r="AC262" s="40"/>
      <c r="AD262" s="40"/>
      <c r="AE262" s="40"/>
      <c r="AR262" s="233" t="s">
        <v>175</v>
      </c>
      <c r="AT262" s="233" t="s">
        <v>171</v>
      </c>
      <c r="AU262" s="233" t="s">
        <v>86</v>
      </c>
      <c r="AY262" s="19" t="s">
        <v>166</v>
      </c>
      <c r="BE262" s="234">
        <f>IF(O262="základní",K262,0)</f>
        <v>0</v>
      </c>
      <c r="BF262" s="234">
        <f>IF(O262="snížená",K262,0)</f>
        <v>0</v>
      </c>
      <c r="BG262" s="234">
        <f>IF(O262="zákl. přenesená",K262,0)</f>
        <v>0</v>
      </c>
      <c r="BH262" s="234">
        <f>IF(O262="sníž. přenesená",K262,0)</f>
        <v>0</v>
      </c>
      <c r="BI262" s="234">
        <f>IF(O262="nulová",K262,0)</f>
        <v>0</v>
      </c>
      <c r="BJ262" s="19" t="s">
        <v>84</v>
      </c>
      <c r="BK262" s="234">
        <f>ROUND(P262*H262,2)</f>
        <v>0</v>
      </c>
      <c r="BL262" s="19" t="s">
        <v>175</v>
      </c>
      <c r="BM262" s="233" t="s">
        <v>2988</v>
      </c>
    </row>
    <row r="263" s="2" customFormat="1" ht="24.15" customHeight="1">
      <c r="A263" s="40"/>
      <c r="B263" s="41"/>
      <c r="C263" s="220" t="s">
        <v>389</v>
      </c>
      <c r="D263" s="220" t="s">
        <v>171</v>
      </c>
      <c r="E263" s="221" t="s">
        <v>2989</v>
      </c>
      <c r="F263" s="222" t="s">
        <v>2990</v>
      </c>
      <c r="G263" s="223" t="s">
        <v>179</v>
      </c>
      <c r="H263" s="224">
        <v>1</v>
      </c>
      <c r="I263" s="225"/>
      <c r="J263" s="225"/>
      <c r="K263" s="226">
        <f>ROUND(P263*H263,2)</f>
        <v>0</v>
      </c>
      <c r="L263" s="227"/>
      <c r="M263" s="46"/>
      <c r="N263" s="228" t="s">
        <v>20</v>
      </c>
      <c r="O263" s="229" t="s">
        <v>45</v>
      </c>
      <c r="P263" s="230">
        <f>I263+J263</f>
        <v>0</v>
      </c>
      <c r="Q263" s="230">
        <f>ROUND(I263*H263,2)</f>
        <v>0</v>
      </c>
      <c r="R263" s="230">
        <f>ROUND(J263*H263,2)</f>
        <v>0</v>
      </c>
      <c r="S263" s="86"/>
      <c r="T263" s="231">
        <f>S263*H263</f>
        <v>0</v>
      </c>
      <c r="U263" s="231">
        <v>0</v>
      </c>
      <c r="V263" s="231">
        <f>U263*H263</f>
        <v>0</v>
      </c>
      <c r="W263" s="231">
        <v>0</v>
      </c>
      <c r="X263" s="232">
        <f>W263*H263</f>
        <v>0</v>
      </c>
      <c r="Y263" s="40"/>
      <c r="Z263" s="40"/>
      <c r="AA263" s="40"/>
      <c r="AB263" s="40"/>
      <c r="AC263" s="40"/>
      <c r="AD263" s="40"/>
      <c r="AE263" s="40"/>
      <c r="AR263" s="233" t="s">
        <v>175</v>
      </c>
      <c r="AT263" s="233" t="s">
        <v>171</v>
      </c>
      <c r="AU263" s="233" t="s">
        <v>86</v>
      </c>
      <c r="AY263" s="19" t="s">
        <v>166</v>
      </c>
      <c r="BE263" s="234">
        <f>IF(O263="základní",K263,0)</f>
        <v>0</v>
      </c>
      <c r="BF263" s="234">
        <f>IF(O263="snížená",K263,0)</f>
        <v>0</v>
      </c>
      <c r="BG263" s="234">
        <f>IF(O263="zákl. přenesená",K263,0)</f>
        <v>0</v>
      </c>
      <c r="BH263" s="234">
        <f>IF(O263="sníž. přenesená",K263,0)</f>
        <v>0</v>
      </c>
      <c r="BI263" s="234">
        <f>IF(O263="nulová",K263,0)</f>
        <v>0</v>
      </c>
      <c r="BJ263" s="19" t="s">
        <v>84</v>
      </c>
      <c r="BK263" s="234">
        <f>ROUND(P263*H263,2)</f>
        <v>0</v>
      </c>
      <c r="BL263" s="19" t="s">
        <v>175</v>
      </c>
      <c r="BM263" s="233" t="s">
        <v>2991</v>
      </c>
    </row>
    <row r="264" s="2" customFormat="1" ht="16.5" customHeight="1">
      <c r="A264" s="40"/>
      <c r="B264" s="41"/>
      <c r="C264" s="220" t="s">
        <v>392</v>
      </c>
      <c r="D264" s="220" t="s">
        <v>171</v>
      </c>
      <c r="E264" s="221" t="s">
        <v>2992</v>
      </c>
      <c r="F264" s="222" t="s">
        <v>2993</v>
      </c>
      <c r="G264" s="223" t="s">
        <v>312</v>
      </c>
      <c r="H264" s="224">
        <v>1</v>
      </c>
      <c r="I264" s="225"/>
      <c r="J264" s="225"/>
      <c r="K264" s="226">
        <f>ROUND(P264*H264,2)</f>
        <v>0</v>
      </c>
      <c r="L264" s="227"/>
      <c r="M264" s="46"/>
      <c r="N264" s="228" t="s">
        <v>20</v>
      </c>
      <c r="O264" s="229" t="s">
        <v>45</v>
      </c>
      <c r="P264" s="230">
        <f>I264+J264</f>
        <v>0</v>
      </c>
      <c r="Q264" s="230">
        <f>ROUND(I264*H264,2)</f>
        <v>0</v>
      </c>
      <c r="R264" s="230">
        <f>ROUND(J264*H264,2)</f>
        <v>0</v>
      </c>
      <c r="S264" s="86"/>
      <c r="T264" s="231">
        <f>S264*H264</f>
        <v>0</v>
      </c>
      <c r="U264" s="231">
        <v>0</v>
      </c>
      <c r="V264" s="231">
        <f>U264*H264</f>
        <v>0</v>
      </c>
      <c r="W264" s="231">
        <v>0</v>
      </c>
      <c r="X264" s="232">
        <f>W264*H264</f>
        <v>0</v>
      </c>
      <c r="Y264" s="40"/>
      <c r="Z264" s="40"/>
      <c r="AA264" s="40"/>
      <c r="AB264" s="40"/>
      <c r="AC264" s="40"/>
      <c r="AD264" s="40"/>
      <c r="AE264" s="40"/>
      <c r="AR264" s="233" t="s">
        <v>175</v>
      </c>
      <c r="AT264" s="233" t="s">
        <v>171</v>
      </c>
      <c r="AU264" s="233" t="s">
        <v>86</v>
      </c>
      <c r="AY264" s="19" t="s">
        <v>166</v>
      </c>
      <c r="BE264" s="234">
        <f>IF(O264="základní",K264,0)</f>
        <v>0</v>
      </c>
      <c r="BF264" s="234">
        <f>IF(O264="snížená",K264,0)</f>
        <v>0</v>
      </c>
      <c r="BG264" s="234">
        <f>IF(O264="zákl. přenesená",K264,0)</f>
        <v>0</v>
      </c>
      <c r="BH264" s="234">
        <f>IF(O264="sníž. přenesená",K264,0)</f>
        <v>0</v>
      </c>
      <c r="BI264" s="234">
        <f>IF(O264="nulová",K264,0)</f>
        <v>0</v>
      </c>
      <c r="BJ264" s="19" t="s">
        <v>84</v>
      </c>
      <c r="BK264" s="234">
        <f>ROUND(P264*H264,2)</f>
        <v>0</v>
      </c>
      <c r="BL264" s="19" t="s">
        <v>175</v>
      </c>
      <c r="BM264" s="233" t="s">
        <v>2994</v>
      </c>
    </row>
    <row r="265" s="2" customFormat="1" ht="16.5" customHeight="1">
      <c r="A265" s="40"/>
      <c r="B265" s="41"/>
      <c r="C265" s="220" t="s">
        <v>396</v>
      </c>
      <c r="D265" s="220" t="s">
        <v>171</v>
      </c>
      <c r="E265" s="221" t="s">
        <v>2995</v>
      </c>
      <c r="F265" s="222" t="s">
        <v>2996</v>
      </c>
      <c r="G265" s="223" t="s">
        <v>174</v>
      </c>
      <c r="H265" s="224">
        <v>150</v>
      </c>
      <c r="I265" s="225"/>
      <c r="J265" s="225"/>
      <c r="K265" s="226">
        <f>ROUND(P265*H265,2)</f>
        <v>0</v>
      </c>
      <c r="L265" s="227"/>
      <c r="M265" s="46"/>
      <c r="N265" s="228" t="s">
        <v>20</v>
      </c>
      <c r="O265" s="229" t="s">
        <v>45</v>
      </c>
      <c r="P265" s="230">
        <f>I265+J265</f>
        <v>0</v>
      </c>
      <c r="Q265" s="230">
        <f>ROUND(I265*H265,2)</f>
        <v>0</v>
      </c>
      <c r="R265" s="230">
        <f>ROUND(J265*H265,2)</f>
        <v>0</v>
      </c>
      <c r="S265" s="86"/>
      <c r="T265" s="231">
        <f>S265*H265</f>
        <v>0</v>
      </c>
      <c r="U265" s="231">
        <v>0.00019000000000000001</v>
      </c>
      <c r="V265" s="231">
        <f>U265*H265</f>
        <v>0.028500000000000001</v>
      </c>
      <c r="W265" s="231">
        <v>0</v>
      </c>
      <c r="X265" s="232">
        <f>W265*H265</f>
        <v>0</v>
      </c>
      <c r="Y265" s="40"/>
      <c r="Z265" s="40"/>
      <c r="AA265" s="40"/>
      <c r="AB265" s="40"/>
      <c r="AC265" s="40"/>
      <c r="AD265" s="40"/>
      <c r="AE265" s="40"/>
      <c r="AR265" s="233" t="s">
        <v>175</v>
      </c>
      <c r="AT265" s="233" t="s">
        <v>171</v>
      </c>
      <c r="AU265" s="233" t="s">
        <v>86</v>
      </c>
      <c r="AY265" s="19" t="s">
        <v>166</v>
      </c>
      <c r="BE265" s="234">
        <f>IF(O265="základní",K265,0)</f>
        <v>0</v>
      </c>
      <c r="BF265" s="234">
        <f>IF(O265="snížená",K265,0)</f>
        <v>0</v>
      </c>
      <c r="BG265" s="234">
        <f>IF(O265="zákl. přenesená",K265,0)</f>
        <v>0</v>
      </c>
      <c r="BH265" s="234">
        <f>IF(O265="sníž. přenesená",K265,0)</f>
        <v>0</v>
      </c>
      <c r="BI265" s="234">
        <f>IF(O265="nulová",K265,0)</f>
        <v>0</v>
      </c>
      <c r="BJ265" s="19" t="s">
        <v>84</v>
      </c>
      <c r="BK265" s="234">
        <f>ROUND(P265*H265,2)</f>
        <v>0</v>
      </c>
      <c r="BL265" s="19" t="s">
        <v>175</v>
      </c>
      <c r="BM265" s="233" t="s">
        <v>2997</v>
      </c>
    </row>
    <row r="266" s="13" customFormat="1">
      <c r="A266" s="13"/>
      <c r="B266" s="245"/>
      <c r="C266" s="246"/>
      <c r="D266" s="247" t="s">
        <v>605</v>
      </c>
      <c r="E266" s="248" t="s">
        <v>20</v>
      </c>
      <c r="F266" s="249" t="s">
        <v>2998</v>
      </c>
      <c r="G266" s="246"/>
      <c r="H266" s="250">
        <v>150</v>
      </c>
      <c r="I266" s="251"/>
      <c r="J266" s="251"/>
      <c r="K266" s="246"/>
      <c r="L266" s="246"/>
      <c r="M266" s="252"/>
      <c r="N266" s="253"/>
      <c r="O266" s="254"/>
      <c r="P266" s="254"/>
      <c r="Q266" s="254"/>
      <c r="R266" s="254"/>
      <c r="S266" s="254"/>
      <c r="T266" s="254"/>
      <c r="U266" s="254"/>
      <c r="V266" s="254"/>
      <c r="W266" s="254"/>
      <c r="X266" s="255"/>
      <c r="Y266" s="13"/>
      <c r="Z266" s="13"/>
      <c r="AA266" s="13"/>
      <c r="AB266" s="13"/>
      <c r="AC266" s="13"/>
      <c r="AD266" s="13"/>
      <c r="AE266" s="13"/>
      <c r="AT266" s="256" t="s">
        <v>605</v>
      </c>
      <c r="AU266" s="256" t="s">
        <v>86</v>
      </c>
      <c r="AV266" s="13" t="s">
        <v>86</v>
      </c>
      <c r="AW266" s="13" t="s">
        <v>5</v>
      </c>
      <c r="AX266" s="13" t="s">
        <v>84</v>
      </c>
      <c r="AY266" s="256" t="s">
        <v>166</v>
      </c>
    </row>
    <row r="267" s="2" customFormat="1" ht="21.75" customHeight="1">
      <c r="A267" s="40"/>
      <c r="B267" s="41"/>
      <c r="C267" s="220" t="s">
        <v>400</v>
      </c>
      <c r="D267" s="220" t="s">
        <v>171</v>
      </c>
      <c r="E267" s="221" t="s">
        <v>2999</v>
      </c>
      <c r="F267" s="222" t="s">
        <v>3000</v>
      </c>
      <c r="G267" s="223" t="s">
        <v>174</v>
      </c>
      <c r="H267" s="224">
        <v>71</v>
      </c>
      <c r="I267" s="225"/>
      <c r="J267" s="225"/>
      <c r="K267" s="226">
        <f>ROUND(P267*H267,2)</f>
        <v>0</v>
      </c>
      <c r="L267" s="227"/>
      <c r="M267" s="46"/>
      <c r="N267" s="228" t="s">
        <v>20</v>
      </c>
      <c r="O267" s="229" t="s">
        <v>45</v>
      </c>
      <c r="P267" s="230">
        <f>I267+J267</f>
        <v>0</v>
      </c>
      <c r="Q267" s="230">
        <f>ROUND(I267*H267,2)</f>
        <v>0</v>
      </c>
      <c r="R267" s="230">
        <f>ROUND(J267*H267,2)</f>
        <v>0</v>
      </c>
      <c r="S267" s="86"/>
      <c r="T267" s="231">
        <f>S267*H267</f>
        <v>0</v>
      </c>
      <c r="U267" s="231">
        <v>6.9999999999999994E-05</v>
      </c>
      <c r="V267" s="231">
        <f>U267*H267</f>
        <v>0.0049699999999999996</v>
      </c>
      <c r="W267" s="231">
        <v>0</v>
      </c>
      <c r="X267" s="232">
        <f>W267*H267</f>
        <v>0</v>
      </c>
      <c r="Y267" s="40"/>
      <c r="Z267" s="40"/>
      <c r="AA267" s="40"/>
      <c r="AB267" s="40"/>
      <c r="AC267" s="40"/>
      <c r="AD267" s="40"/>
      <c r="AE267" s="40"/>
      <c r="AR267" s="233" t="s">
        <v>175</v>
      </c>
      <c r="AT267" s="233" t="s">
        <v>171</v>
      </c>
      <c r="AU267" s="233" t="s">
        <v>86</v>
      </c>
      <c r="AY267" s="19" t="s">
        <v>166</v>
      </c>
      <c r="BE267" s="234">
        <f>IF(O267="základní",K267,0)</f>
        <v>0</v>
      </c>
      <c r="BF267" s="234">
        <f>IF(O267="snížená",K267,0)</f>
        <v>0</v>
      </c>
      <c r="BG267" s="234">
        <f>IF(O267="zákl. přenesená",K267,0)</f>
        <v>0</v>
      </c>
      <c r="BH267" s="234">
        <f>IF(O267="sníž. přenesená",K267,0)</f>
        <v>0</v>
      </c>
      <c r="BI267" s="234">
        <f>IF(O267="nulová",K267,0)</f>
        <v>0</v>
      </c>
      <c r="BJ267" s="19" t="s">
        <v>84</v>
      </c>
      <c r="BK267" s="234">
        <f>ROUND(P267*H267,2)</f>
        <v>0</v>
      </c>
      <c r="BL267" s="19" t="s">
        <v>175</v>
      </c>
      <c r="BM267" s="233" t="s">
        <v>3001</v>
      </c>
    </row>
    <row r="268" s="2" customFormat="1" ht="21.75" customHeight="1">
      <c r="A268" s="40"/>
      <c r="B268" s="41"/>
      <c r="C268" s="220" t="s">
        <v>404</v>
      </c>
      <c r="D268" s="220" t="s">
        <v>171</v>
      </c>
      <c r="E268" s="221" t="s">
        <v>2431</v>
      </c>
      <c r="F268" s="222" t="s">
        <v>2432</v>
      </c>
      <c r="G268" s="223" t="s">
        <v>174</v>
      </c>
      <c r="H268" s="224">
        <v>110</v>
      </c>
      <c r="I268" s="225"/>
      <c r="J268" s="225"/>
      <c r="K268" s="226">
        <f>ROUND(P268*H268,2)</f>
        <v>0</v>
      </c>
      <c r="L268" s="227"/>
      <c r="M268" s="46"/>
      <c r="N268" s="228" t="s">
        <v>20</v>
      </c>
      <c r="O268" s="229" t="s">
        <v>45</v>
      </c>
      <c r="P268" s="230">
        <f>I268+J268</f>
        <v>0</v>
      </c>
      <c r="Q268" s="230">
        <f>ROUND(I268*H268,2)</f>
        <v>0</v>
      </c>
      <c r="R268" s="230">
        <f>ROUND(J268*H268,2)</f>
        <v>0</v>
      </c>
      <c r="S268" s="86"/>
      <c r="T268" s="231">
        <f>S268*H268</f>
        <v>0</v>
      </c>
      <c r="U268" s="231">
        <v>0.00012999999999999999</v>
      </c>
      <c r="V268" s="231">
        <f>U268*H268</f>
        <v>0.014299999999999999</v>
      </c>
      <c r="W268" s="231">
        <v>0</v>
      </c>
      <c r="X268" s="232">
        <f>W268*H268</f>
        <v>0</v>
      </c>
      <c r="Y268" s="40"/>
      <c r="Z268" s="40"/>
      <c r="AA268" s="40"/>
      <c r="AB268" s="40"/>
      <c r="AC268" s="40"/>
      <c r="AD268" s="40"/>
      <c r="AE268" s="40"/>
      <c r="AR268" s="233" t="s">
        <v>175</v>
      </c>
      <c r="AT268" s="233" t="s">
        <v>171</v>
      </c>
      <c r="AU268" s="233" t="s">
        <v>86</v>
      </c>
      <c r="AY268" s="19" t="s">
        <v>166</v>
      </c>
      <c r="BE268" s="234">
        <f>IF(O268="základní",K268,0)</f>
        <v>0</v>
      </c>
      <c r="BF268" s="234">
        <f>IF(O268="snížená",K268,0)</f>
        <v>0</v>
      </c>
      <c r="BG268" s="234">
        <f>IF(O268="zákl. přenesená",K268,0)</f>
        <v>0</v>
      </c>
      <c r="BH268" s="234">
        <f>IF(O268="sníž. přenesená",K268,0)</f>
        <v>0</v>
      </c>
      <c r="BI268" s="234">
        <f>IF(O268="nulová",K268,0)</f>
        <v>0</v>
      </c>
      <c r="BJ268" s="19" t="s">
        <v>84</v>
      </c>
      <c r="BK268" s="234">
        <f>ROUND(P268*H268,2)</f>
        <v>0</v>
      </c>
      <c r="BL268" s="19" t="s">
        <v>175</v>
      </c>
      <c r="BM268" s="233" t="s">
        <v>3002</v>
      </c>
    </row>
    <row r="269" s="13" customFormat="1">
      <c r="A269" s="13"/>
      <c r="B269" s="245"/>
      <c r="C269" s="246"/>
      <c r="D269" s="247" t="s">
        <v>605</v>
      </c>
      <c r="E269" s="248" t="s">
        <v>20</v>
      </c>
      <c r="F269" s="249" t="s">
        <v>3003</v>
      </c>
      <c r="G269" s="246"/>
      <c r="H269" s="250">
        <v>65</v>
      </c>
      <c r="I269" s="251"/>
      <c r="J269" s="251"/>
      <c r="K269" s="246"/>
      <c r="L269" s="246"/>
      <c r="M269" s="252"/>
      <c r="N269" s="253"/>
      <c r="O269" s="254"/>
      <c r="P269" s="254"/>
      <c r="Q269" s="254"/>
      <c r="R269" s="254"/>
      <c r="S269" s="254"/>
      <c r="T269" s="254"/>
      <c r="U269" s="254"/>
      <c r="V269" s="254"/>
      <c r="W269" s="254"/>
      <c r="X269" s="255"/>
      <c r="Y269" s="13"/>
      <c r="Z269" s="13"/>
      <c r="AA269" s="13"/>
      <c r="AB269" s="13"/>
      <c r="AC269" s="13"/>
      <c r="AD269" s="13"/>
      <c r="AE269" s="13"/>
      <c r="AT269" s="256" t="s">
        <v>605</v>
      </c>
      <c r="AU269" s="256" t="s">
        <v>86</v>
      </c>
      <c r="AV269" s="13" t="s">
        <v>86</v>
      </c>
      <c r="AW269" s="13" t="s">
        <v>5</v>
      </c>
      <c r="AX269" s="13" t="s">
        <v>76</v>
      </c>
      <c r="AY269" s="256" t="s">
        <v>166</v>
      </c>
    </row>
    <row r="270" s="13" customFormat="1">
      <c r="A270" s="13"/>
      <c r="B270" s="245"/>
      <c r="C270" s="246"/>
      <c r="D270" s="247" t="s">
        <v>605</v>
      </c>
      <c r="E270" s="248" t="s">
        <v>20</v>
      </c>
      <c r="F270" s="249" t="s">
        <v>3004</v>
      </c>
      <c r="G270" s="246"/>
      <c r="H270" s="250">
        <v>45</v>
      </c>
      <c r="I270" s="251"/>
      <c r="J270" s="251"/>
      <c r="K270" s="246"/>
      <c r="L270" s="246"/>
      <c r="M270" s="252"/>
      <c r="N270" s="253"/>
      <c r="O270" s="254"/>
      <c r="P270" s="254"/>
      <c r="Q270" s="254"/>
      <c r="R270" s="254"/>
      <c r="S270" s="254"/>
      <c r="T270" s="254"/>
      <c r="U270" s="254"/>
      <c r="V270" s="254"/>
      <c r="W270" s="254"/>
      <c r="X270" s="255"/>
      <c r="Y270" s="13"/>
      <c r="Z270" s="13"/>
      <c r="AA270" s="13"/>
      <c r="AB270" s="13"/>
      <c r="AC270" s="13"/>
      <c r="AD270" s="13"/>
      <c r="AE270" s="13"/>
      <c r="AT270" s="256" t="s">
        <v>605</v>
      </c>
      <c r="AU270" s="256" t="s">
        <v>86</v>
      </c>
      <c r="AV270" s="13" t="s">
        <v>86</v>
      </c>
      <c r="AW270" s="13" t="s">
        <v>5</v>
      </c>
      <c r="AX270" s="13" t="s">
        <v>76</v>
      </c>
      <c r="AY270" s="256" t="s">
        <v>166</v>
      </c>
    </row>
    <row r="271" s="14" customFormat="1">
      <c r="A271" s="14"/>
      <c r="B271" s="257"/>
      <c r="C271" s="258"/>
      <c r="D271" s="247" t="s">
        <v>605</v>
      </c>
      <c r="E271" s="259" t="s">
        <v>20</v>
      </c>
      <c r="F271" s="260" t="s">
        <v>608</v>
      </c>
      <c r="G271" s="258"/>
      <c r="H271" s="261">
        <v>110</v>
      </c>
      <c r="I271" s="262"/>
      <c r="J271" s="262"/>
      <c r="K271" s="258"/>
      <c r="L271" s="258"/>
      <c r="M271" s="263"/>
      <c r="N271" s="264"/>
      <c r="O271" s="265"/>
      <c r="P271" s="265"/>
      <c r="Q271" s="265"/>
      <c r="R271" s="265"/>
      <c r="S271" s="265"/>
      <c r="T271" s="265"/>
      <c r="U271" s="265"/>
      <c r="V271" s="265"/>
      <c r="W271" s="265"/>
      <c r="X271" s="266"/>
      <c r="Y271" s="14"/>
      <c r="Z271" s="14"/>
      <c r="AA271" s="14"/>
      <c r="AB271" s="14"/>
      <c r="AC271" s="14"/>
      <c r="AD271" s="14"/>
      <c r="AE271" s="14"/>
      <c r="AT271" s="267" t="s">
        <v>605</v>
      </c>
      <c r="AU271" s="267" t="s">
        <v>86</v>
      </c>
      <c r="AV271" s="14" t="s">
        <v>175</v>
      </c>
      <c r="AW271" s="14" t="s">
        <v>5</v>
      </c>
      <c r="AX271" s="14" t="s">
        <v>84</v>
      </c>
      <c r="AY271" s="267" t="s">
        <v>166</v>
      </c>
    </row>
    <row r="272" s="2" customFormat="1" ht="16.5" customHeight="1">
      <c r="A272" s="40"/>
      <c r="B272" s="41"/>
      <c r="C272" s="220" t="s">
        <v>408</v>
      </c>
      <c r="D272" s="220" t="s">
        <v>171</v>
      </c>
      <c r="E272" s="221" t="s">
        <v>2443</v>
      </c>
      <c r="F272" s="222" t="s">
        <v>2444</v>
      </c>
      <c r="G272" s="223" t="s">
        <v>179</v>
      </c>
      <c r="H272" s="224">
        <v>1</v>
      </c>
      <c r="I272" s="225"/>
      <c r="J272" s="225"/>
      <c r="K272" s="226">
        <f>ROUND(P272*H272,2)</f>
        <v>0</v>
      </c>
      <c r="L272" s="227"/>
      <c r="M272" s="46"/>
      <c r="N272" s="228" t="s">
        <v>20</v>
      </c>
      <c r="O272" s="229" t="s">
        <v>45</v>
      </c>
      <c r="P272" s="230">
        <f>I272+J272</f>
        <v>0</v>
      </c>
      <c r="Q272" s="230">
        <f>ROUND(I272*H272,2)</f>
        <v>0</v>
      </c>
      <c r="R272" s="230">
        <f>ROUND(J272*H272,2)</f>
        <v>0</v>
      </c>
      <c r="S272" s="86"/>
      <c r="T272" s="231">
        <f>S272*H272</f>
        <v>0</v>
      </c>
      <c r="U272" s="231">
        <v>0</v>
      </c>
      <c r="V272" s="231">
        <f>U272*H272</f>
        <v>0</v>
      </c>
      <c r="W272" s="231">
        <v>0</v>
      </c>
      <c r="X272" s="232">
        <f>W272*H272</f>
        <v>0</v>
      </c>
      <c r="Y272" s="40"/>
      <c r="Z272" s="40"/>
      <c r="AA272" s="40"/>
      <c r="AB272" s="40"/>
      <c r="AC272" s="40"/>
      <c r="AD272" s="40"/>
      <c r="AE272" s="40"/>
      <c r="AR272" s="233" t="s">
        <v>2438</v>
      </c>
      <c r="AT272" s="233" t="s">
        <v>171</v>
      </c>
      <c r="AU272" s="233" t="s">
        <v>86</v>
      </c>
      <c r="AY272" s="19" t="s">
        <v>166</v>
      </c>
      <c r="BE272" s="234">
        <f>IF(O272="základní",K272,0)</f>
        <v>0</v>
      </c>
      <c r="BF272" s="234">
        <f>IF(O272="snížená",K272,0)</f>
        <v>0</v>
      </c>
      <c r="BG272" s="234">
        <f>IF(O272="zákl. přenesená",K272,0)</f>
        <v>0</v>
      </c>
      <c r="BH272" s="234">
        <f>IF(O272="sníž. přenesená",K272,0)</f>
        <v>0</v>
      </c>
      <c r="BI272" s="234">
        <f>IF(O272="nulová",K272,0)</f>
        <v>0</v>
      </c>
      <c r="BJ272" s="19" t="s">
        <v>84</v>
      </c>
      <c r="BK272" s="234">
        <f>ROUND(P272*H272,2)</f>
        <v>0</v>
      </c>
      <c r="BL272" s="19" t="s">
        <v>2438</v>
      </c>
      <c r="BM272" s="233" t="s">
        <v>3005</v>
      </c>
    </row>
    <row r="273" s="2" customFormat="1" ht="16.5" customHeight="1">
      <c r="A273" s="40"/>
      <c r="B273" s="41"/>
      <c r="C273" s="220" t="s">
        <v>410</v>
      </c>
      <c r="D273" s="220" t="s">
        <v>171</v>
      </c>
      <c r="E273" s="221" t="s">
        <v>2446</v>
      </c>
      <c r="F273" s="222" t="s">
        <v>2447</v>
      </c>
      <c r="G273" s="223" t="s">
        <v>179</v>
      </c>
      <c r="H273" s="224">
        <v>1</v>
      </c>
      <c r="I273" s="225"/>
      <c r="J273" s="225"/>
      <c r="K273" s="226">
        <f>ROUND(P273*H273,2)</f>
        <v>0</v>
      </c>
      <c r="L273" s="227"/>
      <c r="M273" s="46"/>
      <c r="N273" s="228" t="s">
        <v>20</v>
      </c>
      <c r="O273" s="229" t="s">
        <v>45</v>
      </c>
      <c r="P273" s="230">
        <f>I273+J273</f>
        <v>0</v>
      </c>
      <c r="Q273" s="230">
        <f>ROUND(I273*H273,2)</f>
        <v>0</v>
      </c>
      <c r="R273" s="230">
        <f>ROUND(J273*H273,2)</f>
        <v>0</v>
      </c>
      <c r="S273" s="86"/>
      <c r="T273" s="231">
        <f>S273*H273</f>
        <v>0</v>
      </c>
      <c r="U273" s="231">
        <v>0</v>
      </c>
      <c r="V273" s="231">
        <f>U273*H273</f>
        <v>0</v>
      </c>
      <c r="W273" s="231">
        <v>0</v>
      </c>
      <c r="X273" s="232">
        <f>W273*H273</f>
        <v>0</v>
      </c>
      <c r="Y273" s="40"/>
      <c r="Z273" s="40"/>
      <c r="AA273" s="40"/>
      <c r="AB273" s="40"/>
      <c r="AC273" s="40"/>
      <c r="AD273" s="40"/>
      <c r="AE273" s="40"/>
      <c r="AR273" s="233" t="s">
        <v>2438</v>
      </c>
      <c r="AT273" s="233" t="s">
        <v>171</v>
      </c>
      <c r="AU273" s="233" t="s">
        <v>86</v>
      </c>
      <c r="AY273" s="19" t="s">
        <v>166</v>
      </c>
      <c r="BE273" s="234">
        <f>IF(O273="základní",K273,0)</f>
        <v>0</v>
      </c>
      <c r="BF273" s="234">
        <f>IF(O273="snížená",K273,0)</f>
        <v>0</v>
      </c>
      <c r="BG273" s="234">
        <f>IF(O273="zákl. přenesená",K273,0)</f>
        <v>0</v>
      </c>
      <c r="BH273" s="234">
        <f>IF(O273="sníž. přenesená",K273,0)</f>
        <v>0</v>
      </c>
      <c r="BI273" s="234">
        <f>IF(O273="nulová",K273,0)</f>
        <v>0</v>
      </c>
      <c r="BJ273" s="19" t="s">
        <v>84</v>
      </c>
      <c r="BK273" s="234">
        <f>ROUND(P273*H273,2)</f>
        <v>0</v>
      </c>
      <c r="BL273" s="19" t="s">
        <v>2438</v>
      </c>
      <c r="BM273" s="233" t="s">
        <v>3006</v>
      </c>
    </row>
    <row r="274" s="12" customFormat="1" ht="22.8" customHeight="1">
      <c r="A274" s="12"/>
      <c r="B274" s="203"/>
      <c r="C274" s="204"/>
      <c r="D274" s="205" t="s">
        <v>75</v>
      </c>
      <c r="E274" s="218" t="s">
        <v>3007</v>
      </c>
      <c r="F274" s="218" t="s">
        <v>2166</v>
      </c>
      <c r="G274" s="204"/>
      <c r="H274" s="204"/>
      <c r="I274" s="207"/>
      <c r="J274" s="207"/>
      <c r="K274" s="219">
        <f>BK274</f>
        <v>0</v>
      </c>
      <c r="L274" s="204"/>
      <c r="M274" s="209"/>
      <c r="N274" s="210"/>
      <c r="O274" s="211"/>
      <c r="P274" s="211"/>
      <c r="Q274" s="212">
        <f>SUM(Q275:Q276)</f>
        <v>0</v>
      </c>
      <c r="R274" s="212">
        <f>SUM(R275:R276)</f>
        <v>0</v>
      </c>
      <c r="S274" s="211"/>
      <c r="T274" s="213">
        <f>SUM(T275:T276)</f>
        <v>0</v>
      </c>
      <c r="U274" s="211"/>
      <c r="V274" s="213">
        <f>SUM(V275:V276)</f>
        <v>0</v>
      </c>
      <c r="W274" s="211"/>
      <c r="X274" s="214">
        <f>SUM(X275:X276)</f>
        <v>0</v>
      </c>
      <c r="Y274" s="12"/>
      <c r="Z274" s="12"/>
      <c r="AA274" s="12"/>
      <c r="AB274" s="12"/>
      <c r="AC274" s="12"/>
      <c r="AD274" s="12"/>
      <c r="AE274" s="12"/>
      <c r="AR274" s="215" t="s">
        <v>84</v>
      </c>
      <c r="AT274" s="216" t="s">
        <v>75</v>
      </c>
      <c r="AU274" s="216" t="s">
        <v>84</v>
      </c>
      <c r="AY274" s="215" t="s">
        <v>166</v>
      </c>
      <c r="BK274" s="217">
        <f>SUM(BK275:BK276)</f>
        <v>0</v>
      </c>
    </row>
    <row r="275" s="2" customFormat="1" ht="49.05" customHeight="1">
      <c r="A275" s="40"/>
      <c r="B275" s="41"/>
      <c r="C275" s="220" t="s">
        <v>412</v>
      </c>
      <c r="D275" s="220" t="s">
        <v>171</v>
      </c>
      <c r="E275" s="221" t="s">
        <v>3008</v>
      </c>
      <c r="F275" s="222" t="s">
        <v>3009</v>
      </c>
      <c r="G275" s="223" t="s">
        <v>1374</v>
      </c>
      <c r="H275" s="224">
        <v>199.75</v>
      </c>
      <c r="I275" s="225"/>
      <c r="J275" s="225"/>
      <c r="K275" s="226">
        <f>ROUND(P275*H275,2)</f>
        <v>0</v>
      </c>
      <c r="L275" s="227"/>
      <c r="M275" s="46"/>
      <c r="N275" s="228" t="s">
        <v>20</v>
      </c>
      <c r="O275" s="229" t="s">
        <v>45</v>
      </c>
      <c r="P275" s="230">
        <f>I275+J275</f>
        <v>0</v>
      </c>
      <c r="Q275" s="230">
        <f>ROUND(I275*H275,2)</f>
        <v>0</v>
      </c>
      <c r="R275" s="230">
        <f>ROUND(J275*H275,2)</f>
        <v>0</v>
      </c>
      <c r="S275" s="86"/>
      <c r="T275" s="231">
        <f>S275*H275</f>
        <v>0</v>
      </c>
      <c r="U275" s="231">
        <v>0</v>
      </c>
      <c r="V275" s="231">
        <f>U275*H275</f>
        <v>0</v>
      </c>
      <c r="W275" s="231">
        <v>0</v>
      </c>
      <c r="X275" s="232">
        <f>W275*H275</f>
        <v>0</v>
      </c>
      <c r="Y275" s="40"/>
      <c r="Z275" s="40"/>
      <c r="AA275" s="40"/>
      <c r="AB275" s="40"/>
      <c r="AC275" s="40"/>
      <c r="AD275" s="40"/>
      <c r="AE275" s="40"/>
      <c r="AR275" s="233" t="s">
        <v>175</v>
      </c>
      <c r="AT275" s="233" t="s">
        <v>171</v>
      </c>
      <c r="AU275" s="233" t="s">
        <v>86</v>
      </c>
      <c r="AY275" s="19" t="s">
        <v>166</v>
      </c>
      <c r="BE275" s="234">
        <f>IF(O275="základní",K275,0)</f>
        <v>0</v>
      </c>
      <c r="BF275" s="234">
        <f>IF(O275="snížená",K275,0)</f>
        <v>0</v>
      </c>
      <c r="BG275" s="234">
        <f>IF(O275="zákl. přenesená",K275,0)</f>
        <v>0</v>
      </c>
      <c r="BH275" s="234">
        <f>IF(O275="sníž. přenesená",K275,0)</f>
        <v>0</v>
      </c>
      <c r="BI275" s="234">
        <f>IF(O275="nulová",K275,0)</f>
        <v>0</v>
      </c>
      <c r="BJ275" s="19" t="s">
        <v>84</v>
      </c>
      <c r="BK275" s="234">
        <f>ROUND(P275*H275,2)</f>
        <v>0</v>
      </c>
      <c r="BL275" s="19" t="s">
        <v>175</v>
      </c>
      <c r="BM275" s="233" t="s">
        <v>3010</v>
      </c>
    </row>
    <row r="276" s="2" customFormat="1" ht="24.15" customHeight="1">
      <c r="A276" s="40"/>
      <c r="B276" s="41"/>
      <c r="C276" s="220" t="s">
        <v>414</v>
      </c>
      <c r="D276" s="220" t="s">
        <v>171</v>
      </c>
      <c r="E276" s="221" t="s">
        <v>2450</v>
      </c>
      <c r="F276" s="222" t="s">
        <v>2451</v>
      </c>
      <c r="G276" s="223" t="s">
        <v>1374</v>
      </c>
      <c r="H276" s="224">
        <v>68.25</v>
      </c>
      <c r="I276" s="225"/>
      <c r="J276" s="225"/>
      <c r="K276" s="226">
        <f>ROUND(P276*H276,2)</f>
        <v>0</v>
      </c>
      <c r="L276" s="227"/>
      <c r="M276" s="46"/>
      <c r="N276" s="268" t="s">
        <v>20</v>
      </c>
      <c r="O276" s="269" t="s">
        <v>45</v>
      </c>
      <c r="P276" s="270">
        <f>I276+J276</f>
        <v>0</v>
      </c>
      <c r="Q276" s="270">
        <f>ROUND(I276*H276,2)</f>
        <v>0</v>
      </c>
      <c r="R276" s="270">
        <f>ROUND(J276*H276,2)</f>
        <v>0</v>
      </c>
      <c r="S276" s="271"/>
      <c r="T276" s="272">
        <f>S276*H276</f>
        <v>0</v>
      </c>
      <c r="U276" s="272">
        <v>0</v>
      </c>
      <c r="V276" s="272">
        <f>U276*H276</f>
        <v>0</v>
      </c>
      <c r="W276" s="272">
        <v>0</v>
      </c>
      <c r="X276" s="273">
        <f>W276*H276</f>
        <v>0</v>
      </c>
      <c r="Y276" s="40"/>
      <c r="Z276" s="40"/>
      <c r="AA276" s="40"/>
      <c r="AB276" s="40"/>
      <c r="AC276" s="40"/>
      <c r="AD276" s="40"/>
      <c r="AE276" s="40"/>
      <c r="AR276" s="233" t="s">
        <v>175</v>
      </c>
      <c r="AT276" s="233" t="s">
        <v>171</v>
      </c>
      <c r="AU276" s="233" t="s">
        <v>86</v>
      </c>
      <c r="AY276" s="19" t="s">
        <v>166</v>
      </c>
      <c r="BE276" s="234">
        <f>IF(O276="základní",K276,0)</f>
        <v>0</v>
      </c>
      <c r="BF276" s="234">
        <f>IF(O276="snížená",K276,0)</f>
        <v>0</v>
      </c>
      <c r="BG276" s="234">
        <f>IF(O276="zákl. přenesená",K276,0)</f>
        <v>0</v>
      </c>
      <c r="BH276" s="234">
        <f>IF(O276="sníž. přenesená",K276,0)</f>
        <v>0</v>
      </c>
      <c r="BI276" s="234">
        <f>IF(O276="nulová",K276,0)</f>
        <v>0</v>
      </c>
      <c r="BJ276" s="19" t="s">
        <v>84</v>
      </c>
      <c r="BK276" s="234">
        <f>ROUND(P276*H276,2)</f>
        <v>0</v>
      </c>
      <c r="BL276" s="19" t="s">
        <v>175</v>
      </c>
      <c r="BM276" s="233" t="s">
        <v>3011</v>
      </c>
    </row>
    <row r="277" s="2" customFormat="1" ht="6.96" customHeight="1">
      <c r="A277" s="40"/>
      <c r="B277" s="61"/>
      <c r="C277" s="62"/>
      <c r="D277" s="62"/>
      <c r="E277" s="62"/>
      <c r="F277" s="62"/>
      <c r="G277" s="62"/>
      <c r="H277" s="62"/>
      <c r="I277" s="62"/>
      <c r="J277" s="62"/>
      <c r="K277" s="62"/>
      <c r="L277" s="62"/>
      <c r="M277" s="46"/>
      <c r="N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</row>
  </sheetData>
  <sheetProtection sheet="1" autoFilter="0" formatColumns="0" formatRows="0" objects="1" scenarios="1" spinCount="100000" saltValue="7NXmLRVjbmsVoyB1fJEVpH9Eza02dyQXeQHDl/HsJ58pDE4U6w59m144gpMiPmweFLDpoS7h/kNOuslOagqsIQ==" hashValue="w0cz2XcERWz3CvVNCCVJI7HmAaNS0poy8Meya1APEy/suhrY5KP7L1zmH2md2B5QTvhH48KDM8T42J9wRpxmbA==" algorithmName="SHA-512" password="CC35"/>
  <autoFilter ref="C92:L276"/>
  <mergeCells count="12">
    <mergeCell ref="E7:H7"/>
    <mergeCell ref="E9:H9"/>
    <mergeCell ref="E11:H11"/>
    <mergeCell ref="E20:H20"/>
    <mergeCell ref="E29:H29"/>
    <mergeCell ref="E52:H52"/>
    <mergeCell ref="E54:H54"/>
    <mergeCell ref="E56:H56"/>
    <mergeCell ref="E81:H81"/>
    <mergeCell ref="E83:H83"/>
    <mergeCell ref="E85:H85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NOTEBOOK14\Igea</dc:creator>
  <cp:lastModifiedBy>NOTEBOOK14\Igea</cp:lastModifiedBy>
  <dcterms:created xsi:type="dcterms:W3CDTF">2022-03-22T07:52:13Z</dcterms:created>
  <dcterms:modified xsi:type="dcterms:W3CDTF">2022-03-22T07:52:34Z</dcterms:modified>
</cp:coreProperties>
</file>