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Igea\Documents\rozpočty\IGEA\rozpočty odevzdané\2021\1139 Rovoj vodíkové mobility v Ostravě 1etapa\PS 01 revize 01 080422\"/>
    </mc:Choice>
  </mc:AlternateContent>
  <bookViews>
    <workbookView xWindow="0" yWindow="0" windowWidth="0" windowHeight="0"/>
  </bookViews>
  <sheets>
    <sheet name="Rekapitulace stavby" sheetId="1" r:id="rId1"/>
    <sheet name="PS 01 - Technologie vodík..." sheetId="2" r:id="rId2"/>
    <sheet name="VRN - VRN" sheetId="3" r:id="rId3"/>
    <sheet name="Pokyny pro vyplnění" sheetId="4" r:id="rId4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'PS 01 - Technologie vodík...'!$C$82:$L$104</definedName>
    <definedName name="_xlnm.Print_Area" localSheetId="1">'PS 01 - Technologie vodík...'!$C$4:$K$41,'PS 01 - Technologie vodík...'!$C$47:$K$64,'PS 01 - Technologie vodík...'!$C$70:$K$104</definedName>
    <definedName name="_xlnm.Print_Titles" localSheetId="1">'PS 01 - Technologie vodík...'!$82:$82</definedName>
    <definedName name="_xlnm._FilterDatabase" localSheetId="2" hidden="1">'VRN - VRN'!$C$84:$L$100</definedName>
    <definedName name="_xlnm.Print_Area" localSheetId="2">'VRN - VRN'!$C$4:$K$41,'VRN - VRN'!$C$47:$K$66,'VRN - VRN'!$C$72:$K$100</definedName>
    <definedName name="_xlnm.Print_Titles" localSheetId="2">'VRN - VRN'!$84:$84</definedName>
    <definedName name="_xlnm.Print_Area" localSheetId="3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3" l="1" r="K39"/>
  <c r="K38"/>
  <c i="1" r="BA56"/>
  <c i="3" r="K37"/>
  <c i="1" r="AZ56"/>
  <c i="3" r="BI100"/>
  <c r="BH100"/>
  <c r="BG100"/>
  <c r="BF100"/>
  <c r="X100"/>
  <c r="V100"/>
  <c r="T100"/>
  <c r="P100"/>
  <c r="BI99"/>
  <c r="BH99"/>
  <c r="BG99"/>
  <c r="BF99"/>
  <c r="X99"/>
  <c r="V99"/>
  <c r="T99"/>
  <c r="P99"/>
  <c r="BI98"/>
  <c r="BH98"/>
  <c r="BG98"/>
  <c r="BF98"/>
  <c r="X98"/>
  <c r="V98"/>
  <c r="T98"/>
  <c r="P98"/>
  <c r="BI97"/>
  <c r="BH97"/>
  <c r="BG97"/>
  <c r="BF97"/>
  <c r="X97"/>
  <c r="V97"/>
  <c r="T97"/>
  <c r="P97"/>
  <c r="BI96"/>
  <c r="BH96"/>
  <c r="BG96"/>
  <c r="BF96"/>
  <c r="X96"/>
  <c r="V96"/>
  <c r="T96"/>
  <c r="P96"/>
  <c r="BI95"/>
  <c r="BH95"/>
  <c r="BG95"/>
  <c r="BF95"/>
  <c r="X95"/>
  <c r="V95"/>
  <c r="T95"/>
  <c r="P95"/>
  <c r="BI94"/>
  <c r="BH94"/>
  <c r="BG94"/>
  <c r="BF94"/>
  <c r="X94"/>
  <c r="V94"/>
  <c r="T94"/>
  <c r="P94"/>
  <c r="BI93"/>
  <c r="BH93"/>
  <c r="BG93"/>
  <c r="BF93"/>
  <c r="X93"/>
  <c r="V93"/>
  <c r="T93"/>
  <c r="P93"/>
  <c r="BI91"/>
  <c r="BH91"/>
  <c r="BG91"/>
  <c r="BF91"/>
  <c r="X91"/>
  <c r="X90"/>
  <c r="V91"/>
  <c r="V90"/>
  <c r="T91"/>
  <c r="T90"/>
  <c r="P91"/>
  <c r="BI89"/>
  <c r="BH89"/>
  <c r="BG89"/>
  <c r="BF89"/>
  <c r="X89"/>
  <c r="V89"/>
  <c r="T89"/>
  <c r="P89"/>
  <c r="BI88"/>
  <c r="BH88"/>
  <c r="BG88"/>
  <c r="BF88"/>
  <c r="X88"/>
  <c r="V88"/>
  <c r="T88"/>
  <c r="P88"/>
  <c r="J82"/>
  <c r="J81"/>
  <c r="F81"/>
  <c r="F79"/>
  <c r="E77"/>
  <c r="J57"/>
  <c r="J56"/>
  <c r="F56"/>
  <c r="F54"/>
  <c r="E52"/>
  <c r="J18"/>
  <c r="E18"/>
  <c r="F82"/>
  <c r="J17"/>
  <c r="J12"/>
  <c r="J79"/>
  <c r="E7"/>
  <c r="E75"/>
  <c i="2" r="K39"/>
  <c r="K38"/>
  <c i="1" r="BA55"/>
  <c i="2" r="K37"/>
  <c i="1" r="AZ55"/>
  <c i="2" r="BI104"/>
  <c r="BH104"/>
  <c r="BG104"/>
  <c r="BF104"/>
  <c r="X104"/>
  <c r="V104"/>
  <c r="T104"/>
  <c r="P104"/>
  <c r="BI103"/>
  <c r="BH103"/>
  <c r="BG103"/>
  <c r="BF103"/>
  <c r="X103"/>
  <c r="V103"/>
  <c r="T103"/>
  <c r="P103"/>
  <c r="BI102"/>
  <c r="BH102"/>
  <c r="BG102"/>
  <c r="BF102"/>
  <c r="X102"/>
  <c r="V102"/>
  <c r="T102"/>
  <c r="P102"/>
  <c r="BI101"/>
  <c r="BH101"/>
  <c r="BG101"/>
  <c r="BF101"/>
  <c r="X101"/>
  <c r="V101"/>
  <c r="T101"/>
  <c r="P101"/>
  <c r="BI100"/>
  <c r="BH100"/>
  <c r="BG100"/>
  <c r="BF100"/>
  <c r="X100"/>
  <c r="V100"/>
  <c r="T100"/>
  <c r="P100"/>
  <c r="BI99"/>
  <c r="BH99"/>
  <c r="BG99"/>
  <c r="BF99"/>
  <c r="X99"/>
  <c r="V99"/>
  <c r="T99"/>
  <c r="P99"/>
  <c r="BI98"/>
  <c r="BH98"/>
  <c r="BG98"/>
  <c r="BF98"/>
  <c r="X98"/>
  <c r="V98"/>
  <c r="T98"/>
  <c r="P98"/>
  <c r="BI97"/>
  <c r="BH97"/>
  <c r="BG97"/>
  <c r="BF97"/>
  <c r="X97"/>
  <c r="V97"/>
  <c r="T97"/>
  <c r="P97"/>
  <c r="BI96"/>
  <c r="BH96"/>
  <c r="BG96"/>
  <c r="BF96"/>
  <c r="X96"/>
  <c r="V96"/>
  <c r="T96"/>
  <c r="P96"/>
  <c r="BI95"/>
  <c r="BH95"/>
  <c r="BG95"/>
  <c r="BF95"/>
  <c r="X95"/>
  <c r="V95"/>
  <c r="T95"/>
  <c r="P95"/>
  <c r="BI94"/>
  <c r="BH94"/>
  <c r="BG94"/>
  <c r="BF94"/>
  <c r="X94"/>
  <c r="V94"/>
  <c r="T94"/>
  <c r="P94"/>
  <c r="BI93"/>
  <c r="BH93"/>
  <c r="BG93"/>
  <c r="BF93"/>
  <c r="X93"/>
  <c r="V93"/>
  <c r="T93"/>
  <c r="P93"/>
  <c r="BI92"/>
  <c r="BH92"/>
  <c r="BG92"/>
  <c r="BF92"/>
  <c r="X92"/>
  <c r="V92"/>
  <c r="T92"/>
  <c r="P92"/>
  <c r="BI91"/>
  <c r="BH91"/>
  <c r="BG91"/>
  <c r="BF91"/>
  <c r="X91"/>
  <c r="V91"/>
  <c r="T91"/>
  <c r="P91"/>
  <c r="BI90"/>
  <c r="BH90"/>
  <c r="BG90"/>
  <c r="BF90"/>
  <c r="X90"/>
  <c r="V90"/>
  <c r="T90"/>
  <c r="P90"/>
  <c r="BI89"/>
  <c r="BH89"/>
  <c r="BG89"/>
  <c r="BF89"/>
  <c r="X89"/>
  <c r="V89"/>
  <c r="T89"/>
  <c r="P89"/>
  <c r="BI88"/>
  <c r="BH88"/>
  <c r="BG88"/>
  <c r="BF88"/>
  <c r="X88"/>
  <c r="V88"/>
  <c r="T88"/>
  <c r="P88"/>
  <c r="BI87"/>
  <c r="BH87"/>
  <c r="BG87"/>
  <c r="BF87"/>
  <c r="X87"/>
  <c r="V87"/>
  <c r="T87"/>
  <c r="P87"/>
  <c r="BI86"/>
  <c r="BH86"/>
  <c r="BG86"/>
  <c r="BF86"/>
  <c r="X86"/>
  <c r="V86"/>
  <c r="T86"/>
  <c r="P86"/>
  <c r="J80"/>
  <c r="J79"/>
  <c r="F79"/>
  <c r="F77"/>
  <c r="E75"/>
  <c r="J57"/>
  <c r="J56"/>
  <c r="F56"/>
  <c r="F54"/>
  <c r="E52"/>
  <c r="J18"/>
  <c r="E18"/>
  <c r="F80"/>
  <c r="J17"/>
  <c r="J12"/>
  <c r="J77"/>
  <c r="E7"/>
  <c r="E73"/>
  <c i="1" r="L50"/>
  <c r="AM50"/>
  <c r="AM49"/>
  <c r="L49"/>
  <c r="AM47"/>
  <c r="L47"/>
  <c r="L45"/>
  <c r="L44"/>
  <c i="3" r="Q91"/>
  <c r="R88"/>
  <c i="2" r="F38"/>
  <c r="BK103"/>
  <c r="BK96"/>
  <c i="3" r="R99"/>
  <c i="2" r="K36"/>
  <c r="R90"/>
  <c r="Q98"/>
  <c r="Q87"/>
  <c i="3" r="R98"/>
  <c i="2" r="R92"/>
  <c r="Q104"/>
  <c r="Q91"/>
  <c r="BK104"/>
  <c r="BK101"/>
  <c i="3" r="R95"/>
  <c i="2" r="Q101"/>
  <c r="BK95"/>
  <c i="3" r="R97"/>
  <c i="2" r="R96"/>
  <c i="3" r="Q95"/>
  <c i="2" r="Q96"/>
  <c r="BK92"/>
  <c i="3" r="K98"/>
  <c r="BE98"/>
  <c i="2" r="Q103"/>
  <c i="3" r="Q94"/>
  <c r="BK97"/>
  <c i="2" r="R89"/>
  <c r="R99"/>
  <c r="Q88"/>
  <c r="BK89"/>
  <c r="BK98"/>
  <c i="3" r="K100"/>
  <c r="BE100"/>
  <c i="2" r="BK99"/>
  <c i="3" r="BK93"/>
  <c i="2" r="Q93"/>
  <c i="3" r="K89"/>
  <c r="BE89"/>
  <c i="2" r="Q89"/>
  <c r="F39"/>
  <c i="3" r="Q88"/>
  <c i="2" r="R103"/>
  <c r="BK93"/>
  <c i="3" r="BK96"/>
  <c i="2" r="R104"/>
  <c r="F36"/>
  <c r="R87"/>
  <c r="Q95"/>
  <c r="F37"/>
  <c i="3" r="R96"/>
  <c i="2" r="Q94"/>
  <c r="BK86"/>
  <c i="3" r="Q99"/>
  <c i="2" r="Q100"/>
  <c i="3" r="R89"/>
  <c i="2" r="Q86"/>
  <c r="R94"/>
  <c i="3" r="K99"/>
  <c r="BE99"/>
  <c i="2" r="R91"/>
  <c r="BK87"/>
  <c r="R100"/>
  <c r="BK91"/>
  <c r="R97"/>
  <c i="1" r="AU54"/>
  <c i="2" r="Q97"/>
  <c r="BK90"/>
  <c i="3" r="Q100"/>
  <c i="2" r="R102"/>
  <c i="3" r="R91"/>
  <c i="2" r="Q92"/>
  <c i="3" r="R100"/>
  <c i="2" r="BK94"/>
  <c r="Q102"/>
  <c i="3" r="K91"/>
  <c r="BE91"/>
  <c r="F39"/>
  <c i="2" r="R86"/>
  <c i="3" r="R93"/>
  <c i="2" r="R88"/>
  <c r="Q99"/>
  <c i="3" r="R94"/>
  <c i="2" r="R98"/>
  <c i="3" r="Q93"/>
  <c r="Q98"/>
  <c i="2" r="R95"/>
  <c i="3" r="K94"/>
  <c r="BE94"/>
  <c i="2" r="R93"/>
  <c r="BK97"/>
  <c r="BK88"/>
  <c i="3" r="Q97"/>
  <c r="BK88"/>
  <c i="2" r="Q90"/>
  <c i="3" r="Q89"/>
  <c r="K95"/>
  <c r="BE95"/>
  <c i="2" r="BK100"/>
  <c r="R101"/>
  <c r="BK102"/>
  <c i="3" r="Q96"/>
  <c l="1" r="X92"/>
  <c i="2" r="BK85"/>
  <c r="K85"/>
  <c r="K63"/>
  <c r="X85"/>
  <c r="X84"/>
  <c r="X83"/>
  <c i="3" r="T87"/>
  <c i="2" r="V85"/>
  <c r="V84"/>
  <c r="V83"/>
  <c r="Q85"/>
  <c r="Q84"/>
  <c r="I62"/>
  <c i="3" r="Q87"/>
  <c r="V92"/>
  <c i="2" r="T85"/>
  <c r="T84"/>
  <c r="T83"/>
  <c i="1" r="AW55"/>
  <c i="3" r="X87"/>
  <c r="X86"/>
  <c r="X85"/>
  <c r="T92"/>
  <c i="2" r="R85"/>
  <c r="R84"/>
  <c r="J62"/>
  <c i="3" r="R87"/>
  <c r="J63"/>
  <c r="Q92"/>
  <c r="I65"/>
  <c r="V87"/>
  <c r="V86"/>
  <c r="V85"/>
  <c r="R92"/>
  <c r="J65"/>
  <c r="Q90"/>
  <c r="I64"/>
  <c r="R90"/>
  <c r="J64"/>
  <c r="J54"/>
  <c i="2" r="Q83"/>
  <c r="I61"/>
  <c r="K30"/>
  <c i="1" r="AS55"/>
  <c i="2" r="BK84"/>
  <c r="K84"/>
  <c r="K62"/>
  <c i="3" r="F57"/>
  <c r="E50"/>
  <c i="1" r="BF56"/>
  <c r="BC55"/>
  <c r="BE55"/>
  <c r="BD55"/>
  <c r="AY55"/>
  <c i="2" r="E50"/>
  <c r="J54"/>
  <c r="F57"/>
  <c i="1" r="BF55"/>
  <c i="2" r="K90"/>
  <c r="BE90"/>
  <c r="K92"/>
  <c r="BE92"/>
  <c r="K97"/>
  <c r="BE97"/>
  <c r="K100"/>
  <c r="BE100"/>
  <c i="3" r="K88"/>
  <c r="BE88"/>
  <c i="2" r="K101"/>
  <c r="BE101"/>
  <c i="3" r="F37"/>
  <c i="1" r="BD56"/>
  <c r="BD54"/>
  <c r="W31"/>
  <c i="3" r="K93"/>
  <c r="BE93"/>
  <c r="BK98"/>
  <c i="2" r="K102"/>
  <c r="BE102"/>
  <c r="K91"/>
  <c r="BE91"/>
  <c r="K99"/>
  <c r="BE99"/>
  <c i="3" r="K96"/>
  <c r="BE96"/>
  <c i="2" r="K95"/>
  <c r="BE95"/>
  <c r="K89"/>
  <c r="BE89"/>
  <c i="3" r="BK99"/>
  <c i="2" r="K88"/>
  <c r="BE88"/>
  <c r="K94"/>
  <c r="BE94"/>
  <c r="K98"/>
  <c r="BE98"/>
  <c i="3" r="F38"/>
  <c i="1" r="BE56"/>
  <c r="BE54"/>
  <c r="W32"/>
  <c i="2" r="K96"/>
  <c r="BE96"/>
  <c i="3" r="BK94"/>
  <c i="2" r="K93"/>
  <c r="BE93"/>
  <c i="3" r="BK89"/>
  <c r="BK87"/>
  <c r="K87"/>
  <c r="K63"/>
  <c r="K97"/>
  <c r="BE97"/>
  <c i="2" r="K86"/>
  <c r="BE86"/>
  <c i="3" r="F36"/>
  <c i="1" r="BC56"/>
  <c r="BC54"/>
  <c r="W30"/>
  <c i="3" r="BK100"/>
  <c r="BK95"/>
  <c r="K36"/>
  <c i="1" r="AY56"/>
  <c i="2" r="K104"/>
  <c r="BE104"/>
  <c r="K87"/>
  <c r="BE87"/>
  <c i="1" r="BF54"/>
  <c r="W33"/>
  <c i="2" r="K103"/>
  <c r="BE103"/>
  <c i="3" r="BK91"/>
  <c r="BK90"/>
  <c r="K90"/>
  <c r="K64"/>
  <c l="1" r="Q86"/>
  <c r="I62"/>
  <c r="T86"/>
  <c r="T85"/>
  <c i="1" r="AW56"/>
  <c i="2" r="R83"/>
  <c r="J61"/>
  <c r="K31"/>
  <c i="1" r="AT55"/>
  <c i="2" r="J63"/>
  <c i="3" r="I63"/>
  <c r="R86"/>
  <c r="J62"/>
  <c i="2" r="I63"/>
  <c i="3" r="BK92"/>
  <c r="K92"/>
  <c r="K65"/>
  <c i="2" r="BK83"/>
  <c r="K83"/>
  <c r="K61"/>
  <c i="3" r="K35"/>
  <c i="1" r="AX56"/>
  <c r="AV56"/>
  <c r="AY54"/>
  <c r="AK30"/>
  <c i="3" r="F35"/>
  <c i="1" r="BB56"/>
  <c r="AW54"/>
  <c r="BA54"/>
  <c r="AZ54"/>
  <c i="2" r="F35"/>
  <c i="1" r="BB55"/>
  <c i="2" r="K35"/>
  <c i="1" r="AX55"/>
  <c r="AV55"/>
  <c i="3" l="1" r="BK86"/>
  <c r="K86"/>
  <c r="K62"/>
  <c r="Q85"/>
  <c r="I61"/>
  <c r="K30"/>
  <c i="1" r="AS56"/>
  <c i="3" r="R85"/>
  <c r="J61"/>
  <c r="K31"/>
  <c i="1" r="AT56"/>
  <c r="AS54"/>
  <c r="BB54"/>
  <c r="W29"/>
  <c r="AT54"/>
  <c i="2" r="K32"/>
  <c i="1" r="AG55"/>
  <c i="3" l="1" r="BK85"/>
  <c r="K85"/>
  <c r="K61"/>
  <c i="2" r="K41"/>
  <c i="1" r="AN55"/>
  <c r="AX54"/>
  <c r="AK29"/>
  <c i="3" l="1" r="K32"/>
  <c i="1" r="AG56"/>
  <c r="AV54"/>
  <c i="3" l="1" r="K41"/>
  <c i="1" r="AN56"/>
  <c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<sst xmlns="http://schemas.openxmlformats.org/spreadsheetml/2006/main">
  <si>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</si>
  <si>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</si>
  <si>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</si>
  <si>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</si>
  <si>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</si>
  <si>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True</t>
  </si>
  <si>
    <t>{dbc2db5f-3321-454c-b8ed-3fda8504ce3c}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</si>
  <si>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</si>
  <si>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</si>
  <si>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</si>
  <si>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</si>
  <si>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</si>
  <si>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</si>
  <si>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</si>
  <si>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</si>
  <si>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1139aa1b_Rev1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</si>
  <si>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</si>
  <si>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</si>
  <si>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Rozvoj vodíkové mobility v Ostravě 1.etapa - 1.a2. fáze</t>
  </si>
  <si>
    <t>KSO:</t>
  </si>
  <si>
    <t/>
  </si>
  <si>
    <t>CC-CZ:</t>
  </si>
  <si>
    <t>Místo:</t>
  </si>
  <si>
    <t>Ostrava</t>
  </si>
  <si>
    <t>Datum:</t>
  </si>
  <si>
    <t>26. 11. 2021</t>
  </si>
  <si>
    <t>Zadavatel:</t>
  </si>
  <si>
    <t>IČ:</t>
  </si>
  <si>
    <t>61974757</t>
  </si>
  <si>
    <t>Dopravní podnik Ostrava a.s.</t>
  </si>
  <si>
    <t>DIČ:</t>
  </si>
  <si>
    <t>Uchazeč:</t>
  </si>
  <si>
    <t>Vyplň údaj</t>
  </si>
  <si>
    <t>Projektant:</t>
  </si>
  <si>
    <t>46580514</t>
  </si>
  <si>
    <t>IGEA s.r.o.</t>
  </si>
  <si>
    <t>Zpracovatel:</t>
  </si>
  <si>
    <t>R.Vojtěchová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</si>
  <si>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</si>
  <si>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</si>
  <si>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</si>
  <si>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</si>
  <si>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</si>
  <si>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</si>
  <si>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</si>
  <si>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</si>
  <si>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</si>
  <si>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</si>
  <si>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</si>
  <si>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</si>
  <si>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</si>
  <si>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</si>
  <si>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</si>
  <si>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</si>
  <si>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</si>
  <si>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</si>
  <si>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</si>
  <si>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</si>
  <si>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</si>
  <si>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</si>
  <si>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Materiál [CZK]</t>
  </si>
  <si>
    <t>z toho Montáž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</si>
  <si>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</si>
  <si>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</si>
  <si>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</si>
  <si>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</si>
  <si>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</si>
  <si>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</si>
  <si>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</si>
  <si>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</si>
  <si>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</si>
  <si>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</si>
  <si>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</si>
  <si>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</si>
  <si>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</si>
  <si>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</si>
  <si>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</si>
  <si>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</si>
  <si>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</si>
  <si>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</si>
  <si>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</si>
  <si>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PS 01</t>
  </si>
  <si>
    <t>Technologie vodíkové plnící stanice - 1. fáze</t>
  </si>
  <si>
    <t>STA</t>
  </si>
  <si>
    <t>1</t>
  </si>
  <si>
    <t>{397f9796-a248-40c3-8ebc-f3521cb1337c}</t>
  </si>
  <si>
    <t>2</t>
  </si>
  <si>
    <t>VRN</t>
  </si>
  <si>
    <t>{74d29684-0244-41de-94e7-530b1cc72907}</t>
  </si>
  <si>
    <t>KRYCÍ LIST SOUPISU PRACÍ</t>
  </si>
  <si>
    <t>Objekt:</t>
  </si>
  <si>
    <t>PS 01 - Technologie vodíkové plnící stanice - 1. fáze</t>
  </si>
  <si>
    <t>Materiál</t>
  </si>
  <si>
    <t>Montáž</t>
  </si>
  <si>
    <t>REKAPITULACE ČLENĚNÍ SOUPISU PRACÍ</t>
  </si>
  <si>
    <t>Kód dílu - Popis</t>
  </si>
  <si>
    <t>Materiál [CZK]</t>
  </si>
  <si>
    <t>Montáž [CZK]</t>
  </si>
  <si>
    <t>Cena celkem [CZK]</t>
  </si>
  <si>
    <t>-1</t>
  </si>
  <si>
    <t>HSV - Práce a dodávky HSV</t>
  </si>
  <si>
    <t xml:space="preserve">    8 - Trubní vedení</t>
  </si>
  <si>
    <t>SOUPIS PRACÍ</t>
  </si>
  <si>
    <t>PČ</t>
  </si>
  <si>
    <t>MJ</t>
  </si>
  <si>
    <t>Množství</t>
  </si>
  <si>
    <t>J. materiál [CZK]</t>
  </si>
  <si>
    <t>J. montáž [CZK]</t>
  </si>
  <si>
    <t>Cenová soustava</t>
  </si>
  <si>
    <t>J.cena [CZK]</t>
  </si>
  <si>
    <t>Materiál celkem [CZK]</t>
  </si>
  <si>
    <t>Montáž celkem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</si>
  <si>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</si>
  <si>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</si>
  <si>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</si>
  <si>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</si>
  <si>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</si>
  <si>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</si>
  <si>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</si>
  <si>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</si>
  <si>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</si>
  <si>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</si>
  <si>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8</t>
  </si>
  <si>
    <t>Trubní vedení</t>
  </si>
  <si>
    <t>K</t>
  </si>
  <si>
    <t>89490101R</t>
  </si>
  <si>
    <t>Strojní mnontáže technologie</t>
  </si>
  <si>
    <t>kpl</t>
  </si>
  <si>
    <t>4</t>
  </si>
  <si>
    <t>1407511172</t>
  </si>
  <si>
    <t>M</t>
  </si>
  <si>
    <t>35000101R</t>
  </si>
  <si>
    <t xml:space="preserve">Skladování zdrojového vodíku - Vertikální, válcová, neizolovaná nádoba, objem 100 m3  ± 10 m3, max. provozní tlak 50 bar, zásobník viz. Výkres Zásobník H2 95m3 D2.1-12</t>
  </si>
  <si>
    <t>ks</t>
  </si>
  <si>
    <t>61751009</t>
  </si>
  <si>
    <t>3</t>
  </si>
  <si>
    <t>35000102R</t>
  </si>
  <si>
    <t>Systém stlačování vodíku - kapacita stlačeného vodíku 480 kg/den, výkon 20 kg/h v trvalém provozu</t>
  </si>
  <si>
    <t>-885815320</t>
  </si>
  <si>
    <t>35000103R</t>
  </si>
  <si>
    <t>Chladící systém - systém procesního chlazení (kompresor, vodíku za kompresorem, výdej vodíku)</t>
  </si>
  <si>
    <t>-1280259353</t>
  </si>
  <si>
    <t>5</t>
  </si>
  <si>
    <t>35000104R</t>
  </si>
  <si>
    <t xml:space="preserve">Technologický kontejner pro uložení dalších zařízení pro provoz  - obsahuje zařízení pro řízení a ovládání prvků VPS,  inertizaci, pomocné obvody a zázemí stanice, viz. Výkres Kontejner D2.1-09</t>
  </si>
  <si>
    <t>1788506181</t>
  </si>
  <si>
    <t>6</t>
  </si>
  <si>
    <t>35000105R</t>
  </si>
  <si>
    <t>_x000d_
Zásoba vysokotlakého vodíku - Tlakové nádoby o celkovém vodním objemu ~20 m3 se schopností zádrže vodíku pro naplnění 15 autobusů v průběhu 3 hodin a 10 automobilů za den, viz výkres Sestava svazků D2.1-08</t>
  </si>
  <si>
    <t>-1779224245</t>
  </si>
  <si>
    <t>7</t>
  </si>
  <si>
    <t>35000106R</t>
  </si>
  <si>
    <t>Výdejní stojan pro plnění 700/ HF350 bar - výdejní stojan vodíku pro rychlostní plnění autobusů HF 350 bar a osobních aut 700 bar pří -40°C, snímání plat. karet a karet řidičů a autobusů, s napojením na DPO, viz. Výkres Plnící panel D.21-06</t>
  </si>
  <si>
    <t>1378270221</t>
  </si>
  <si>
    <t>35000107R</t>
  </si>
  <si>
    <t xml:space="preserve">Výdejní stojan pro plnění  HF 350 bar - výdejní stojan vodíku pro rychlostní plnění pouze autobusů HF 350 bar, snímání  karet řidičů a busů, s napojením na DPO,  viz. Výkres Plnící panel D.21-06</t>
  </si>
  <si>
    <t>158067516</t>
  </si>
  <si>
    <t>9</t>
  </si>
  <si>
    <t>35000108R</t>
  </si>
  <si>
    <t>Priority panel - komplex potrubních prvků a řízených uzavíracích armatur umožňující plnění a vyprazdňování jednotlivých částí vysokotlaké zásoby vodíku, viz. Výkres Priority panel D2.1-07</t>
  </si>
  <si>
    <t>124059566</t>
  </si>
  <si>
    <t>10</t>
  </si>
  <si>
    <t>35000109R</t>
  </si>
  <si>
    <t>Potrubní propojení - propojení funkčních prvků VPS s vodíkem, dusíkem a vzduchem o tlaku 5-1000 bar a chladdivem pro chladící systém HF 350, potrubní trasy dle Technologická dispozice D.2.1-04</t>
  </si>
  <si>
    <t>sada</t>
  </si>
  <si>
    <t>-255155916</t>
  </si>
  <si>
    <t>11</t>
  </si>
  <si>
    <t>35000110R</t>
  </si>
  <si>
    <t xml:space="preserve">Chladící jednotka pro systém HF 350, viz. Výkres Chladící jednotka  D.2.1-13</t>
  </si>
  <si>
    <t>-1320928080</t>
  </si>
  <si>
    <t>12</t>
  </si>
  <si>
    <t>894901205R</t>
  </si>
  <si>
    <t>D+M oboustranný výdejní stojan pro doplnění vody do odstřikovačů vč. propojení a dvouplášťové nádrže 3,5m3</t>
  </si>
  <si>
    <t>-2101055286</t>
  </si>
  <si>
    <t>13</t>
  </si>
  <si>
    <t>89490102R</t>
  </si>
  <si>
    <t>Inženýring, projekty, schvalování, překlady - realizační projekt, schvalování, technická a technologická příprava výroby a montáže, aktivace struktur</t>
  </si>
  <si>
    <t>1823853304</t>
  </si>
  <si>
    <t>14</t>
  </si>
  <si>
    <t>89490103R</t>
  </si>
  <si>
    <t>Elektro-montáže, slaboproud, řídící syst.</t>
  </si>
  <si>
    <t>-750159120</t>
  </si>
  <si>
    <t>89490104R</t>
  </si>
  <si>
    <t>Pomocné materiály - pro mechanickou montáž, případně svařování , testování, manupulační technika</t>
  </si>
  <si>
    <t>577124493</t>
  </si>
  <si>
    <t>16</t>
  </si>
  <si>
    <t>89490105R</t>
  </si>
  <si>
    <t>Oživení (Commissioning) - Kontrola jednotlivých obvodů a dílčích sestav až po celou technologickou jednotku, včetně řídícího systému</t>
  </si>
  <si>
    <t>1393090785</t>
  </si>
  <si>
    <t>17</t>
  </si>
  <si>
    <t>89490106R</t>
  </si>
  <si>
    <t>Školení obsluhy provozovatele</t>
  </si>
  <si>
    <t>-12488245</t>
  </si>
  <si>
    <t>18</t>
  </si>
  <si>
    <t>89490107R</t>
  </si>
  <si>
    <t>Uvádění do provozu - Schvalovací řízení v souladu s právními a technickými předpisy</t>
  </si>
  <si>
    <t>419381050</t>
  </si>
  <si>
    <t>19</t>
  </si>
  <si>
    <t>89490108R</t>
  </si>
  <si>
    <t xml:space="preserve">Zkušební provoz - Prokázání požadovaných parametrů stanice </t>
  </si>
  <si>
    <t>1868113434</t>
  </si>
  <si>
    <t>VRN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</si>
  <si>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</si>
  <si>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</si>
  <si>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</si>
  <si>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</si>
  <si>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Vedlejší rozpočtové náklady</t>
  </si>
  <si>
    <t>VRN1</t>
  </si>
  <si>
    <t>Průzkumné, geodetické a projektové práce</t>
  </si>
  <si>
    <t>012203000</t>
  </si>
  <si>
    <t>Geodetické práce při provádění stavby - vytýčení nových objektů</t>
  </si>
  <si>
    <t>1024</t>
  </si>
  <si>
    <t>-1952936036</t>
  </si>
  <si>
    <t>012303002</t>
  </si>
  <si>
    <t>Geodetické práce po výstavbě - kontrolní zaměření skutečného stavu provedení</t>
  </si>
  <si>
    <t>-810791892</t>
  </si>
  <si>
    <t>VRN3</t>
  </si>
  <si>
    <t>Zařízení staveniště</t>
  </si>
  <si>
    <t>030001000</t>
  </si>
  <si>
    <t xml:space="preserve">Zařízení staveniště vč. jeho ohlášení/povolení u příslušného stavebního úřadu </t>
  </si>
  <si>
    <t>-1450776218</t>
  </si>
  <si>
    <t>VRN4</t>
  </si>
  <si>
    <t>Inženýrská činnost</t>
  </si>
  <si>
    <t>045200101R</t>
  </si>
  <si>
    <t>Vypracování havarijního řádu</t>
  </si>
  <si>
    <t>-1713850858</t>
  </si>
  <si>
    <t>045200102R</t>
  </si>
  <si>
    <t>Realizační inženýring</t>
  </si>
  <si>
    <t>hod</t>
  </si>
  <si>
    <t>-907746563</t>
  </si>
  <si>
    <t>045203000</t>
  </si>
  <si>
    <t>Kompletační činnost</t>
  </si>
  <si>
    <t>-1230172551</t>
  </si>
  <si>
    <t>045203001R</t>
  </si>
  <si>
    <t>DIO</t>
  </si>
  <si>
    <t>928020992</t>
  </si>
  <si>
    <t>04801103R</t>
  </si>
  <si>
    <t>Dokumentace provedení stavby vč. plánu BOZP</t>
  </si>
  <si>
    <t>473672450</t>
  </si>
  <si>
    <t>04801104R</t>
  </si>
  <si>
    <t>Dokumentace skutečného provedení</t>
  </si>
  <si>
    <t>-629639317</t>
  </si>
  <si>
    <t>04801107R</t>
  </si>
  <si>
    <t>TIČR</t>
  </si>
  <si>
    <t>-1859355523</t>
  </si>
  <si>
    <t>Pol12.1</t>
  </si>
  <si>
    <t>Inženýrská činnost ( elektro) - jednání s úřady</t>
  </si>
  <si>
    <t>hod.</t>
  </si>
  <si>
    <t>2091269781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</si>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</sst>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32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5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8" fillId="0" borderId="15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19" fillId="4" borderId="8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right" vertical="center"/>
    </xf>
    <xf numFmtId="0" fontId="19" fillId="4" borderId="9" xfId="0" applyFont="1" applyFill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3" fillId="0" borderId="15" xfId="0" applyNumberFormat="1" applyFont="1" applyBorder="1" applyAlignment="1" applyProtection="1">
      <alignment horizontal="right" vertical="center"/>
    </xf>
    <xf numFmtId="4" fontId="13" fillId="0" borderId="0" xfId="0" applyNumberFormat="1" applyFont="1" applyBorder="1" applyAlignment="1" applyProtection="1">
      <alignment horizontal="right"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15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19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4" fontId="29" fillId="0" borderId="13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4" fontId="8" fillId="0" borderId="0" xfId="0" applyNumberFormat="1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3" xfId="0" applyFont="1" applyBorder="1" applyAlignment="1" applyProtection="1">
      <alignment horizontal="center" vertical="center"/>
    </xf>
    <xf numFmtId="49" fontId="19" fillId="0" borderId="23" xfId="0" applyNumberFormat="1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</xf>
    <xf numFmtId="167" fontId="19" fillId="0" borderId="23" xfId="0" applyNumberFormat="1" applyFont="1" applyBorder="1" applyAlignment="1" applyProtection="1">
      <alignment vertical="center"/>
    </xf>
    <xf numFmtId="4" fontId="19" fillId="2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0" fillId="2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6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3" xfId="0" applyFont="1" applyBorder="1" applyAlignment="1" applyProtection="1">
      <alignment horizontal="center" vertical="center"/>
    </xf>
    <xf numFmtId="49" fontId="31" fillId="0" borderId="23" xfId="0" applyNumberFormat="1" applyFont="1" applyBorder="1" applyAlignment="1" applyProtection="1">
      <alignment horizontal="left" vertical="center" wrapText="1"/>
    </xf>
    <xf numFmtId="0" fontId="31" fillId="0" borderId="23" xfId="0" applyFont="1" applyBorder="1" applyAlignment="1" applyProtection="1">
      <alignment horizontal="left" vertical="center" wrapText="1"/>
    </xf>
    <xf numFmtId="0" fontId="31" fillId="0" borderId="23" xfId="0" applyFont="1" applyBorder="1" applyAlignment="1" applyProtection="1">
      <alignment horizontal="center" vertical="center" wrapText="1"/>
    </xf>
    <xf numFmtId="167" fontId="31" fillId="0" borderId="23" xfId="0" applyNumberFormat="1" applyFont="1" applyBorder="1" applyAlignment="1" applyProtection="1">
      <alignment vertical="center"/>
    </xf>
    <xf numFmtId="4" fontId="31" fillId="2" borderId="23" xfId="0" applyNumberFormat="1" applyFont="1" applyFill="1" applyBorder="1" applyAlignment="1" applyProtection="1">
      <alignment vertical="center"/>
      <protection locked="0"/>
    </xf>
    <xf numFmtId="0" fontId="32" fillId="0" borderId="23" xfId="0" applyFont="1" applyBorder="1" applyAlignment="1" applyProtection="1">
      <alignment vertical="center"/>
    </xf>
    <xf numFmtId="4" fontId="31" fillId="0" borderId="23" xfId="0" applyNumberFormat="1" applyFont="1" applyBorder="1" applyAlignment="1" applyProtection="1">
      <alignment vertical="center"/>
    </xf>
    <xf numFmtId="0" fontId="32" fillId="0" borderId="4" xfId="0" applyFont="1" applyBorder="1" applyAlignment="1">
      <alignment vertical="center"/>
    </xf>
    <xf numFmtId="0" fontId="31" fillId="2" borderId="15" xfId="0" applyFont="1" applyFill="1" applyBorder="1" applyAlignment="1" applyProtection="1">
      <alignment horizontal="left" vertical="center"/>
      <protection locked="0"/>
    </xf>
    <xf numFmtId="0" fontId="20" fillId="2" borderId="20" xfId="0" applyFont="1" applyFill="1" applyBorder="1" applyAlignment="1" applyProtection="1">
      <alignment horizontal="left" vertical="center"/>
      <protection locked="0"/>
    </xf>
    <xf numFmtId="0" fontId="20" fillId="0" borderId="21" xfId="0" applyFont="1" applyBorder="1" applyAlignment="1" applyProtection="1">
      <alignment horizontal="center" vertical="center"/>
    </xf>
    <xf numFmtId="4" fontId="20" fillId="0" borderId="21" xfId="0" applyNumberFormat="1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166" fontId="20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3" fillId="0" borderId="24" xfId="0" applyFont="1" applyBorder="1" applyAlignment="1">
      <alignment vertical="center" wrapText="1"/>
    </xf>
    <xf numFmtId="0" fontId="33" fillId="0" borderId="25" xfId="0" applyFont="1" applyBorder="1" applyAlignment="1">
      <alignment vertical="center" wrapText="1"/>
    </xf>
    <xf numFmtId="0" fontId="33" fillId="0" borderId="26" xfId="0" applyFont="1" applyBorder="1" applyAlignment="1">
      <alignment vertical="center" wrapText="1"/>
    </xf>
    <xf numFmtId="0" fontId="33" fillId="0" borderId="27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3" fillId="0" borderId="27" xfId="0" applyFont="1" applyBorder="1" applyAlignment="1">
      <alignment vertical="center" wrapText="1"/>
    </xf>
    <xf numFmtId="0" fontId="35" fillId="0" borderId="29" xfId="0" applyFont="1" applyBorder="1" applyAlignment="1">
      <alignment horizontal="left" wrapText="1"/>
    </xf>
    <xf numFmtId="0" fontId="33" fillId="0" borderId="28" xfId="0" applyFont="1" applyBorder="1" applyAlignment="1">
      <alignment vertical="center" wrapText="1"/>
    </xf>
    <xf numFmtId="0" fontId="35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7" fillId="0" borderId="27" xfId="0" applyFont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0" fontId="36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vertical="center"/>
    </xf>
    <xf numFmtId="49" fontId="36" fillId="0" borderId="1" xfId="0" applyNumberFormat="1" applyFont="1" applyBorder="1" applyAlignment="1">
      <alignment horizontal="left" vertical="center" wrapText="1"/>
    </xf>
    <xf numFmtId="49" fontId="36" fillId="0" borderId="1" xfId="0" applyNumberFormat="1" applyFont="1" applyBorder="1" applyAlignment="1">
      <alignment vertical="center" wrapText="1"/>
    </xf>
    <xf numFmtId="0" fontId="33" fillId="0" borderId="30" xfId="0" applyFont="1" applyBorder="1" applyAlignment="1">
      <alignment vertical="center" wrapText="1"/>
    </xf>
    <xf numFmtId="0" fontId="38" fillId="0" borderId="29" xfId="0" applyFont="1" applyBorder="1" applyAlignment="1">
      <alignment vertical="center" wrapText="1"/>
    </xf>
    <xf numFmtId="0" fontId="33" fillId="0" borderId="31" xfId="0" applyFont="1" applyBorder="1" applyAlignment="1">
      <alignment vertical="center" wrapText="1"/>
    </xf>
    <xf numFmtId="0" fontId="33" fillId="0" borderId="1" xfId="0" applyFont="1" applyBorder="1" applyAlignment="1">
      <alignment vertical="top"/>
    </xf>
    <xf numFmtId="0" fontId="33" fillId="0" borderId="0" xfId="0" applyFont="1" applyAlignment="1">
      <alignment vertical="top"/>
    </xf>
    <xf numFmtId="0" fontId="33" fillId="0" borderId="24" xfId="0" applyFont="1" applyBorder="1" applyAlignment="1">
      <alignment horizontal="left" vertical="center"/>
    </xf>
    <xf numFmtId="0" fontId="33" fillId="0" borderId="25" xfId="0" applyFont="1" applyBorder="1" applyAlignment="1">
      <alignment horizontal="left" vertical="center"/>
    </xf>
    <xf numFmtId="0" fontId="33" fillId="0" borderId="26" xfId="0" applyFont="1" applyBorder="1" applyAlignment="1">
      <alignment horizontal="left" vertical="center"/>
    </xf>
    <xf numFmtId="0" fontId="33" fillId="0" borderId="27" xfId="0" applyFont="1" applyBorder="1" applyAlignment="1">
      <alignment horizontal="left" vertical="center"/>
    </xf>
    <xf numFmtId="0" fontId="34" fillId="0" borderId="1" xfId="0" applyFont="1" applyBorder="1" applyAlignment="1">
      <alignment horizontal="center" vertical="center"/>
    </xf>
    <xf numFmtId="0" fontId="33" fillId="0" borderId="28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5" fillId="0" borderId="29" xfId="0" applyFont="1" applyBorder="1" applyAlignment="1">
      <alignment horizontal="left" vertical="center"/>
    </xf>
    <xf numFmtId="0" fontId="35" fillId="0" borderId="29" xfId="0" applyFont="1" applyBorder="1" applyAlignment="1">
      <alignment horizontal="center" vertical="center"/>
    </xf>
    <xf numFmtId="0" fontId="39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6" fillId="0" borderId="1" xfId="0" applyFont="1" applyFill="1" applyBorder="1" applyAlignment="1">
      <alignment horizontal="left" vertical="center"/>
    </xf>
    <xf numFmtId="0" fontId="36" fillId="0" borderId="1" xfId="0" applyFont="1" applyFill="1" applyBorder="1" applyAlignment="1">
      <alignment horizontal="center" vertical="center"/>
    </xf>
    <xf numFmtId="0" fontId="33" fillId="0" borderId="30" xfId="0" applyFont="1" applyBorder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3" fillId="0" borderId="31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left" vertical="center" wrapText="1"/>
    </xf>
    <xf numFmtId="0" fontId="33" fillId="0" borderId="25" xfId="0" applyFont="1" applyBorder="1" applyAlignment="1">
      <alignment horizontal="left" vertical="center" wrapText="1"/>
    </xf>
    <xf numFmtId="0" fontId="33" fillId="0" borderId="26" xfId="0" applyFont="1" applyBorder="1" applyAlignment="1">
      <alignment horizontal="left" vertical="center" wrapText="1"/>
    </xf>
    <xf numFmtId="0" fontId="33" fillId="0" borderId="27" xfId="0" applyFont="1" applyBorder="1" applyAlignment="1">
      <alignment horizontal="left" vertical="center" wrapText="1"/>
    </xf>
    <xf numFmtId="0" fontId="33" fillId="0" borderId="28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/>
    </xf>
    <xf numFmtId="0" fontId="37" fillId="0" borderId="30" xfId="0" applyFont="1" applyBorder="1" applyAlignment="1">
      <alignment horizontal="left" vertical="center" wrapText="1"/>
    </xf>
    <xf numFmtId="0" fontId="37" fillId="0" borderId="29" xfId="0" applyFont="1" applyBorder="1" applyAlignment="1">
      <alignment horizontal="left" vertical="center" wrapText="1"/>
    </xf>
    <xf numFmtId="0" fontId="37" fillId="0" borderId="3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top"/>
    </xf>
    <xf numFmtId="0" fontId="36" fillId="0" borderId="1" xfId="0" applyFont="1" applyBorder="1" applyAlignment="1">
      <alignment horizontal="center" vertical="top"/>
    </xf>
    <xf numFmtId="0" fontId="37" fillId="0" borderId="30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9" fillId="0" borderId="0" xfId="0" applyFont="1" applyAlignment="1">
      <alignment vertical="center"/>
    </xf>
    <xf numFmtId="0" fontId="35" fillId="0" borderId="1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35" fillId="0" borderId="29" xfId="0" applyFont="1" applyBorder="1" applyAlignment="1">
      <alignment vertical="center"/>
    </xf>
    <xf numFmtId="0" fontId="36" fillId="0" borderId="1" xfId="0" applyFont="1" applyBorder="1" applyAlignment="1">
      <alignment vertical="top"/>
    </xf>
    <xf numFmtId="49" fontId="36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5" fillId="0" borderId="29" xfId="0" applyFont="1" applyBorder="1" applyAlignment="1">
      <alignment horizontal="left"/>
    </xf>
    <xf numFmtId="0" fontId="39" fillId="0" borderId="29" xfId="0" applyFont="1" applyBorder="1" applyAlignment="1"/>
    <xf numFmtId="0" fontId="33" fillId="0" borderId="27" xfId="0" applyFont="1" applyBorder="1" applyAlignment="1">
      <alignment vertical="top"/>
    </xf>
    <xf numFmtId="0" fontId="33" fillId="0" borderId="28" xfId="0" applyFont="1" applyBorder="1" applyAlignment="1">
      <alignment vertical="top"/>
    </xf>
    <xf numFmtId="0" fontId="33" fillId="0" borderId="30" xfId="0" applyFont="1" applyBorder="1" applyAlignment="1">
      <alignment vertical="top"/>
    </xf>
    <xf numFmtId="0" fontId="33" fillId="0" borderId="29" xfId="0" applyFont="1" applyBorder="1" applyAlignment="1">
      <alignment vertical="top"/>
    </xf>
    <xf numFmtId="0" fontId="33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5.83203" style="1" hidden="1" customWidth="1"/>
    <col min="49" max="49" width="25.83203" style="1" hidden="1" customWidth="1"/>
    <col min="50" max="50" width="21.66016" style="1" hidden="1" customWidth="1"/>
    <col min="51" max="51" width="21.66016" style="1" hidden="1" customWidth="1"/>
    <col min="52" max="52" width="25" style="1" hidden="1" customWidth="1"/>
    <col min="53" max="53" width="25" style="1" hidden="1" customWidth="1"/>
    <col min="54" max="54" width="21.66016" style="1" hidden="1" customWidth="1"/>
    <col min="55" max="55" width="19.16016" style="1" hidden="1" customWidth="1"/>
    <col min="56" max="56" width="25" style="1" hidden="1" customWidth="1"/>
    <col min="57" max="57" width="21.66016" style="1" hidden="1" customWidth="1"/>
    <col min="58" max="58" width="19.16016" style="1" hidden="1" customWidth="1"/>
    <col min="59" max="59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5</v>
      </c>
      <c r="BV1" s="14" t="s">
        <v>6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S2" s="15" t="s">
        <v>7</v>
      </c>
      <c r="BT2" s="15" t="s">
        <v>8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7</v>
      </c>
      <c r="BT3" s="15" t="s">
        <v>9</v>
      </c>
    </row>
    <row r="4" s="1" customFormat="1" ht="24.96" customHeight="1">
      <c r="B4" s="19"/>
      <c r="C4" s="20"/>
      <c r="D4" s="21" t="s">
        <v>10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11</v>
      </c>
      <c r="BG4" s="23" t="s">
        <v>12</v>
      </c>
      <c r="BS4" s="15" t="s">
        <v>13</v>
      </c>
    </row>
    <row r="5" s="1" customFormat="1" ht="12" customHeight="1">
      <c r="B5" s="19"/>
      <c r="C5" s="20"/>
      <c r="D5" s="24" t="s">
        <v>14</v>
      </c>
      <c r="E5" s="20"/>
      <c r="F5" s="20"/>
      <c r="G5" s="20"/>
      <c r="H5" s="20"/>
      <c r="I5" s="20"/>
      <c r="J5" s="20"/>
      <c r="K5" s="25" t="s">
        <v>15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G5" s="26" t="s">
        <v>16</v>
      </c>
      <c r="BS5" s="15" t="s">
        <v>7</v>
      </c>
    </row>
    <row r="6" s="1" customFormat="1" ht="36.96" customHeight="1">
      <c r="B6" s="19"/>
      <c r="C6" s="20"/>
      <c r="D6" s="27" t="s">
        <v>17</v>
      </c>
      <c r="E6" s="20"/>
      <c r="F6" s="20"/>
      <c r="G6" s="20"/>
      <c r="H6" s="20"/>
      <c r="I6" s="20"/>
      <c r="J6" s="20"/>
      <c r="K6" s="28" t="s">
        <v>18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G6" s="29"/>
      <c r="BS6" s="15" t="s">
        <v>7</v>
      </c>
    </row>
    <row r="7" s="1" customFormat="1" ht="12" customHeight="1">
      <c r="B7" s="19"/>
      <c r="C7" s="20"/>
      <c r="D7" s="30" t="s">
        <v>19</v>
      </c>
      <c r="E7" s="20"/>
      <c r="F7" s="20"/>
      <c r="G7" s="20"/>
      <c r="H7" s="20"/>
      <c r="I7" s="20"/>
      <c r="J7" s="20"/>
      <c r="K7" s="25" t="s">
        <v>20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21</v>
      </c>
      <c r="AL7" s="20"/>
      <c r="AM7" s="20"/>
      <c r="AN7" s="25" t="s">
        <v>20</v>
      </c>
      <c r="AO7" s="20"/>
      <c r="AP7" s="20"/>
      <c r="AQ7" s="20"/>
      <c r="AR7" s="18"/>
      <c r="BG7" s="29"/>
      <c r="BS7" s="15" t="s">
        <v>7</v>
      </c>
    </row>
    <row r="8" s="1" customFormat="1" ht="12" customHeight="1">
      <c r="B8" s="19"/>
      <c r="C8" s="20"/>
      <c r="D8" s="30" t="s">
        <v>22</v>
      </c>
      <c r="E8" s="20"/>
      <c r="F8" s="20"/>
      <c r="G8" s="20"/>
      <c r="H8" s="20"/>
      <c r="I8" s="20"/>
      <c r="J8" s="20"/>
      <c r="K8" s="25" t="s">
        <v>23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24</v>
      </c>
      <c r="AL8" s="20"/>
      <c r="AM8" s="20"/>
      <c r="AN8" s="31" t="s">
        <v>25</v>
      </c>
      <c r="AO8" s="20"/>
      <c r="AP8" s="20"/>
      <c r="AQ8" s="20"/>
      <c r="AR8" s="18"/>
      <c r="BG8" s="29"/>
      <c r="BS8" s="15" t="s">
        <v>7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G9" s="29"/>
      <c r="BS9" s="15" t="s">
        <v>7</v>
      </c>
    </row>
    <row r="10" s="1" customFormat="1" ht="12" customHeight="1">
      <c r="B10" s="19"/>
      <c r="C10" s="20"/>
      <c r="D10" s="30" t="s">
        <v>26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27</v>
      </c>
      <c r="AL10" s="20"/>
      <c r="AM10" s="20"/>
      <c r="AN10" s="25" t="s">
        <v>28</v>
      </c>
      <c r="AO10" s="20"/>
      <c r="AP10" s="20"/>
      <c r="AQ10" s="20"/>
      <c r="AR10" s="18"/>
      <c r="BG10" s="29"/>
      <c r="BS10" s="15" t="s">
        <v>7</v>
      </c>
    </row>
    <row r="11" s="1" customFormat="1" ht="18.48" customHeight="1">
      <c r="B11" s="19"/>
      <c r="C11" s="20"/>
      <c r="D11" s="20"/>
      <c r="E11" s="25" t="s">
        <v>29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30</v>
      </c>
      <c r="AL11" s="20"/>
      <c r="AM11" s="20"/>
      <c r="AN11" s="25" t="s">
        <v>20</v>
      </c>
      <c r="AO11" s="20"/>
      <c r="AP11" s="20"/>
      <c r="AQ11" s="20"/>
      <c r="AR11" s="18"/>
      <c r="BG11" s="29"/>
      <c r="BS11" s="15" t="s">
        <v>7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G12" s="29"/>
      <c r="BS12" s="15" t="s">
        <v>7</v>
      </c>
    </row>
    <row r="13" s="1" customFormat="1" ht="12" customHeight="1">
      <c r="B13" s="19"/>
      <c r="C13" s="20"/>
      <c r="D13" s="30" t="s">
        <v>31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27</v>
      </c>
      <c r="AL13" s="20"/>
      <c r="AM13" s="20"/>
      <c r="AN13" s="32" t="s">
        <v>32</v>
      </c>
      <c r="AO13" s="20"/>
      <c r="AP13" s="20"/>
      <c r="AQ13" s="20"/>
      <c r="AR13" s="18"/>
      <c r="BG13" s="29"/>
      <c r="BS13" s="15" t="s">
        <v>7</v>
      </c>
    </row>
    <row r="14">
      <c r="B14" s="19"/>
      <c r="C14" s="20"/>
      <c r="D14" s="20"/>
      <c r="E14" s="32" t="s">
        <v>32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30</v>
      </c>
      <c r="AL14" s="20"/>
      <c r="AM14" s="20"/>
      <c r="AN14" s="32" t="s">
        <v>32</v>
      </c>
      <c r="AO14" s="20"/>
      <c r="AP14" s="20"/>
      <c r="AQ14" s="20"/>
      <c r="AR14" s="18"/>
      <c r="BG14" s="29"/>
      <c r="BS14" s="15" t="s">
        <v>7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G15" s="29"/>
      <c r="BS15" s="15" t="s">
        <v>4</v>
      </c>
    </row>
    <row r="16" s="1" customFormat="1" ht="12" customHeight="1">
      <c r="B16" s="19"/>
      <c r="C16" s="20"/>
      <c r="D16" s="30" t="s">
        <v>33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27</v>
      </c>
      <c r="AL16" s="20"/>
      <c r="AM16" s="20"/>
      <c r="AN16" s="25" t="s">
        <v>34</v>
      </c>
      <c r="AO16" s="20"/>
      <c r="AP16" s="20"/>
      <c r="AQ16" s="20"/>
      <c r="AR16" s="18"/>
      <c r="BG16" s="29"/>
      <c r="BS16" s="15" t="s">
        <v>4</v>
      </c>
    </row>
    <row r="17" s="1" customFormat="1" ht="18.48" customHeight="1">
      <c r="B17" s="19"/>
      <c r="C17" s="20"/>
      <c r="D17" s="20"/>
      <c r="E17" s="25" t="s">
        <v>35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30</v>
      </c>
      <c r="AL17" s="20"/>
      <c r="AM17" s="20"/>
      <c r="AN17" s="25" t="s">
        <v>20</v>
      </c>
      <c r="AO17" s="20"/>
      <c r="AP17" s="20"/>
      <c r="AQ17" s="20"/>
      <c r="AR17" s="18"/>
      <c r="BG17" s="29"/>
      <c r="BS17" s="15" t="s">
        <v>5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G18" s="29"/>
      <c r="BS18" s="15" t="s">
        <v>7</v>
      </c>
    </row>
    <row r="19" s="1" customFormat="1" ht="12" customHeight="1">
      <c r="B19" s="19"/>
      <c r="C19" s="20"/>
      <c r="D19" s="30" t="s">
        <v>36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27</v>
      </c>
      <c r="AL19" s="20"/>
      <c r="AM19" s="20"/>
      <c r="AN19" s="25" t="s">
        <v>20</v>
      </c>
      <c r="AO19" s="20"/>
      <c r="AP19" s="20"/>
      <c r="AQ19" s="20"/>
      <c r="AR19" s="18"/>
      <c r="BG19" s="29"/>
      <c r="BS19" s="15" t="s">
        <v>7</v>
      </c>
    </row>
    <row r="20" s="1" customFormat="1" ht="18.48" customHeight="1">
      <c r="B20" s="19"/>
      <c r="C20" s="20"/>
      <c r="D20" s="20"/>
      <c r="E20" s="25" t="s">
        <v>37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30</v>
      </c>
      <c r="AL20" s="20"/>
      <c r="AM20" s="20"/>
      <c r="AN20" s="25" t="s">
        <v>20</v>
      </c>
      <c r="AO20" s="20"/>
      <c r="AP20" s="20"/>
      <c r="AQ20" s="20"/>
      <c r="AR20" s="18"/>
      <c r="BG20" s="29"/>
      <c r="BS20" s="15" t="s">
        <v>4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G21" s="29"/>
    </row>
    <row r="22" s="1" customFormat="1" ht="12" customHeight="1">
      <c r="B22" s="19"/>
      <c r="C22" s="20"/>
      <c r="D22" s="30" t="s">
        <v>38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G22" s="29"/>
    </row>
    <row r="23" s="1" customFormat="1" ht="47.25" customHeight="1">
      <c r="B23" s="19"/>
      <c r="C23" s="20"/>
      <c r="D23" s="20"/>
      <c r="E23" s="34" t="s">
        <v>39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G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G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G25" s="29"/>
    </row>
    <row r="26" s="2" customFormat="1" ht="25.92" customHeight="1">
      <c r="A26" s="36"/>
      <c r="B26" s="37"/>
      <c r="C26" s="38"/>
      <c r="D26" s="39" t="s">
        <v>40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ROUND(AG54,2)</f>
        <v>0</v>
      </c>
      <c r="AL26" s="40"/>
      <c r="AM26" s="40"/>
      <c r="AN26" s="40"/>
      <c r="AO26" s="40"/>
      <c r="AP26" s="38"/>
      <c r="AQ26" s="38"/>
      <c r="AR26" s="42"/>
      <c r="BG26" s="29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G27" s="29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41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42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43</v>
      </c>
      <c r="AL28" s="43"/>
      <c r="AM28" s="43"/>
      <c r="AN28" s="43"/>
      <c r="AO28" s="43"/>
      <c r="AP28" s="38"/>
      <c r="AQ28" s="38"/>
      <c r="AR28" s="42"/>
      <c r="BG28" s="29"/>
    </row>
    <row r="29" s="3" customFormat="1" ht="14.4" customHeight="1">
      <c r="A29" s="3"/>
      <c r="B29" s="44"/>
      <c r="C29" s="45"/>
      <c r="D29" s="30" t="s">
        <v>44</v>
      </c>
      <c r="E29" s="45"/>
      <c r="F29" s="30" t="s">
        <v>45</v>
      </c>
      <c r="G29" s="45"/>
      <c r="H29" s="45"/>
      <c r="I29" s="45"/>
      <c r="J29" s="45"/>
      <c r="K29" s="45"/>
      <c r="L29" s="46">
        <v>0.20999999999999999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7">
        <f>ROUND(BB54,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7">
        <f>ROUND(AX54, 2)</f>
        <v>0</v>
      </c>
      <c r="AL29" s="45"/>
      <c r="AM29" s="45"/>
      <c r="AN29" s="45"/>
      <c r="AO29" s="45"/>
      <c r="AP29" s="45"/>
      <c r="AQ29" s="45"/>
      <c r="AR29" s="48"/>
      <c r="BG29" s="49"/>
    </row>
    <row r="30" s="3" customFormat="1" ht="14.4" customHeight="1">
      <c r="A30" s="3"/>
      <c r="B30" s="44"/>
      <c r="C30" s="45"/>
      <c r="D30" s="45"/>
      <c r="E30" s="45"/>
      <c r="F30" s="30" t="s">
        <v>46</v>
      </c>
      <c r="G30" s="45"/>
      <c r="H30" s="45"/>
      <c r="I30" s="45"/>
      <c r="J30" s="45"/>
      <c r="K30" s="45"/>
      <c r="L30" s="46">
        <v>0.14999999999999999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7">
        <f>ROUND(BC54,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7">
        <f>ROUND(AY54, 2)</f>
        <v>0</v>
      </c>
      <c r="AL30" s="45"/>
      <c r="AM30" s="45"/>
      <c r="AN30" s="45"/>
      <c r="AO30" s="45"/>
      <c r="AP30" s="45"/>
      <c r="AQ30" s="45"/>
      <c r="AR30" s="48"/>
      <c r="BG30" s="49"/>
    </row>
    <row r="31" hidden="1" s="3" customFormat="1" ht="14.4" customHeight="1">
      <c r="A31" s="3"/>
      <c r="B31" s="44"/>
      <c r="C31" s="45"/>
      <c r="D31" s="45"/>
      <c r="E31" s="45"/>
      <c r="F31" s="30" t="s">
        <v>47</v>
      </c>
      <c r="G31" s="45"/>
      <c r="H31" s="45"/>
      <c r="I31" s="45"/>
      <c r="J31" s="45"/>
      <c r="K31" s="45"/>
      <c r="L31" s="46">
        <v>0.20999999999999999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7">
        <f>ROUND(BD54,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7">
        <v>0</v>
      </c>
      <c r="AL31" s="45"/>
      <c r="AM31" s="45"/>
      <c r="AN31" s="45"/>
      <c r="AO31" s="45"/>
      <c r="AP31" s="45"/>
      <c r="AQ31" s="45"/>
      <c r="AR31" s="48"/>
      <c r="BG31" s="49"/>
    </row>
    <row r="32" hidden="1" s="3" customFormat="1" ht="14.4" customHeight="1">
      <c r="A32" s="3"/>
      <c r="B32" s="44"/>
      <c r="C32" s="45"/>
      <c r="D32" s="45"/>
      <c r="E32" s="45"/>
      <c r="F32" s="30" t="s">
        <v>48</v>
      </c>
      <c r="G32" s="45"/>
      <c r="H32" s="45"/>
      <c r="I32" s="45"/>
      <c r="J32" s="45"/>
      <c r="K32" s="45"/>
      <c r="L32" s="46">
        <v>0.14999999999999999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7">
        <f>ROUND(BE54,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7">
        <v>0</v>
      </c>
      <c r="AL32" s="45"/>
      <c r="AM32" s="45"/>
      <c r="AN32" s="45"/>
      <c r="AO32" s="45"/>
      <c r="AP32" s="45"/>
      <c r="AQ32" s="45"/>
      <c r="AR32" s="48"/>
      <c r="BG32" s="49"/>
    </row>
    <row r="33" hidden="1" s="3" customFormat="1" ht="14.4" customHeight="1">
      <c r="A33" s="3"/>
      <c r="B33" s="44"/>
      <c r="C33" s="45"/>
      <c r="D33" s="45"/>
      <c r="E33" s="45"/>
      <c r="F33" s="30" t="s">
        <v>49</v>
      </c>
      <c r="G33" s="45"/>
      <c r="H33" s="45"/>
      <c r="I33" s="45"/>
      <c r="J33" s="45"/>
      <c r="K33" s="45"/>
      <c r="L33" s="46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7">
        <f>ROUND(BF54,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7">
        <v>0</v>
      </c>
      <c r="AL33" s="45"/>
      <c r="AM33" s="45"/>
      <c r="AN33" s="45"/>
      <c r="AO33" s="45"/>
      <c r="AP33" s="45"/>
      <c r="AQ33" s="45"/>
      <c r="AR33" s="48"/>
      <c r="BG33" s="3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G34" s="36"/>
    </row>
    <row r="35" s="2" customFormat="1" ht="25.92" customHeight="1">
      <c r="A35" s="36"/>
      <c r="B35" s="37"/>
      <c r="C35" s="50"/>
      <c r="D35" s="51" t="s">
        <v>50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51</v>
      </c>
      <c r="U35" s="52"/>
      <c r="V35" s="52"/>
      <c r="W35" s="52"/>
      <c r="X35" s="54" t="s">
        <v>52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2"/>
      <c r="BG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G36" s="36"/>
    </row>
    <row r="37" s="2" customFormat="1" ht="6.96" customHeight="1">
      <c r="A37" s="36"/>
      <c r="B37" s="57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42"/>
      <c r="BG37" s="36"/>
    </row>
    <row r="41" s="2" customFormat="1" ht="6.96" customHeight="1">
      <c r="A41" s="36"/>
      <c r="B41" s="59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42"/>
      <c r="BG41" s="36"/>
    </row>
    <row r="42" s="2" customFormat="1" ht="24.96" customHeight="1">
      <c r="A42" s="36"/>
      <c r="B42" s="37"/>
      <c r="C42" s="21" t="s">
        <v>53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2"/>
      <c r="BG42" s="36"/>
    </row>
    <row r="43" s="2" customFormat="1" ht="6.96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2"/>
      <c r="BG43" s="36"/>
    </row>
    <row r="44" s="4" customFormat="1" ht="12" customHeight="1">
      <c r="A44" s="4"/>
      <c r="B44" s="61"/>
      <c r="C44" s="30" t="s">
        <v>14</v>
      </c>
      <c r="D44" s="62"/>
      <c r="E44" s="62"/>
      <c r="F44" s="62"/>
      <c r="G44" s="62"/>
      <c r="H44" s="62"/>
      <c r="I44" s="62"/>
      <c r="J44" s="62"/>
      <c r="K44" s="62"/>
      <c r="L44" s="62" t="str">
        <f>K5</f>
        <v>1139aa1b_Rev1</v>
      </c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3"/>
      <c r="BG44" s="4"/>
    </row>
    <row r="45" s="5" customFormat="1" ht="36.96" customHeight="1">
      <c r="A45" s="5"/>
      <c r="B45" s="64"/>
      <c r="C45" s="65" t="s">
        <v>17</v>
      </c>
      <c r="D45" s="66"/>
      <c r="E45" s="66"/>
      <c r="F45" s="66"/>
      <c r="G45" s="66"/>
      <c r="H45" s="66"/>
      <c r="I45" s="66"/>
      <c r="J45" s="66"/>
      <c r="K45" s="66"/>
      <c r="L45" s="67" t="str">
        <f>K6</f>
        <v>Rozvoj vodíkové mobility v Ostravě 1.etapa - 1.a2. fáze</v>
      </c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8"/>
      <c r="BG45" s="5"/>
    </row>
    <row r="46" s="2" customFormat="1" ht="6.96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2"/>
      <c r="BG46" s="36"/>
    </row>
    <row r="47" s="2" customFormat="1" ht="12" customHeight="1">
      <c r="A47" s="36"/>
      <c r="B47" s="37"/>
      <c r="C47" s="30" t="s">
        <v>22</v>
      </c>
      <c r="D47" s="38"/>
      <c r="E47" s="38"/>
      <c r="F47" s="38"/>
      <c r="G47" s="38"/>
      <c r="H47" s="38"/>
      <c r="I47" s="38"/>
      <c r="J47" s="38"/>
      <c r="K47" s="38"/>
      <c r="L47" s="69" t="str">
        <f>IF(K8="","",K8)</f>
        <v>Ostrava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0" t="s">
        <v>24</v>
      </c>
      <c r="AJ47" s="38"/>
      <c r="AK47" s="38"/>
      <c r="AL47" s="38"/>
      <c r="AM47" s="70" t="str">
        <f>IF(AN8= "","",AN8)</f>
        <v>26. 11. 2021</v>
      </c>
      <c r="AN47" s="70"/>
      <c r="AO47" s="38"/>
      <c r="AP47" s="38"/>
      <c r="AQ47" s="38"/>
      <c r="AR47" s="42"/>
      <c r="BG47" s="36"/>
    </row>
    <row r="48" s="2" customFormat="1" ht="6.96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2"/>
      <c r="BG48" s="36"/>
    </row>
    <row r="49" s="2" customFormat="1" ht="15.15" customHeight="1">
      <c r="A49" s="36"/>
      <c r="B49" s="37"/>
      <c r="C49" s="30" t="s">
        <v>26</v>
      </c>
      <c r="D49" s="38"/>
      <c r="E49" s="38"/>
      <c r="F49" s="38"/>
      <c r="G49" s="38"/>
      <c r="H49" s="38"/>
      <c r="I49" s="38"/>
      <c r="J49" s="38"/>
      <c r="K49" s="38"/>
      <c r="L49" s="62" t="str">
        <f>IF(E11= "","",E11)</f>
        <v>Dopravní podnik Ostrava a.s.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0" t="s">
        <v>33</v>
      </c>
      <c r="AJ49" s="38"/>
      <c r="AK49" s="38"/>
      <c r="AL49" s="38"/>
      <c r="AM49" s="71" t="str">
        <f>IF(E17="","",E17)</f>
        <v>IGEA s.r.o.</v>
      </c>
      <c r="AN49" s="62"/>
      <c r="AO49" s="62"/>
      <c r="AP49" s="62"/>
      <c r="AQ49" s="38"/>
      <c r="AR49" s="42"/>
      <c r="AS49" s="72" t="s">
        <v>54</v>
      </c>
      <c r="AT49" s="73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5"/>
      <c r="BG49" s="36"/>
    </row>
    <row r="50" s="2" customFormat="1" ht="15.15" customHeight="1">
      <c r="A50" s="36"/>
      <c r="B50" s="37"/>
      <c r="C50" s="30" t="s">
        <v>31</v>
      </c>
      <c r="D50" s="38"/>
      <c r="E50" s="38"/>
      <c r="F50" s="38"/>
      <c r="G50" s="38"/>
      <c r="H50" s="38"/>
      <c r="I50" s="38"/>
      <c r="J50" s="38"/>
      <c r="K50" s="38"/>
      <c r="L50" s="62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0" t="s">
        <v>36</v>
      </c>
      <c r="AJ50" s="38"/>
      <c r="AK50" s="38"/>
      <c r="AL50" s="38"/>
      <c r="AM50" s="71" t="str">
        <f>IF(E20="","",E20)</f>
        <v>R.Vojtěchová</v>
      </c>
      <c r="AN50" s="62"/>
      <c r="AO50" s="62"/>
      <c r="AP50" s="62"/>
      <c r="AQ50" s="38"/>
      <c r="AR50" s="42"/>
      <c r="AS50" s="76"/>
      <c r="AT50" s="77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9"/>
      <c r="BG50" s="36"/>
    </row>
    <row r="51" s="2" customFormat="1" ht="10.8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2"/>
      <c r="AS51" s="80"/>
      <c r="AT51" s="81"/>
      <c r="AU51" s="82"/>
      <c r="AV51" s="82"/>
      <c r="AW51" s="82"/>
      <c r="AX51" s="82"/>
      <c r="AY51" s="82"/>
      <c r="AZ51" s="82"/>
      <c r="BA51" s="82"/>
      <c r="BB51" s="82"/>
      <c r="BC51" s="82"/>
      <c r="BD51" s="82"/>
      <c r="BE51" s="82"/>
      <c r="BF51" s="83"/>
      <c r="BG51" s="36"/>
    </row>
    <row r="52" s="2" customFormat="1" ht="29.28" customHeight="1">
      <c r="A52" s="36"/>
      <c r="B52" s="37"/>
      <c r="C52" s="84" t="s">
        <v>55</v>
      </c>
      <c r="D52" s="85"/>
      <c r="E52" s="85"/>
      <c r="F52" s="85"/>
      <c r="G52" s="85"/>
      <c r="H52" s="86"/>
      <c r="I52" s="87" t="s">
        <v>56</v>
      </c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8" t="s">
        <v>57</v>
      </c>
      <c r="AH52" s="85"/>
      <c r="AI52" s="85"/>
      <c r="AJ52" s="85"/>
      <c r="AK52" s="85"/>
      <c r="AL52" s="85"/>
      <c r="AM52" s="85"/>
      <c r="AN52" s="87" t="s">
        <v>58</v>
      </c>
      <c r="AO52" s="85"/>
      <c r="AP52" s="85"/>
      <c r="AQ52" s="89" t="s">
        <v>59</v>
      </c>
      <c r="AR52" s="42"/>
      <c r="AS52" s="90" t="s">
        <v>60</v>
      </c>
      <c r="AT52" s="91" t="s">
        <v>61</v>
      </c>
      <c r="AU52" s="91" t="s">
        <v>62</v>
      </c>
      <c r="AV52" s="91" t="s">
        <v>63</v>
      </c>
      <c r="AW52" s="91" t="s">
        <v>64</v>
      </c>
      <c r="AX52" s="91" t="s">
        <v>65</v>
      </c>
      <c r="AY52" s="91" t="s">
        <v>66</v>
      </c>
      <c r="AZ52" s="91" t="s">
        <v>67</v>
      </c>
      <c r="BA52" s="91" t="s">
        <v>68</v>
      </c>
      <c r="BB52" s="91" t="s">
        <v>69</v>
      </c>
      <c r="BC52" s="91" t="s">
        <v>70</v>
      </c>
      <c r="BD52" s="91" t="s">
        <v>71</v>
      </c>
      <c r="BE52" s="91" t="s">
        <v>72</v>
      </c>
      <c r="BF52" s="92" t="s">
        <v>73</v>
      </c>
      <c r="BG52" s="36"/>
    </row>
    <row r="53" s="2" customFormat="1" ht="10.8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2"/>
      <c r="AS53" s="93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4"/>
      <c r="BE53" s="94"/>
      <c r="BF53" s="95"/>
      <c r="BG53" s="36"/>
    </row>
    <row r="54" s="6" customFormat="1" ht="32.4" customHeight="1">
      <c r="A54" s="6"/>
      <c r="B54" s="96"/>
      <c r="C54" s="97" t="s">
        <v>74</v>
      </c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9">
        <f>ROUND(SUM(AG55:AG56),2)</f>
        <v>0</v>
      </c>
      <c r="AH54" s="99"/>
      <c r="AI54" s="99"/>
      <c r="AJ54" s="99"/>
      <c r="AK54" s="99"/>
      <c r="AL54" s="99"/>
      <c r="AM54" s="99"/>
      <c r="AN54" s="100">
        <f>SUM(AG54,AV54)</f>
        <v>0</v>
      </c>
      <c r="AO54" s="100"/>
      <c r="AP54" s="100"/>
      <c r="AQ54" s="101" t="s">
        <v>20</v>
      </c>
      <c r="AR54" s="102"/>
      <c r="AS54" s="103">
        <f>ROUND(SUM(AS55:AS56),2)</f>
        <v>0</v>
      </c>
      <c r="AT54" s="104">
        <f>ROUND(SUM(AT55:AT56),2)</f>
        <v>0</v>
      </c>
      <c r="AU54" s="105">
        <f>ROUND(SUM(AU55:AU56),2)</f>
        <v>0</v>
      </c>
      <c r="AV54" s="105">
        <f>ROUND(SUM(AX54:AY54),2)</f>
        <v>0</v>
      </c>
      <c r="AW54" s="106">
        <f>ROUND(SUM(AW55:AW56),5)</f>
        <v>0</v>
      </c>
      <c r="AX54" s="105">
        <f>ROUND(BB54*L29,2)</f>
        <v>0</v>
      </c>
      <c r="AY54" s="105">
        <f>ROUND(BC54*L30,2)</f>
        <v>0</v>
      </c>
      <c r="AZ54" s="105">
        <f>ROUND(BD54*L29,2)</f>
        <v>0</v>
      </c>
      <c r="BA54" s="105">
        <f>ROUND(BE54*L30,2)</f>
        <v>0</v>
      </c>
      <c r="BB54" s="105">
        <f>ROUND(SUM(BB55:BB56),2)</f>
        <v>0</v>
      </c>
      <c r="BC54" s="105">
        <f>ROUND(SUM(BC55:BC56),2)</f>
        <v>0</v>
      </c>
      <c r="BD54" s="105">
        <f>ROUND(SUM(BD55:BD56),2)</f>
        <v>0</v>
      </c>
      <c r="BE54" s="105">
        <f>ROUND(SUM(BE55:BE56),2)</f>
        <v>0</v>
      </c>
      <c r="BF54" s="107">
        <f>ROUND(SUM(BF55:BF56),2)</f>
        <v>0</v>
      </c>
      <c r="BG54" s="6"/>
      <c r="BS54" s="108" t="s">
        <v>75</v>
      </c>
      <c r="BT54" s="108" t="s">
        <v>76</v>
      </c>
      <c r="BU54" s="109" t="s">
        <v>77</v>
      </c>
      <c r="BV54" s="108" t="s">
        <v>78</v>
      </c>
      <c r="BW54" s="108" t="s">
        <v>6</v>
      </c>
      <c r="BX54" s="108" t="s">
        <v>79</v>
      </c>
      <c r="CL54" s="108" t="s">
        <v>20</v>
      </c>
    </row>
    <row r="55" s="7" customFormat="1" ht="24.75" customHeight="1">
      <c r="A55" s="110" t="s">
        <v>80</v>
      </c>
      <c r="B55" s="111"/>
      <c r="C55" s="112"/>
      <c r="D55" s="113" t="s">
        <v>81</v>
      </c>
      <c r="E55" s="113"/>
      <c r="F55" s="113"/>
      <c r="G55" s="113"/>
      <c r="H55" s="113"/>
      <c r="I55" s="114"/>
      <c r="J55" s="113" t="s">
        <v>82</v>
      </c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5">
        <f>'PS 01 - Technologie vodík...'!K32</f>
        <v>0</v>
      </c>
      <c r="AH55" s="114"/>
      <c r="AI55" s="114"/>
      <c r="AJ55" s="114"/>
      <c r="AK55" s="114"/>
      <c r="AL55" s="114"/>
      <c r="AM55" s="114"/>
      <c r="AN55" s="115">
        <f>SUM(AG55,AV55)</f>
        <v>0</v>
      </c>
      <c r="AO55" s="114"/>
      <c r="AP55" s="114"/>
      <c r="AQ55" s="116" t="s">
        <v>83</v>
      </c>
      <c r="AR55" s="117"/>
      <c r="AS55" s="118">
        <f>'PS 01 - Technologie vodík...'!K30</f>
        <v>0</v>
      </c>
      <c r="AT55" s="119">
        <f>'PS 01 - Technologie vodík...'!K31</f>
        <v>0</v>
      </c>
      <c r="AU55" s="119">
        <v>0</v>
      </c>
      <c r="AV55" s="119">
        <f>ROUND(SUM(AX55:AY55),2)</f>
        <v>0</v>
      </c>
      <c r="AW55" s="120">
        <f>'PS 01 - Technologie vodík...'!T83</f>
        <v>0</v>
      </c>
      <c r="AX55" s="119">
        <f>'PS 01 - Technologie vodík...'!K35</f>
        <v>0</v>
      </c>
      <c r="AY55" s="119">
        <f>'PS 01 - Technologie vodík...'!K36</f>
        <v>0</v>
      </c>
      <c r="AZ55" s="119">
        <f>'PS 01 - Technologie vodík...'!K37</f>
        <v>0</v>
      </c>
      <c r="BA55" s="119">
        <f>'PS 01 - Technologie vodík...'!K38</f>
        <v>0</v>
      </c>
      <c r="BB55" s="119">
        <f>'PS 01 - Technologie vodík...'!F35</f>
        <v>0</v>
      </c>
      <c r="BC55" s="119">
        <f>'PS 01 - Technologie vodík...'!F36</f>
        <v>0</v>
      </c>
      <c r="BD55" s="119">
        <f>'PS 01 - Technologie vodík...'!F37</f>
        <v>0</v>
      </c>
      <c r="BE55" s="119">
        <f>'PS 01 - Technologie vodík...'!F38</f>
        <v>0</v>
      </c>
      <c r="BF55" s="121">
        <f>'PS 01 - Technologie vodík...'!F39</f>
        <v>0</v>
      </c>
      <c r="BG55" s="7"/>
      <c r="BT55" s="122" t="s">
        <v>84</v>
      </c>
      <c r="BV55" s="122" t="s">
        <v>78</v>
      </c>
      <c r="BW55" s="122" t="s">
        <v>85</v>
      </c>
      <c r="BX55" s="122" t="s">
        <v>6</v>
      </c>
      <c r="CL55" s="122" t="s">
        <v>20</v>
      </c>
      <c r="CM55" s="122" t="s">
        <v>86</v>
      </c>
    </row>
    <row r="56" s="7" customFormat="1" ht="16.5" customHeight="1">
      <c r="A56" s="110" t="s">
        <v>80</v>
      </c>
      <c r="B56" s="111"/>
      <c r="C56" s="112"/>
      <c r="D56" s="113" t="s">
        <v>87</v>
      </c>
      <c r="E56" s="113"/>
      <c r="F56" s="113"/>
      <c r="G56" s="113"/>
      <c r="H56" s="113"/>
      <c r="I56" s="114"/>
      <c r="J56" s="113" t="s">
        <v>87</v>
      </c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5">
        <f>'VRN - VRN'!K32</f>
        <v>0</v>
      </c>
      <c r="AH56" s="114"/>
      <c r="AI56" s="114"/>
      <c r="AJ56" s="114"/>
      <c r="AK56" s="114"/>
      <c r="AL56" s="114"/>
      <c r="AM56" s="114"/>
      <c r="AN56" s="115">
        <f>SUM(AG56,AV56)</f>
        <v>0</v>
      </c>
      <c r="AO56" s="114"/>
      <c r="AP56" s="114"/>
      <c r="AQ56" s="116" t="s">
        <v>83</v>
      </c>
      <c r="AR56" s="117"/>
      <c r="AS56" s="123">
        <f>'VRN - VRN'!K30</f>
        <v>0</v>
      </c>
      <c r="AT56" s="124">
        <f>'VRN - VRN'!K31</f>
        <v>0</v>
      </c>
      <c r="AU56" s="124">
        <v>0</v>
      </c>
      <c r="AV56" s="124">
        <f>ROUND(SUM(AX56:AY56),2)</f>
        <v>0</v>
      </c>
      <c r="AW56" s="125">
        <f>'VRN - VRN'!T85</f>
        <v>0</v>
      </c>
      <c r="AX56" s="124">
        <f>'VRN - VRN'!K35</f>
        <v>0</v>
      </c>
      <c r="AY56" s="124">
        <f>'VRN - VRN'!K36</f>
        <v>0</v>
      </c>
      <c r="AZ56" s="124">
        <f>'VRN - VRN'!K37</f>
        <v>0</v>
      </c>
      <c r="BA56" s="124">
        <f>'VRN - VRN'!K38</f>
        <v>0</v>
      </c>
      <c r="BB56" s="124">
        <f>'VRN - VRN'!F35</f>
        <v>0</v>
      </c>
      <c r="BC56" s="124">
        <f>'VRN - VRN'!F36</f>
        <v>0</v>
      </c>
      <c r="BD56" s="124">
        <f>'VRN - VRN'!F37</f>
        <v>0</v>
      </c>
      <c r="BE56" s="124">
        <f>'VRN - VRN'!F38</f>
        <v>0</v>
      </c>
      <c r="BF56" s="126">
        <f>'VRN - VRN'!F39</f>
        <v>0</v>
      </c>
      <c r="BG56" s="7"/>
      <c r="BT56" s="122" t="s">
        <v>84</v>
      </c>
      <c r="BV56" s="122" t="s">
        <v>78</v>
      </c>
      <c r="BW56" s="122" t="s">
        <v>88</v>
      </c>
      <c r="BX56" s="122" t="s">
        <v>6</v>
      </c>
      <c r="CL56" s="122" t="s">
        <v>20</v>
      </c>
      <c r="CM56" s="122" t="s">
        <v>86</v>
      </c>
    </row>
    <row r="57" s="2" customFormat="1" ht="30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42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</row>
    <row r="58" s="2" customFormat="1" ht="6.96" customHeight="1">
      <c r="A58" s="36"/>
      <c r="B58" s="57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42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</row>
  </sheetData>
  <sheetProtection sheet="1" formatColumns="0" formatRows="0" objects="1" scenarios="1" spinCount="100000" saltValue="Kzgf1STfoHMbYN3l22yzBKJh/D3OCKh3H4cu7X8VhxNs4oVxFipclpGKNWhLjSMsKkDb5MJtY1iH+jvS/XivTQ==" hashValue="PlvZYNyCFGopSuwcRmcB1a3P1BxDnz83rEnNlTKqhPs+SP2PaNRonsJwwVh28YYXI66erzWbKCTEBIy2W0UvWQ==" algorithmName="SHA-512" password="CC35"/>
  <mergeCells count="46">
    <mergeCell ref="BG5:BG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G2"/>
  </mergeCells>
  <hyperlinks>
    <hyperlink ref="A55" location="'PS 01 - Technologie vodík...'!C2" display="/"/>
    <hyperlink ref="A56" location="'VRN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5" t="s">
        <v>85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8"/>
      <c r="AT3" s="15" t="s">
        <v>86</v>
      </c>
    </row>
    <row r="4" s="1" customFormat="1" ht="24.96" customHeight="1">
      <c r="B4" s="18"/>
      <c r="D4" s="129" t="s">
        <v>89</v>
      </c>
      <c r="M4" s="18"/>
      <c r="N4" s="130" t="s">
        <v>11</v>
      </c>
      <c r="AT4" s="15" t="s">
        <v>4</v>
      </c>
    </row>
    <row r="5" s="1" customFormat="1" ht="6.96" customHeight="1">
      <c r="B5" s="18"/>
      <c r="M5" s="18"/>
    </row>
    <row r="6" s="1" customFormat="1" ht="12" customHeight="1">
      <c r="B6" s="18"/>
      <c r="D6" s="131" t="s">
        <v>17</v>
      </c>
      <c r="M6" s="18"/>
    </row>
    <row r="7" s="1" customFormat="1" ht="16.5" customHeight="1">
      <c r="B7" s="18"/>
      <c r="E7" s="132" t="str">
        <f>'Rekapitulace stavby'!K6</f>
        <v>Rozvoj vodíkové mobility v Ostravě 1.etapa - 1.a2. fáze</v>
      </c>
      <c r="F7" s="131"/>
      <c r="G7" s="131"/>
      <c r="H7" s="131"/>
      <c r="M7" s="18"/>
    </row>
    <row r="8" s="2" customFormat="1" ht="12" customHeight="1">
      <c r="A8" s="36"/>
      <c r="B8" s="42"/>
      <c r="C8" s="36"/>
      <c r="D8" s="131" t="s">
        <v>90</v>
      </c>
      <c r="E8" s="36"/>
      <c r="F8" s="36"/>
      <c r="G8" s="36"/>
      <c r="H8" s="36"/>
      <c r="I8" s="36"/>
      <c r="J8" s="36"/>
      <c r="K8" s="36"/>
      <c r="L8" s="36"/>
      <c r="M8" s="13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34" t="s">
        <v>91</v>
      </c>
      <c r="F9" s="36"/>
      <c r="G9" s="36"/>
      <c r="H9" s="36"/>
      <c r="I9" s="36"/>
      <c r="J9" s="36"/>
      <c r="K9" s="36"/>
      <c r="L9" s="36"/>
      <c r="M9" s="13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13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1" t="s">
        <v>19</v>
      </c>
      <c r="E11" s="36"/>
      <c r="F11" s="135" t="s">
        <v>20</v>
      </c>
      <c r="G11" s="36"/>
      <c r="H11" s="36"/>
      <c r="I11" s="131" t="s">
        <v>21</v>
      </c>
      <c r="J11" s="135" t="s">
        <v>20</v>
      </c>
      <c r="K11" s="36"/>
      <c r="L11" s="36"/>
      <c r="M11" s="13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1" t="s">
        <v>22</v>
      </c>
      <c r="E12" s="36"/>
      <c r="F12" s="135" t="s">
        <v>23</v>
      </c>
      <c r="G12" s="36"/>
      <c r="H12" s="36"/>
      <c r="I12" s="131" t="s">
        <v>24</v>
      </c>
      <c r="J12" s="136" t="str">
        <f>'Rekapitulace stavby'!AN8</f>
        <v>26. 11. 2021</v>
      </c>
      <c r="K12" s="36"/>
      <c r="L12" s="36"/>
      <c r="M12" s="13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13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1" t="s">
        <v>26</v>
      </c>
      <c r="E14" s="36"/>
      <c r="F14" s="36"/>
      <c r="G14" s="36"/>
      <c r="H14" s="36"/>
      <c r="I14" s="131" t="s">
        <v>27</v>
      </c>
      <c r="J14" s="135" t="s">
        <v>28</v>
      </c>
      <c r="K14" s="36"/>
      <c r="L14" s="36"/>
      <c r="M14" s="13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35" t="s">
        <v>29</v>
      </c>
      <c r="F15" s="36"/>
      <c r="G15" s="36"/>
      <c r="H15" s="36"/>
      <c r="I15" s="131" t="s">
        <v>30</v>
      </c>
      <c r="J15" s="135" t="s">
        <v>20</v>
      </c>
      <c r="K15" s="36"/>
      <c r="L15" s="36"/>
      <c r="M15" s="13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13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1" t="s">
        <v>31</v>
      </c>
      <c r="E17" s="36"/>
      <c r="F17" s="36"/>
      <c r="G17" s="36"/>
      <c r="H17" s="36"/>
      <c r="I17" s="131" t="s">
        <v>27</v>
      </c>
      <c r="J17" s="31" t="str">
        <f>'Rekapitulace stavby'!AN13</f>
        <v>Vyplň údaj</v>
      </c>
      <c r="K17" s="36"/>
      <c r="L17" s="36"/>
      <c r="M17" s="13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35"/>
      <c r="G18" s="135"/>
      <c r="H18" s="135"/>
      <c r="I18" s="131" t="s">
        <v>30</v>
      </c>
      <c r="J18" s="31" t="str">
        <f>'Rekapitulace stavby'!AN14</f>
        <v>Vyplň údaj</v>
      </c>
      <c r="K18" s="36"/>
      <c r="L18" s="36"/>
      <c r="M18" s="13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13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1" t="s">
        <v>33</v>
      </c>
      <c r="E20" s="36"/>
      <c r="F20" s="36"/>
      <c r="G20" s="36"/>
      <c r="H20" s="36"/>
      <c r="I20" s="131" t="s">
        <v>27</v>
      </c>
      <c r="J20" s="135" t="s">
        <v>34</v>
      </c>
      <c r="K20" s="36"/>
      <c r="L20" s="36"/>
      <c r="M20" s="13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35" t="s">
        <v>35</v>
      </c>
      <c r="F21" s="36"/>
      <c r="G21" s="36"/>
      <c r="H21" s="36"/>
      <c r="I21" s="131" t="s">
        <v>30</v>
      </c>
      <c r="J21" s="135" t="s">
        <v>20</v>
      </c>
      <c r="K21" s="36"/>
      <c r="L21" s="36"/>
      <c r="M21" s="13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13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1" t="s">
        <v>36</v>
      </c>
      <c r="E23" s="36"/>
      <c r="F23" s="36"/>
      <c r="G23" s="36"/>
      <c r="H23" s="36"/>
      <c r="I23" s="131" t="s">
        <v>27</v>
      </c>
      <c r="J23" s="135" t="s">
        <v>20</v>
      </c>
      <c r="K23" s="36"/>
      <c r="L23" s="36"/>
      <c r="M23" s="13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35" t="s">
        <v>37</v>
      </c>
      <c r="F24" s="36"/>
      <c r="G24" s="36"/>
      <c r="H24" s="36"/>
      <c r="I24" s="131" t="s">
        <v>30</v>
      </c>
      <c r="J24" s="135" t="s">
        <v>20</v>
      </c>
      <c r="K24" s="36"/>
      <c r="L24" s="36"/>
      <c r="M24" s="13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13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1" t="s">
        <v>38</v>
      </c>
      <c r="E26" s="36"/>
      <c r="F26" s="36"/>
      <c r="G26" s="36"/>
      <c r="H26" s="36"/>
      <c r="I26" s="36"/>
      <c r="J26" s="36"/>
      <c r="K26" s="36"/>
      <c r="L26" s="36"/>
      <c r="M26" s="13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37"/>
      <c r="B27" s="138"/>
      <c r="C27" s="137"/>
      <c r="D27" s="137"/>
      <c r="E27" s="139" t="s">
        <v>20</v>
      </c>
      <c r="F27" s="139"/>
      <c r="G27" s="139"/>
      <c r="H27" s="139"/>
      <c r="I27" s="137"/>
      <c r="J27" s="137"/>
      <c r="K27" s="137"/>
      <c r="L27" s="137"/>
      <c r="M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13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1"/>
      <c r="E29" s="141"/>
      <c r="F29" s="141"/>
      <c r="G29" s="141"/>
      <c r="H29" s="141"/>
      <c r="I29" s="141"/>
      <c r="J29" s="141"/>
      <c r="K29" s="141"/>
      <c r="L29" s="141"/>
      <c r="M29" s="13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>
      <c r="A30" s="36"/>
      <c r="B30" s="42"/>
      <c r="C30" s="36"/>
      <c r="D30" s="36"/>
      <c r="E30" s="131" t="s">
        <v>92</v>
      </c>
      <c r="F30" s="36"/>
      <c r="G30" s="36"/>
      <c r="H30" s="36"/>
      <c r="I30" s="36"/>
      <c r="J30" s="36"/>
      <c r="K30" s="142">
        <f>I61</f>
        <v>0</v>
      </c>
      <c r="L30" s="36"/>
      <c r="M30" s="13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>
      <c r="A31" s="36"/>
      <c r="B31" s="42"/>
      <c r="C31" s="36"/>
      <c r="D31" s="36"/>
      <c r="E31" s="131" t="s">
        <v>93</v>
      </c>
      <c r="F31" s="36"/>
      <c r="G31" s="36"/>
      <c r="H31" s="36"/>
      <c r="I31" s="36"/>
      <c r="J31" s="36"/>
      <c r="K31" s="142">
        <f>J61</f>
        <v>0</v>
      </c>
      <c r="L31" s="36"/>
      <c r="M31" s="13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25.44" customHeight="1">
      <c r="A32" s="36"/>
      <c r="B32" s="42"/>
      <c r="C32" s="36"/>
      <c r="D32" s="143" t="s">
        <v>40</v>
      </c>
      <c r="E32" s="36"/>
      <c r="F32" s="36"/>
      <c r="G32" s="36"/>
      <c r="H32" s="36"/>
      <c r="I32" s="36"/>
      <c r="J32" s="36"/>
      <c r="K32" s="144">
        <f>ROUND(K83, 2)</f>
        <v>0</v>
      </c>
      <c r="L32" s="36"/>
      <c r="M32" s="13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6.96" customHeight="1">
      <c r="A33" s="36"/>
      <c r="B33" s="42"/>
      <c r="C33" s="36"/>
      <c r="D33" s="141"/>
      <c r="E33" s="141"/>
      <c r="F33" s="141"/>
      <c r="G33" s="141"/>
      <c r="H33" s="141"/>
      <c r="I33" s="141"/>
      <c r="J33" s="141"/>
      <c r="K33" s="141"/>
      <c r="L33" s="141"/>
      <c r="M33" s="13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36"/>
      <c r="F34" s="145" t="s">
        <v>42</v>
      </c>
      <c r="G34" s="36"/>
      <c r="H34" s="36"/>
      <c r="I34" s="145" t="s">
        <v>41</v>
      </c>
      <c r="J34" s="36"/>
      <c r="K34" s="145" t="s">
        <v>43</v>
      </c>
      <c r="L34" s="36"/>
      <c r="M34" s="13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14.4" customHeight="1">
      <c r="A35" s="36"/>
      <c r="B35" s="42"/>
      <c r="C35" s="36"/>
      <c r="D35" s="146" t="s">
        <v>44</v>
      </c>
      <c r="E35" s="131" t="s">
        <v>45</v>
      </c>
      <c r="F35" s="142">
        <f>ROUND((SUM(BE83:BE104)),  2)</f>
        <v>0</v>
      </c>
      <c r="G35" s="36"/>
      <c r="H35" s="36"/>
      <c r="I35" s="147">
        <v>0.20999999999999999</v>
      </c>
      <c r="J35" s="36"/>
      <c r="K35" s="142">
        <f>ROUND(((SUM(BE83:BE104))*I35),  2)</f>
        <v>0</v>
      </c>
      <c r="L35" s="36"/>
      <c r="M35" s="13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42"/>
      <c r="C36" s="36"/>
      <c r="D36" s="36"/>
      <c r="E36" s="131" t="s">
        <v>46</v>
      </c>
      <c r="F36" s="142">
        <f>ROUND((SUM(BF83:BF104)),  2)</f>
        <v>0</v>
      </c>
      <c r="G36" s="36"/>
      <c r="H36" s="36"/>
      <c r="I36" s="147">
        <v>0.14999999999999999</v>
      </c>
      <c r="J36" s="36"/>
      <c r="K36" s="142">
        <f>ROUND(((SUM(BF83:BF104))*I36),  2)</f>
        <v>0</v>
      </c>
      <c r="L36" s="36"/>
      <c r="M36" s="13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1" t="s">
        <v>47</v>
      </c>
      <c r="F37" s="142">
        <f>ROUND((SUM(BG83:BG104)),  2)</f>
        <v>0</v>
      </c>
      <c r="G37" s="36"/>
      <c r="H37" s="36"/>
      <c r="I37" s="147">
        <v>0.20999999999999999</v>
      </c>
      <c r="J37" s="36"/>
      <c r="K37" s="142">
        <f>0</f>
        <v>0</v>
      </c>
      <c r="L37" s="36"/>
      <c r="M37" s="13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42"/>
      <c r="C38" s="36"/>
      <c r="D38" s="36"/>
      <c r="E38" s="131" t="s">
        <v>48</v>
      </c>
      <c r="F38" s="142">
        <f>ROUND((SUM(BH83:BH104)),  2)</f>
        <v>0</v>
      </c>
      <c r="G38" s="36"/>
      <c r="H38" s="36"/>
      <c r="I38" s="147">
        <v>0.14999999999999999</v>
      </c>
      <c r="J38" s="36"/>
      <c r="K38" s="142">
        <f>0</f>
        <v>0</v>
      </c>
      <c r="L38" s="36"/>
      <c r="M38" s="1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42"/>
      <c r="C39" s="36"/>
      <c r="D39" s="36"/>
      <c r="E39" s="131" t="s">
        <v>49</v>
      </c>
      <c r="F39" s="142">
        <f>ROUND((SUM(BI83:BI104)),  2)</f>
        <v>0</v>
      </c>
      <c r="G39" s="36"/>
      <c r="H39" s="36"/>
      <c r="I39" s="147">
        <v>0</v>
      </c>
      <c r="J39" s="36"/>
      <c r="K39" s="142">
        <f>0</f>
        <v>0</v>
      </c>
      <c r="L39" s="36"/>
      <c r="M39" s="13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6.96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13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2" customFormat="1" ht="25.44" customHeight="1">
      <c r="A41" s="36"/>
      <c r="B41" s="42"/>
      <c r="C41" s="148"/>
      <c r="D41" s="149" t="s">
        <v>50</v>
      </c>
      <c r="E41" s="150"/>
      <c r="F41" s="150"/>
      <c r="G41" s="151" t="s">
        <v>51</v>
      </c>
      <c r="H41" s="152" t="s">
        <v>52</v>
      </c>
      <c r="I41" s="150"/>
      <c r="J41" s="150"/>
      <c r="K41" s="153">
        <f>SUM(K32:K39)</f>
        <v>0</v>
      </c>
      <c r="L41" s="154"/>
      <c r="M41" s="13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14.4" customHeight="1">
      <c r="A42" s="36"/>
      <c r="B42" s="155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3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="2" customFormat="1" ht="6.96" customHeight="1">
      <c r="A46" s="36"/>
      <c r="B46" s="157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33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="2" customFormat="1" ht="24.96" customHeight="1">
      <c r="A47" s="36"/>
      <c r="B47" s="37"/>
      <c r="C47" s="21" t="s">
        <v>94</v>
      </c>
      <c r="D47" s="38"/>
      <c r="E47" s="38"/>
      <c r="F47" s="38"/>
      <c r="G47" s="38"/>
      <c r="H47" s="38"/>
      <c r="I47" s="38"/>
      <c r="J47" s="38"/>
      <c r="K47" s="38"/>
      <c r="L47" s="38"/>
      <c r="M47" s="133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="2" customFormat="1" ht="6.96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133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="2" customFormat="1" ht="12" customHeight="1">
      <c r="A49" s="36"/>
      <c r="B49" s="37"/>
      <c r="C49" s="30" t="s">
        <v>17</v>
      </c>
      <c r="D49" s="38"/>
      <c r="E49" s="38"/>
      <c r="F49" s="38"/>
      <c r="G49" s="38"/>
      <c r="H49" s="38"/>
      <c r="I49" s="38"/>
      <c r="J49" s="38"/>
      <c r="K49" s="38"/>
      <c r="L49" s="38"/>
      <c r="M49" s="133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="2" customFormat="1" ht="16.5" customHeight="1">
      <c r="A50" s="36"/>
      <c r="B50" s="37"/>
      <c r="C50" s="38"/>
      <c r="D50" s="38"/>
      <c r="E50" s="159" t="str">
        <f>E7</f>
        <v>Rozvoj vodíkové mobility v Ostravě 1.etapa - 1.a2. fáze</v>
      </c>
      <c r="F50" s="30"/>
      <c r="G50" s="30"/>
      <c r="H50" s="30"/>
      <c r="I50" s="38"/>
      <c r="J50" s="38"/>
      <c r="K50" s="38"/>
      <c r="L50" s="38"/>
      <c r="M50" s="133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="2" customFormat="1" ht="12" customHeight="1">
      <c r="A51" s="36"/>
      <c r="B51" s="37"/>
      <c r="C51" s="30" t="s">
        <v>90</v>
      </c>
      <c r="D51" s="38"/>
      <c r="E51" s="38"/>
      <c r="F51" s="38"/>
      <c r="G51" s="38"/>
      <c r="H51" s="38"/>
      <c r="I51" s="38"/>
      <c r="J51" s="38"/>
      <c r="K51" s="38"/>
      <c r="L51" s="38"/>
      <c r="M51" s="133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="2" customFormat="1" ht="16.5" customHeight="1">
      <c r="A52" s="36"/>
      <c r="B52" s="37"/>
      <c r="C52" s="38"/>
      <c r="D52" s="38"/>
      <c r="E52" s="67" t="str">
        <f>E9</f>
        <v>PS 01 - Technologie vodíkové plnící stanice - 1. fáze</v>
      </c>
      <c r="F52" s="38"/>
      <c r="G52" s="38"/>
      <c r="H52" s="38"/>
      <c r="I52" s="38"/>
      <c r="J52" s="38"/>
      <c r="K52" s="38"/>
      <c r="L52" s="38"/>
      <c r="M52" s="133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="2" customFormat="1" ht="6.96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133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="2" customFormat="1" ht="12" customHeight="1">
      <c r="A54" s="36"/>
      <c r="B54" s="37"/>
      <c r="C54" s="30" t="s">
        <v>22</v>
      </c>
      <c r="D54" s="38"/>
      <c r="E54" s="38"/>
      <c r="F54" s="25" t="str">
        <f>F12</f>
        <v>Ostrava</v>
      </c>
      <c r="G54" s="38"/>
      <c r="H54" s="38"/>
      <c r="I54" s="30" t="s">
        <v>24</v>
      </c>
      <c r="J54" s="70" t="str">
        <f>IF(J12="","",J12)</f>
        <v>26. 11. 2021</v>
      </c>
      <c r="K54" s="38"/>
      <c r="L54" s="38"/>
      <c r="M54" s="133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="2" customFormat="1" ht="6.96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133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="2" customFormat="1" ht="15.15" customHeight="1">
      <c r="A56" s="36"/>
      <c r="B56" s="37"/>
      <c r="C56" s="30" t="s">
        <v>26</v>
      </c>
      <c r="D56" s="38"/>
      <c r="E56" s="38"/>
      <c r="F56" s="25" t="str">
        <f>E15</f>
        <v>Dopravní podnik Ostrava a.s.</v>
      </c>
      <c r="G56" s="38"/>
      <c r="H56" s="38"/>
      <c r="I56" s="30" t="s">
        <v>33</v>
      </c>
      <c r="J56" s="34" t="str">
        <f>E21</f>
        <v>IGEA s.r.o.</v>
      </c>
      <c r="K56" s="38"/>
      <c r="L56" s="38"/>
      <c r="M56" s="133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="2" customFormat="1" ht="15.15" customHeight="1">
      <c r="A57" s="36"/>
      <c r="B57" s="37"/>
      <c r="C57" s="30" t="s">
        <v>31</v>
      </c>
      <c r="D57" s="38"/>
      <c r="E57" s="38"/>
      <c r="F57" s="25" t="str">
        <f>IF(E18="","",E18)</f>
        <v>Vyplň údaj</v>
      </c>
      <c r="G57" s="38"/>
      <c r="H57" s="38"/>
      <c r="I57" s="30" t="s">
        <v>36</v>
      </c>
      <c r="J57" s="34" t="str">
        <f>E24</f>
        <v>R.Vojtěchová</v>
      </c>
      <c r="K57" s="38"/>
      <c r="L57" s="38"/>
      <c r="M57" s="133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="2" customFormat="1" ht="10.32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133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="2" customFormat="1" ht="29.28" customHeight="1">
      <c r="A59" s="36"/>
      <c r="B59" s="37"/>
      <c r="C59" s="160" t="s">
        <v>95</v>
      </c>
      <c r="D59" s="161"/>
      <c r="E59" s="161"/>
      <c r="F59" s="161"/>
      <c r="G59" s="161"/>
      <c r="H59" s="161"/>
      <c r="I59" s="162" t="s">
        <v>96</v>
      </c>
      <c r="J59" s="162" t="s">
        <v>97</v>
      </c>
      <c r="K59" s="162" t="s">
        <v>98</v>
      </c>
      <c r="L59" s="161"/>
      <c r="M59" s="133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="2" customFormat="1" ht="10.32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133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="2" customFormat="1" ht="22.8" customHeight="1">
      <c r="A61" s="36"/>
      <c r="B61" s="37"/>
      <c r="C61" s="163" t="s">
        <v>74</v>
      </c>
      <c r="D61" s="38"/>
      <c r="E61" s="38"/>
      <c r="F61" s="38"/>
      <c r="G61" s="38"/>
      <c r="H61" s="38"/>
      <c r="I61" s="100">
        <f>Q83</f>
        <v>0</v>
      </c>
      <c r="J61" s="100">
        <f>R83</f>
        <v>0</v>
      </c>
      <c r="K61" s="100">
        <f>K83</f>
        <v>0</v>
      </c>
      <c r="L61" s="38"/>
      <c r="M61" s="13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U61" s="15" t="s">
        <v>99</v>
      </c>
    </row>
    <row r="62" s="9" customFormat="1" ht="24.96" customHeight="1">
      <c r="A62" s="9"/>
      <c r="B62" s="164"/>
      <c r="C62" s="165"/>
      <c r="D62" s="166" t="s">
        <v>100</v>
      </c>
      <c r="E62" s="167"/>
      <c r="F62" s="167"/>
      <c r="G62" s="167"/>
      <c r="H62" s="167"/>
      <c r="I62" s="168">
        <f>Q84</f>
        <v>0</v>
      </c>
      <c r="J62" s="168">
        <f>R84</f>
        <v>0</v>
      </c>
      <c r="K62" s="168">
        <f>K84</f>
        <v>0</v>
      </c>
      <c r="L62" s="165"/>
      <c r="M62" s="16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0"/>
      <c r="C63" s="171"/>
      <c r="D63" s="172" t="s">
        <v>101</v>
      </c>
      <c r="E63" s="173"/>
      <c r="F63" s="173"/>
      <c r="G63" s="173"/>
      <c r="H63" s="173"/>
      <c r="I63" s="174">
        <f>Q85</f>
        <v>0</v>
      </c>
      <c r="J63" s="174">
        <f>R85</f>
        <v>0</v>
      </c>
      <c r="K63" s="174">
        <f>K85</f>
        <v>0</v>
      </c>
      <c r="L63" s="171"/>
      <c r="M63" s="17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36"/>
      <c r="B64" s="37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133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5" s="2" customFormat="1" ht="6.96" customHeight="1">
      <c r="A65" s="36"/>
      <c r="B65" s="57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13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9" s="2" customFormat="1" ht="6.96" customHeight="1">
      <c r="A69" s="36"/>
      <c r="B69" s="59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133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="2" customFormat="1" ht="24.96" customHeight="1">
      <c r="A70" s="36"/>
      <c r="B70" s="37"/>
      <c r="C70" s="21" t="s">
        <v>102</v>
      </c>
      <c r="D70" s="38"/>
      <c r="E70" s="38"/>
      <c r="F70" s="38"/>
      <c r="G70" s="38"/>
      <c r="H70" s="38"/>
      <c r="I70" s="38"/>
      <c r="J70" s="38"/>
      <c r="K70" s="38"/>
      <c r="L70" s="38"/>
      <c r="M70" s="133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="2" customFormat="1" ht="6.96" customHeight="1">
      <c r="A71" s="36"/>
      <c r="B71" s="37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133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="2" customFormat="1" ht="12" customHeight="1">
      <c r="A72" s="36"/>
      <c r="B72" s="37"/>
      <c r="C72" s="30" t="s">
        <v>17</v>
      </c>
      <c r="D72" s="38"/>
      <c r="E72" s="38"/>
      <c r="F72" s="38"/>
      <c r="G72" s="38"/>
      <c r="H72" s="38"/>
      <c r="I72" s="38"/>
      <c r="J72" s="38"/>
      <c r="K72" s="38"/>
      <c r="L72" s="38"/>
      <c r="M72" s="133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="2" customFormat="1" ht="16.5" customHeight="1">
      <c r="A73" s="36"/>
      <c r="B73" s="37"/>
      <c r="C73" s="38"/>
      <c r="D73" s="38"/>
      <c r="E73" s="159" t="str">
        <f>E7</f>
        <v>Rozvoj vodíkové mobility v Ostravě 1.etapa - 1.a2. fáze</v>
      </c>
      <c r="F73" s="30"/>
      <c r="G73" s="30"/>
      <c r="H73" s="30"/>
      <c r="I73" s="38"/>
      <c r="J73" s="38"/>
      <c r="K73" s="38"/>
      <c r="L73" s="38"/>
      <c r="M73" s="133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="2" customFormat="1" ht="12" customHeight="1">
      <c r="A74" s="36"/>
      <c r="B74" s="37"/>
      <c r="C74" s="30" t="s">
        <v>90</v>
      </c>
      <c r="D74" s="38"/>
      <c r="E74" s="38"/>
      <c r="F74" s="38"/>
      <c r="G74" s="38"/>
      <c r="H74" s="38"/>
      <c r="I74" s="38"/>
      <c r="J74" s="38"/>
      <c r="K74" s="38"/>
      <c r="L74" s="38"/>
      <c r="M74" s="133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="2" customFormat="1" ht="16.5" customHeight="1">
      <c r="A75" s="36"/>
      <c r="B75" s="37"/>
      <c r="C75" s="38"/>
      <c r="D75" s="38"/>
      <c r="E75" s="67" t="str">
        <f>E9</f>
        <v>PS 01 - Technologie vodíkové plnící stanice - 1. fáze</v>
      </c>
      <c r="F75" s="38"/>
      <c r="G75" s="38"/>
      <c r="H75" s="38"/>
      <c r="I75" s="38"/>
      <c r="J75" s="38"/>
      <c r="K75" s="38"/>
      <c r="L75" s="38"/>
      <c r="M75" s="133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="2" customFormat="1" ht="6.96" customHeigh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13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2" customHeight="1">
      <c r="A77" s="36"/>
      <c r="B77" s="37"/>
      <c r="C77" s="30" t="s">
        <v>22</v>
      </c>
      <c r="D77" s="38"/>
      <c r="E77" s="38"/>
      <c r="F77" s="25" t="str">
        <f>F12</f>
        <v>Ostrava</v>
      </c>
      <c r="G77" s="38"/>
      <c r="H77" s="38"/>
      <c r="I77" s="30" t="s">
        <v>24</v>
      </c>
      <c r="J77" s="70" t="str">
        <f>IF(J12="","",J12)</f>
        <v>26. 11. 2021</v>
      </c>
      <c r="K77" s="38"/>
      <c r="L77" s="38"/>
      <c r="M77" s="13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="2" customFormat="1" ht="6.96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133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="2" customFormat="1" ht="15.15" customHeight="1">
      <c r="A79" s="36"/>
      <c r="B79" s="37"/>
      <c r="C79" s="30" t="s">
        <v>26</v>
      </c>
      <c r="D79" s="38"/>
      <c r="E79" s="38"/>
      <c r="F79" s="25" t="str">
        <f>E15</f>
        <v>Dopravní podnik Ostrava a.s.</v>
      </c>
      <c r="G79" s="38"/>
      <c r="H79" s="38"/>
      <c r="I79" s="30" t="s">
        <v>33</v>
      </c>
      <c r="J79" s="34" t="str">
        <f>E21</f>
        <v>IGEA s.r.o.</v>
      </c>
      <c r="K79" s="38"/>
      <c r="L79" s="38"/>
      <c r="M79" s="133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="2" customFormat="1" ht="15.15" customHeight="1">
      <c r="A80" s="36"/>
      <c r="B80" s="37"/>
      <c r="C80" s="30" t="s">
        <v>31</v>
      </c>
      <c r="D80" s="38"/>
      <c r="E80" s="38"/>
      <c r="F80" s="25" t="str">
        <f>IF(E18="","",E18)</f>
        <v>Vyplň údaj</v>
      </c>
      <c r="G80" s="38"/>
      <c r="H80" s="38"/>
      <c r="I80" s="30" t="s">
        <v>36</v>
      </c>
      <c r="J80" s="34" t="str">
        <f>E24</f>
        <v>R.Vojtěchová</v>
      </c>
      <c r="K80" s="38"/>
      <c r="L80" s="38"/>
      <c r="M80" s="133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="2" customFormat="1" ht="10.32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13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11" customFormat="1" ht="29.28" customHeight="1">
      <c r="A82" s="176"/>
      <c r="B82" s="177"/>
      <c r="C82" s="178" t="s">
        <v>103</v>
      </c>
      <c r="D82" s="179" t="s">
        <v>59</v>
      </c>
      <c r="E82" s="179" t="s">
        <v>55</v>
      </c>
      <c r="F82" s="179" t="s">
        <v>56</v>
      </c>
      <c r="G82" s="179" t="s">
        <v>104</v>
      </c>
      <c r="H82" s="179" t="s">
        <v>105</v>
      </c>
      <c r="I82" s="179" t="s">
        <v>106</v>
      </c>
      <c r="J82" s="179" t="s">
        <v>107</v>
      </c>
      <c r="K82" s="180" t="s">
        <v>98</v>
      </c>
      <c r="L82" s="181" t="s">
        <v>108</v>
      </c>
      <c r="M82" s="182"/>
      <c r="N82" s="90" t="s">
        <v>20</v>
      </c>
      <c r="O82" s="91" t="s">
        <v>44</v>
      </c>
      <c r="P82" s="91" t="s">
        <v>109</v>
      </c>
      <c r="Q82" s="91" t="s">
        <v>110</v>
      </c>
      <c r="R82" s="91" t="s">
        <v>111</v>
      </c>
      <c r="S82" s="91" t="s">
        <v>112</v>
      </c>
      <c r="T82" s="91" t="s">
        <v>113</v>
      </c>
      <c r="U82" s="91" t="s">
        <v>114</v>
      </c>
      <c r="V82" s="91" t="s">
        <v>115</v>
      </c>
      <c r="W82" s="91" t="s">
        <v>116</v>
      </c>
      <c r="X82" s="92" t="s">
        <v>117</v>
      </c>
      <c r="Y82" s="176"/>
      <c r="Z82" s="176"/>
      <c r="AA82" s="176"/>
      <c r="AB82" s="176"/>
      <c r="AC82" s="176"/>
      <c r="AD82" s="176"/>
      <c r="AE82" s="176"/>
    </row>
    <row r="83" s="2" customFormat="1" ht="22.8" customHeight="1">
      <c r="A83" s="36"/>
      <c r="B83" s="37"/>
      <c r="C83" s="97" t="s">
        <v>118</v>
      </c>
      <c r="D83" s="38"/>
      <c r="E83" s="38"/>
      <c r="F83" s="38"/>
      <c r="G83" s="38"/>
      <c r="H83" s="38"/>
      <c r="I83" s="38"/>
      <c r="J83" s="38"/>
      <c r="K83" s="183">
        <f>BK83</f>
        <v>0</v>
      </c>
      <c r="L83" s="38"/>
      <c r="M83" s="42"/>
      <c r="N83" s="93"/>
      <c r="O83" s="184"/>
      <c r="P83" s="94"/>
      <c r="Q83" s="185">
        <f>Q84</f>
        <v>0</v>
      </c>
      <c r="R83" s="185">
        <f>R84</f>
        <v>0</v>
      </c>
      <c r="S83" s="94"/>
      <c r="T83" s="186">
        <f>T84</f>
        <v>0</v>
      </c>
      <c r="U83" s="94"/>
      <c r="V83" s="186">
        <f>V84</f>
        <v>0</v>
      </c>
      <c r="W83" s="94"/>
      <c r="X83" s="187">
        <f>X84</f>
        <v>0</v>
      </c>
      <c r="Y83" s="36"/>
      <c r="Z83" s="36"/>
      <c r="AA83" s="36"/>
      <c r="AB83" s="36"/>
      <c r="AC83" s="36"/>
      <c r="AD83" s="36"/>
      <c r="AE83" s="36"/>
      <c r="AT83" s="15" t="s">
        <v>75</v>
      </c>
      <c r="AU83" s="15" t="s">
        <v>99</v>
      </c>
      <c r="BK83" s="188">
        <f>BK84</f>
        <v>0</v>
      </c>
    </row>
    <row r="84" s="12" customFormat="1" ht="25.92" customHeight="1">
      <c r="A84" s="12"/>
      <c r="B84" s="189"/>
      <c r="C84" s="190"/>
      <c r="D84" s="191" t="s">
        <v>75</v>
      </c>
      <c r="E84" s="192" t="s">
        <v>119</v>
      </c>
      <c r="F84" s="192" t="s">
        <v>120</v>
      </c>
      <c r="G84" s="190"/>
      <c r="H84" s="190"/>
      <c r="I84" s="193"/>
      <c r="J84" s="193"/>
      <c r="K84" s="194">
        <f>BK84</f>
        <v>0</v>
      </c>
      <c r="L84" s="190"/>
      <c r="M84" s="195"/>
      <c r="N84" s="196"/>
      <c r="O84" s="197"/>
      <c r="P84" s="197"/>
      <c r="Q84" s="198">
        <f>Q85</f>
        <v>0</v>
      </c>
      <c r="R84" s="198">
        <f>R85</f>
        <v>0</v>
      </c>
      <c r="S84" s="197"/>
      <c r="T84" s="199">
        <f>T85</f>
        <v>0</v>
      </c>
      <c r="U84" s="197"/>
      <c r="V84" s="199">
        <f>V85</f>
        <v>0</v>
      </c>
      <c r="W84" s="197"/>
      <c r="X84" s="200">
        <f>X85</f>
        <v>0</v>
      </c>
      <c r="Y84" s="12"/>
      <c r="Z84" s="12"/>
      <c r="AA84" s="12"/>
      <c r="AB84" s="12"/>
      <c r="AC84" s="12"/>
      <c r="AD84" s="12"/>
      <c r="AE84" s="12"/>
      <c r="AR84" s="201" t="s">
        <v>84</v>
      </c>
      <c r="AT84" s="202" t="s">
        <v>75</v>
      </c>
      <c r="AU84" s="202" t="s">
        <v>76</v>
      </c>
      <c r="AY84" s="201" t="s">
        <v>121</v>
      </c>
      <c r="BK84" s="203">
        <f>BK85</f>
        <v>0</v>
      </c>
    </row>
    <row r="85" s="12" customFormat="1" ht="22.8" customHeight="1">
      <c r="A85" s="12"/>
      <c r="B85" s="189"/>
      <c r="C85" s="190"/>
      <c r="D85" s="191" t="s">
        <v>75</v>
      </c>
      <c r="E85" s="204" t="s">
        <v>122</v>
      </c>
      <c r="F85" s="204" t="s">
        <v>123</v>
      </c>
      <c r="G85" s="190"/>
      <c r="H85" s="190"/>
      <c r="I85" s="193"/>
      <c r="J85" s="193"/>
      <c r="K85" s="205">
        <f>BK85</f>
        <v>0</v>
      </c>
      <c r="L85" s="190"/>
      <c r="M85" s="195"/>
      <c r="N85" s="196"/>
      <c r="O85" s="197"/>
      <c r="P85" s="197"/>
      <c r="Q85" s="198">
        <f>SUM(Q86:Q104)</f>
        <v>0</v>
      </c>
      <c r="R85" s="198">
        <f>SUM(R86:R104)</f>
        <v>0</v>
      </c>
      <c r="S85" s="197"/>
      <c r="T85" s="199">
        <f>SUM(T86:T104)</f>
        <v>0</v>
      </c>
      <c r="U85" s="197"/>
      <c r="V85" s="199">
        <f>SUM(V86:V104)</f>
        <v>0</v>
      </c>
      <c r="W85" s="197"/>
      <c r="X85" s="200">
        <f>SUM(X86:X104)</f>
        <v>0</v>
      </c>
      <c r="Y85" s="12"/>
      <c r="Z85" s="12"/>
      <c r="AA85" s="12"/>
      <c r="AB85" s="12"/>
      <c r="AC85" s="12"/>
      <c r="AD85" s="12"/>
      <c r="AE85" s="12"/>
      <c r="AR85" s="201" t="s">
        <v>84</v>
      </c>
      <c r="AT85" s="202" t="s">
        <v>75</v>
      </c>
      <c r="AU85" s="202" t="s">
        <v>84</v>
      </c>
      <c r="AY85" s="201" t="s">
        <v>121</v>
      </c>
      <c r="BK85" s="203">
        <f>SUM(BK86:BK104)</f>
        <v>0</v>
      </c>
    </row>
    <row r="86" s="2" customFormat="1" ht="16.5" customHeight="1">
      <c r="A86" s="36"/>
      <c r="B86" s="37"/>
      <c r="C86" s="206" t="s">
        <v>84</v>
      </c>
      <c r="D86" s="206" t="s">
        <v>124</v>
      </c>
      <c r="E86" s="207" t="s">
        <v>125</v>
      </c>
      <c r="F86" s="208" t="s">
        <v>126</v>
      </c>
      <c r="G86" s="209" t="s">
        <v>127</v>
      </c>
      <c r="H86" s="210">
        <v>1</v>
      </c>
      <c r="I86" s="211"/>
      <c r="J86" s="211"/>
      <c r="K86" s="212">
        <f>ROUND(P86*H86,2)</f>
        <v>0</v>
      </c>
      <c r="L86" s="213"/>
      <c r="M86" s="42"/>
      <c r="N86" s="214" t="s">
        <v>20</v>
      </c>
      <c r="O86" s="215" t="s">
        <v>45</v>
      </c>
      <c r="P86" s="216">
        <f>I86+J86</f>
        <v>0</v>
      </c>
      <c r="Q86" s="216">
        <f>ROUND(I86*H86,2)</f>
        <v>0</v>
      </c>
      <c r="R86" s="216">
        <f>ROUND(J86*H86,2)</f>
        <v>0</v>
      </c>
      <c r="S86" s="82"/>
      <c r="T86" s="217">
        <f>S86*H86</f>
        <v>0</v>
      </c>
      <c r="U86" s="217">
        <v>0</v>
      </c>
      <c r="V86" s="217">
        <f>U86*H86</f>
        <v>0</v>
      </c>
      <c r="W86" s="217">
        <v>0</v>
      </c>
      <c r="X86" s="218">
        <f>W86*H86</f>
        <v>0</v>
      </c>
      <c r="Y86" s="36"/>
      <c r="Z86" s="36"/>
      <c r="AA86" s="36"/>
      <c r="AB86" s="36"/>
      <c r="AC86" s="36"/>
      <c r="AD86" s="36"/>
      <c r="AE86" s="36"/>
      <c r="AR86" s="219" t="s">
        <v>128</v>
      </c>
      <c r="AT86" s="219" t="s">
        <v>124</v>
      </c>
      <c r="AU86" s="219" t="s">
        <v>86</v>
      </c>
      <c r="AY86" s="15" t="s">
        <v>121</v>
      </c>
      <c r="BE86" s="220">
        <f>IF(O86="základní",K86,0)</f>
        <v>0</v>
      </c>
      <c r="BF86" s="220">
        <f>IF(O86="snížená",K86,0)</f>
        <v>0</v>
      </c>
      <c r="BG86" s="220">
        <f>IF(O86="zákl. přenesená",K86,0)</f>
        <v>0</v>
      </c>
      <c r="BH86" s="220">
        <f>IF(O86="sníž. přenesená",K86,0)</f>
        <v>0</v>
      </c>
      <c r="BI86" s="220">
        <f>IF(O86="nulová",K86,0)</f>
        <v>0</v>
      </c>
      <c r="BJ86" s="15" t="s">
        <v>84</v>
      </c>
      <c r="BK86" s="220">
        <f>ROUND(P86*H86,2)</f>
        <v>0</v>
      </c>
      <c r="BL86" s="15" t="s">
        <v>128</v>
      </c>
      <c r="BM86" s="219" t="s">
        <v>129</v>
      </c>
    </row>
    <row r="87" s="2" customFormat="1" ht="49.05" customHeight="1">
      <c r="A87" s="36"/>
      <c r="B87" s="37"/>
      <c r="C87" s="221" t="s">
        <v>86</v>
      </c>
      <c r="D87" s="221" t="s">
        <v>130</v>
      </c>
      <c r="E87" s="222" t="s">
        <v>131</v>
      </c>
      <c r="F87" s="223" t="s">
        <v>132</v>
      </c>
      <c r="G87" s="224" t="s">
        <v>133</v>
      </c>
      <c r="H87" s="225">
        <v>2</v>
      </c>
      <c r="I87" s="226"/>
      <c r="J87" s="227"/>
      <c r="K87" s="228">
        <f>ROUND(P87*H87,2)</f>
        <v>0</v>
      </c>
      <c r="L87" s="227"/>
      <c r="M87" s="229"/>
      <c r="N87" s="230" t="s">
        <v>20</v>
      </c>
      <c r="O87" s="215" t="s">
        <v>45</v>
      </c>
      <c r="P87" s="216">
        <f>I87+J87</f>
        <v>0</v>
      </c>
      <c r="Q87" s="216">
        <f>ROUND(I87*H87,2)</f>
        <v>0</v>
      </c>
      <c r="R87" s="216">
        <f>ROUND(J87*H87,2)</f>
        <v>0</v>
      </c>
      <c r="S87" s="82"/>
      <c r="T87" s="217">
        <f>S87*H87</f>
        <v>0</v>
      </c>
      <c r="U87" s="217">
        <v>0</v>
      </c>
      <c r="V87" s="217">
        <f>U87*H87</f>
        <v>0</v>
      </c>
      <c r="W87" s="217">
        <v>0</v>
      </c>
      <c r="X87" s="218">
        <f>W87*H87</f>
        <v>0</v>
      </c>
      <c r="Y87" s="36"/>
      <c r="Z87" s="36"/>
      <c r="AA87" s="36"/>
      <c r="AB87" s="36"/>
      <c r="AC87" s="36"/>
      <c r="AD87" s="36"/>
      <c r="AE87" s="36"/>
      <c r="AR87" s="219" t="s">
        <v>122</v>
      </c>
      <c r="AT87" s="219" t="s">
        <v>130</v>
      </c>
      <c r="AU87" s="219" t="s">
        <v>86</v>
      </c>
      <c r="AY87" s="15" t="s">
        <v>121</v>
      </c>
      <c r="BE87" s="220">
        <f>IF(O87="základní",K87,0)</f>
        <v>0</v>
      </c>
      <c r="BF87" s="220">
        <f>IF(O87="snížená",K87,0)</f>
        <v>0</v>
      </c>
      <c r="BG87" s="220">
        <f>IF(O87="zákl. přenesená",K87,0)</f>
        <v>0</v>
      </c>
      <c r="BH87" s="220">
        <f>IF(O87="sníž. přenesená",K87,0)</f>
        <v>0</v>
      </c>
      <c r="BI87" s="220">
        <f>IF(O87="nulová",K87,0)</f>
        <v>0</v>
      </c>
      <c r="BJ87" s="15" t="s">
        <v>84</v>
      </c>
      <c r="BK87" s="220">
        <f>ROUND(P87*H87,2)</f>
        <v>0</v>
      </c>
      <c r="BL87" s="15" t="s">
        <v>128</v>
      </c>
      <c r="BM87" s="219" t="s">
        <v>134</v>
      </c>
    </row>
    <row r="88" s="2" customFormat="1" ht="33" customHeight="1">
      <c r="A88" s="36"/>
      <c r="B88" s="37"/>
      <c r="C88" s="221" t="s">
        <v>135</v>
      </c>
      <c r="D88" s="221" t="s">
        <v>130</v>
      </c>
      <c r="E88" s="222" t="s">
        <v>136</v>
      </c>
      <c r="F88" s="223" t="s">
        <v>137</v>
      </c>
      <c r="G88" s="224" t="s">
        <v>133</v>
      </c>
      <c r="H88" s="225">
        <v>1</v>
      </c>
      <c r="I88" s="226"/>
      <c r="J88" s="227"/>
      <c r="K88" s="228">
        <f>ROUND(P88*H88,2)</f>
        <v>0</v>
      </c>
      <c r="L88" s="227"/>
      <c r="M88" s="229"/>
      <c r="N88" s="230" t="s">
        <v>20</v>
      </c>
      <c r="O88" s="215" t="s">
        <v>45</v>
      </c>
      <c r="P88" s="216">
        <f>I88+J88</f>
        <v>0</v>
      </c>
      <c r="Q88" s="216">
        <f>ROUND(I88*H88,2)</f>
        <v>0</v>
      </c>
      <c r="R88" s="216">
        <f>ROUND(J88*H88,2)</f>
        <v>0</v>
      </c>
      <c r="S88" s="82"/>
      <c r="T88" s="217">
        <f>S88*H88</f>
        <v>0</v>
      </c>
      <c r="U88" s="217">
        <v>0</v>
      </c>
      <c r="V88" s="217">
        <f>U88*H88</f>
        <v>0</v>
      </c>
      <c r="W88" s="217">
        <v>0</v>
      </c>
      <c r="X88" s="218">
        <f>W88*H88</f>
        <v>0</v>
      </c>
      <c r="Y88" s="36"/>
      <c r="Z88" s="36"/>
      <c r="AA88" s="36"/>
      <c r="AB88" s="36"/>
      <c r="AC88" s="36"/>
      <c r="AD88" s="36"/>
      <c r="AE88" s="36"/>
      <c r="AR88" s="219" t="s">
        <v>122</v>
      </c>
      <c r="AT88" s="219" t="s">
        <v>130</v>
      </c>
      <c r="AU88" s="219" t="s">
        <v>86</v>
      </c>
      <c r="AY88" s="15" t="s">
        <v>121</v>
      </c>
      <c r="BE88" s="220">
        <f>IF(O88="základní",K88,0)</f>
        <v>0</v>
      </c>
      <c r="BF88" s="220">
        <f>IF(O88="snížená",K88,0)</f>
        <v>0</v>
      </c>
      <c r="BG88" s="220">
        <f>IF(O88="zákl. přenesená",K88,0)</f>
        <v>0</v>
      </c>
      <c r="BH88" s="220">
        <f>IF(O88="sníž. přenesená",K88,0)</f>
        <v>0</v>
      </c>
      <c r="BI88" s="220">
        <f>IF(O88="nulová",K88,0)</f>
        <v>0</v>
      </c>
      <c r="BJ88" s="15" t="s">
        <v>84</v>
      </c>
      <c r="BK88" s="220">
        <f>ROUND(P88*H88,2)</f>
        <v>0</v>
      </c>
      <c r="BL88" s="15" t="s">
        <v>128</v>
      </c>
      <c r="BM88" s="219" t="s">
        <v>138</v>
      </c>
    </row>
    <row r="89" s="2" customFormat="1" ht="33" customHeight="1">
      <c r="A89" s="36"/>
      <c r="B89" s="37"/>
      <c r="C89" s="221" t="s">
        <v>128</v>
      </c>
      <c r="D89" s="221" t="s">
        <v>130</v>
      </c>
      <c r="E89" s="222" t="s">
        <v>139</v>
      </c>
      <c r="F89" s="223" t="s">
        <v>140</v>
      </c>
      <c r="G89" s="224" t="s">
        <v>133</v>
      </c>
      <c r="H89" s="225">
        <v>1</v>
      </c>
      <c r="I89" s="226"/>
      <c r="J89" s="227"/>
      <c r="K89" s="228">
        <f>ROUND(P89*H89,2)</f>
        <v>0</v>
      </c>
      <c r="L89" s="227"/>
      <c r="M89" s="229"/>
      <c r="N89" s="230" t="s">
        <v>20</v>
      </c>
      <c r="O89" s="215" t="s">
        <v>45</v>
      </c>
      <c r="P89" s="216">
        <f>I89+J89</f>
        <v>0</v>
      </c>
      <c r="Q89" s="216">
        <f>ROUND(I89*H89,2)</f>
        <v>0</v>
      </c>
      <c r="R89" s="216">
        <f>ROUND(J89*H89,2)</f>
        <v>0</v>
      </c>
      <c r="S89" s="82"/>
      <c r="T89" s="217">
        <f>S89*H89</f>
        <v>0</v>
      </c>
      <c r="U89" s="217">
        <v>0</v>
      </c>
      <c r="V89" s="217">
        <f>U89*H89</f>
        <v>0</v>
      </c>
      <c r="W89" s="217">
        <v>0</v>
      </c>
      <c r="X89" s="218">
        <f>W89*H89</f>
        <v>0</v>
      </c>
      <c r="Y89" s="36"/>
      <c r="Z89" s="36"/>
      <c r="AA89" s="36"/>
      <c r="AB89" s="36"/>
      <c r="AC89" s="36"/>
      <c r="AD89" s="36"/>
      <c r="AE89" s="36"/>
      <c r="AR89" s="219" t="s">
        <v>122</v>
      </c>
      <c r="AT89" s="219" t="s">
        <v>130</v>
      </c>
      <c r="AU89" s="219" t="s">
        <v>86</v>
      </c>
      <c r="AY89" s="15" t="s">
        <v>121</v>
      </c>
      <c r="BE89" s="220">
        <f>IF(O89="základní",K89,0)</f>
        <v>0</v>
      </c>
      <c r="BF89" s="220">
        <f>IF(O89="snížená",K89,0)</f>
        <v>0</v>
      </c>
      <c r="BG89" s="220">
        <f>IF(O89="zákl. přenesená",K89,0)</f>
        <v>0</v>
      </c>
      <c r="BH89" s="220">
        <f>IF(O89="sníž. přenesená",K89,0)</f>
        <v>0</v>
      </c>
      <c r="BI89" s="220">
        <f>IF(O89="nulová",K89,0)</f>
        <v>0</v>
      </c>
      <c r="BJ89" s="15" t="s">
        <v>84</v>
      </c>
      <c r="BK89" s="220">
        <f>ROUND(P89*H89,2)</f>
        <v>0</v>
      </c>
      <c r="BL89" s="15" t="s">
        <v>128</v>
      </c>
      <c r="BM89" s="219" t="s">
        <v>141</v>
      </c>
    </row>
    <row r="90" s="2" customFormat="1" ht="55.5" customHeight="1">
      <c r="A90" s="36"/>
      <c r="B90" s="37"/>
      <c r="C90" s="221" t="s">
        <v>142</v>
      </c>
      <c r="D90" s="221" t="s">
        <v>130</v>
      </c>
      <c r="E90" s="222" t="s">
        <v>143</v>
      </c>
      <c r="F90" s="223" t="s">
        <v>144</v>
      </c>
      <c r="G90" s="224" t="s">
        <v>133</v>
      </c>
      <c r="H90" s="225">
        <v>1</v>
      </c>
      <c r="I90" s="226"/>
      <c r="J90" s="227"/>
      <c r="K90" s="228">
        <f>ROUND(P90*H90,2)</f>
        <v>0</v>
      </c>
      <c r="L90" s="227"/>
      <c r="M90" s="229"/>
      <c r="N90" s="230" t="s">
        <v>20</v>
      </c>
      <c r="O90" s="215" t="s">
        <v>45</v>
      </c>
      <c r="P90" s="216">
        <f>I90+J90</f>
        <v>0</v>
      </c>
      <c r="Q90" s="216">
        <f>ROUND(I90*H90,2)</f>
        <v>0</v>
      </c>
      <c r="R90" s="216">
        <f>ROUND(J90*H90,2)</f>
        <v>0</v>
      </c>
      <c r="S90" s="82"/>
      <c r="T90" s="217">
        <f>S90*H90</f>
        <v>0</v>
      </c>
      <c r="U90" s="217">
        <v>0</v>
      </c>
      <c r="V90" s="217">
        <f>U90*H90</f>
        <v>0</v>
      </c>
      <c r="W90" s="217">
        <v>0</v>
      </c>
      <c r="X90" s="218">
        <f>W90*H90</f>
        <v>0</v>
      </c>
      <c r="Y90" s="36"/>
      <c r="Z90" s="36"/>
      <c r="AA90" s="36"/>
      <c r="AB90" s="36"/>
      <c r="AC90" s="36"/>
      <c r="AD90" s="36"/>
      <c r="AE90" s="36"/>
      <c r="AR90" s="219" t="s">
        <v>122</v>
      </c>
      <c r="AT90" s="219" t="s">
        <v>130</v>
      </c>
      <c r="AU90" s="219" t="s">
        <v>86</v>
      </c>
      <c r="AY90" s="15" t="s">
        <v>121</v>
      </c>
      <c r="BE90" s="220">
        <f>IF(O90="základní",K90,0)</f>
        <v>0</v>
      </c>
      <c r="BF90" s="220">
        <f>IF(O90="snížená",K90,0)</f>
        <v>0</v>
      </c>
      <c r="BG90" s="220">
        <f>IF(O90="zákl. přenesená",K90,0)</f>
        <v>0</v>
      </c>
      <c r="BH90" s="220">
        <f>IF(O90="sníž. přenesená",K90,0)</f>
        <v>0</v>
      </c>
      <c r="BI90" s="220">
        <f>IF(O90="nulová",K90,0)</f>
        <v>0</v>
      </c>
      <c r="BJ90" s="15" t="s">
        <v>84</v>
      </c>
      <c r="BK90" s="220">
        <f>ROUND(P90*H90,2)</f>
        <v>0</v>
      </c>
      <c r="BL90" s="15" t="s">
        <v>128</v>
      </c>
      <c r="BM90" s="219" t="s">
        <v>145</v>
      </c>
    </row>
    <row r="91" s="2" customFormat="1" ht="76.35" customHeight="1">
      <c r="A91" s="36"/>
      <c r="B91" s="37"/>
      <c r="C91" s="221" t="s">
        <v>146</v>
      </c>
      <c r="D91" s="221" t="s">
        <v>130</v>
      </c>
      <c r="E91" s="222" t="s">
        <v>147</v>
      </c>
      <c r="F91" s="223" t="s">
        <v>148</v>
      </c>
      <c r="G91" s="224" t="s">
        <v>133</v>
      </c>
      <c r="H91" s="225">
        <v>1</v>
      </c>
      <c r="I91" s="226"/>
      <c r="J91" s="227"/>
      <c r="K91" s="228">
        <f>ROUND(P91*H91,2)</f>
        <v>0</v>
      </c>
      <c r="L91" s="227"/>
      <c r="M91" s="229"/>
      <c r="N91" s="230" t="s">
        <v>20</v>
      </c>
      <c r="O91" s="215" t="s">
        <v>45</v>
      </c>
      <c r="P91" s="216">
        <f>I91+J91</f>
        <v>0</v>
      </c>
      <c r="Q91" s="216">
        <f>ROUND(I91*H91,2)</f>
        <v>0</v>
      </c>
      <c r="R91" s="216">
        <f>ROUND(J91*H91,2)</f>
        <v>0</v>
      </c>
      <c r="S91" s="82"/>
      <c r="T91" s="217">
        <f>S91*H91</f>
        <v>0</v>
      </c>
      <c r="U91" s="217">
        <v>0</v>
      </c>
      <c r="V91" s="217">
        <f>U91*H91</f>
        <v>0</v>
      </c>
      <c r="W91" s="217">
        <v>0</v>
      </c>
      <c r="X91" s="218">
        <f>W91*H91</f>
        <v>0</v>
      </c>
      <c r="Y91" s="36"/>
      <c r="Z91" s="36"/>
      <c r="AA91" s="36"/>
      <c r="AB91" s="36"/>
      <c r="AC91" s="36"/>
      <c r="AD91" s="36"/>
      <c r="AE91" s="36"/>
      <c r="AR91" s="219" t="s">
        <v>122</v>
      </c>
      <c r="AT91" s="219" t="s">
        <v>130</v>
      </c>
      <c r="AU91" s="219" t="s">
        <v>86</v>
      </c>
      <c r="AY91" s="15" t="s">
        <v>121</v>
      </c>
      <c r="BE91" s="220">
        <f>IF(O91="základní",K91,0)</f>
        <v>0</v>
      </c>
      <c r="BF91" s="220">
        <f>IF(O91="snížená",K91,0)</f>
        <v>0</v>
      </c>
      <c r="BG91" s="220">
        <f>IF(O91="zákl. přenesená",K91,0)</f>
        <v>0</v>
      </c>
      <c r="BH91" s="220">
        <f>IF(O91="sníž. přenesená",K91,0)</f>
        <v>0</v>
      </c>
      <c r="BI91" s="220">
        <f>IF(O91="nulová",K91,0)</f>
        <v>0</v>
      </c>
      <c r="BJ91" s="15" t="s">
        <v>84</v>
      </c>
      <c r="BK91" s="220">
        <f>ROUND(P91*H91,2)</f>
        <v>0</v>
      </c>
      <c r="BL91" s="15" t="s">
        <v>128</v>
      </c>
      <c r="BM91" s="219" t="s">
        <v>149</v>
      </c>
    </row>
    <row r="92" s="2" customFormat="1" ht="66.75" customHeight="1">
      <c r="A92" s="36"/>
      <c r="B92" s="37"/>
      <c r="C92" s="221" t="s">
        <v>150</v>
      </c>
      <c r="D92" s="221" t="s">
        <v>130</v>
      </c>
      <c r="E92" s="222" t="s">
        <v>151</v>
      </c>
      <c r="F92" s="223" t="s">
        <v>152</v>
      </c>
      <c r="G92" s="224" t="s">
        <v>133</v>
      </c>
      <c r="H92" s="225">
        <v>1</v>
      </c>
      <c r="I92" s="226"/>
      <c r="J92" s="227"/>
      <c r="K92" s="228">
        <f>ROUND(P92*H92,2)</f>
        <v>0</v>
      </c>
      <c r="L92" s="227"/>
      <c r="M92" s="229"/>
      <c r="N92" s="230" t="s">
        <v>20</v>
      </c>
      <c r="O92" s="215" t="s">
        <v>45</v>
      </c>
      <c r="P92" s="216">
        <f>I92+J92</f>
        <v>0</v>
      </c>
      <c r="Q92" s="216">
        <f>ROUND(I92*H92,2)</f>
        <v>0</v>
      </c>
      <c r="R92" s="216">
        <f>ROUND(J92*H92,2)</f>
        <v>0</v>
      </c>
      <c r="S92" s="82"/>
      <c r="T92" s="217">
        <f>S92*H92</f>
        <v>0</v>
      </c>
      <c r="U92" s="217">
        <v>0</v>
      </c>
      <c r="V92" s="217">
        <f>U92*H92</f>
        <v>0</v>
      </c>
      <c r="W92" s="217">
        <v>0</v>
      </c>
      <c r="X92" s="218">
        <f>W92*H92</f>
        <v>0</v>
      </c>
      <c r="Y92" s="36"/>
      <c r="Z92" s="36"/>
      <c r="AA92" s="36"/>
      <c r="AB92" s="36"/>
      <c r="AC92" s="36"/>
      <c r="AD92" s="36"/>
      <c r="AE92" s="36"/>
      <c r="AR92" s="219" t="s">
        <v>122</v>
      </c>
      <c r="AT92" s="219" t="s">
        <v>130</v>
      </c>
      <c r="AU92" s="219" t="s">
        <v>86</v>
      </c>
      <c r="AY92" s="15" t="s">
        <v>121</v>
      </c>
      <c r="BE92" s="220">
        <f>IF(O92="základní",K92,0)</f>
        <v>0</v>
      </c>
      <c r="BF92" s="220">
        <f>IF(O92="snížená",K92,0)</f>
        <v>0</v>
      </c>
      <c r="BG92" s="220">
        <f>IF(O92="zákl. přenesená",K92,0)</f>
        <v>0</v>
      </c>
      <c r="BH92" s="220">
        <f>IF(O92="sníž. přenesená",K92,0)</f>
        <v>0</v>
      </c>
      <c r="BI92" s="220">
        <f>IF(O92="nulová",K92,0)</f>
        <v>0</v>
      </c>
      <c r="BJ92" s="15" t="s">
        <v>84</v>
      </c>
      <c r="BK92" s="220">
        <f>ROUND(P92*H92,2)</f>
        <v>0</v>
      </c>
      <c r="BL92" s="15" t="s">
        <v>128</v>
      </c>
      <c r="BM92" s="219" t="s">
        <v>153</v>
      </c>
    </row>
    <row r="93" s="2" customFormat="1" ht="55.5" customHeight="1">
      <c r="A93" s="36"/>
      <c r="B93" s="37"/>
      <c r="C93" s="221" t="s">
        <v>122</v>
      </c>
      <c r="D93" s="221" t="s">
        <v>130</v>
      </c>
      <c r="E93" s="222" t="s">
        <v>154</v>
      </c>
      <c r="F93" s="223" t="s">
        <v>155</v>
      </c>
      <c r="G93" s="224" t="s">
        <v>133</v>
      </c>
      <c r="H93" s="225">
        <v>1</v>
      </c>
      <c r="I93" s="226"/>
      <c r="J93" s="227"/>
      <c r="K93" s="228">
        <f>ROUND(P93*H93,2)</f>
        <v>0</v>
      </c>
      <c r="L93" s="227"/>
      <c r="M93" s="229"/>
      <c r="N93" s="230" t="s">
        <v>20</v>
      </c>
      <c r="O93" s="215" t="s">
        <v>45</v>
      </c>
      <c r="P93" s="216">
        <f>I93+J93</f>
        <v>0</v>
      </c>
      <c r="Q93" s="216">
        <f>ROUND(I93*H93,2)</f>
        <v>0</v>
      </c>
      <c r="R93" s="216">
        <f>ROUND(J93*H93,2)</f>
        <v>0</v>
      </c>
      <c r="S93" s="82"/>
      <c r="T93" s="217">
        <f>S93*H93</f>
        <v>0</v>
      </c>
      <c r="U93" s="217">
        <v>0</v>
      </c>
      <c r="V93" s="217">
        <f>U93*H93</f>
        <v>0</v>
      </c>
      <c r="W93" s="217">
        <v>0</v>
      </c>
      <c r="X93" s="218">
        <f>W93*H93</f>
        <v>0</v>
      </c>
      <c r="Y93" s="36"/>
      <c r="Z93" s="36"/>
      <c r="AA93" s="36"/>
      <c r="AB93" s="36"/>
      <c r="AC93" s="36"/>
      <c r="AD93" s="36"/>
      <c r="AE93" s="36"/>
      <c r="AR93" s="219" t="s">
        <v>122</v>
      </c>
      <c r="AT93" s="219" t="s">
        <v>130</v>
      </c>
      <c r="AU93" s="219" t="s">
        <v>86</v>
      </c>
      <c r="AY93" s="15" t="s">
        <v>121</v>
      </c>
      <c r="BE93" s="220">
        <f>IF(O93="základní",K93,0)</f>
        <v>0</v>
      </c>
      <c r="BF93" s="220">
        <f>IF(O93="snížená",K93,0)</f>
        <v>0</v>
      </c>
      <c r="BG93" s="220">
        <f>IF(O93="zákl. přenesená",K93,0)</f>
        <v>0</v>
      </c>
      <c r="BH93" s="220">
        <f>IF(O93="sníž. přenesená",K93,0)</f>
        <v>0</v>
      </c>
      <c r="BI93" s="220">
        <f>IF(O93="nulová",K93,0)</f>
        <v>0</v>
      </c>
      <c r="BJ93" s="15" t="s">
        <v>84</v>
      </c>
      <c r="BK93" s="220">
        <f>ROUND(P93*H93,2)</f>
        <v>0</v>
      </c>
      <c r="BL93" s="15" t="s">
        <v>128</v>
      </c>
      <c r="BM93" s="219" t="s">
        <v>156</v>
      </c>
    </row>
    <row r="94" s="2" customFormat="1" ht="49.05" customHeight="1">
      <c r="A94" s="36"/>
      <c r="B94" s="37"/>
      <c r="C94" s="221" t="s">
        <v>157</v>
      </c>
      <c r="D94" s="221" t="s">
        <v>130</v>
      </c>
      <c r="E94" s="222" t="s">
        <v>158</v>
      </c>
      <c r="F94" s="223" t="s">
        <v>159</v>
      </c>
      <c r="G94" s="224" t="s">
        <v>133</v>
      </c>
      <c r="H94" s="225">
        <v>1</v>
      </c>
      <c r="I94" s="226"/>
      <c r="J94" s="227"/>
      <c r="K94" s="228">
        <f>ROUND(P94*H94,2)</f>
        <v>0</v>
      </c>
      <c r="L94" s="227"/>
      <c r="M94" s="229"/>
      <c r="N94" s="230" t="s">
        <v>20</v>
      </c>
      <c r="O94" s="215" t="s">
        <v>45</v>
      </c>
      <c r="P94" s="216">
        <f>I94+J94</f>
        <v>0</v>
      </c>
      <c r="Q94" s="216">
        <f>ROUND(I94*H94,2)</f>
        <v>0</v>
      </c>
      <c r="R94" s="216">
        <f>ROUND(J94*H94,2)</f>
        <v>0</v>
      </c>
      <c r="S94" s="82"/>
      <c r="T94" s="217">
        <f>S94*H94</f>
        <v>0</v>
      </c>
      <c r="U94" s="217">
        <v>0</v>
      </c>
      <c r="V94" s="217">
        <f>U94*H94</f>
        <v>0</v>
      </c>
      <c r="W94" s="217">
        <v>0</v>
      </c>
      <c r="X94" s="218">
        <f>W94*H94</f>
        <v>0</v>
      </c>
      <c r="Y94" s="36"/>
      <c r="Z94" s="36"/>
      <c r="AA94" s="36"/>
      <c r="AB94" s="36"/>
      <c r="AC94" s="36"/>
      <c r="AD94" s="36"/>
      <c r="AE94" s="36"/>
      <c r="AR94" s="219" t="s">
        <v>122</v>
      </c>
      <c r="AT94" s="219" t="s">
        <v>130</v>
      </c>
      <c r="AU94" s="219" t="s">
        <v>86</v>
      </c>
      <c r="AY94" s="15" t="s">
        <v>121</v>
      </c>
      <c r="BE94" s="220">
        <f>IF(O94="základní",K94,0)</f>
        <v>0</v>
      </c>
      <c r="BF94" s="220">
        <f>IF(O94="snížená",K94,0)</f>
        <v>0</v>
      </c>
      <c r="BG94" s="220">
        <f>IF(O94="zákl. přenesená",K94,0)</f>
        <v>0</v>
      </c>
      <c r="BH94" s="220">
        <f>IF(O94="sníž. přenesená",K94,0)</f>
        <v>0</v>
      </c>
      <c r="BI94" s="220">
        <f>IF(O94="nulová",K94,0)</f>
        <v>0</v>
      </c>
      <c r="BJ94" s="15" t="s">
        <v>84</v>
      </c>
      <c r="BK94" s="220">
        <f>ROUND(P94*H94,2)</f>
        <v>0</v>
      </c>
      <c r="BL94" s="15" t="s">
        <v>128</v>
      </c>
      <c r="BM94" s="219" t="s">
        <v>160</v>
      </c>
    </row>
    <row r="95" s="2" customFormat="1" ht="55.5" customHeight="1">
      <c r="A95" s="36"/>
      <c r="B95" s="37"/>
      <c r="C95" s="221" t="s">
        <v>161</v>
      </c>
      <c r="D95" s="221" t="s">
        <v>130</v>
      </c>
      <c r="E95" s="222" t="s">
        <v>162</v>
      </c>
      <c r="F95" s="223" t="s">
        <v>163</v>
      </c>
      <c r="G95" s="224" t="s">
        <v>164</v>
      </c>
      <c r="H95" s="225">
        <v>1</v>
      </c>
      <c r="I95" s="226"/>
      <c r="J95" s="227"/>
      <c r="K95" s="228">
        <f>ROUND(P95*H95,2)</f>
        <v>0</v>
      </c>
      <c r="L95" s="227"/>
      <c r="M95" s="229"/>
      <c r="N95" s="230" t="s">
        <v>20</v>
      </c>
      <c r="O95" s="215" t="s">
        <v>45</v>
      </c>
      <c r="P95" s="216">
        <f>I95+J95</f>
        <v>0</v>
      </c>
      <c r="Q95" s="216">
        <f>ROUND(I95*H95,2)</f>
        <v>0</v>
      </c>
      <c r="R95" s="216">
        <f>ROUND(J95*H95,2)</f>
        <v>0</v>
      </c>
      <c r="S95" s="82"/>
      <c r="T95" s="217">
        <f>S95*H95</f>
        <v>0</v>
      </c>
      <c r="U95" s="217">
        <v>0</v>
      </c>
      <c r="V95" s="217">
        <f>U95*H95</f>
        <v>0</v>
      </c>
      <c r="W95" s="217">
        <v>0</v>
      </c>
      <c r="X95" s="218">
        <f>W95*H95</f>
        <v>0</v>
      </c>
      <c r="Y95" s="36"/>
      <c r="Z95" s="36"/>
      <c r="AA95" s="36"/>
      <c r="AB95" s="36"/>
      <c r="AC95" s="36"/>
      <c r="AD95" s="36"/>
      <c r="AE95" s="36"/>
      <c r="AR95" s="219" t="s">
        <v>122</v>
      </c>
      <c r="AT95" s="219" t="s">
        <v>130</v>
      </c>
      <c r="AU95" s="219" t="s">
        <v>86</v>
      </c>
      <c r="AY95" s="15" t="s">
        <v>121</v>
      </c>
      <c r="BE95" s="220">
        <f>IF(O95="základní",K95,0)</f>
        <v>0</v>
      </c>
      <c r="BF95" s="220">
        <f>IF(O95="snížená",K95,0)</f>
        <v>0</v>
      </c>
      <c r="BG95" s="220">
        <f>IF(O95="zákl. přenesená",K95,0)</f>
        <v>0</v>
      </c>
      <c r="BH95" s="220">
        <f>IF(O95="sníž. přenesená",K95,0)</f>
        <v>0</v>
      </c>
      <c r="BI95" s="220">
        <f>IF(O95="nulová",K95,0)</f>
        <v>0</v>
      </c>
      <c r="BJ95" s="15" t="s">
        <v>84</v>
      </c>
      <c r="BK95" s="220">
        <f>ROUND(P95*H95,2)</f>
        <v>0</v>
      </c>
      <c r="BL95" s="15" t="s">
        <v>128</v>
      </c>
      <c r="BM95" s="219" t="s">
        <v>165</v>
      </c>
    </row>
    <row r="96" s="2" customFormat="1" ht="24.15" customHeight="1">
      <c r="A96" s="36"/>
      <c r="B96" s="37"/>
      <c r="C96" s="221" t="s">
        <v>166</v>
      </c>
      <c r="D96" s="221" t="s">
        <v>130</v>
      </c>
      <c r="E96" s="222" t="s">
        <v>167</v>
      </c>
      <c r="F96" s="223" t="s">
        <v>168</v>
      </c>
      <c r="G96" s="224" t="s">
        <v>133</v>
      </c>
      <c r="H96" s="225">
        <v>2</v>
      </c>
      <c r="I96" s="226"/>
      <c r="J96" s="227"/>
      <c r="K96" s="228">
        <f>ROUND(P96*H96,2)</f>
        <v>0</v>
      </c>
      <c r="L96" s="227"/>
      <c r="M96" s="229"/>
      <c r="N96" s="230" t="s">
        <v>20</v>
      </c>
      <c r="O96" s="215" t="s">
        <v>45</v>
      </c>
      <c r="P96" s="216">
        <f>I96+J96</f>
        <v>0</v>
      </c>
      <c r="Q96" s="216">
        <f>ROUND(I96*H96,2)</f>
        <v>0</v>
      </c>
      <c r="R96" s="216">
        <f>ROUND(J96*H96,2)</f>
        <v>0</v>
      </c>
      <c r="S96" s="82"/>
      <c r="T96" s="217">
        <f>S96*H96</f>
        <v>0</v>
      </c>
      <c r="U96" s="217">
        <v>0</v>
      </c>
      <c r="V96" s="217">
        <f>U96*H96</f>
        <v>0</v>
      </c>
      <c r="W96" s="217">
        <v>0</v>
      </c>
      <c r="X96" s="218">
        <f>W96*H96</f>
        <v>0</v>
      </c>
      <c r="Y96" s="36"/>
      <c r="Z96" s="36"/>
      <c r="AA96" s="36"/>
      <c r="AB96" s="36"/>
      <c r="AC96" s="36"/>
      <c r="AD96" s="36"/>
      <c r="AE96" s="36"/>
      <c r="AR96" s="219" t="s">
        <v>122</v>
      </c>
      <c r="AT96" s="219" t="s">
        <v>130</v>
      </c>
      <c r="AU96" s="219" t="s">
        <v>86</v>
      </c>
      <c r="AY96" s="15" t="s">
        <v>121</v>
      </c>
      <c r="BE96" s="220">
        <f>IF(O96="základní",K96,0)</f>
        <v>0</v>
      </c>
      <c r="BF96" s="220">
        <f>IF(O96="snížená",K96,0)</f>
        <v>0</v>
      </c>
      <c r="BG96" s="220">
        <f>IF(O96="zákl. přenesená",K96,0)</f>
        <v>0</v>
      </c>
      <c r="BH96" s="220">
        <f>IF(O96="sníž. přenesená",K96,0)</f>
        <v>0</v>
      </c>
      <c r="BI96" s="220">
        <f>IF(O96="nulová",K96,0)</f>
        <v>0</v>
      </c>
      <c r="BJ96" s="15" t="s">
        <v>84</v>
      </c>
      <c r="BK96" s="220">
        <f>ROUND(P96*H96,2)</f>
        <v>0</v>
      </c>
      <c r="BL96" s="15" t="s">
        <v>128</v>
      </c>
      <c r="BM96" s="219" t="s">
        <v>169</v>
      </c>
    </row>
    <row r="97" s="2" customFormat="1" ht="37.8" customHeight="1">
      <c r="A97" s="36"/>
      <c r="B97" s="37"/>
      <c r="C97" s="206" t="s">
        <v>170</v>
      </c>
      <c r="D97" s="206" t="s">
        <v>124</v>
      </c>
      <c r="E97" s="207" t="s">
        <v>171</v>
      </c>
      <c r="F97" s="208" t="s">
        <v>172</v>
      </c>
      <c r="G97" s="209" t="s">
        <v>133</v>
      </c>
      <c r="H97" s="210">
        <v>1</v>
      </c>
      <c r="I97" s="211"/>
      <c r="J97" s="211"/>
      <c r="K97" s="212">
        <f>ROUND(P97*H97,2)</f>
        <v>0</v>
      </c>
      <c r="L97" s="213"/>
      <c r="M97" s="42"/>
      <c r="N97" s="214" t="s">
        <v>20</v>
      </c>
      <c r="O97" s="215" t="s">
        <v>45</v>
      </c>
      <c r="P97" s="216">
        <f>I97+J97</f>
        <v>0</v>
      </c>
      <c r="Q97" s="216">
        <f>ROUND(I97*H97,2)</f>
        <v>0</v>
      </c>
      <c r="R97" s="216">
        <f>ROUND(J97*H97,2)</f>
        <v>0</v>
      </c>
      <c r="S97" s="82"/>
      <c r="T97" s="217">
        <f>S97*H97</f>
        <v>0</v>
      </c>
      <c r="U97" s="217">
        <v>0</v>
      </c>
      <c r="V97" s="217">
        <f>U97*H97</f>
        <v>0</v>
      </c>
      <c r="W97" s="217">
        <v>0</v>
      </c>
      <c r="X97" s="218">
        <f>W97*H97</f>
        <v>0</v>
      </c>
      <c r="Y97" s="36"/>
      <c r="Z97" s="36"/>
      <c r="AA97" s="36"/>
      <c r="AB97" s="36"/>
      <c r="AC97" s="36"/>
      <c r="AD97" s="36"/>
      <c r="AE97" s="36"/>
      <c r="AR97" s="219" t="s">
        <v>128</v>
      </c>
      <c r="AT97" s="219" t="s">
        <v>124</v>
      </c>
      <c r="AU97" s="219" t="s">
        <v>86</v>
      </c>
      <c r="AY97" s="15" t="s">
        <v>121</v>
      </c>
      <c r="BE97" s="220">
        <f>IF(O97="základní",K97,0)</f>
        <v>0</v>
      </c>
      <c r="BF97" s="220">
        <f>IF(O97="snížená",K97,0)</f>
        <v>0</v>
      </c>
      <c r="BG97" s="220">
        <f>IF(O97="zákl. přenesená",K97,0)</f>
        <v>0</v>
      </c>
      <c r="BH97" s="220">
        <f>IF(O97="sníž. přenesená",K97,0)</f>
        <v>0</v>
      </c>
      <c r="BI97" s="220">
        <f>IF(O97="nulová",K97,0)</f>
        <v>0</v>
      </c>
      <c r="BJ97" s="15" t="s">
        <v>84</v>
      </c>
      <c r="BK97" s="220">
        <f>ROUND(P97*H97,2)</f>
        <v>0</v>
      </c>
      <c r="BL97" s="15" t="s">
        <v>128</v>
      </c>
      <c r="BM97" s="219" t="s">
        <v>173</v>
      </c>
    </row>
    <row r="98" s="2" customFormat="1" ht="44.25" customHeight="1">
      <c r="A98" s="36"/>
      <c r="B98" s="37"/>
      <c r="C98" s="206" t="s">
        <v>174</v>
      </c>
      <c r="D98" s="206" t="s">
        <v>124</v>
      </c>
      <c r="E98" s="207" t="s">
        <v>175</v>
      </c>
      <c r="F98" s="208" t="s">
        <v>176</v>
      </c>
      <c r="G98" s="209" t="s">
        <v>127</v>
      </c>
      <c r="H98" s="210">
        <v>1</v>
      </c>
      <c r="I98" s="211"/>
      <c r="J98" s="211"/>
      <c r="K98" s="212">
        <f>ROUND(P98*H98,2)</f>
        <v>0</v>
      </c>
      <c r="L98" s="213"/>
      <c r="M98" s="42"/>
      <c r="N98" s="214" t="s">
        <v>20</v>
      </c>
      <c r="O98" s="215" t="s">
        <v>45</v>
      </c>
      <c r="P98" s="216">
        <f>I98+J98</f>
        <v>0</v>
      </c>
      <c r="Q98" s="216">
        <f>ROUND(I98*H98,2)</f>
        <v>0</v>
      </c>
      <c r="R98" s="216">
        <f>ROUND(J98*H98,2)</f>
        <v>0</v>
      </c>
      <c r="S98" s="82"/>
      <c r="T98" s="217">
        <f>S98*H98</f>
        <v>0</v>
      </c>
      <c r="U98" s="217">
        <v>0</v>
      </c>
      <c r="V98" s="217">
        <f>U98*H98</f>
        <v>0</v>
      </c>
      <c r="W98" s="217">
        <v>0</v>
      </c>
      <c r="X98" s="218">
        <f>W98*H98</f>
        <v>0</v>
      </c>
      <c r="Y98" s="36"/>
      <c r="Z98" s="36"/>
      <c r="AA98" s="36"/>
      <c r="AB98" s="36"/>
      <c r="AC98" s="36"/>
      <c r="AD98" s="36"/>
      <c r="AE98" s="36"/>
      <c r="AR98" s="219" t="s">
        <v>128</v>
      </c>
      <c r="AT98" s="219" t="s">
        <v>124</v>
      </c>
      <c r="AU98" s="219" t="s">
        <v>86</v>
      </c>
      <c r="AY98" s="15" t="s">
        <v>121</v>
      </c>
      <c r="BE98" s="220">
        <f>IF(O98="základní",K98,0)</f>
        <v>0</v>
      </c>
      <c r="BF98" s="220">
        <f>IF(O98="snížená",K98,0)</f>
        <v>0</v>
      </c>
      <c r="BG98" s="220">
        <f>IF(O98="zákl. přenesená",K98,0)</f>
        <v>0</v>
      </c>
      <c r="BH98" s="220">
        <f>IF(O98="sníž. přenesená",K98,0)</f>
        <v>0</v>
      </c>
      <c r="BI98" s="220">
        <f>IF(O98="nulová",K98,0)</f>
        <v>0</v>
      </c>
      <c r="BJ98" s="15" t="s">
        <v>84</v>
      </c>
      <c r="BK98" s="220">
        <f>ROUND(P98*H98,2)</f>
        <v>0</v>
      </c>
      <c r="BL98" s="15" t="s">
        <v>128</v>
      </c>
      <c r="BM98" s="219" t="s">
        <v>177</v>
      </c>
    </row>
    <row r="99" s="2" customFormat="1" ht="16.5" customHeight="1">
      <c r="A99" s="36"/>
      <c r="B99" s="37"/>
      <c r="C99" s="206" t="s">
        <v>178</v>
      </c>
      <c r="D99" s="206" t="s">
        <v>124</v>
      </c>
      <c r="E99" s="207" t="s">
        <v>179</v>
      </c>
      <c r="F99" s="208" t="s">
        <v>180</v>
      </c>
      <c r="G99" s="209" t="s">
        <v>127</v>
      </c>
      <c r="H99" s="210">
        <v>1</v>
      </c>
      <c r="I99" s="211"/>
      <c r="J99" s="211"/>
      <c r="K99" s="212">
        <f>ROUND(P99*H99,2)</f>
        <v>0</v>
      </c>
      <c r="L99" s="213"/>
      <c r="M99" s="42"/>
      <c r="N99" s="214" t="s">
        <v>20</v>
      </c>
      <c r="O99" s="215" t="s">
        <v>45</v>
      </c>
      <c r="P99" s="216">
        <f>I99+J99</f>
        <v>0</v>
      </c>
      <c r="Q99" s="216">
        <f>ROUND(I99*H99,2)</f>
        <v>0</v>
      </c>
      <c r="R99" s="216">
        <f>ROUND(J99*H99,2)</f>
        <v>0</v>
      </c>
      <c r="S99" s="82"/>
      <c r="T99" s="217">
        <f>S99*H99</f>
        <v>0</v>
      </c>
      <c r="U99" s="217">
        <v>0</v>
      </c>
      <c r="V99" s="217">
        <f>U99*H99</f>
        <v>0</v>
      </c>
      <c r="W99" s="217">
        <v>0</v>
      </c>
      <c r="X99" s="218">
        <f>W99*H99</f>
        <v>0</v>
      </c>
      <c r="Y99" s="36"/>
      <c r="Z99" s="36"/>
      <c r="AA99" s="36"/>
      <c r="AB99" s="36"/>
      <c r="AC99" s="36"/>
      <c r="AD99" s="36"/>
      <c r="AE99" s="36"/>
      <c r="AR99" s="219" t="s">
        <v>128</v>
      </c>
      <c r="AT99" s="219" t="s">
        <v>124</v>
      </c>
      <c r="AU99" s="219" t="s">
        <v>86</v>
      </c>
      <c r="AY99" s="15" t="s">
        <v>121</v>
      </c>
      <c r="BE99" s="220">
        <f>IF(O99="základní",K99,0)</f>
        <v>0</v>
      </c>
      <c r="BF99" s="220">
        <f>IF(O99="snížená",K99,0)</f>
        <v>0</v>
      </c>
      <c r="BG99" s="220">
        <f>IF(O99="zákl. přenesená",K99,0)</f>
        <v>0</v>
      </c>
      <c r="BH99" s="220">
        <f>IF(O99="sníž. přenesená",K99,0)</f>
        <v>0</v>
      </c>
      <c r="BI99" s="220">
        <f>IF(O99="nulová",K99,0)</f>
        <v>0</v>
      </c>
      <c r="BJ99" s="15" t="s">
        <v>84</v>
      </c>
      <c r="BK99" s="220">
        <f>ROUND(P99*H99,2)</f>
        <v>0</v>
      </c>
      <c r="BL99" s="15" t="s">
        <v>128</v>
      </c>
      <c r="BM99" s="219" t="s">
        <v>181</v>
      </c>
    </row>
    <row r="100" s="2" customFormat="1" ht="33" customHeight="1">
      <c r="A100" s="36"/>
      <c r="B100" s="37"/>
      <c r="C100" s="206" t="s">
        <v>9</v>
      </c>
      <c r="D100" s="206" t="s">
        <v>124</v>
      </c>
      <c r="E100" s="207" t="s">
        <v>182</v>
      </c>
      <c r="F100" s="208" t="s">
        <v>183</v>
      </c>
      <c r="G100" s="209" t="s">
        <v>127</v>
      </c>
      <c r="H100" s="210">
        <v>1</v>
      </c>
      <c r="I100" s="211"/>
      <c r="J100" s="211"/>
      <c r="K100" s="212">
        <f>ROUND(P100*H100,2)</f>
        <v>0</v>
      </c>
      <c r="L100" s="213"/>
      <c r="M100" s="42"/>
      <c r="N100" s="214" t="s">
        <v>20</v>
      </c>
      <c r="O100" s="215" t="s">
        <v>45</v>
      </c>
      <c r="P100" s="216">
        <f>I100+J100</f>
        <v>0</v>
      </c>
      <c r="Q100" s="216">
        <f>ROUND(I100*H100,2)</f>
        <v>0</v>
      </c>
      <c r="R100" s="216">
        <f>ROUND(J100*H100,2)</f>
        <v>0</v>
      </c>
      <c r="S100" s="82"/>
      <c r="T100" s="217">
        <f>S100*H100</f>
        <v>0</v>
      </c>
      <c r="U100" s="217">
        <v>0</v>
      </c>
      <c r="V100" s="217">
        <f>U100*H100</f>
        <v>0</v>
      </c>
      <c r="W100" s="217">
        <v>0</v>
      </c>
      <c r="X100" s="218">
        <f>W100*H100</f>
        <v>0</v>
      </c>
      <c r="Y100" s="36"/>
      <c r="Z100" s="36"/>
      <c r="AA100" s="36"/>
      <c r="AB100" s="36"/>
      <c r="AC100" s="36"/>
      <c r="AD100" s="36"/>
      <c r="AE100" s="36"/>
      <c r="AR100" s="219" t="s">
        <v>128</v>
      </c>
      <c r="AT100" s="219" t="s">
        <v>124</v>
      </c>
      <c r="AU100" s="219" t="s">
        <v>86</v>
      </c>
      <c r="AY100" s="15" t="s">
        <v>121</v>
      </c>
      <c r="BE100" s="220">
        <f>IF(O100="základní",K100,0)</f>
        <v>0</v>
      </c>
      <c r="BF100" s="220">
        <f>IF(O100="snížená",K100,0)</f>
        <v>0</v>
      </c>
      <c r="BG100" s="220">
        <f>IF(O100="zákl. přenesená",K100,0)</f>
        <v>0</v>
      </c>
      <c r="BH100" s="220">
        <f>IF(O100="sníž. přenesená",K100,0)</f>
        <v>0</v>
      </c>
      <c r="BI100" s="220">
        <f>IF(O100="nulová",K100,0)</f>
        <v>0</v>
      </c>
      <c r="BJ100" s="15" t="s">
        <v>84</v>
      </c>
      <c r="BK100" s="220">
        <f>ROUND(P100*H100,2)</f>
        <v>0</v>
      </c>
      <c r="BL100" s="15" t="s">
        <v>128</v>
      </c>
      <c r="BM100" s="219" t="s">
        <v>184</v>
      </c>
    </row>
    <row r="101" s="2" customFormat="1" ht="37.8" customHeight="1">
      <c r="A101" s="36"/>
      <c r="B101" s="37"/>
      <c r="C101" s="206" t="s">
        <v>185</v>
      </c>
      <c r="D101" s="206" t="s">
        <v>124</v>
      </c>
      <c r="E101" s="207" t="s">
        <v>186</v>
      </c>
      <c r="F101" s="208" t="s">
        <v>187</v>
      </c>
      <c r="G101" s="209" t="s">
        <v>127</v>
      </c>
      <c r="H101" s="210">
        <v>1</v>
      </c>
      <c r="I101" s="211"/>
      <c r="J101" s="211"/>
      <c r="K101" s="212">
        <f>ROUND(P101*H101,2)</f>
        <v>0</v>
      </c>
      <c r="L101" s="213"/>
      <c r="M101" s="42"/>
      <c r="N101" s="214" t="s">
        <v>20</v>
      </c>
      <c r="O101" s="215" t="s">
        <v>45</v>
      </c>
      <c r="P101" s="216">
        <f>I101+J101</f>
        <v>0</v>
      </c>
      <c r="Q101" s="216">
        <f>ROUND(I101*H101,2)</f>
        <v>0</v>
      </c>
      <c r="R101" s="216">
        <f>ROUND(J101*H101,2)</f>
        <v>0</v>
      </c>
      <c r="S101" s="82"/>
      <c r="T101" s="217">
        <f>S101*H101</f>
        <v>0</v>
      </c>
      <c r="U101" s="217">
        <v>0</v>
      </c>
      <c r="V101" s="217">
        <f>U101*H101</f>
        <v>0</v>
      </c>
      <c r="W101" s="217">
        <v>0</v>
      </c>
      <c r="X101" s="218">
        <f>W101*H101</f>
        <v>0</v>
      </c>
      <c r="Y101" s="36"/>
      <c r="Z101" s="36"/>
      <c r="AA101" s="36"/>
      <c r="AB101" s="36"/>
      <c r="AC101" s="36"/>
      <c r="AD101" s="36"/>
      <c r="AE101" s="36"/>
      <c r="AR101" s="219" t="s">
        <v>128</v>
      </c>
      <c r="AT101" s="219" t="s">
        <v>124</v>
      </c>
      <c r="AU101" s="219" t="s">
        <v>86</v>
      </c>
      <c r="AY101" s="15" t="s">
        <v>121</v>
      </c>
      <c r="BE101" s="220">
        <f>IF(O101="základní",K101,0)</f>
        <v>0</v>
      </c>
      <c r="BF101" s="220">
        <f>IF(O101="snížená",K101,0)</f>
        <v>0</v>
      </c>
      <c r="BG101" s="220">
        <f>IF(O101="zákl. přenesená",K101,0)</f>
        <v>0</v>
      </c>
      <c r="BH101" s="220">
        <f>IF(O101="sníž. přenesená",K101,0)</f>
        <v>0</v>
      </c>
      <c r="BI101" s="220">
        <f>IF(O101="nulová",K101,0)</f>
        <v>0</v>
      </c>
      <c r="BJ101" s="15" t="s">
        <v>84</v>
      </c>
      <c r="BK101" s="220">
        <f>ROUND(P101*H101,2)</f>
        <v>0</v>
      </c>
      <c r="BL101" s="15" t="s">
        <v>128</v>
      </c>
      <c r="BM101" s="219" t="s">
        <v>188</v>
      </c>
    </row>
    <row r="102" s="2" customFormat="1" ht="16.5" customHeight="1">
      <c r="A102" s="36"/>
      <c r="B102" s="37"/>
      <c r="C102" s="206" t="s">
        <v>189</v>
      </c>
      <c r="D102" s="206" t="s">
        <v>124</v>
      </c>
      <c r="E102" s="207" t="s">
        <v>190</v>
      </c>
      <c r="F102" s="208" t="s">
        <v>191</v>
      </c>
      <c r="G102" s="209" t="s">
        <v>127</v>
      </c>
      <c r="H102" s="210">
        <v>1</v>
      </c>
      <c r="I102" s="211"/>
      <c r="J102" s="211"/>
      <c r="K102" s="212">
        <f>ROUND(P102*H102,2)</f>
        <v>0</v>
      </c>
      <c r="L102" s="213"/>
      <c r="M102" s="42"/>
      <c r="N102" s="214" t="s">
        <v>20</v>
      </c>
      <c r="O102" s="215" t="s">
        <v>45</v>
      </c>
      <c r="P102" s="216">
        <f>I102+J102</f>
        <v>0</v>
      </c>
      <c r="Q102" s="216">
        <f>ROUND(I102*H102,2)</f>
        <v>0</v>
      </c>
      <c r="R102" s="216">
        <f>ROUND(J102*H102,2)</f>
        <v>0</v>
      </c>
      <c r="S102" s="82"/>
      <c r="T102" s="217">
        <f>S102*H102</f>
        <v>0</v>
      </c>
      <c r="U102" s="217">
        <v>0</v>
      </c>
      <c r="V102" s="217">
        <f>U102*H102</f>
        <v>0</v>
      </c>
      <c r="W102" s="217">
        <v>0</v>
      </c>
      <c r="X102" s="218">
        <f>W102*H102</f>
        <v>0</v>
      </c>
      <c r="Y102" s="36"/>
      <c r="Z102" s="36"/>
      <c r="AA102" s="36"/>
      <c r="AB102" s="36"/>
      <c r="AC102" s="36"/>
      <c r="AD102" s="36"/>
      <c r="AE102" s="36"/>
      <c r="AR102" s="219" t="s">
        <v>128</v>
      </c>
      <c r="AT102" s="219" t="s">
        <v>124</v>
      </c>
      <c r="AU102" s="219" t="s">
        <v>86</v>
      </c>
      <c r="AY102" s="15" t="s">
        <v>121</v>
      </c>
      <c r="BE102" s="220">
        <f>IF(O102="základní",K102,0)</f>
        <v>0</v>
      </c>
      <c r="BF102" s="220">
        <f>IF(O102="snížená",K102,0)</f>
        <v>0</v>
      </c>
      <c r="BG102" s="220">
        <f>IF(O102="zákl. přenesená",K102,0)</f>
        <v>0</v>
      </c>
      <c r="BH102" s="220">
        <f>IF(O102="sníž. přenesená",K102,0)</f>
        <v>0</v>
      </c>
      <c r="BI102" s="220">
        <f>IF(O102="nulová",K102,0)</f>
        <v>0</v>
      </c>
      <c r="BJ102" s="15" t="s">
        <v>84</v>
      </c>
      <c r="BK102" s="220">
        <f>ROUND(P102*H102,2)</f>
        <v>0</v>
      </c>
      <c r="BL102" s="15" t="s">
        <v>128</v>
      </c>
      <c r="BM102" s="219" t="s">
        <v>192</v>
      </c>
    </row>
    <row r="103" s="2" customFormat="1" ht="24.15" customHeight="1">
      <c r="A103" s="36"/>
      <c r="B103" s="37"/>
      <c r="C103" s="206" t="s">
        <v>193</v>
      </c>
      <c r="D103" s="206" t="s">
        <v>124</v>
      </c>
      <c r="E103" s="207" t="s">
        <v>194</v>
      </c>
      <c r="F103" s="208" t="s">
        <v>195</v>
      </c>
      <c r="G103" s="209" t="s">
        <v>127</v>
      </c>
      <c r="H103" s="210">
        <v>1</v>
      </c>
      <c r="I103" s="211"/>
      <c r="J103" s="211"/>
      <c r="K103" s="212">
        <f>ROUND(P103*H103,2)</f>
        <v>0</v>
      </c>
      <c r="L103" s="213"/>
      <c r="M103" s="42"/>
      <c r="N103" s="214" t="s">
        <v>20</v>
      </c>
      <c r="O103" s="215" t="s">
        <v>45</v>
      </c>
      <c r="P103" s="216">
        <f>I103+J103</f>
        <v>0</v>
      </c>
      <c r="Q103" s="216">
        <f>ROUND(I103*H103,2)</f>
        <v>0</v>
      </c>
      <c r="R103" s="216">
        <f>ROUND(J103*H103,2)</f>
        <v>0</v>
      </c>
      <c r="S103" s="82"/>
      <c r="T103" s="217">
        <f>S103*H103</f>
        <v>0</v>
      </c>
      <c r="U103" s="217">
        <v>0</v>
      </c>
      <c r="V103" s="217">
        <f>U103*H103</f>
        <v>0</v>
      </c>
      <c r="W103" s="217">
        <v>0</v>
      </c>
      <c r="X103" s="218">
        <f>W103*H103</f>
        <v>0</v>
      </c>
      <c r="Y103" s="36"/>
      <c r="Z103" s="36"/>
      <c r="AA103" s="36"/>
      <c r="AB103" s="36"/>
      <c r="AC103" s="36"/>
      <c r="AD103" s="36"/>
      <c r="AE103" s="36"/>
      <c r="AR103" s="219" t="s">
        <v>128</v>
      </c>
      <c r="AT103" s="219" t="s">
        <v>124</v>
      </c>
      <c r="AU103" s="219" t="s">
        <v>86</v>
      </c>
      <c r="AY103" s="15" t="s">
        <v>121</v>
      </c>
      <c r="BE103" s="220">
        <f>IF(O103="základní",K103,0)</f>
        <v>0</v>
      </c>
      <c r="BF103" s="220">
        <f>IF(O103="snížená",K103,0)</f>
        <v>0</v>
      </c>
      <c r="BG103" s="220">
        <f>IF(O103="zákl. přenesená",K103,0)</f>
        <v>0</v>
      </c>
      <c r="BH103" s="220">
        <f>IF(O103="sníž. přenesená",K103,0)</f>
        <v>0</v>
      </c>
      <c r="BI103" s="220">
        <f>IF(O103="nulová",K103,0)</f>
        <v>0</v>
      </c>
      <c r="BJ103" s="15" t="s">
        <v>84</v>
      </c>
      <c r="BK103" s="220">
        <f>ROUND(P103*H103,2)</f>
        <v>0</v>
      </c>
      <c r="BL103" s="15" t="s">
        <v>128</v>
      </c>
      <c r="BM103" s="219" t="s">
        <v>196</v>
      </c>
    </row>
    <row r="104" s="2" customFormat="1" ht="24.15" customHeight="1">
      <c r="A104" s="36"/>
      <c r="B104" s="37"/>
      <c r="C104" s="206" t="s">
        <v>197</v>
      </c>
      <c r="D104" s="206" t="s">
        <v>124</v>
      </c>
      <c r="E104" s="207" t="s">
        <v>198</v>
      </c>
      <c r="F104" s="208" t="s">
        <v>199</v>
      </c>
      <c r="G104" s="209" t="s">
        <v>127</v>
      </c>
      <c r="H104" s="210">
        <v>1</v>
      </c>
      <c r="I104" s="211"/>
      <c r="J104" s="211"/>
      <c r="K104" s="212">
        <f>ROUND(P104*H104,2)</f>
        <v>0</v>
      </c>
      <c r="L104" s="213"/>
      <c r="M104" s="42"/>
      <c r="N104" s="231" t="s">
        <v>20</v>
      </c>
      <c r="O104" s="232" t="s">
        <v>45</v>
      </c>
      <c r="P104" s="233">
        <f>I104+J104</f>
        <v>0</v>
      </c>
      <c r="Q104" s="233">
        <f>ROUND(I104*H104,2)</f>
        <v>0</v>
      </c>
      <c r="R104" s="233">
        <f>ROUND(J104*H104,2)</f>
        <v>0</v>
      </c>
      <c r="S104" s="234"/>
      <c r="T104" s="235">
        <f>S104*H104</f>
        <v>0</v>
      </c>
      <c r="U104" s="235">
        <v>0</v>
      </c>
      <c r="V104" s="235">
        <f>U104*H104</f>
        <v>0</v>
      </c>
      <c r="W104" s="235">
        <v>0</v>
      </c>
      <c r="X104" s="236">
        <f>W104*H104</f>
        <v>0</v>
      </c>
      <c r="Y104" s="36"/>
      <c r="Z104" s="36"/>
      <c r="AA104" s="36"/>
      <c r="AB104" s="36"/>
      <c r="AC104" s="36"/>
      <c r="AD104" s="36"/>
      <c r="AE104" s="36"/>
      <c r="AR104" s="219" t="s">
        <v>128</v>
      </c>
      <c r="AT104" s="219" t="s">
        <v>124</v>
      </c>
      <c r="AU104" s="219" t="s">
        <v>86</v>
      </c>
      <c r="AY104" s="15" t="s">
        <v>121</v>
      </c>
      <c r="BE104" s="220">
        <f>IF(O104="základní",K104,0)</f>
        <v>0</v>
      </c>
      <c r="BF104" s="220">
        <f>IF(O104="snížená",K104,0)</f>
        <v>0</v>
      </c>
      <c r="BG104" s="220">
        <f>IF(O104="zákl. přenesená",K104,0)</f>
        <v>0</v>
      </c>
      <c r="BH104" s="220">
        <f>IF(O104="sníž. přenesená",K104,0)</f>
        <v>0</v>
      </c>
      <c r="BI104" s="220">
        <f>IF(O104="nulová",K104,0)</f>
        <v>0</v>
      </c>
      <c r="BJ104" s="15" t="s">
        <v>84</v>
      </c>
      <c r="BK104" s="220">
        <f>ROUND(P104*H104,2)</f>
        <v>0</v>
      </c>
      <c r="BL104" s="15" t="s">
        <v>128</v>
      </c>
      <c r="BM104" s="219" t="s">
        <v>200</v>
      </c>
    </row>
    <row r="105" s="2" customFormat="1" ht="6.96" customHeight="1">
      <c r="A105" s="36"/>
      <c r="B105" s="57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42"/>
      <c r="N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</sheetData>
  <sheetProtection sheet="1" autoFilter="0" formatColumns="0" formatRows="0" objects="1" scenarios="1" spinCount="100000" saltValue="8j7B1Xv8ceoRMUW8Bxqxnhe9zIfJGowrZbC4SGUuNVYEImwQVOEVwzUJ4He8d8gWkSlw46ux4fF+olnLwh4Cfg==" hashValue="ajtg3+wGP44mMInfuR95FJV77x9RB4IZrczURytYKicDWM4tVjB8SNrjUZ1bdd7dh+cvvAIjYGOQaUZ7qeU6ZA==" algorithmName="SHA-512" password="CC35"/>
  <autoFilter ref="C82:L104"/>
  <mergeCells count="9">
    <mergeCell ref="E7:H7"/>
    <mergeCell ref="E9:H9"/>
    <mergeCell ref="E18:H18"/>
    <mergeCell ref="E27:H27"/>
    <mergeCell ref="E50:H50"/>
    <mergeCell ref="E52:H52"/>
    <mergeCell ref="E73:H73"/>
    <mergeCell ref="E75:H75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15.5" style="1" hidden="1" customWidth="1"/>
    <col min="13" max="13" width="9.332031" style="1" customWidth="1"/>
    <col min="14" max="14" width="10.83203" style="1" hidden="1" customWidth="1"/>
    <col min="15" max="15" width="9.332031" style="1" hidden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4.16016" style="1" hidden="1" customWidth="1"/>
    <col min="22" max="22" width="14.16016" style="1" hidden="1" customWidth="1"/>
    <col min="23" max="23" width="14.16016" style="1" hidden="1" customWidth="1"/>
    <col min="24" max="24" width="14.16016" style="1" hidden="1" customWidth="1"/>
    <col min="25" max="25" width="12.33203" style="1" hidden="1" customWidth="1"/>
    <col min="26" max="26" width="16.33203" style="1" customWidth="1"/>
    <col min="27" max="27" width="12.33203" style="1" customWidth="1"/>
    <col min="28" max="28" width="15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T2" s="15" t="s">
        <v>88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8"/>
      <c r="AT3" s="15" t="s">
        <v>86</v>
      </c>
    </row>
    <row r="4" s="1" customFormat="1" ht="24.96" customHeight="1">
      <c r="B4" s="18"/>
      <c r="D4" s="129" t="s">
        <v>89</v>
      </c>
      <c r="M4" s="18"/>
      <c r="N4" s="130" t="s">
        <v>11</v>
      </c>
      <c r="AT4" s="15" t="s">
        <v>4</v>
      </c>
    </row>
    <row r="5" s="1" customFormat="1" ht="6.96" customHeight="1">
      <c r="B5" s="18"/>
      <c r="M5" s="18"/>
    </row>
    <row r="6" s="1" customFormat="1" ht="12" customHeight="1">
      <c r="B6" s="18"/>
      <c r="D6" s="131" t="s">
        <v>17</v>
      </c>
      <c r="M6" s="18"/>
    </row>
    <row r="7" s="1" customFormat="1" ht="16.5" customHeight="1">
      <c r="B7" s="18"/>
      <c r="E7" s="132" t="str">
        <f>'Rekapitulace stavby'!K6</f>
        <v>Rozvoj vodíkové mobility v Ostravě 1.etapa - 1.a2. fáze</v>
      </c>
      <c r="F7" s="131"/>
      <c r="G7" s="131"/>
      <c r="H7" s="131"/>
      <c r="M7" s="18"/>
    </row>
    <row r="8" s="2" customFormat="1" ht="12" customHeight="1">
      <c r="A8" s="36"/>
      <c r="B8" s="42"/>
      <c r="C8" s="36"/>
      <c r="D8" s="131" t="s">
        <v>90</v>
      </c>
      <c r="E8" s="36"/>
      <c r="F8" s="36"/>
      <c r="G8" s="36"/>
      <c r="H8" s="36"/>
      <c r="I8" s="36"/>
      <c r="J8" s="36"/>
      <c r="K8" s="36"/>
      <c r="L8" s="36"/>
      <c r="M8" s="13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34" t="s">
        <v>201</v>
      </c>
      <c r="F9" s="36"/>
      <c r="G9" s="36"/>
      <c r="H9" s="36"/>
      <c r="I9" s="36"/>
      <c r="J9" s="36"/>
      <c r="K9" s="36"/>
      <c r="L9" s="36"/>
      <c r="M9" s="13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13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1" t="s">
        <v>19</v>
      </c>
      <c r="E11" s="36"/>
      <c r="F11" s="135" t="s">
        <v>20</v>
      </c>
      <c r="G11" s="36"/>
      <c r="H11" s="36"/>
      <c r="I11" s="131" t="s">
        <v>21</v>
      </c>
      <c r="J11" s="135" t="s">
        <v>20</v>
      </c>
      <c r="K11" s="36"/>
      <c r="L11" s="36"/>
      <c r="M11" s="13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1" t="s">
        <v>22</v>
      </c>
      <c r="E12" s="36"/>
      <c r="F12" s="135" t="s">
        <v>23</v>
      </c>
      <c r="G12" s="36"/>
      <c r="H12" s="36"/>
      <c r="I12" s="131" t="s">
        <v>24</v>
      </c>
      <c r="J12" s="136" t="str">
        <f>'Rekapitulace stavby'!AN8</f>
        <v>26. 11. 2021</v>
      </c>
      <c r="K12" s="36"/>
      <c r="L12" s="36"/>
      <c r="M12" s="13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13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1" t="s">
        <v>26</v>
      </c>
      <c r="E14" s="36"/>
      <c r="F14" s="36"/>
      <c r="G14" s="36"/>
      <c r="H14" s="36"/>
      <c r="I14" s="131" t="s">
        <v>27</v>
      </c>
      <c r="J14" s="135" t="s">
        <v>28</v>
      </c>
      <c r="K14" s="36"/>
      <c r="L14" s="36"/>
      <c r="M14" s="13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35" t="s">
        <v>29</v>
      </c>
      <c r="F15" s="36"/>
      <c r="G15" s="36"/>
      <c r="H15" s="36"/>
      <c r="I15" s="131" t="s">
        <v>30</v>
      </c>
      <c r="J15" s="135" t="s">
        <v>20</v>
      </c>
      <c r="K15" s="36"/>
      <c r="L15" s="36"/>
      <c r="M15" s="13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13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1" t="s">
        <v>31</v>
      </c>
      <c r="E17" s="36"/>
      <c r="F17" s="36"/>
      <c r="G17" s="36"/>
      <c r="H17" s="36"/>
      <c r="I17" s="131" t="s">
        <v>27</v>
      </c>
      <c r="J17" s="31" t="str">
        <f>'Rekapitulace stavby'!AN13</f>
        <v>Vyplň údaj</v>
      </c>
      <c r="K17" s="36"/>
      <c r="L17" s="36"/>
      <c r="M17" s="13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35"/>
      <c r="G18" s="135"/>
      <c r="H18" s="135"/>
      <c r="I18" s="131" t="s">
        <v>30</v>
      </c>
      <c r="J18" s="31" t="str">
        <f>'Rekapitulace stavby'!AN14</f>
        <v>Vyplň údaj</v>
      </c>
      <c r="K18" s="36"/>
      <c r="L18" s="36"/>
      <c r="M18" s="13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13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1" t="s">
        <v>33</v>
      </c>
      <c r="E20" s="36"/>
      <c r="F20" s="36"/>
      <c r="G20" s="36"/>
      <c r="H20" s="36"/>
      <c r="I20" s="131" t="s">
        <v>27</v>
      </c>
      <c r="J20" s="135" t="s">
        <v>34</v>
      </c>
      <c r="K20" s="36"/>
      <c r="L20" s="36"/>
      <c r="M20" s="13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35" t="s">
        <v>35</v>
      </c>
      <c r="F21" s="36"/>
      <c r="G21" s="36"/>
      <c r="H21" s="36"/>
      <c r="I21" s="131" t="s">
        <v>30</v>
      </c>
      <c r="J21" s="135" t="s">
        <v>20</v>
      </c>
      <c r="K21" s="36"/>
      <c r="L21" s="36"/>
      <c r="M21" s="13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13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1" t="s">
        <v>36</v>
      </c>
      <c r="E23" s="36"/>
      <c r="F23" s="36"/>
      <c r="G23" s="36"/>
      <c r="H23" s="36"/>
      <c r="I23" s="131" t="s">
        <v>27</v>
      </c>
      <c r="J23" s="135" t="s">
        <v>20</v>
      </c>
      <c r="K23" s="36"/>
      <c r="L23" s="36"/>
      <c r="M23" s="13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35" t="s">
        <v>37</v>
      </c>
      <c r="F24" s="36"/>
      <c r="G24" s="36"/>
      <c r="H24" s="36"/>
      <c r="I24" s="131" t="s">
        <v>30</v>
      </c>
      <c r="J24" s="135" t="s">
        <v>20</v>
      </c>
      <c r="K24" s="36"/>
      <c r="L24" s="36"/>
      <c r="M24" s="13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13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1" t="s">
        <v>38</v>
      </c>
      <c r="E26" s="36"/>
      <c r="F26" s="36"/>
      <c r="G26" s="36"/>
      <c r="H26" s="36"/>
      <c r="I26" s="36"/>
      <c r="J26" s="36"/>
      <c r="K26" s="36"/>
      <c r="L26" s="36"/>
      <c r="M26" s="13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37"/>
      <c r="B27" s="138"/>
      <c r="C27" s="137"/>
      <c r="D27" s="137"/>
      <c r="E27" s="139" t="s">
        <v>20</v>
      </c>
      <c r="F27" s="139"/>
      <c r="G27" s="139"/>
      <c r="H27" s="139"/>
      <c r="I27" s="137"/>
      <c r="J27" s="137"/>
      <c r="K27" s="137"/>
      <c r="L27" s="137"/>
      <c r="M27" s="140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13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1"/>
      <c r="E29" s="141"/>
      <c r="F29" s="141"/>
      <c r="G29" s="141"/>
      <c r="H29" s="141"/>
      <c r="I29" s="141"/>
      <c r="J29" s="141"/>
      <c r="K29" s="141"/>
      <c r="L29" s="141"/>
      <c r="M29" s="13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>
      <c r="A30" s="36"/>
      <c r="B30" s="42"/>
      <c r="C30" s="36"/>
      <c r="D30" s="36"/>
      <c r="E30" s="131" t="s">
        <v>92</v>
      </c>
      <c r="F30" s="36"/>
      <c r="G30" s="36"/>
      <c r="H30" s="36"/>
      <c r="I30" s="36"/>
      <c r="J30" s="36"/>
      <c r="K30" s="142">
        <f>I61</f>
        <v>0</v>
      </c>
      <c r="L30" s="36"/>
      <c r="M30" s="13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>
      <c r="A31" s="36"/>
      <c r="B31" s="42"/>
      <c r="C31" s="36"/>
      <c r="D31" s="36"/>
      <c r="E31" s="131" t="s">
        <v>93</v>
      </c>
      <c r="F31" s="36"/>
      <c r="G31" s="36"/>
      <c r="H31" s="36"/>
      <c r="I31" s="36"/>
      <c r="J31" s="36"/>
      <c r="K31" s="142">
        <f>J61</f>
        <v>0</v>
      </c>
      <c r="L31" s="36"/>
      <c r="M31" s="13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25.44" customHeight="1">
      <c r="A32" s="36"/>
      <c r="B32" s="42"/>
      <c r="C32" s="36"/>
      <c r="D32" s="143" t="s">
        <v>40</v>
      </c>
      <c r="E32" s="36"/>
      <c r="F32" s="36"/>
      <c r="G32" s="36"/>
      <c r="H32" s="36"/>
      <c r="I32" s="36"/>
      <c r="J32" s="36"/>
      <c r="K32" s="144">
        <f>ROUND(K85, 2)</f>
        <v>0</v>
      </c>
      <c r="L32" s="36"/>
      <c r="M32" s="13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6.96" customHeight="1">
      <c r="A33" s="36"/>
      <c r="B33" s="42"/>
      <c r="C33" s="36"/>
      <c r="D33" s="141"/>
      <c r="E33" s="141"/>
      <c r="F33" s="141"/>
      <c r="G33" s="141"/>
      <c r="H33" s="141"/>
      <c r="I33" s="141"/>
      <c r="J33" s="141"/>
      <c r="K33" s="141"/>
      <c r="L33" s="141"/>
      <c r="M33" s="13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36"/>
      <c r="F34" s="145" t="s">
        <v>42</v>
      </c>
      <c r="G34" s="36"/>
      <c r="H34" s="36"/>
      <c r="I34" s="145" t="s">
        <v>41</v>
      </c>
      <c r="J34" s="36"/>
      <c r="K34" s="145" t="s">
        <v>43</v>
      </c>
      <c r="L34" s="36"/>
      <c r="M34" s="13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14.4" customHeight="1">
      <c r="A35" s="36"/>
      <c r="B35" s="42"/>
      <c r="C35" s="36"/>
      <c r="D35" s="146" t="s">
        <v>44</v>
      </c>
      <c r="E35" s="131" t="s">
        <v>45</v>
      </c>
      <c r="F35" s="142">
        <f>ROUND((SUM(BE85:BE100)),  2)</f>
        <v>0</v>
      </c>
      <c r="G35" s="36"/>
      <c r="H35" s="36"/>
      <c r="I35" s="147">
        <v>0.20999999999999999</v>
      </c>
      <c r="J35" s="36"/>
      <c r="K35" s="142">
        <f>ROUND(((SUM(BE85:BE100))*I35),  2)</f>
        <v>0</v>
      </c>
      <c r="L35" s="36"/>
      <c r="M35" s="13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42"/>
      <c r="C36" s="36"/>
      <c r="D36" s="36"/>
      <c r="E36" s="131" t="s">
        <v>46</v>
      </c>
      <c r="F36" s="142">
        <f>ROUND((SUM(BF85:BF100)),  2)</f>
        <v>0</v>
      </c>
      <c r="G36" s="36"/>
      <c r="H36" s="36"/>
      <c r="I36" s="147">
        <v>0.14999999999999999</v>
      </c>
      <c r="J36" s="36"/>
      <c r="K36" s="142">
        <f>ROUND(((SUM(BF85:BF100))*I36),  2)</f>
        <v>0</v>
      </c>
      <c r="L36" s="36"/>
      <c r="M36" s="13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1" t="s">
        <v>47</v>
      </c>
      <c r="F37" s="142">
        <f>ROUND((SUM(BG85:BG100)),  2)</f>
        <v>0</v>
      </c>
      <c r="G37" s="36"/>
      <c r="H37" s="36"/>
      <c r="I37" s="147">
        <v>0.20999999999999999</v>
      </c>
      <c r="J37" s="36"/>
      <c r="K37" s="142">
        <f>0</f>
        <v>0</v>
      </c>
      <c r="L37" s="36"/>
      <c r="M37" s="13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42"/>
      <c r="C38" s="36"/>
      <c r="D38" s="36"/>
      <c r="E38" s="131" t="s">
        <v>48</v>
      </c>
      <c r="F38" s="142">
        <f>ROUND((SUM(BH85:BH100)),  2)</f>
        <v>0</v>
      </c>
      <c r="G38" s="36"/>
      <c r="H38" s="36"/>
      <c r="I38" s="147">
        <v>0.14999999999999999</v>
      </c>
      <c r="J38" s="36"/>
      <c r="K38" s="142">
        <f>0</f>
        <v>0</v>
      </c>
      <c r="L38" s="36"/>
      <c r="M38" s="1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42"/>
      <c r="C39" s="36"/>
      <c r="D39" s="36"/>
      <c r="E39" s="131" t="s">
        <v>49</v>
      </c>
      <c r="F39" s="142">
        <f>ROUND((SUM(BI85:BI100)),  2)</f>
        <v>0</v>
      </c>
      <c r="G39" s="36"/>
      <c r="H39" s="36"/>
      <c r="I39" s="147">
        <v>0</v>
      </c>
      <c r="J39" s="36"/>
      <c r="K39" s="142">
        <f>0</f>
        <v>0</v>
      </c>
      <c r="L39" s="36"/>
      <c r="M39" s="13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6.96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13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2" customFormat="1" ht="25.44" customHeight="1">
      <c r="A41" s="36"/>
      <c r="B41" s="42"/>
      <c r="C41" s="148"/>
      <c r="D41" s="149" t="s">
        <v>50</v>
      </c>
      <c r="E41" s="150"/>
      <c r="F41" s="150"/>
      <c r="G41" s="151" t="s">
        <v>51</v>
      </c>
      <c r="H41" s="152" t="s">
        <v>52</v>
      </c>
      <c r="I41" s="150"/>
      <c r="J41" s="150"/>
      <c r="K41" s="153">
        <f>SUM(K32:K39)</f>
        <v>0</v>
      </c>
      <c r="L41" s="154"/>
      <c r="M41" s="13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14.4" customHeight="1">
      <c r="A42" s="36"/>
      <c r="B42" s="155"/>
      <c r="C42" s="156"/>
      <c r="D42" s="156"/>
      <c r="E42" s="156"/>
      <c r="F42" s="156"/>
      <c r="G42" s="156"/>
      <c r="H42" s="156"/>
      <c r="I42" s="156"/>
      <c r="J42" s="156"/>
      <c r="K42" s="156"/>
      <c r="L42" s="156"/>
      <c r="M42" s="13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="2" customFormat="1" ht="6.96" customHeight="1">
      <c r="A46" s="36"/>
      <c r="B46" s="157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33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="2" customFormat="1" ht="24.96" customHeight="1">
      <c r="A47" s="36"/>
      <c r="B47" s="37"/>
      <c r="C47" s="21" t="s">
        <v>94</v>
      </c>
      <c r="D47" s="38"/>
      <c r="E47" s="38"/>
      <c r="F47" s="38"/>
      <c r="G47" s="38"/>
      <c r="H47" s="38"/>
      <c r="I47" s="38"/>
      <c r="J47" s="38"/>
      <c r="K47" s="38"/>
      <c r="L47" s="38"/>
      <c r="M47" s="133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="2" customFormat="1" ht="6.96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133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="2" customFormat="1" ht="12" customHeight="1">
      <c r="A49" s="36"/>
      <c r="B49" s="37"/>
      <c r="C49" s="30" t="s">
        <v>17</v>
      </c>
      <c r="D49" s="38"/>
      <c r="E49" s="38"/>
      <c r="F49" s="38"/>
      <c r="G49" s="38"/>
      <c r="H49" s="38"/>
      <c r="I49" s="38"/>
      <c r="J49" s="38"/>
      <c r="K49" s="38"/>
      <c r="L49" s="38"/>
      <c r="M49" s="133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="2" customFormat="1" ht="16.5" customHeight="1">
      <c r="A50" s="36"/>
      <c r="B50" s="37"/>
      <c r="C50" s="38"/>
      <c r="D50" s="38"/>
      <c r="E50" s="159" t="str">
        <f>E7</f>
        <v>Rozvoj vodíkové mobility v Ostravě 1.etapa - 1.a2. fáze</v>
      </c>
      <c r="F50" s="30"/>
      <c r="G50" s="30"/>
      <c r="H50" s="30"/>
      <c r="I50" s="38"/>
      <c r="J50" s="38"/>
      <c r="K50" s="38"/>
      <c r="L50" s="38"/>
      <c r="M50" s="133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="2" customFormat="1" ht="12" customHeight="1">
      <c r="A51" s="36"/>
      <c r="B51" s="37"/>
      <c r="C51" s="30" t="s">
        <v>90</v>
      </c>
      <c r="D51" s="38"/>
      <c r="E51" s="38"/>
      <c r="F51" s="38"/>
      <c r="G51" s="38"/>
      <c r="H51" s="38"/>
      <c r="I51" s="38"/>
      <c r="J51" s="38"/>
      <c r="K51" s="38"/>
      <c r="L51" s="38"/>
      <c r="M51" s="133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="2" customFormat="1" ht="16.5" customHeight="1">
      <c r="A52" s="36"/>
      <c r="B52" s="37"/>
      <c r="C52" s="38"/>
      <c r="D52" s="38"/>
      <c r="E52" s="67" t="str">
        <f>E9</f>
        <v>VRN - VRN</v>
      </c>
      <c r="F52" s="38"/>
      <c r="G52" s="38"/>
      <c r="H52" s="38"/>
      <c r="I52" s="38"/>
      <c r="J52" s="38"/>
      <c r="K52" s="38"/>
      <c r="L52" s="38"/>
      <c r="M52" s="133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="2" customFormat="1" ht="6.96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133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="2" customFormat="1" ht="12" customHeight="1">
      <c r="A54" s="36"/>
      <c r="B54" s="37"/>
      <c r="C54" s="30" t="s">
        <v>22</v>
      </c>
      <c r="D54" s="38"/>
      <c r="E54" s="38"/>
      <c r="F54" s="25" t="str">
        <f>F12</f>
        <v>Ostrava</v>
      </c>
      <c r="G54" s="38"/>
      <c r="H54" s="38"/>
      <c r="I54" s="30" t="s">
        <v>24</v>
      </c>
      <c r="J54" s="70" t="str">
        <f>IF(J12="","",J12)</f>
        <v>26. 11. 2021</v>
      </c>
      <c r="K54" s="38"/>
      <c r="L54" s="38"/>
      <c r="M54" s="133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="2" customFormat="1" ht="6.96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133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="2" customFormat="1" ht="15.15" customHeight="1">
      <c r="A56" s="36"/>
      <c r="B56" s="37"/>
      <c r="C56" s="30" t="s">
        <v>26</v>
      </c>
      <c r="D56" s="38"/>
      <c r="E56" s="38"/>
      <c r="F56" s="25" t="str">
        <f>E15</f>
        <v>Dopravní podnik Ostrava a.s.</v>
      </c>
      <c r="G56" s="38"/>
      <c r="H56" s="38"/>
      <c r="I56" s="30" t="s">
        <v>33</v>
      </c>
      <c r="J56" s="34" t="str">
        <f>E21</f>
        <v>IGEA s.r.o.</v>
      </c>
      <c r="K56" s="38"/>
      <c r="L56" s="38"/>
      <c r="M56" s="133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="2" customFormat="1" ht="15.15" customHeight="1">
      <c r="A57" s="36"/>
      <c r="B57" s="37"/>
      <c r="C57" s="30" t="s">
        <v>31</v>
      </c>
      <c r="D57" s="38"/>
      <c r="E57" s="38"/>
      <c r="F57" s="25" t="str">
        <f>IF(E18="","",E18)</f>
        <v>Vyplň údaj</v>
      </c>
      <c r="G57" s="38"/>
      <c r="H57" s="38"/>
      <c r="I57" s="30" t="s">
        <v>36</v>
      </c>
      <c r="J57" s="34" t="str">
        <f>E24</f>
        <v>R.Vojtěchová</v>
      </c>
      <c r="K57" s="38"/>
      <c r="L57" s="38"/>
      <c r="M57" s="133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="2" customFormat="1" ht="10.32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133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="2" customFormat="1" ht="29.28" customHeight="1">
      <c r="A59" s="36"/>
      <c r="B59" s="37"/>
      <c r="C59" s="160" t="s">
        <v>95</v>
      </c>
      <c r="D59" s="161"/>
      <c r="E59" s="161"/>
      <c r="F59" s="161"/>
      <c r="G59" s="161"/>
      <c r="H59" s="161"/>
      <c r="I59" s="162" t="s">
        <v>96</v>
      </c>
      <c r="J59" s="162" t="s">
        <v>97</v>
      </c>
      <c r="K59" s="162" t="s">
        <v>98</v>
      </c>
      <c r="L59" s="161"/>
      <c r="M59" s="133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="2" customFormat="1" ht="10.32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133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="2" customFormat="1" ht="22.8" customHeight="1">
      <c r="A61" s="36"/>
      <c r="B61" s="37"/>
      <c r="C61" s="163" t="s">
        <v>74</v>
      </c>
      <c r="D61" s="38"/>
      <c r="E61" s="38"/>
      <c r="F61" s="38"/>
      <c r="G61" s="38"/>
      <c r="H61" s="38"/>
      <c r="I61" s="100">
        <f>Q85</f>
        <v>0</v>
      </c>
      <c r="J61" s="100">
        <f>R85</f>
        <v>0</v>
      </c>
      <c r="K61" s="100">
        <f>K85</f>
        <v>0</v>
      </c>
      <c r="L61" s="38"/>
      <c r="M61" s="13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U61" s="15" t="s">
        <v>99</v>
      </c>
    </row>
    <row r="62" s="9" customFormat="1" ht="24.96" customHeight="1">
      <c r="A62" s="9"/>
      <c r="B62" s="164"/>
      <c r="C62" s="165"/>
      <c r="D62" s="166" t="s">
        <v>202</v>
      </c>
      <c r="E62" s="167"/>
      <c r="F62" s="167"/>
      <c r="G62" s="167"/>
      <c r="H62" s="167"/>
      <c r="I62" s="168">
        <f>Q86</f>
        <v>0</v>
      </c>
      <c r="J62" s="168">
        <f>R86</f>
        <v>0</v>
      </c>
      <c r="K62" s="168">
        <f>K86</f>
        <v>0</v>
      </c>
      <c r="L62" s="165"/>
      <c r="M62" s="16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0"/>
      <c r="C63" s="171"/>
      <c r="D63" s="172" t="s">
        <v>203</v>
      </c>
      <c r="E63" s="173"/>
      <c r="F63" s="173"/>
      <c r="G63" s="173"/>
      <c r="H63" s="173"/>
      <c r="I63" s="174">
        <f>Q87</f>
        <v>0</v>
      </c>
      <c r="J63" s="174">
        <f>R87</f>
        <v>0</v>
      </c>
      <c r="K63" s="174">
        <f>K87</f>
        <v>0</v>
      </c>
      <c r="L63" s="171"/>
      <c r="M63" s="175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0"/>
      <c r="C64" s="171"/>
      <c r="D64" s="172" t="s">
        <v>204</v>
      </c>
      <c r="E64" s="173"/>
      <c r="F64" s="173"/>
      <c r="G64" s="173"/>
      <c r="H64" s="173"/>
      <c r="I64" s="174">
        <f>Q90</f>
        <v>0</v>
      </c>
      <c r="J64" s="174">
        <f>R90</f>
        <v>0</v>
      </c>
      <c r="K64" s="174">
        <f>K90</f>
        <v>0</v>
      </c>
      <c r="L64" s="171"/>
      <c r="M64" s="175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0"/>
      <c r="C65" s="171"/>
      <c r="D65" s="172" t="s">
        <v>205</v>
      </c>
      <c r="E65" s="173"/>
      <c r="F65" s="173"/>
      <c r="G65" s="173"/>
      <c r="H65" s="173"/>
      <c r="I65" s="174">
        <f>Q92</f>
        <v>0</v>
      </c>
      <c r="J65" s="174">
        <f>R92</f>
        <v>0</v>
      </c>
      <c r="K65" s="174">
        <f>K92</f>
        <v>0</v>
      </c>
      <c r="L65" s="171"/>
      <c r="M65" s="175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36"/>
      <c r="B66" s="37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133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="2" customFormat="1" ht="6.96" customHeight="1">
      <c r="A67" s="36"/>
      <c r="B67" s="57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133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71" s="2" customFormat="1" ht="6.96" customHeight="1">
      <c r="A71" s="36"/>
      <c r="B71" s="59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133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="2" customFormat="1" ht="24.96" customHeight="1">
      <c r="A72" s="36"/>
      <c r="B72" s="37"/>
      <c r="C72" s="21" t="s">
        <v>102</v>
      </c>
      <c r="D72" s="38"/>
      <c r="E72" s="38"/>
      <c r="F72" s="38"/>
      <c r="G72" s="38"/>
      <c r="H72" s="38"/>
      <c r="I72" s="38"/>
      <c r="J72" s="38"/>
      <c r="K72" s="38"/>
      <c r="L72" s="38"/>
      <c r="M72" s="133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="2" customFormat="1" ht="6.96" customHeight="1">
      <c r="A73" s="36"/>
      <c r="B73" s="37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133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="2" customFormat="1" ht="12" customHeight="1">
      <c r="A74" s="36"/>
      <c r="B74" s="37"/>
      <c r="C74" s="30" t="s">
        <v>17</v>
      </c>
      <c r="D74" s="38"/>
      <c r="E74" s="38"/>
      <c r="F74" s="38"/>
      <c r="G74" s="38"/>
      <c r="H74" s="38"/>
      <c r="I74" s="38"/>
      <c r="J74" s="38"/>
      <c r="K74" s="38"/>
      <c r="L74" s="38"/>
      <c r="M74" s="133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="2" customFormat="1" ht="16.5" customHeight="1">
      <c r="A75" s="36"/>
      <c r="B75" s="37"/>
      <c r="C75" s="38"/>
      <c r="D75" s="38"/>
      <c r="E75" s="159" t="str">
        <f>E7</f>
        <v>Rozvoj vodíkové mobility v Ostravě 1.etapa - 1.a2. fáze</v>
      </c>
      <c r="F75" s="30"/>
      <c r="G75" s="30"/>
      <c r="H75" s="30"/>
      <c r="I75" s="38"/>
      <c r="J75" s="38"/>
      <c r="K75" s="38"/>
      <c r="L75" s="38"/>
      <c r="M75" s="133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="2" customFormat="1" ht="12" customHeight="1">
      <c r="A76" s="36"/>
      <c r="B76" s="37"/>
      <c r="C76" s="30" t="s">
        <v>90</v>
      </c>
      <c r="D76" s="38"/>
      <c r="E76" s="38"/>
      <c r="F76" s="38"/>
      <c r="G76" s="38"/>
      <c r="H76" s="38"/>
      <c r="I76" s="38"/>
      <c r="J76" s="38"/>
      <c r="K76" s="38"/>
      <c r="L76" s="38"/>
      <c r="M76" s="13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6.5" customHeight="1">
      <c r="A77" s="36"/>
      <c r="B77" s="37"/>
      <c r="C77" s="38"/>
      <c r="D77" s="38"/>
      <c r="E77" s="67" t="str">
        <f>E9</f>
        <v>VRN - VRN</v>
      </c>
      <c r="F77" s="38"/>
      <c r="G77" s="38"/>
      <c r="H77" s="38"/>
      <c r="I77" s="38"/>
      <c r="J77" s="38"/>
      <c r="K77" s="38"/>
      <c r="L77" s="38"/>
      <c r="M77" s="13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="2" customFormat="1" ht="6.96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133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="2" customFormat="1" ht="12" customHeight="1">
      <c r="A79" s="36"/>
      <c r="B79" s="37"/>
      <c r="C79" s="30" t="s">
        <v>22</v>
      </c>
      <c r="D79" s="38"/>
      <c r="E79" s="38"/>
      <c r="F79" s="25" t="str">
        <f>F12</f>
        <v>Ostrava</v>
      </c>
      <c r="G79" s="38"/>
      <c r="H79" s="38"/>
      <c r="I79" s="30" t="s">
        <v>24</v>
      </c>
      <c r="J79" s="70" t="str">
        <f>IF(J12="","",J12)</f>
        <v>26. 11. 2021</v>
      </c>
      <c r="K79" s="38"/>
      <c r="L79" s="38"/>
      <c r="M79" s="133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="2" customFormat="1" ht="6.96" customHeight="1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133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="2" customFormat="1" ht="15.15" customHeight="1">
      <c r="A81" s="36"/>
      <c r="B81" s="37"/>
      <c r="C81" s="30" t="s">
        <v>26</v>
      </c>
      <c r="D81" s="38"/>
      <c r="E81" s="38"/>
      <c r="F81" s="25" t="str">
        <f>E15</f>
        <v>Dopravní podnik Ostrava a.s.</v>
      </c>
      <c r="G81" s="38"/>
      <c r="H81" s="38"/>
      <c r="I81" s="30" t="s">
        <v>33</v>
      </c>
      <c r="J81" s="34" t="str">
        <f>E21</f>
        <v>IGEA s.r.o.</v>
      </c>
      <c r="K81" s="38"/>
      <c r="L81" s="38"/>
      <c r="M81" s="13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15.15" customHeight="1">
      <c r="A82" s="36"/>
      <c r="B82" s="37"/>
      <c r="C82" s="30" t="s">
        <v>31</v>
      </c>
      <c r="D82" s="38"/>
      <c r="E82" s="38"/>
      <c r="F82" s="25" t="str">
        <f>IF(E18="","",E18)</f>
        <v>Vyplň údaj</v>
      </c>
      <c r="G82" s="38"/>
      <c r="H82" s="38"/>
      <c r="I82" s="30" t="s">
        <v>36</v>
      </c>
      <c r="J82" s="34" t="str">
        <f>E24</f>
        <v>R.Vojtěchová</v>
      </c>
      <c r="K82" s="38"/>
      <c r="L82" s="38"/>
      <c r="M82" s="13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10.32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13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11" customFormat="1" ht="29.28" customHeight="1">
      <c r="A84" s="176"/>
      <c r="B84" s="177"/>
      <c r="C84" s="178" t="s">
        <v>103</v>
      </c>
      <c r="D84" s="179" t="s">
        <v>59</v>
      </c>
      <c r="E84" s="179" t="s">
        <v>55</v>
      </c>
      <c r="F84" s="179" t="s">
        <v>56</v>
      </c>
      <c r="G84" s="179" t="s">
        <v>104</v>
      </c>
      <c r="H84" s="179" t="s">
        <v>105</v>
      </c>
      <c r="I84" s="179" t="s">
        <v>106</v>
      </c>
      <c r="J84" s="179" t="s">
        <v>107</v>
      </c>
      <c r="K84" s="180" t="s">
        <v>98</v>
      </c>
      <c r="L84" s="181" t="s">
        <v>108</v>
      </c>
      <c r="M84" s="182"/>
      <c r="N84" s="90" t="s">
        <v>20</v>
      </c>
      <c r="O84" s="91" t="s">
        <v>44</v>
      </c>
      <c r="P84" s="91" t="s">
        <v>109</v>
      </c>
      <c r="Q84" s="91" t="s">
        <v>110</v>
      </c>
      <c r="R84" s="91" t="s">
        <v>111</v>
      </c>
      <c r="S84" s="91" t="s">
        <v>112</v>
      </c>
      <c r="T84" s="91" t="s">
        <v>113</v>
      </c>
      <c r="U84" s="91" t="s">
        <v>114</v>
      </c>
      <c r="V84" s="91" t="s">
        <v>115</v>
      </c>
      <c r="W84" s="91" t="s">
        <v>116</v>
      </c>
      <c r="X84" s="92" t="s">
        <v>117</v>
      </c>
      <c r="Y84" s="176"/>
      <c r="Z84" s="176"/>
      <c r="AA84" s="176"/>
      <c r="AB84" s="176"/>
      <c r="AC84" s="176"/>
      <c r="AD84" s="176"/>
      <c r="AE84" s="176"/>
    </row>
    <row r="85" s="2" customFormat="1" ht="22.8" customHeight="1">
      <c r="A85" s="36"/>
      <c r="B85" s="37"/>
      <c r="C85" s="97" t="s">
        <v>118</v>
      </c>
      <c r="D85" s="38"/>
      <c r="E85" s="38"/>
      <c r="F85" s="38"/>
      <c r="G85" s="38"/>
      <c r="H85" s="38"/>
      <c r="I85" s="38"/>
      <c r="J85" s="38"/>
      <c r="K85" s="183">
        <f>BK85</f>
        <v>0</v>
      </c>
      <c r="L85" s="38"/>
      <c r="M85" s="42"/>
      <c r="N85" s="93"/>
      <c r="O85" s="184"/>
      <c r="P85" s="94"/>
      <c r="Q85" s="185">
        <f>Q86</f>
        <v>0</v>
      </c>
      <c r="R85" s="185">
        <f>R86</f>
        <v>0</v>
      </c>
      <c r="S85" s="94"/>
      <c r="T85" s="186">
        <f>T86</f>
        <v>0</v>
      </c>
      <c r="U85" s="94"/>
      <c r="V85" s="186">
        <f>V86</f>
        <v>0</v>
      </c>
      <c r="W85" s="94"/>
      <c r="X85" s="187">
        <f>X86</f>
        <v>0</v>
      </c>
      <c r="Y85" s="36"/>
      <c r="Z85" s="36"/>
      <c r="AA85" s="36"/>
      <c r="AB85" s="36"/>
      <c r="AC85" s="36"/>
      <c r="AD85" s="36"/>
      <c r="AE85" s="36"/>
      <c r="AT85" s="15" t="s">
        <v>75</v>
      </c>
      <c r="AU85" s="15" t="s">
        <v>99</v>
      </c>
      <c r="BK85" s="188">
        <f>BK86</f>
        <v>0</v>
      </c>
    </row>
    <row r="86" s="12" customFormat="1" ht="25.92" customHeight="1">
      <c r="A86" s="12"/>
      <c r="B86" s="189"/>
      <c r="C86" s="190"/>
      <c r="D86" s="191" t="s">
        <v>75</v>
      </c>
      <c r="E86" s="192" t="s">
        <v>87</v>
      </c>
      <c r="F86" s="192" t="s">
        <v>206</v>
      </c>
      <c r="G86" s="190"/>
      <c r="H86" s="190"/>
      <c r="I86" s="193"/>
      <c r="J86" s="193"/>
      <c r="K86" s="194">
        <f>BK86</f>
        <v>0</v>
      </c>
      <c r="L86" s="190"/>
      <c r="M86" s="195"/>
      <c r="N86" s="196"/>
      <c r="O86" s="197"/>
      <c r="P86" s="197"/>
      <c r="Q86" s="198">
        <f>Q87+Q90+Q92</f>
        <v>0</v>
      </c>
      <c r="R86" s="198">
        <f>R87+R90+R92</f>
        <v>0</v>
      </c>
      <c r="S86" s="197"/>
      <c r="T86" s="199">
        <f>T87+T90+T92</f>
        <v>0</v>
      </c>
      <c r="U86" s="197"/>
      <c r="V86" s="199">
        <f>V87+V90+V92</f>
        <v>0</v>
      </c>
      <c r="W86" s="197"/>
      <c r="X86" s="200">
        <f>X87+X90+X92</f>
        <v>0</v>
      </c>
      <c r="Y86" s="12"/>
      <c r="Z86" s="12"/>
      <c r="AA86" s="12"/>
      <c r="AB86" s="12"/>
      <c r="AC86" s="12"/>
      <c r="AD86" s="12"/>
      <c r="AE86" s="12"/>
      <c r="AR86" s="201" t="s">
        <v>142</v>
      </c>
      <c r="AT86" s="202" t="s">
        <v>75</v>
      </c>
      <c r="AU86" s="202" t="s">
        <v>76</v>
      </c>
      <c r="AY86" s="201" t="s">
        <v>121</v>
      </c>
      <c r="BK86" s="203">
        <f>BK87+BK90+BK92</f>
        <v>0</v>
      </c>
    </row>
    <row r="87" s="12" customFormat="1" ht="22.8" customHeight="1">
      <c r="A87" s="12"/>
      <c r="B87" s="189"/>
      <c r="C87" s="190"/>
      <c r="D87" s="191" t="s">
        <v>75</v>
      </c>
      <c r="E87" s="204" t="s">
        <v>207</v>
      </c>
      <c r="F87" s="204" t="s">
        <v>208</v>
      </c>
      <c r="G87" s="190"/>
      <c r="H87" s="190"/>
      <c r="I87" s="193"/>
      <c r="J87" s="193"/>
      <c r="K87" s="205">
        <f>BK87</f>
        <v>0</v>
      </c>
      <c r="L87" s="190"/>
      <c r="M87" s="195"/>
      <c r="N87" s="196"/>
      <c r="O87" s="197"/>
      <c r="P87" s="197"/>
      <c r="Q87" s="198">
        <f>SUM(Q88:Q89)</f>
        <v>0</v>
      </c>
      <c r="R87" s="198">
        <f>SUM(R88:R89)</f>
        <v>0</v>
      </c>
      <c r="S87" s="197"/>
      <c r="T87" s="199">
        <f>SUM(T88:T89)</f>
        <v>0</v>
      </c>
      <c r="U87" s="197"/>
      <c r="V87" s="199">
        <f>SUM(V88:V89)</f>
        <v>0</v>
      </c>
      <c r="W87" s="197"/>
      <c r="X87" s="200">
        <f>SUM(X88:X89)</f>
        <v>0</v>
      </c>
      <c r="Y87" s="12"/>
      <c r="Z87" s="12"/>
      <c r="AA87" s="12"/>
      <c r="AB87" s="12"/>
      <c r="AC87" s="12"/>
      <c r="AD87" s="12"/>
      <c r="AE87" s="12"/>
      <c r="AR87" s="201" t="s">
        <v>142</v>
      </c>
      <c r="AT87" s="202" t="s">
        <v>75</v>
      </c>
      <c r="AU87" s="202" t="s">
        <v>84</v>
      </c>
      <c r="AY87" s="201" t="s">
        <v>121</v>
      </c>
      <c r="BK87" s="203">
        <f>SUM(BK88:BK89)</f>
        <v>0</v>
      </c>
    </row>
    <row r="88" s="2" customFormat="1" ht="24.15" customHeight="1">
      <c r="A88" s="36"/>
      <c r="B88" s="37"/>
      <c r="C88" s="206" t="s">
        <v>84</v>
      </c>
      <c r="D88" s="206" t="s">
        <v>124</v>
      </c>
      <c r="E88" s="207" t="s">
        <v>209</v>
      </c>
      <c r="F88" s="208" t="s">
        <v>210</v>
      </c>
      <c r="G88" s="209" t="s">
        <v>127</v>
      </c>
      <c r="H88" s="210">
        <v>1</v>
      </c>
      <c r="I88" s="211"/>
      <c r="J88" s="211"/>
      <c r="K88" s="212">
        <f>ROUND(P88*H88,2)</f>
        <v>0</v>
      </c>
      <c r="L88" s="213"/>
      <c r="M88" s="42"/>
      <c r="N88" s="214" t="s">
        <v>20</v>
      </c>
      <c r="O88" s="215" t="s">
        <v>45</v>
      </c>
      <c r="P88" s="216">
        <f>I88+J88</f>
        <v>0</v>
      </c>
      <c r="Q88" s="216">
        <f>ROUND(I88*H88,2)</f>
        <v>0</v>
      </c>
      <c r="R88" s="216">
        <f>ROUND(J88*H88,2)</f>
        <v>0</v>
      </c>
      <c r="S88" s="82"/>
      <c r="T88" s="217">
        <f>S88*H88</f>
        <v>0</v>
      </c>
      <c r="U88" s="217">
        <v>0</v>
      </c>
      <c r="V88" s="217">
        <f>U88*H88</f>
        <v>0</v>
      </c>
      <c r="W88" s="217">
        <v>0</v>
      </c>
      <c r="X88" s="218">
        <f>W88*H88</f>
        <v>0</v>
      </c>
      <c r="Y88" s="36"/>
      <c r="Z88" s="36"/>
      <c r="AA88" s="36"/>
      <c r="AB88" s="36"/>
      <c r="AC88" s="36"/>
      <c r="AD88" s="36"/>
      <c r="AE88" s="36"/>
      <c r="AR88" s="219" t="s">
        <v>211</v>
      </c>
      <c r="AT88" s="219" t="s">
        <v>124</v>
      </c>
      <c r="AU88" s="219" t="s">
        <v>86</v>
      </c>
      <c r="AY88" s="15" t="s">
        <v>121</v>
      </c>
      <c r="BE88" s="220">
        <f>IF(O88="základní",K88,0)</f>
        <v>0</v>
      </c>
      <c r="BF88" s="220">
        <f>IF(O88="snížená",K88,0)</f>
        <v>0</v>
      </c>
      <c r="BG88" s="220">
        <f>IF(O88="zákl. přenesená",K88,0)</f>
        <v>0</v>
      </c>
      <c r="BH88" s="220">
        <f>IF(O88="sníž. přenesená",K88,0)</f>
        <v>0</v>
      </c>
      <c r="BI88" s="220">
        <f>IF(O88="nulová",K88,0)</f>
        <v>0</v>
      </c>
      <c r="BJ88" s="15" t="s">
        <v>84</v>
      </c>
      <c r="BK88" s="220">
        <f>ROUND(P88*H88,2)</f>
        <v>0</v>
      </c>
      <c r="BL88" s="15" t="s">
        <v>211</v>
      </c>
      <c r="BM88" s="219" t="s">
        <v>212</v>
      </c>
    </row>
    <row r="89" s="2" customFormat="1" ht="24.15" customHeight="1">
      <c r="A89" s="36"/>
      <c r="B89" s="37"/>
      <c r="C89" s="206" t="s">
        <v>86</v>
      </c>
      <c r="D89" s="206" t="s">
        <v>124</v>
      </c>
      <c r="E89" s="207" t="s">
        <v>213</v>
      </c>
      <c r="F89" s="208" t="s">
        <v>214</v>
      </c>
      <c r="G89" s="209" t="s">
        <v>127</v>
      </c>
      <c r="H89" s="210">
        <v>1</v>
      </c>
      <c r="I89" s="211"/>
      <c r="J89" s="211"/>
      <c r="K89" s="212">
        <f>ROUND(P89*H89,2)</f>
        <v>0</v>
      </c>
      <c r="L89" s="213"/>
      <c r="M89" s="42"/>
      <c r="N89" s="214" t="s">
        <v>20</v>
      </c>
      <c r="O89" s="215" t="s">
        <v>45</v>
      </c>
      <c r="P89" s="216">
        <f>I89+J89</f>
        <v>0</v>
      </c>
      <c r="Q89" s="216">
        <f>ROUND(I89*H89,2)</f>
        <v>0</v>
      </c>
      <c r="R89" s="216">
        <f>ROUND(J89*H89,2)</f>
        <v>0</v>
      </c>
      <c r="S89" s="82"/>
      <c r="T89" s="217">
        <f>S89*H89</f>
        <v>0</v>
      </c>
      <c r="U89" s="217">
        <v>0</v>
      </c>
      <c r="V89" s="217">
        <f>U89*H89</f>
        <v>0</v>
      </c>
      <c r="W89" s="217">
        <v>0</v>
      </c>
      <c r="X89" s="218">
        <f>W89*H89</f>
        <v>0</v>
      </c>
      <c r="Y89" s="36"/>
      <c r="Z89" s="36"/>
      <c r="AA89" s="36"/>
      <c r="AB89" s="36"/>
      <c r="AC89" s="36"/>
      <c r="AD89" s="36"/>
      <c r="AE89" s="36"/>
      <c r="AR89" s="219" t="s">
        <v>211</v>
      </c>
      <c r="AT89" s="219" t="s">
        <v>124</v>
      </c>
      <c r="AU89" s="219" t="s">
        <v>86</v>
      </c>
      <c r="AY89" s="15" t="s">
        <v>121</v>
      </c>
      <c r="BE89" s="220">
        <f>IF(O89="základní",K89,0)</f>
        <v>0</v>
      </c>
      <c r="BF89" s="220">
        <f>IF(O89="snížená",K89,0)</f>
        <v>0</v>
      </c>
      <c r="BG89" s="220">
        <f>IF(O89="zákl. přenesená",K89,0)</f>
        <v>0</v>
      </c>
      <c r="BH89" s="220">
        <f>IF(O89="sníž. přenesená",K89,0)</f>
        <v>0</v>
      </c>
      <c r="BI89" s="220">
        <f>IF(O89="nulová",K89,0)</f>
        <v>0</v>
      </c>
      <c r="BJ89" s="15" t="s">
        <v>84</v>
      </c>
      <c r="BK89" s="220">
        <f>ROUND(P89*H89,2)</f>
        <v>0</v>
      </c>
      <c r="BL89" s="15" t="s">
        <v>211</v>
      </c>
      <c r="BM89" s="219" t="s">
        <v>215</v>
      </c>
    </row>
    <row r="90" s="12" customFormat="1" ht="22.8" customHeight="1">
      <c r="A90" s="12"/>
      <c r="B90" s="189"/>
      <c r="C90" s="190"/>
      <c r="D90" s="191" t="s">
        <v>75</v>
      </c>
      <c r="E90" s="204" t="s">
        <v>216</v>
      </c>
      <c r="F90" s="204" t="s">
        <v>217</v>
      </c>
      <c r="G90" s="190"/>
      <c r="H90" s="190"/>
      <c r="I90" s="193"/>
      <c r="J90" s="193"/>
      <c r="K90" s="205">
        <f>BK90</f>
        <v>0</v>
      </c>
      <c r="L90" s="190"/>
      <c r="M90" s="195"/>
      <c r="N90" s="196"/>
      <c r="O90" s="197"/>
      <c r="P90" s="197"/>
      <c r="Q90" s="198">
        <f>Q91</f>
        <v>0</v>
      </c>
      <c r="R90" s="198">
        <f>R91</f>
        <v>0</v>
      </c>
      <c r="S90" s="197"/>
      <c r="T90" s="199">
        <f>T91</f>
        <v>0</v>
      </c>
      <c r="U90" s="197"/>
      <c r="V90" s="199">
        <f>V91</f>
        <v>0</v>
      </c>
      <c r="W90" s="197"/>
      <c r="X90" s="200">
        <f>X91</f>
        <v>0</v>
      </c>
      <c r="Y90" s="12"/>
      <c r="Z90" s="12"/>
      <c r="AA90" s="12"/>
      <c r="AB90" s="12"/>
      <c r="AC90" s="12"/>
      <c r="AD90" s="12"/>
      <c r="AE90" s="12"/>
      <c r="AR90" s="201" t="s">
        <v>142</v>
      </c>
      <c r="AT90" s="202" t="s">
        <v>75</v>
      </c>
      <c r="AU90" s="202" t="s">
        <v>84</v>
      </c>
      <c r="AY90" s="201" t="s">
        <v>121</v>
      </c>
      <c r="BK90" s="203">
        <f>BK91</f>
        <v>0</v>
      </c>
    </row>
    <row r="91" s="2" customFormat="1" ht="24.15" customHeight="1">
      <c r="A91" s="36"/>
      <c r="B91" s="37"/>
      <c r="C91" s="206" t="s">
        <v>135</v>
      </c>
      <c r="D91" s="206" t="s">
        <v>124</v>
      </c>
      <c r="E91" s="207" t="s">
        <v>218</v>
      </c>
      <c r="F91" s="208" t="s">
        <v>219</v>
      </c>
      <c r="G91" s="209" t="s">
        <v>127</v>
      </c>
      <c r="H91" s="210">
        <v>1</v>
      </c>
      <c r="I91" s="211"/>
      <c r="J91" s="211"/>
      <c r="K91" s="212">
        <f>ROUND(P91*H91,2)</f>
        <v>0</v>
      </c>
      <c r="L91" s="213"/>
      <c r="M91" s="42"/>
      <c r="N91" s="214" t="s">
        <v>20</v>
      </c>
      <c r="O91" s="215" t="s">
        <v>45</v>
      </c>
      <c r="P91" s="216">
        <f>I91+J91</f>
        <v>0</v>
      </c>
      <c r="Q91" s="216">
        <f>ROUND(I91*H91,2)</f>
        <v>0</v>
      </c>
      <c r="R91" s="216">
        <f>ROUND(J91*H91,2)</f>
        <v>0</v>
      </c>
      <c r="S91" s="82"/>
      <c r="T91" s="217">
        <f>S91*H91</f>
        <v>0</v>
      </c>
      <c r="U91" s="217">
        <v>0</v>
      </c>
      <c r="V91" s="217">
        <f>U91*H91</f>
        <v>0</v>
      </c>
      <c r="W91" s="217">
        <v>0</v>
      </c>
      <c r="X91" s="218">
        <f>W91*H91</f>
        <v>0</v>
      </c>
      <c r="Y91" s="36"/>
      <c r="Z91" s="36"/>
      <c r="AA91" s="36"/>
      <c r="AB91" s="36"/>
      <c r="AC91" s="36"/>
      <c r="AD91" s="36"/>
      <c r="AE91" s="36"/>
      <c r="AR91" s="219" t="s">
        <v>211</v>
      </c>
      <c r="AT91" s="219" t="s">
        <v>124</v>
      </c>
      <c r="AU91" s="219" t="s">
        <v>86</v>
      </c>
      <c r="AY91" s="15" t="s">
        <v>121</v>
      </c>
      <c r="BE91" s="220">
        <f>IF(O91="základní",K91,0)</f>
        <v>0</v>
      </c>
      <c r="BF91" s="220">
        <f>IF(O91="snížená",K91,0)</f>
        <v>0</v>
      </c>
      <c r="BG91" s="220">
        <f>IF(O91="zákl. přenesená",K91,0)</f>
        <v>0</v>
      </c>
      <c r="BH91" s="220">
        <f>IF(O91="sníž. přenesená",K91,0)</f>
        <v>0</v>
      </c>
      <c r="BI91" s="220">
        <f>IF(O91="nulová",K91,0)</f>
        <v>0</v>
      </c>
      <c r="BJ91" s="15" t="s">
        <v>84</v>
      </c>
      <c r="BK91" s="220">
        <f>ROUND(P91*H91,2)</f>
        <v>0</v>
      </c>
      <c r="BL91" s="15" t="s">
        <v>211</v>
      </c>
      <c r="BM91" s="219" t="s">
        <v>220</v>
      </c>
    </row>
    <row r="92" s="12" customFormat="1" ht="22.8" customHeight="1">
      <c r="A92" s="12"/>
      <c r="B92" s="189"/>
      <c r="C92" s="190"/>
      <c r="D92" s="191" t="s">
        <v>75</v>
      </c>
      <c r="E92" s="204" t="s">
        <v>221</v>
      </c>
      <c r="F92" s="204" t="s">
        <v>222</v>
      </c>
      <c r="G92" s="190"/>
      <c r="H92" s="190"/>
      <c r="I92" s="193"/>
      <c r="J92" s="193"/>
      <c r="K92" s="205">
        <f>BK92</f>
        <v>0</v>
      </c>
      <c r="L92" s="190"/>
      <c r="M92" s="195"/>
      <c r="N92" s="196"/>
      <c r="O92" s="197"/>
      <c r="P92" s="197"/>
      <c r="Q92" s="198">
        <f>SUM(Q93:Q100)</f>
        <v>0</v>
      </c>
      <c r="R92" s="198">
        <f>SUM(R93:R100)</f>
        <v>0</v>
      </c>
      <c r="S92" s="197"/>
      <c r="T92" s="199">
        <f>SUM(T93:T100)</f>
        <v>0</v>
      </c>
      <c r="U92" s="197"/>
      <c r="V92" s="199">
        <f>SUM(V93:V100)</f>
        <v>0</v>
      </c>
      <c r="W92" s="197"/>
      <c r="X92" s="200">
        <f>SUM(X93:X100)</f>
        <v>0</v>
      </c>
      <c r="Y92" s="12"/>
      <c r="Z92" s="12"/>
      <c r="AA92" s="12"/>
      <c r="AB92" s="12"/>
      <c r="AC92" s="12"/>
      <c r="AD92" s="12"/>
      <c r="AE92" s="12"/>
      <c r="AR92" s="201" t="s">
        <v>142</v>
      </c>
      <c r="AT92" s="202" t="s">
        <v>75</v>
      </c>
      <c r="AU92" s="202" t="s">
        <v>84</v>
      </c>
      <c r="AY92" s="201" t="s">
        <v>121</v>
      </c>
      <c r="BK92" s="203">
        <f>SUM(BK93:BK100)</f>
        <v>0</v>
      </c>
    </row>
    <row r="93" s="2" customFormat="1" ht="16.5" customHeight="1">
      <c r="A93" s="36"/>
      <c r="B93" s="37"/>
      <c r="C93" s="206" t="s">
        <v>128</v>
      </c>
      <c r="D93" s="206" t="s">
        <v>124</v>
      </c>
      <c r="E93" s="207" t="s">
        <v>223</v>
      </c>
      <c r="F93" s="208" t="s">
        <v>224</v>
      </c>
      <c r="G93" s="209" t="s">
        <v>127</v>
      </c>
      <c r="H93" s="210">
        <v>1</v>
      </c>
      <c r="I93" s="211"/>
      <c r="J93" s="211"/>
      <c r="K93" s="212">
        <f>ROUND(P93*H93,2)</f>
        <v>0</v>
      </c>
      <c r="L93" s="213"/>
      <c r="M93" s="42"/>
      <c r="N93" s="214" t="s">
        <v>20</v>
      </c>
      <c r="O93" s="215" t="s">
        <v>45</v>
      </c>
      <c r="P93" s="216">
        <f>I93+J93</f>
        <v>0</v>
      </c>
      <c r="Q93" s="216">
        <f>ROUND(I93*H93,2)</f>
        <v>0</v>
      </c>
      <c r="R93" s="216">
        <f>ROUND(J93*H93,2)</f>
        <v>0</v>
      </c>
      <c r="S93" s="82"/>
      <c r="T93" s="217">
        <f>S93*H93</f>
        <v>0</v>
      </c>
      <c r="U93" s="217">
        <v>0</v>
      </c>
      <c r="V93" s="217">
        <f>U93*H93</f>
        <v>0</v>
      </c>
      <c r="W93" s="217">
        <v>0</v>
      </c>
      <c r="X93" s="218">
        <f>W93*H93</f>
        <v>0</v>
      </c>
      <c r="Y93" s="36"/>
      <c r="Z93" s="36"/>
      <c r="AA93" s="36"/>
      <c r="AB93" s="36"/>
      <c r="AC93" s="36"/>
      <c r="AD93" s="36"/>
      <c r="AE93" s="36"/>
      <c r="AR93" s="219" t="s">
        <v>211</v>
      </c>
      <c r="AT93" s="219" t="s">
        <v>124</v>
      </c>
      <c r="AU93" s="219" t="s">
        <v>86</v>
      </c>
      <c r="AY93" s="15" t="s">
        <v>121</v>
      </c>
      <c r="BE93" s="220">
        <f>IF(O93="základní",K93,0)</f>
        <v>0</v>
      </c>
      <c r="BF93" s="220">
        <f>IF(O93="snížená",K93,0)</f>
        <v>0</v>
      </c>
      <c r="BG93" s="220">
        <f>IF(O93="zákl. přenesená",K93,0)</f>
        <v>0</v>
      </c>
      <c r="BH93" s="220">
        <f>IF(O93="sníž. přenesená",K93,0)</f>
        <v>0</v>
      </c>
      <c r="BI93" s="220">
        <f>IF(O93="nulová",K93,0)</f>
        <v>0</v>
      </c>
      <c r="BJ93" s="15" t="s">
        <v>84</v>
      </c>
      <c r="BK93" s="220">
        <f>ROUND(P93*H93,2)</f>
        <v>0</v>
      </c>
      <c r="BL93" s="15" t="s">
        <v>211</v>
      </c>
      <c r="BM93" s="219" t="s">
        <v>225</v>
      </c>
    </row>
    <row r="94" s="2" customFormat="1" ht="16.5" customHeight="1">
      <c r="A94" s="36"/>
      <c r="B94" s="37"/>
      <c r="C94" s="206" t="s">
        <v>142</v>
      </c>
      <c r="D94" s="206" t="s">
        <v>124</v>
      </c>
      <c r="E94" s="207" t="s">
        <v>226</v>
      </c>
      <c r="F94" s="208" t="s">
        <v>227</v>
      </c>
      <c r="G94" s="209" t="s">
        <v>228</v>
      </c>
      <c r="H94" s="210">
        <v>5</v>
      </c>
      <c r="I94" s="211"/>
      <c r="J94" s="211"/>
      <c r="K94" s="212">
        <f>ROUND(P94*H94,2)</f>
        <v>0</v>
      </c>
      <c r="L94" s="213"/>
      <c r="M94" s="42"/>
      <c r="N94" s="214" t="s">
        <v>20</v>
      </c>
      <c r="O94" s="215" t="s">
        <v>45</v>
      </c>
      <c r="P94" s="216">
        <f>I94+J94</f>
        <v>0</v>
      </c>
      <c r="Q94" s="216">
        <f>ROUND(I94*H94,2)</f>
        <v>0</v>
      </c>
      <c r="R94" s="216">
        <f>ROUND(J94*H94,2)</f>
        <v>0</v>
      </c>
      <c r="S94" s="82"/>
      <c r="T94" s="217">
        <f>S94*H94</f>
        <v>0</v>
      </c>
      <c r="U94" s="217">
        <v>0</v>
      </c>
      <c r="V94" s="217">
        <f>U94*H94</f>
        <v>0</v>
      </c>
      <c r="W94" s="217">
        <v>0</v>
      </c>
      <c r="X94" s="218">
        <f>W94*H94</f>
        <v>0</v>
      </c>
      <c r="Y94" s="36"/>
      <c r="Z94" s="36"/>
      <c r="AA94" s="36"/>
      <c r="AB94" s="36"/>
      <c r="AC94" s="36"/>
      <c r="AD94" s="36"/>
      <c r="AE94" s="36"/>
      <c r="AR94" s="219" t="s">
        <v>211</v>
      </c>
      <c r="AT94" s="219" t="s">
        <v>124</v>
      </c>
      <c r="AU94" s="219" t="s">
        <v>86</v>
      </c>
      <c r="AY94" s="15" t="s">
        <v>121</v>
      </c>
      <c r="BE94" s="220">
        <f>IF(O94="základní",K94,0)</f>
        <v>0</v>
      </c>
      <c r="BF94" s="220">
        <f>IF(O94="snížená",K94,0)</f>
        <v>0</v>
      </c>
      <c r="BG94" s="220">
        <f>IF(O94="zákl. přenesená",K94,0)</f>
        <v>0</v>
      </c>
      <c r="BH94" s="220">
        <f>IF(O94="sníž. přenesená",K94,0)</f>
        <v>0</v>
      </c>
      <c r="BI94" s="220">
        <f>IF(O94="nulová",K94,0)</f>
        <v>0</v>
      </c>
      <c r="BJ94" s="15" t="s">
        <v>84</v>
      </c>
      <c r="BK94" s="220">
        <f>ROUND(P94*H94,2)</f>
        <v>0</v>
      </c>
      <c r="BL94" s="15" t="s">
        <v>211</v>
      </c>
      <c r="BM94" s="219" t="s">
        <v>229</v>
      </c>
    </row>
    <row r="95" s="2" customFormat="1" ht="16.5" customHeight="1">
      <c r="A95" s="36"/>
      <c r="B95" s="37"/>
      <c r="C95" s="206" t="s">
        <v>146</v>
      </c>
      <c r="D95" s="206" t="s">
        <v>124</v>
      </c>
      <c r="E95" s="207" t="s">
        <v>230</v>
      </c>
      <c r="F95" s="208" t="s">
        <v>231</v>
      </c>
      <c r="G95" s="209" t="s">
        <v>127</v>
      </c>
      <c r="H95" s="210">
        <v>1</v>
      </c>
      <c r="I95" s="211"/>
      <c r="J95" s="211"/>
      <c r="K95" s="212">
        <f>ROUND(P95*H95,2)</f>
        <v>0</v>
      </c>
      <c r="L95" s="213"/>
      <c r="M95" s="42"/>
      <c r="N95" s="214" t="s">
        <v>20</v>
      </c>
      <c r="O95" s="215" t="s">
        <v>45</v>
      </c>
      <c r="P95" s="216">
        <f>I95+J95</f>
        <v>0</v>
      </c>
      <c r="Q95" s="216">
        <f>ROUND(I95*H95,2)</f>
        <v>0</v>
      </c>
      <c r="R95" s="216">
        <f>ROUND(J95*H95,2)</f>
        <v>0</v>
      </c>
      <c r="S95" s="82"/>
      <c r="T95" s="217">
        <f>S95*H95</f>
        <v>0</v>
      </c>
      <c r="U95" s="217">
        <v>0</v>
      </c>
      <c r="V95" s="217">
        <f>U95*H95</f>
        <v>0</v>
      </c>
      <c r="W95" s="217">
        <v>0</v>
      </c>
      <c r="X95" s="218">
        <f>W95*H95</f>
        <v>0</v>
      </c>
      <c r="Y95" s="36"/>
      <c r="Z95" s="36"/>
      <c r="AA95" s="36"/>
      <c r="AB95" s="36"/>
      <c r="AC95" s="36"/>
      <c r="AD95" s="36"/>
      <c r="AE95" s="36"/>
      <c r="AR95" s="219" t="s">
        <v>211</v>
      </c>
      <c r="AT95" s="219" t="s">
        <v>124</v>
      </c>
      <c r="AU95" s="219" t="s">
        <v>86</v>
      </c>
      <c r="AY95" s="15" t="s">
        <v>121</v>
      </c>
      <c r="BE95" s="220">
        <f>IF(O95="základní",K95,0)</f>
        <v>0</v>
      </c>
      <c r="BF95" s="220">
        <f>IF(O95="snížená",K95,0)</f>
        <v>0</v>
      </c>
      <c r="BG95" s="220">
        <f>IF(O95="zákl. přenesená",K95,0)</f>
        <v>0</v>
      </c>
      <c r="BH95" s="220">
        <f>IF(O95="sníž. přenesená",K95,0)</f>
        <v>0</v>
      </c>
      <c r="BI95" s="220">
        <f>IF(O95="nulová",K95,0)</f>
        <v>0</v>
      </c>
      <c r="BJ95" s="15" t="s">
        <v>84</v>
      </c>
      <c r="BK95" s="220">
        <f>ROUND(P95*H95,2)</f>
        <v>0</v>
      </c>
      <c r="BL95" s="15" t="s">
        <v>211</v>
      </c>
      <c r="BM95" s="219" t="s">
        <v>232</v>
      </c>
    </row>
    <row r="96" s="2" customFormat="1" ht="16.5" customHeight="1">
      <c r="A96" s="36"/>
      <c r="B96" s="37"/>
      <c r="C96" s="206" t="s">
        <v>150</v>
      </c>
      <c r="D96" s="206" t="s">
        <v>124</v>
      </c>
      <c r="E96" s="207" t="s">
        <v>233</v>
      </c>
      <c r="F96" s="208" t="s">
        <v>234</v>
      </c>
      <c r="G96" s="209" t="s">
        <v>127</v>
      </c>
      <c r="H96" s="210">
        <v>1</v>
      </c>
      <c r="I96" s="211"/>
      <c r="J96" s="211"/>
      <c r="K96" s="212">
        <f>ROUND(P96*H96,2)</f>
        <v>0</v>
      </c>
      <c r="L96" s="213"/>
      <c r="M96" s="42"/>
      <c r="N96" s="214" t="s">
        <v>20</v>
      </c>
      <c r="O96" s="215" t="s">
        <v>45</v>
      </c>
      <c r="P96" s="216">
        <f>I96+J96</f>
        <v>0</v>
      </c>
      <c r="Q96" s="216">
        <f>ROUND(I96*H96,2)</f>
        <v>0</v>
      </c>
      <c r="R96" s="216">
        <f>ROUND(J96*H96,2)</f>
        <v>0</v>
      </c>
      <c r="S96" s="82"/>
      <c r="T96" s="217">
        <f>S96*H96</f>
        <v>0</v>
      </c>
      <c r="U96" s="217">
        <v>0</v>
      </c>
      <c r="V96" s="217">
        <f>U96*H96</f>
        <v>0</v>
      </c>
      <c r="W96" s="217">
        <v>0</v>
      </c>
      <c r="X96" s="218">
        <f>W96*H96</f>
        <v>0</v>
      </c>
      <c r="Y96" s="36"/>
      <c r="Z96" s="36"/>
      <c r="AA96" s="36"/>
      <c r="AB96" s="36"/>
      <c r="AC96" s="36"/>
      <c r="AD96" s="36"/>
      <c r="AE96" s="36"/>
      <c r="AR96" s="219" t="s">
        <v>211</v>
      </c>
      <c r="AT96" s="219" t="s">
        <v>124</v>
      </c>
      <c r="AU96" s="219" t="s">
        <v>86</v>
      </c>
      <c r="AY96" s="15" t="s">
        <v>121</v>
      </c>
      <c r="BE96" s="220">
        <f>IF(O96="základní",K96,0)</f>
        <v>0</v>
      </c>
      <c r="BF96" s="220">
        <f>IF(O96="snížená",K96,0)</f>
        <v>0</v>
      </c>
      <c r="BG96" s="220">
        <f>IF(O96="zákl. přenesená",K96,0)</f>
        <v>0</v>
      </c>
      <c r="BH96" s="220">
        <f>IF(O96="sníž. přenesená",K96,0)</f>
        <v>0</v>
      </c>
      <c r="BI96" s="220">
        <f>IF(O96="nulová",K96,0)</f>
        <v>0</v>
      </c>
      <c r="BJ96" s="15" t="s">
        <v>84</v>
      </c>
      <c r="BK96" s="220">
        <f>ROUND(P96*H96,2)</f>
        <v>0</v>
      </c>
      <c r="BL96" s="15" t="s">
        <v>211</v>
      </c>
      <c r="BM96" s="219" t="s">
        <v>235</v>
      </c>
    </row>
    <row r="97" s="2" customFormat="1" ht="16.5" customHeight="1">
      <c r="A97" s="36"/>
      <c r="B97" s="37"/>
      <c r="C97" s="206" t="s">
        <v>122</v>
      </c>
      <c r="D97" s="206" t="s">
        <v>124</v>
      </c>
      <c r="E97" s="207" t="s">
        <v>236</v>
      </c>
      <c r="F97" s="208" t="s">
        <v>237</v>
      </c>
      <c r="G97" s="209" t="s">
        <v>127</v>
      </c>
      <c r="H97" s="210">
        <v>1</v>
      </c>
      <c r="I97" s="211"/>
      <c r="J97" s="211"/>
      <c r="K97" s="212">
        <f>ROUND(P97*H97,2)</f>
        <v>0</v>
      </c>
      <c r="L97" s="213"/>
      <c r="M97" s="42"/>
      <c r="N97" s="214" t="s">
        <v>20</v>
      </c>
      <c r="O97" s="215" t="s">
        <v>45</v>
      </c>
      <c r="P97" s="216">
        <f>I97+J97</f>
        <v>0</v>
      </c>
      <c r="Q97" s="216">
        <f>ROUND(I97*H97,2)</f>
        <v>0</v>
      </c>
      <c r="R97" s="216">
        <f>ROUND(J97*H97,2)</f>
        <v>0</v>
      </c>
      <c r="S97" s="82"/>
      <c r="T97" s="217">
        <f>S97*H97</f>
        <v>0</v>
      </c>
      <c r="U97" s="217">
        <v>0</v>
      </c>
      <c r="V97" s="217">
        <f>U97*H97</f>
        <v>0</v>
      </c>
      <c r="W97" s="217">
        <v>0</v>
      </c>
      <c r="X97" s="218">
        <f>W97*H97</f>
        <v>0</v>
      </c>
      <c r="Y97" s="36"/>
      <c r="Z97" s="36"/>
      <c r="AA97" s="36"/>
      <c r="AB97" s="36"/>
      <c r="AC97" s="36"/>
      <c r="AD97" s="36"/>
      <c r="AE97" s="36"/>
      <c r="AR97" s="219" t="s">
        <v>128</v>
      </c>
      <c r="AT97" s="219" t="s">
        <v>124</v>
      </c>
      <c r="AU97" s="219" t="s">
        <v>86</v>
      </c>
      <c r="AY97" s="15" t="s">
        <v>121</v>
      </c>
      <c r="BE97" s="220">
        <f>IF(O97="základní",K97,0)</f>
        <v>0</v>
      </c>
      <c r="BF97" s="220">
        <f>IF(O97="snížená",K97,0)</f>
        <v>0</v>
      </c>
      <c r="BG97" s="220">
        <f>IF(O97="zákl. přenesená",K97,0)</f>
        <v>0</v>
      </c>
      <c r="BH97" s="220">
        <f>IF(O97="sníž. přenesená",K97,0)</f>
        <v>0</v>
      </c>
      <c r="BI97" s="220">
        <f>IF(O97="nulová",K97,0)</f>
        <v>0</v>
      </c>
      <c r="BJ97" s="15" t="s">
        <v>84</v>
      </c>
      <c r="BK97" s="220">
        <f>ROUND(P97*H97,2)</f>
        <v>0</v>
      </c>
      <c r="BL97" s="15" t="s">
        <v>128</v>
      </c>
      <c r="BM97" s="219" t="s">
        <v>238</v>
      </c>
    </row>
    <row r="98" s="2" customFormat="1" ht="16.5" customHeight="1">
      <c r="A98" s="36"/>
      <c r="B98" s="37"/>
      <c r="C98" s="206" t="s">
        <v>157</v>
      </c>
      <c r="D98" s="206" t="s">
        <v>124</v>
      </c>
      <c r="E98" s="207" t="s">
        <v>239</v>
      </c>
      <c r="F98" s="208" t="s">
        <v>240</v>
      </c>
      <c r="G98" s="209" t="s">
        <v>127</v>
      </c>
      <c r="H98" s="210">
        <v>1</v>
      </c>
      <c r="I98" s="211"/>
      <c r="J98" s="211"/>
      <c r="K98" s="212">
        <f>ROUND(P98*H98,2)</f>
        <v>0</v>
      </c>
      <c r="L98" s="213"/>
      <c r="M98" s="42"/>
      <c r="N98" s="214" t="s">
        <v>20</v>
      </c>
      <c r="O98" s="215" t="s">
        <v>45</v>
      </c>
      <c r="P98" s="216">
        <f>I98+J98</f>
        <v>0</v>
      </c>
      <c r="Q98" s="216">
        <f>ROUND(I98*H98,2)</f>
        <v>0</v>
      </c>
      <c r="R98" s="216">
        <f>ROUND(J98*H98,2)</f>
        <v>0</v>
      </c>
      <c r="S98" s="82"/>
      <c r="T98" s="217">
        <f>S98*H98</f>
        <v>0</v>
      </c>
      <c r="U98" s="217">
        <v>0</v>
      </c>
      <c r="V98" s="217">
        <f>U98*H98</f>
        <v>0</v>
      </c>
      <c r="W98" s="217">
        <v>0</v>
      </c>
      <c r="X98" s="218">
        <f>W98*H98</f>
        <v>0</v>
      </c>
      <c r="Y98" s="36"/>
      <c r="Z98" s="36"/>
      <c r="AA98" s="36"/>
      <c r="AB98" s="36"/>
      <c r="AC98" s="36"/>
      <c r="AD98" s="36"/>
      <c r="AE98" s="36"/>
      <c r="AR98" s="219" t="s">
        <v>128</v>
      </c>
      <c r="AT98" s="219" t="s">
        <v>124</v>
      </c>
      <c r="AU98" s="219" t="s">
        <v>86</v>
      </c>
      <c r="AY98" s="15" t="s">
        <v>121</v>
      </c>
      <c r="BE98" s="220">
        <f>IF(O98="základní",K98,0)</f>
        <v>0</v>
      </c>
      <c r="BF98" s="220">
        <f>IF(O98="snížená",K98,0)</f>
        <v>0</v>
      </c>
      <c r="BG98" s="220">
        <f>IF(O98="zákl. přenesená",K98,0)</f>
        <v>0</v>
      </c>
      <c r="BH98" s="220">
        <f>IF(O98="sníž. přenesená",K98,0)</f>
        <v>0</v>
      </c>
      <c r="BI98" s="220">
        <f>IF(O98="nulová",K98,0)</f>
        <v>0</v>
      </c>
      <c r="BJ98" s="15" t="s">
        <v>84</v>
      </c>
      <c r="BK98" s="220">
        <f>ROUND(P98*H98,2)</f>
        <v>0</v>
      </c>
      <c r="BL98" s="15" t="s">
        <v>128</v>
      </c>
      <c r="BM98" s="219" t="s">
        <v>241</v>
      </c>
    </row>
    <row r="99" s="2" customFormat="1" ht="16.5" customHeight="1">
      <c r="A99" s="36"/>
      <c r="B99" s="37"/>
      <c r="C99" s="206" t="s">
        <v>161</v>
      </c>
      <c r="D99" s="206" t="s">
        <v>124</v>
      </c>
      <c r="E99" s="207" t="s">
        <v>242</v>
      </c>
      <c r="F99" s="208" t="s">
        <v>243</v>
      </c>
      <c r="G99" s="209" t="s">
        <v>127</v>
      </c>
      <c r="H99" s="210">
        <v>1</v>
      </c>
      <c r="I99" s="211"/>
      <c r="J99" s="211"/>
      <c r="K99" s="212">
        <f>ROUND(P99*H99,2)</f>
        <v>0</v>
      </c>
      <c r="L99" s="213"/>
      <c r="M99" s="42"/>
      <c r="N99" s="214" t="s">
        <v>20</v>
      </c>
      <c r="O99" s="215" t="s">
        <v>45</v>
      </c>
      <c r="P99" s="216">
        <f>I99+J99</f>
        <v>0</v>
      </c>
      <c r="Q99" s="216">
        <f>ROUND(I99*H99,2)</f>
        <v>0</v>
      </c>
      <c r="R99" s="216">
        <f>ROUND(J99*H99,2)</f>
        <v>0</v>
      </c>
      <c r="S99" s="82"/>
      <c r="T99" s="217">
        <f>S99*H99</f>
        <v>0</v>
      </c>
      <c r="U99" s="217">
        <v>0</v>
      </c>
      <c r="V99" s="217">
        <f>U99*H99</f>
        <v>0</v>
      </c>
      <c r="W99" s="217">
        <v>0</v>
      </c>
      <c r="X99" s="218">
        <f>W99*H99</f>
        <v>0</v>
      </c>
      <c r="Y99" s="36"/>
      <c r="Z99" s="36"/>
      <c r="AA99" s="36"/>
      <c r="AB99" s="36"/>
      <c r="AC99" s="36"/>
      <c r="AD99" s="36"/>
      <c r="AE99" s="36"/>
      <c r="AR99" s="219" t="s">
        <v>128</v>
      </c>
      <c r="AT99" s="219" t="s">
        <v>124</v>
      </c>
      <c r="AU99" s="219" t="s">
        <v>86</v>
      </c>
      <c r="AY99" s="15" t="s">
        <v>121</v>
      </c>
      <c r="BE99" s="220">
        <f>IF(O99="základní",K99,0)</f>
        <v>0</v>
      </c>
      <c r="BF99" s="220">
        <f>IF(O99="snížená",K99,0)</f>
        <v>0</v>
      </c>
      <c r="BG99" s="220">
        <f>IF(O99="zákl. přenesená",K99,0)</f>
        <v>0</v>
      </c>
      <c r="BH99" s="220">
        <f>IF(O99="sníž. přenesená",K99,0)</f>
        <v>0</v>
      </c>
      <c r="BI99" s="220">
        <f>IF(O99="nulová",K99,0)</f>
        <v>0</v>
      </c>
      <c r="BJ99" s="15" t="s">
        <v>84</v>
      </c>
      <c r="BK99" s="220">
        <f>ROUND(P99*H99,2)</f>
        <v>0</v>
      </c>
      <c r="BL99" s="15" t="s">
        <v>128</v>
      </c>
      <c r="BM99" s="219" t="s">
        <v>244</v>
      </c>
    </row>
    <row r="100" s="2" customFormat="1" ht="16.5" customHeight="1">
      <c r="A100" s="36"/>
      <c r="B100" s="37"/>
      <c r="C100" s="206" t="s">
        <v>166</v>
      </c>
      <c r="D100" s="206" t="s">
        <v>124</v>
      </c>
      <c r="E100" s="207" t="s">
        <v>245</v>
      </c>
      <c r="F100" s="208" t="s">
        <v>246</v>
      </c>
      <c r="G100" s="209" t="s">
        <v>247</v>
      </c>
      <c r="H100" s="210">
        <v>50</v>
      </c>
      <c r="I100" s="211"/>
      <c r="J100" s="211"/>
      <c r="K100" s="212">
        <f>ROUND(P100*H100,2)</f>
        <v>0</v>
      </c>
      <c r="L100" s="213"/>
      <c r="M100" s="42"/>
      <c r="N100" s="231" t="s">
        <v>20</v>
      </c>
      <c r="O100" s="232" t="s">
        <v>45</v>
      </c>
      <c r="P100" s="233">
        <f>I100+J100</f>
        <v>0</v>
      </c>
      <c r="Q100" s="233">
        <f>ROUND(I100*H100,2)</f>
        <v>0</v>
      </c>
      <c r="R100" s="233">
        <f>ROUND(J100*H100,2)</f>
        <v>0</v>
      </c>
      <c r="S100" s="234"/>
      <c r="T100" s="235">
        <f>S100*H100</f>
        <v>0</v>
      </c>
      <c r="U100" s="235">
        <v>0</v>
      </c>
      <c r="V100" s="235">
        <f>U100*H100</f>
        <v>0</v>
      </c>
      <c r="W100" s="235">
        <v>0</v>
      </c>
      <c r="X100" s="236">
        <f>W100*H100</f>
        <v>0</v>
      </c>
      <c r="Y100" s="36"/>
      <c r="Z100" s="36"/>
      <c r="AA100" s="36"/>
      <c r="AB100" s="36"/>
      <c r="AC100" s="36"/>
      <c r="AD100" s="36"/>
      <c r="AE100" s="36"/>
      <c r="AR100" s="219" t="s">
        <v>128</v>
      </c>
      <c r="AT100" s="219" t="s">
        <v>124</v>
      </c>
      <c r="AU100" s="219" t="s">
        <v>86</v>
      </c>
      <c r="AY100" s="15" t="s">
        <v>121</v>
      </c>
      <c r="BE100" s="220">
        <f>IF(O100="základní",K100,0)</f>
        <v>0</v>
      </c>
      <c r="BF100" s="220">
        <f>IF(O100="snížená",K100,0)</f>
        <v>0</v>
      </c>
      <c r="BG100" s="220">
        <f>IF(O100="zákl. přenesená",K100,0)</f>
        <v>0</v>
      </c>
      <c r="BH100" s="220">
        <f>IF(O100="sníž. přenesená",K100,0)</f>
        <v>0</v>
      </c>
      <c r="BI100" s="220">
        <f>IF(O100="nulová",K100,0)</f>
        <v>0</v>
      </c>
      <c r="BJ100" s="15" t="s">
        <v>84</v>
      </c>
      <c r="BK100" s="220">
        <f>ROUND(P100*H100,2)</f>
        <v>0</v>
      </c>
      <c r="BL100" s="15" t="s">
        <v>128</v>
      </c>
      <c r="BM100" s="219" t="s">
        <v>248</v>
      </c>
    </row>
    <row r="101" s="2" customFormat="1" ht="6.96" customHeight="1">
      <c r="A101" s="36"/>
      <c r="B101" s="57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42"/>
      <c r="N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</sheetData>
  <sheetProtection sheet="1" autoFilter="0" formatColumns="0" formatRows="0" objects="1" scenarios="1" spinCount="100000" saltValue="awXyLm4ZBsQe68Fyf2iHV6mebtxlWLE+bXnhYbNgDZu4MlZPxKX3Kf1P7D/QvsW+bh4nsOnwJfwT4yfIBhLM/g==" hashValue="EOcjYGPSVRkOEkjVZF9iK8Q189p1Xm+EStEUs4AYHq5K7rMIlMehzqaHySAHpKZzcKSdeXh8XcGSAozBI4HPJg==" algorithmName="SHA-512" password="CC35"/>
  <autoFilter ref="C84:L100"/>
  <mergeCells count="9">
    <mergeCell ref="E7:H7"/>
    <mergeCell ref="E9:H9"/>
    <mergeCell ref="E18:H18"/>
    <mergeCell ref="E27:H27"/>
    <mergeCell ref="E50:H50"/>
    <mergeCell ref="E52:H52"/>
    <mergeCell ref="E75:H75"/>
    <mergeCell ref="E77:H77"/>
    <mergeCell ref="M2:Z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37" customWidth="1"/>
    <col min="2" max="2" width="1.667969" style="237" customWidth="1"/>
    <col min="3" max="4" width="5" style="237" customWidth="1"/>
    <col min="5" max="5" width="11.66016" style="237" customWidth="1"/>
    <col min="6" max="6" width="9.160156" style="237" customWidth="1"/>
    <col min="7" max="7" width="5" style="237" customWidth="1"/>
    <col min="8" max="8" width="77.83203" style="237" customWidth="1"/>
    <col min="9" max="10" width="20" style="237" customWidth="1"/>
    <col min="11" max="11" width="1.667969" style="237" customWidth="1"/>
  </cols>
  <sheetData>
    <row r="1" s="1" customFormat="1" ht="37.5" customHeight="1"/>
    <row r="2" s="1" customFormat="1" ht="7.5" customHeight="1">
      <c r="B2" s="238"/>
      <c r="C2" s="239"/>
      <c r="D2" s="239"/>
      <c r="E2" s="239"/>
      <c r="F2" s="239"/>
      <c r="G2" s="239"/>
      <c r="H2" s="239"/>
      <c r="I2" s="239"/>
      <c r="J2" s="239"/>
      <c r="K2" s="240"/>
    </row>
    <row r="3" s="13" customFormat="1" ht="45" customHeight="1">
      <c r="B3" s="241"/>
      <c r="C3" s="242" t="s">
        <v>249</v>
      </c>
      <c r="D3" s="242"/>
      <c r="E3" s="242"/>
      <c r="F3" s="242"/>
      <c r="G3" s="242"/>
      <c r="H3" s="242"/>
      <c r="I3" s="242"/>
      <c r="J3" s="242"/>
      <c r="K3" s="243"/>
    </row>
    <row r="4" s="1" customFormat="1" ht="25.5" customHeight="1">
      <c r="B4" s="244"/>
      <c r="C4" s="245" t="s">
        <v>250</v>
      </c>
      <c r="D4" s="245"/>
      <c r="E4" s="245"/>
      <c r="F4" s="245"/>
      <c r="G4" s="245"/>
      <c r="H4" s="245"/>
      <c r="I4" s="245"/>
      <c r="J4" s="245"/>
      <c r="K4" s="246"/>
    </row>
    <row r="5" s="1" customFormat="1" ht="5.25" customHeight="1">
      <c r="B5" s="244"/>
      <c r="C5" s="247"/>
      <c r="D5" s="247"/>
      <c r="E5" s="247"/>
      <c r="F5" s="247"/>
      <c r="G5" s="247"/>
      <c r="H5" s="247"/>
      <c r="I5" s="247"/>
      <c r="J5" s="247"/>
      <c r="K5" s="246"/>
    </row>
    <row r="6" s="1" customFormat="1" ht="15" customHeight="1">
      <c r="B6" s="244"/>
      <c r="C6" s="248" t="s">
        <v>251</v>
      </c>
      <c r="D6" s="248"/>
      <c r="E6" s="248"/>
      <c r="F6" s="248"/>
      <c r="G6" s="248"/>
      <c r="H6" s="248"/>
      <c r="I6" s="248"/>
      <c r="J6" s="248"/>
      <c r="K6" s="246"/>
    </row>
    <row r="7" s="1" customFormat="1" ht="15" customHeight="1">
      <c r="B7" s="249"/>
      <c r="C7" s="248" t="s">
        <v>252</v>
      </c>
      <c r="D7" s="248"/>
      <c r="E7" s="248"/>
      <c r="F7" s="248"/>
      <c r="G7" s="248"/>
      <c r="H7" s="248"/>
      <c r="I7" s="248"/>
      <c r="J7" s="248"/>
      <c r="K7" s="246"/>
    </row>
    <row r="8" s="1" customFormat="1" ht="12.75" customHeight="1">
      <c r="B8" s="249"/>
      <c r="C8" s="248"/>
      <c r="D8" s="248"/>
      <c r="E8" s="248"/>
      <c r="F8" s="248"/>
      <c r="G8" s="248"/>
      <c r="H8" s="248"/>
      <c r="I8" s="248"/>
      <c r="J8" s="248"/>
      <c r="K8" s="246"/>
    </row>
    <row r="9" s="1" customFormat="1" ht="15" customHeight="1">
      <c r="B9" s="249"/>
      <c r="C9" s="248" t="s">
        <v>253</v>
      </c>
      <c r="D9" s="248"/>
      <c r="E9" s="248"/>
      <c r="F9" s="248"/>
      <c r="G9" s="248"/>
      <c r="H9" s="248"/>
      <c r="I9" s="248"/>
      <c r="J9" s="248"/>
      <c r="K9" s="246"/>
    </row>
    <row r="10" s="1" customFormat="1" ht="15" customHeight="1">
      <c r="B10" s="249"/>
      <c r="C10" s="248"/>
      <c r="D10" s="248" t="s">
        <v>254</v>
      </c>
      <c r="E10" s="248"/>
      <c r="F10" s="248"/>
      <c r="G10" s="248"/>
      <c r="H10" s="248"/>
      <c r="I10" s="248"/>
      <c r="J10" s="248"/>
      <c r="K10" s="246"/>
    </row>
    <row r="11" s="1" customFormat="1" ht="15" customHeight="1">
      <c r="B11" s="249"/>
      <c r="C11" s="250"/>
      <c r="D11" s="248" t="s">
        <v>255</v>
      </c>
      <c r="E11" s="248"/>
      <c r="F11" s="248"/>
      <c r="G11" s="248"/>
      <c r="H11" s="248"/>
      <c r="I11" s="248"/>
      <c r="J11" s="248"/>
      <c r="K11" s="246"/>
    </row>
    <row r="12" s="1" customFormat="1" ht="15" customHeight="1">
      <c r="B12" s="249"/>
      <c r="C12" s="250"/>
      <c r="D12" s="248"/>
      <c r="E12" s="248"/>
      <c r="F12" s="248"/>
      <c r="G12" s="248"/>
      <c r="H12" s="248"/>
      <c r="I12" s="248"/>
      <c r="J12" s="248"/>
      <c r="K12" s="246"/>
    </row>
    <row r="13" s="1" customFormat="1" ht="15" customHeight="1">
      <c r="B13" s="249"/>
      <c r="C13" s="250"/>
      <c r="D13" s="251" t="s">
        <v>256</v>
      </c>
      <c r="E13" s="248"/>
      <c r="F13" s="248"/>
      <c r="G13" s="248"/>
      <c r="H13" s="248"/>
      <c r="I13" s="248"/>
      <c r="J13" s="248"/>
      <c r="K13" s="246"/>
    </row>
    <row r="14" s="1" customFormat="1" ht="12.75" customHeight="1">
      <c r="B14" s="249"/>
      <c r="C14" s="250"/>
      <c r="D14" s="250"/>
      <c r="E14" s="250"/>
      <c r="F14" s="250"/>
      <c r="G14" s="250"/>
      <c r="H14" s="250"/>
      <c r="I14" s="250"/>
      <c r="J14" s="250"/>
      <c r="K14" s="246"/>
    </row>
    <row r="15" s="1" customFormat="1" ht="15" customHeight="1">
      <c r="B15" s="249"/>
      <c r="C15" s="250"/>
      <c r="D15" s="248" t="s">
        <v>257</v>
      </c>
      <c r="E15" s="248"/>
      <c r="F15" s="248"/>
      <c r="G15" s="248"/>
      <c r="H15" s="248"/>
      <c r="I15" s="248"/>
      <c r="J15" s="248"/>
      <c r="K15" s="246"/>
    </row>
    <row r="16" s="1" customFormat="1" ht="15" customHeight="1">
      <c r="B16" s="249"/>
      <c r="C16" s="250"/>
      <c r="D16" s="248" t="s">
        <v>258</v>
      </c>
      <c r="E16" s="248"/>
      <c r="F16" s="248"/>
      <c r="G16" s="248"/>
      <c r="H16" s="248"/>
      <c r="I16" s="248"/>
      <c r="J16" s="248"/>
      <c r="K16" s="246"/>
    </row>
    <row r="17" s="1" customFormat="1" ht="15" customHeight="1">
      <c r="B17" s="249"/>
      <c r="C17" s="250"/>
      <c r="D17" s="248" t="s">
        <v>259</v>
      </c>
      <c r="E17" s="248"/>
      <c r="F17" s="248"/>
      <c r="G17" s="248"/>
      <c r="H17" s="248"/>
      <c r="I17" s="248"/>
      <c r="J17" s="248"/>
      <c r="K17" s="246"/>
    </row>
    <row r="18" s="1" customFormat="1" ht="15" customHeight="1">
      <c r="B18" s="249"/>
      <c r="C18" s="250"/>
      <c r="D18" s="250"/>
      <c r="E18" s="252" t="s">
        <v>83</v>
      </c>
      <c r="F18" s="248" t="s">
        <v>260</v>
      </c>
      <c r="G18" s="248"/>
      <c r="H18" s="248"/>
      <c r="I18" s="248"/>
      <c r="J18" s="248"/>
      <c r="K18" s="246"/>
    </row>
    <row r="19" s="1" customFormat="1" ht="15" customHeight="1">
      <c r="B19" s="249"/>
      <c r="C19" s="250"/>
      <c r="D19" s="250"/>
      <c r="E19" s="252" t="s">
        <v>261</v>
      </c>
      <c r="F19" s="248" t="s">
        <v>262</v>
      </c>
      <c r="G19" s="248"/>
      <c r="H19" s="248"/>
      <c r="I19" s="248"/>
      <c r="J19" s="248"/>
      <c r="K19" s="246"/>
    </row>
    <row r="20" s="1" customFormat="1" ht="15" customHeight="1">
      <c r="B20" s="249"/>
      <c r="C20" s="250"/>
      <c r="D20" s="250"/>
      <c r="E20" s="252" t="s">
        <v>263</v>
      </c>
      <c r="F20" s="248" t="s">
        <v>264</v>
      </c>
      <c r="G20" s="248"/>
      <c r="H20" s="248"/>
      <c r="I20" s="248"/>
      <c r="J20" s="248"/>
      <c r="K20" s="246"/>
    </row>
    <row r="21" s="1" customFormat="1" ht="15" customHeight="1">
      <c r="B21" s="249"/>
      <c r="C21" s="250"/>
      <c r="D21" s="250"/>
      <c r="E21" s="252" t="s">
        <v>265</v>
      </c>
      <c r="F21" s="248" t="s">
        <v>266</v>
      </c>
      <c r="G21" s="248"/>
      <c r="H21" s="248"/>
      <c r="I21" s="248"/>
      <c r="J21" s="248"/>
      <c r="K21" s="246"/>
    </row>
    <row r="22" s="1" customFormat="1" ht="15" customHeight="1">
      <c r="B22" s="249"/>
      <c r="C22" s="250"/>
      <c r="D22" s="250"/>
      <c r="E22" s="252" t="s">
        <v>267</v>
      </c>
      <c r="F22" s="248" t="s">
        <v>268</v>
      </c>
      <c r="G22" s="248"/>
      <c r="H22" s="248"/>
      <c r="I22" s="248"/>
      <c r="J22" s="248"/>
      <c r="K22" s="246"/>
    </row>
    <row r="23" s="1" customFormat="1" ht="15" customHeight="1">
      <c r="B23" s="249"/>
      <c r="C23" s="250"/>
      <c r="D23" s="250"/>
      <c r="E23" s="252" t="s">
        <v>269</v>
      </c>
      <c r="F23" s="248" t="s">
        <v>270</v>
      </c>
      <c r="G23" s="248"/>
      <c r="H23" s="248"/>
      <c r="I23" s="248"/>
      <c r="J23" s="248"/>
      <c r="K23" s="246"/>
    </row>
    <row r="24" s="1" customFormat="1" ht="12.75" customHeight="1">
      <c r="B24" s="249"/>
      <c r="C24" s="250"/>
      <c r="D24" s="250"/>
      <c r="E24" s="250"/>
      <c r="F24" s="250"/>
      <c r="G24" s="250"/>
      <c r="H24" s="250"/>
      <c r="I24" s="250"/>
      <c r="J24" s="250"/>
      <c r="K24" s="246"/>
    </row>
    <row r="25" s="1" customFormat="1" ht="15" customHeight="1">
      <c r="B25" s="249"/>
      <c r="C25" s="248" t="s">
        <v>271</v>
      </c>
      <c r="D25" s="248"/>
      <c r="E25" s="248"/>
      <c r="F25" s="248"/>
      <c r="G25" s="248"/>
      <c r="H25" s="248"/>
      <c r="I25" s="248"/>
      <c r="J25" s="248"/>
      <c r="K25" s="246"/>
    </row>
    <row r="26" s="1" customFormat="1" ht="15" customHeight="1">
      <c r="B26" s="249"/>
      <c r="C26" s="248" t="s">
        <v>272</v>
      </c>
      <c r="D26" s="248"/>
      <c r="E26" s="248"/>
      <c r="F26" s="248"/>
      <c r="G26" s="248"/>
      <c r="H26" s="248"/>
      <c r="I26" s="248"/>
      <c r="J26" s="248"/>
      <c r="K26" s="246"/>
    </row>
    <row r="27" s="1" customFormat="1" ht="15" customHeight="1">
      <c r="B27" s="249"/>
      <c r="C27" s="248"/>
      <c r="D27" s="248" t="s">
        <v>273</v>
      </c>
      <c r="E27" s="248"/>
      <c r="F27" s="248"/>
      <c r="G27" s="248"/>
      <c r="H27" s="248"/>
      <c r="I27" s="248"/>
      <c r="J27" s="248"/>
      <c r="K27" s="246"/>
    </row>
    <row r="28" s="1" customFormat="1" ht="15" customHeight="1">
      <c r="B28" s="249"/>
      <c r="C28" s="250"/>
      <c r="D28" s="248" t="s">
        <v>274</v>
      </c>
      <c r="E28" s="248"/>
      <c r="F28" s="248"/>
      <c r="G28" s="248"/>
      <c r="H28" s="248"/>
      <c r="I28" s="248"/>
      <c r="J28" s="248"/>
      <c r="K28" s="246"/>
    </row>
    <row r="29" s="1" customFormat="1" ht="12.75" customHeight="1">
      <c r="B29" s="249"/>
      <c r="C29" s="250"/>
      <c r="D29" s="250"/>
      <c r="E29" s="250"/>
      <c r="F29" s="250"/>
      <c r="G29" s="250"/>
      <c r="H29" s="250"/>
      <c r="I29" s="250"/>
      <c r="J29" s="250"/>
      <c r="K29" s="246"/>
    </row>
    <row r="30" s="1" customFormat="1" ht="15" customHeight="1">
      <c r="B30" s="249"/>
      <c r="C30" s="250"/>
      <c r="D30" s="248" t="s">
        <v>275</v>
      </c>
      <c r="E30" s="248"/>
      <c r="F30" s="248"/>
      <c r="G30" s="248"/>
      <c r="H30" s="248"/>
      <c r="I30" s="248"/>
      <c r="J30" s="248"/>
      <c r="K30" s="246"/>
    </row>
    <row r="31" s="1" customFormat="1" ht="15" customHeight="1">
      <c r="B31" s="249"/>
      <c r="C31" s="250"/>
      <c r="D31" s="248" t="s">
        <v>276</v>
      </c>
      <c r="E31" s="248"/>
      <c r="F31" s="248"/>
      <c r="G31" s="248"/>
      <c r="H31" s="248"/>
      <c r="I31" s="248"/>
      <c r="J31" s="248"/>
      <c r="K31" s="246"/>
    </row>
    <row r="32" s="1" customFormat="1" ht="12.75" customHeight="1">
      <c r="B32" s="249"/>
      <c r="C32" s="250"/>
      <c r="D32" s="250"/>
      <c r="E32" s="250"/>
      <c r="F32" s="250"/>
      <c r="G32" s="250"/>
      <c r="H32" s="250"/>
      <c r="I32" s="250"/>
      <c r="J32" s="250"/>
      <c r="K32" s="246"/>
    </row>
    <row r="33" s="1" customFormat="1" ht="15" customHeight="1">
      <c r="B33" s="249"/>
      <c r="C33" s="250"/>
      <c r="D33" s="248" t="s">
        <v>277</v>
      </c>
      <c r="E33" s="248"/>
      <c r="F33" s="248"/>
      <c r="G33" s="248"/>
      <c r="H33" s="248"/>
      <c r="I33" s="248"/>
      <c r="J33" s="248"/>
      <c r="K33" s="246"/>
    </row>
    <row r="34" s="1" customFormat="1" ht="15" customHeight="1">
      <c r="B34" s="249"/>
      <c r="C34" s="250"/>
      <c r="D34" s="248" t="s">
        <v>278</v>
      </c>
      <c r="E34" s="248"/>
      <c r="F34" s="248"/>
      <c r="G34" s="248"/>
      <c r="H34" s="248"/>
      <c r="I34" s="248"/>
      <c r="J34" s="248"/>
      <c r="K34" s="246"/>
    </row>
    <row r="35" s="1" customFormat="1" ht="15" customHeight="1">
      <c r="B35" s="249"/>
      <c r="C35" s="250"/>
      <c r="D35" s="248" t="s">
        <v>279</v>
      </c>
      <c r="E35" s="248"/>
      <c r="F35" s="248"/>
      <c r="G35" s="248"/>
      <c r="H35" s="248"/>
      <c r="I35" s="248"/>
      <c r="J35" s="248"/>
      <c r="K35" s="246"/>
    </row>
    <row r="36" s="1" customFormat="1" ht="15" customHeight="1">
      <c r="B36" s="249"/>
      <c r="C36" s="250"/>
      <c r="D36" s="248"/>
      <c r="E36" s="251" t="s">
        <v>103</v>
      </c>
      <c r="F36" s="248"/>
      <c r="G36" s="248" t="s">
        <v>280</v>
      </c>
      <c r="H36" s="248"/>
      <c r="I36" s="248"/>
      <c r="J36" s="248"/>
      <c r="K36" s="246"/>
    </row>
    <row r="37" s="1" customFormat="1" ht="30.75" customHeight="1">
      <c r="B37" s="249"/>
      <c r="C37" s="250"/>
      <c r="D37" s="248"/>
      <c r="E37" s="251" t="s">
        <v>281</v>
      </c>
      <c r="F37" s="248"/>
      <c r="G37" s="248" t="s">
        <v>282</v>
      </c>
      <c r="H37" s="248"/>
      <c r="I37" s="248"/>
      <c r="J37" s="248"/>
      <c r="K37" s="246"/>
    </row>
    <row r="38" s="1" customFormat="1" ht="15" customHeight="1">
      <c r="B38" s="249"/>
      <c r="C38" s="250"/>
      <c r="D38" s="248"/>
      <c r="E38" s="251" t="s">
        <v>55</v>
      </c>
      <c r="F38" s="248"/>
      <c r="G38" s="248" t="s">
        <v>283</v>
      </c>
      <c r="H38" s="248"/>
      <c r="I38" s="248"/>
      <c r="J38" s="248"/>
      <c r="K38" s="246"/>
    </row>
    <row r="39" s="1" customFormat="1" ht="15" customHeight="1">
      <c r="B39" s="249"/>
      <c r="C39" s="250"/>
      <c r="D39" s="248"/>
      <c r="E39" s="251" t="s">
        <v>56</v>
      </c>
      <c r="F39" s="248"/>
      <c r="G39" s="248" t="s">
        <v>284</v>
      </c>
      <c r="H39" s="248"/>
      <c r="I39" s="248"/>
      <c r="J39" s="248"/>
      <c r="K39" s="246"/>
    </row>
    <row r="40" s="1" customFormat="1" ht="15" customHeight="1">
      <c r="B40" s="249"/>
      <c r="C40" s="250"/>
      <c r="D40" s="248"/>
      <c r="E40" s="251" t="s">
        <v>104</v>
      </c>
      <c r="F40" s="248"/>
      <c r="G40" s="248" t="s">
        <v>285</v>
      </c>
      <c r="H40" s="248"/>
      <c r="I40" s="248"/>
      <c r="J40" s="248"/>
      <c r="K40" s="246"/>
    </row>
    <row r="41" s="1" customFormat="1" ht="15" customHeight="1">
      <c r="B41" s="249"/>
      <c r="C41" s="250"/>
      <c r="D41" s="248"/>
      <c r="E41" s="251" t="s">
        <v>105</v>
      </c>
      <c r="F41" s="248"/>
      <c r="G41" s="248" t="s">
        <v>286</v>
      </c>
      <c r="H41" s="248"/>
      <c r="I41" s="248"/>
      <c r="J41" s="248"/>
      <c r="K41" s="246"/>
    </row>
    <row r="42" s="1" customFormat="1" ht="15" customHeight="1">
      <c r="B42" s="249"/>
      <c r="C42" s="250"/>
      <c r="D42" s="248"/>
      <c r="E42" s="251" t="s">
        <v>287</v>
      </c>
      <c r="F42" s="248"/>
      <c r="G42" s="248" t="s">
        <v>288</v>
      </c>
      <c r="H42" s="248"/>
      <c r="I42" s="248"/>
      <c r="J42" s="248"/>
      <c r="K42" s="246"/>
    </row>
    <row r="43" s="1" customFormat="1" ht="15" customHeight="1">
      <c r="B43" s="249"/>
      <c r="C43" s="250"/>
      <c r="D43" s="248"/>
      <c r="E43" s="251"/>
      <c r="F43" s="248"/>
      <c r="G43" s="248" t="s">
        <v>289</v>
      </c>
      <c r="H43" s="248"/>
      <c r="I43" s="248"/>
      <c r="J43" s="248"/>
      <c r="K43" s="246"/>
    </row>
    <row r="44" s="1" customFormat="1" ht="15" customHeight="1">
      <c r="B44" s="249"/>
      <c r="C44" s="250"/>
      <c r="D44" s="248"/>
      <c r="E44" s="251" t="s">
        <v>290</v>
      </c>
      <c r="F44" s="248"/>
      <c r="G44" s="248" t="s">
        <v>291</v>
      </c>
      <c r="H44" s="248"/>
      <c r="I44" s="248"/>
      <c r="J44" s="248"/>
      <c r="K44" s="246"/>
    </row>
    <row r="45" s="1" customFormat="1" ht="15" customHeight="1">
      <c r="B45" s="249"/>
      <c r="C45" s="250"/>
      <c r="D45" s="248"/>
      <c r="E45" s="251" t="s">
        <v>108</v>
      </c>
      <c r="F45" s="248"/>
      <c r="G45" s="248" t="s">
        <v>292</v>
      </c>
      <c r="H45" s="248"/>
      <c r="I45" s="248"/>
      <c r="J45" s="248"/>
      <c r="K45" s="246"/>
    </row>
    <row r="46" s="1" customFormat="1" ht="12.75" customHeight="1">
      <c r="B46" s="249"/>
      <c r="C46" s="250"/>
      <c r="D46" s="248"/>
      <c r="E46" s="248"/>
      <c r="F46" s="248"/>
      <c r="G46" s="248"/>
      <c r="H46" s="248"/>
      <c r="I46" s="248"/>
      <c r="J46" s="248"/>
      <c r="K46" s="246"/>
    </row>
    <row r="47" s="1" customFormat="1" ht="15" customHeight="1">
      <c r="B47" s="249"/>
      <c r="C47" s="250"/>
      <c r="D47" s="248" t="s">
        <v>293</v>
      </c>
      <c r="E47" s="248"/>
      <c r="F47" s="248"/>
      <c r="G47" s="248"/>
      <c r="H47" s="248"/>
      <c r="I47" s="248"/>
      <c r="J47" s="248"/>
      <c r="K47" s="246"/>
    </row>
    <row r="48" s="1" customFormat="1" ht="15" customHeight="1">
      <c r="B48" s="249"/>
      <c r="C48" s="250"/>
      <c r="D48" s="250"/>
      <c r="E48" s="248" t="s">
        <v>294</v>
      </c>
      <c r="F48" s="248"/>
      <c r="G48" s="248"/>
      <c r="H48" s="248"/>
      <c r="I48" s="248"/>
      <c r="J48" s="248"/>
      <c r="K48" s="246"/>
    </row>
    <row r="49" s="1" customFormat="1" ht="15" customHeight="1">
      <c r="B49" s="249"/>
      <c r="C49" s="250"/>
      <c r="D49" s="250"/>
      <c r="E49" s="248" t="s">
        <v>295</v>
      </c>
      <c r="F49" s="248"/>
      <c r="G49" s="248"/>
      <c r="H49" s="248"/>
      <c r="I49" s="248"/>
      <c r="J49" s="248"/>
      <c r="K49" s="246"/>
    </row>
    <row r="50" s="1" customFormat="1" ht="15" customHeight="1">
      <c r="B50" s="249"/>
      <c r="C50" s="250"/>
      <c r="D50" s="250"/>
      <c r="E50" s="248" t="s">
        <v>296</v>
      </c>
      <c r="F50" s="248"/>
      <c r="G50" s="248"/>
      <c r="H50" s="248"/>
      <c r="I50" s="248"/>
      <c r="J50" s="248"/>
      <c r="K50" s="246"/>
    </row>
    <row r="51" s="1" customFormat="1" ht="15" customHeight="1">
      <c r="B51" s="249"/>
      <c r="C51" s="250"/>
      <c r="D51" s="248" t="s">
        <v>297</v>
      </c>
      <c r="E51" s="248"/>
      <c r="F51" s="248"/>
      <c r="G51" s="248"/>
      <c r="H51" s="248"/>
      <c r="I51" s="248"/>
      <c r="J51" s="248"/>
      <c r="K51" s="246"/>
    </row>
    <row r="52" s="1" customFormat="1" ht="25.5" customHeight="1">
      <c r="B52" s="244"/>
      <c r="C52" s="245" t="s">
        <v>298</v>
      </c>
      <c r="D52" s="245"/>
      <c r="E52" s="245"/>
      <c r="F52" s="245"/>
      <c r="G52" s="245"/>
      <c r="H52" s="245"/>
      <c r="I52" s="245"/>
      <c r="J52" s="245"/>
      <c r="K52" s="246"/>
    </row>
    <row r="53" s="1" customFormat="1" ht="5.25" customHeight="1">
      <c r="B53" s="244"/>
      <c r="C53" s="247"/>
      <c r="D53" s="247"/>
      <c r="E53" s="247"/>
      <c r="F53" s="247"/>
      <c r="G53" s="247"/>
      <c r="H53" s="247"/>
      <c r="I53" s="247"/>
      <c r="J53" s="247"/>
      <c r="K53" s="246"/>
    </row>
    <row r="54" s="1" customFormat="1" ht="15" customHeight="1">
      <c r="B54" s="244"/>
      <c r="C54" s="248" t="s">
        <v>299</v>
      </c>
      <c r="D54" s="248"/>
      <c r="E54" s="248"/>
      <c r="F54" s="248"/>
      <c r="G54" s="248"/>
      <c r="H54" s="248"/>
      <c r="I54" s="248"/>
      <c r="J54" s="248"/>
      <c r="K54" s="246"/>
    </row>
    <row r="55" s="1" customFormat="1" ht="15" customHeight="1">
      <c r="B55" s="244"/>
      <c r="C55" s="248" t="s">
        <v>300</v>
      </c>
      <c r="D55" s="248"/>
      <c r="E55" s="248"/>
      <c r="F55" s="248"/>
      <c r="G55" s="248"/>
      <c r="H55" s="248"/>
      <c r="I55" s="248"/>
      <c r="J55" s="248"/>
      <c r="K55" s="246"/>
    </row>
    <row r="56" s="1" customFormat="1" ht="12.75" customHeight="1">
      <c r="B56" s="244"/>
      <c r="C56" s="248"/>
      <c r="D56" s="248"/>
      <c r="E56" s="248"/>
      <c r="F56" s="248"/>
      <c r="G56" s="248"/>
      <c r="H56" s="248"/>
      <c r="I56" s="248"/>
      <c r="J56" s="248"/>
      <c r="K56" s="246"/>
    </row>
    <row r="57" s="1" customFormat="1" ht="15" customHeight="1">
      <c r="B57" s="244"/>
      <c r="C57" s="248" t="s">
        <v>301</v>
      </c>
      <c r="D57" s="248"/>
      <c r="E57" s="248"/>
      <c r="F57" s="248"/>
      <c r="G57" s="248"/>
      <c r="H57" s="248"/>
      <c r="I57" s="248"/>
      <c r="J57" s="248"/>
      <c r="K57" s="246"/>
    </row>
    <row r="58" s="1" customFormat="1" ht="15" customHeight="1">
      <c r="B58" s="244"/>
      <c r="C58" s="250"/>
      <c r="D58" s="248" t="s">
        <v>302</v>
      </c>
      <c r="E58" s="248"/>
      <c r="F58" s="248"/>
      <c r="G58" s="248"/>
      <c r="H58" s="248"/>
      <c r="I58" s="248"/>
      <c r="J58" s="248"/>
      <c r="K58" s="246"/>
    </row>
    <row r="59" s="1" customFormat="1" ht="15" customHeight="1">
      <c r="B59" s="244"/>
      <c r="C59" s="250"/>
      <c r="D59" s="248" t="s">
        <v>303</v>
      </c>
      <c r="E59" s="248"/>
      <c r="F59" s="248"/>
      <c r="G59" s="248"/>
      <c r="H59" s="248"/>
      <c r="I59" s="248"/>
      <c r="J59" s="248"/>
      <c r="K59" s="246"/>
    </row>
    <row r="60" s="1" customFormat="1" ht="15" customHeight="1">
      <c r="B60" s="244"/>
      <c r="C60" s="250"/>
      <c r="D60" s="248" t="s">
        <v>304</v>
      </c>
      <c r="E60" s="248"/>
      <c r="F60" s="248"/>
      <c r="G60" s="248"/>
      <c r="H60" s="248"/>
      <c r="I60" s="248"/>
      <c r="J60" s="248"/>
      <c r="K60" s="246"/>
    </row>
    <row r="61" s="1" customFormat="1" ht="15" customHeight="1">
      <c r="B61" s="244"/>
      <c r="C61" s="250"/>
      <c r="D61" s="248" t="s">
        <v>305</v>
      </c>
      <c r="E61" s="248"/>
      <c r="F61" s="248"/>
      <c r="G61" s="248"/>
      <c r="H61" s="248"/>
      <c r="I61" s="248"/>
      <c r="J61" s="248"/>
      <c r="K61" s="246"/>
    </row>
    <row r="62" s="1" customFormat="1" ht="15" customHeight="1">
      <c r="B62" s="244"/>
      <c r="C62" s="250"/>
      <c r="D62" s="253" t="s">
        <v>306</v>
      </c>
      <c r="E62" s="253"/>
      <c r="F62" s="253"/>
      <c r="G62" s="253"/>
      <c r="H62" s="253"/>
      <c r="I62" s="253"/>
      <c r="J62" s="253"/>
      <c r="K62" s="246"/>
    </row>
    <row r="63" s="1" customFormat="1" ht="15" customHeight="1">
      <c r="B63" s="244"/>
      <c r="C63" s="250"/>
      <c r="D63" s="248" t="s">
        <v>307</v>
      </c>
      <c r="E63" s="248"/>
      <c r="F63" s="248"/>
      <c r="G63" s="248"/>
      <c r="H63" s="248"/>
      <c r="I63" s="248"/>
      <c r="J63" s="248"/>
      <c r="K63" s="246"/>
    </row>
    <row r="64" s="1" customFormat="1" ht="12.75" customHeight="1">
      <c r="B64" s="244"/>
      <c r="C64" s="250"/>
      <c r="D64" s="250"/>
      <c r="E64" s="254"/>
      <c r="F64" s="250"/>
      <c r="G64" s="250"/>
      <c r="H64" s="250"/>
      <c r="I64" s="250"/>
      <c r="J64" s="250"/>
      <c r="K64" s="246"/>
    </row>
    <row r="65" s="1" customFormat="1" ht="15" customHeight="1">
      <c r="B65" s="244"/>
      <c r="C65" s="250"/>
      <c r="D65" s="248" t="s">
        <v>308</v>
      </c>
      <c r="E65" s="248"/>
      <c r="F65" s="248"/>
      <c r="G65" s="248"/>
      <c r="H65" s="248"/>
      <c r="I65" s="248"/>
      <c r="J65" s="248"/>
      <c r="K65" s="246"/>
    </row>
    <row r="66" s="1" customFormat="1" ht="15" customHeight="1">
      <c r="B66" s="244"/>
      <c r="C66" s="250"/>
      <c r="D66" s="253" t="s">
        <v>309</v>
      </c>
      <c r="E66" s="253"/>
      <c r="F66" s="253"/>
      <c r="G66" s="253"/>
      <c r="H66" s="253"/>
      <c r="I66" s="253"/>
      <c r="J66" s="253"/>
      <c r="K66" s="246"/>
    </row>
    <row r="67" s="1" customFormat="1" ht="15" customHeight="1">
      <c r="B67" s="244"/>
      <c r="C67" s="250"/>
      <c r="D67" s="248" t="s">
        <v>310</v>
      </c>
      <c r="E67" s="248"/>
      <c r="F67" s="248"/>
      <c r="G67" s="248"/>
      <c r="H67" s="248"/>
      <c r="I67" s="248"/>
      <c r="J67" s="248"/>
      <c r="K67" s="246"/>
    </row>
    <row r="68" s="1" customFormat="1" ht="15" customHeight="1">
      <c r="B68" s="244"/>
      <c r="C68" s="250"/>
      <c r="D68" s="248" t="s">
        <v>311</v>
      </c>
      <c r="E68" s="248"/>
      <c r="F68" s="248"/>
      <c r="G68" s="248"/>
      <c r="H68" s="248"/>
      <c r="I68" s="248"/>
      <c r="J68" s="248"/>
      <c r="K68" s="246"/>
    </row>
    <row r="69" s="1" customFormat="1" ht="15" customHeight="1">
      <c r="B69" s="244"/>
      <c r="C69" s="250"/>
      <c r="D69" s="248" t="s">
        <v>312</v>
      </c>
      <c r="E69" s="248"/>
      <c r="F69" s="248"/>
      <c r="G69" s="248"/>
      <c r="H69" s="248"/>
      <c r="I69" s="248"/>
      <c r="J69" s="248"/>
      <c r="K69" s="246"/>
    </row>
    <row r="70" s="1" customFormat="1" ht="15" customHeight="1">
      <c r="B70" s="244"/>
      <c r="C70" s="250"/>
      <c r="D70" s="248" t="s">
        <v>313</v>
      </c>
      <c r="E70" s="248"/>
      <c r="F70" s="248"/>
      <c r="G70" s="248"/>
      <c r="H70" s="248"/>
      <c r="I70" s="248"/>
      <c r="J70" s="248"/>
      <c r="K70" s="246"/>
    </row>
    <row r="71" s="1" customFormat="1" ht="12.75" customHeight="1">
      <c r="B71" s="255"/>
      <c r="C71" s="256"/>
      <c r="D71" s="256"/>
      <c r="E71" s="256"/>
      <c r="F71" s="256"/>
      <c r="G71" s="256"/>
      <c r="H71" s="256"/>
      <c r="I71" s="256"/>
      <c r="J71" s="256"/>
      <c r="K71" s="257"/>
    </row>
    <row r="72" s="1" customFormat="1" ht="18.75" customHeight="1">
      <c r="B72" s="258"/>
      <c r="C72" s="258"/>
      <c r="D72" s="258"/>
      <c r="E72" s="258"/>
      <c r="F72" s="258"/>
      <c r="G72" s="258"/>
      <c r="H72" s="258"/>
      <c r="I72" s="258"/>
      <c r="J72" s="258"/>
      <c r="K72" s="259"/>
    </row>
    <row r="73" s="1" customFormat="1" ht="18.75" customHeight="1">
      <c r="B73" s="259"/>
      <c r="C73" s="259"/>
      <c r="D73" s="259"/>
      <c r="E73" s="259"/>
      <c r="F73" s="259"/>
      <c r="G73" s="259"/>
      <c r="H73" s="259"/>
      <c r="I73" s="259"/>
      <c r="J73" s="259"/>
      <c r="K73" s="259"/>
    </row>
    <row r="74" s="1" customFormat="1" ht="7.5" customHeight="1">
      <c r="B74" s="260"/>
      <c r="C74" s="261"/>
      <c r="D74" s="261"/>
      <c r="E74" s="261"/>
      <c r="F74" s="261"/>
      <c r="G74" s="261"/>
      <c r="H74" s="261"/>
      <c r="I74" s="261"/>
      <c r="J74" s="261"/>
      <c r="K74" s="262"/>
    </row>
    <row r="75" s="1" customFormat="1" ht="45" customHeight="1">
      <c r="B75" s="263"/>
      <c r="C75" s="264" t="s">
        <v>314</v>
      </c>
      <c r="D75" s="264"/>
      <c r="E75" s="264"/>
      <c r="F75" s="264"/>
      <c r="G75" s="264"/>
      <c r="H75" s="264"/>
      <c r="I75" s="264"/>
      <c r="J75" s="264"/>
      <c r="K75" s="265"/>
    </row>
    <row r="76" s="1" customFormat="1" ht="17.25" customHeight="1">
      <c r="B76" s="263"/>
      <c r="C76" s="266" t="s">
        <v>315</v>
      </c>
      <c r="D76" s="266"/>
      <c r="E76" s="266"/>
      <c r="F76" s="266" t="s">
        <v>316</v>
      </c>
      <c r="G76" s="267"/>
      <c r="H76" s="266" t="s">
        <v>56</v>
      </c>
      <c r="I76" s="266" t="s">
        <v>59</v>
      </c>
      <c r="J76" s="266" t="s">
        <v>317</v>
      </c>
      <c r="K76" s="265"/>
    </row>
    <row r="77" s="1" customFormat="1" ht="17.25" customHeight="1">
      <c r="B77" s="263"/>
      <c r="C77" s="268" t="s">
        <v>318</v>
      </c>
      <c r="D77" s="268"/>
      <c r="E77" s="268"/>
      <c r="F77" s="269" t="s">
        <v>319</v>
      </c>
      <c r="G77" s="270"/>
      <c r="H77" s="268"/>
      <c r="I77" s="268"/>
      <c r="J77" s="268" t="s">
        <v>320</v>
      </c>
      <c r="K77" s="265"/>
    </row>
    <row r="78" s="1" customFormat="1" ht="5.25" customHeight="1">
      <c r="B78" s="263"/>
      <c r="C78" s="271"/>
      <c r="D78" s="271"/>
      <c r="E78" s="271"/>
      <c r="F78" s="271"/>
      <c r="G78" s="272"/>
      <c r="H78" s="271"/>
      <c r="I78" s="271"/>
      <c r="J78" s="271"/>
      <c r="K78" s="265"/>
    </row>
    <row r="79" s="1" customFormat="1" ht="15" customHeight="1">
      <c r="B79" s="263"/>
      <c r="C79" s="251" t="s">
        <v>55</v>
      </c>
      <c r="D79" s="273"/>
      <c r="E79" s="273"/>
      <c r="F79" s="274" t="s">
        <v>321</v>
      </c>
      <c r="G79" s="275"/>
      <c r="H79" s="251" t="s">
        <v>322</v>
      </c>
      <c r="I79" s="251" t="s">
        <v>323</v>
      </c>
      <c r="J79" s="251">
        <v>20</v>
      </c>
      <c r="K79" s="265"/>
    </row>
    <row r="80" s="1" customFormat="1" ht="15" customHeight="1">
      <c r="B80" s="263"/>
      <c r="C80" s="251" t="s">
        <v>324</v>
      </c>
      <c r="D80" s="251"/>
      <c r="E80" s="251"/>
      <c r="F80" s="274" t="s">
        <v>321</v>
      </c>
      <c r="G80" s="275"/>
      <c r="H80" s="251" t="s">
        <v>325</v>
      </c>
      <c r="I80" s="251" t="s">
        <v>323</v>
      </c>
      <c r="J80" s="251">
        <v>120</v>
      </c>
      <c r="K80" s="265"/>
    </row>
    <row r="81" s="1" customFormat="1" ht="15" customHeight="1">
      <c r="B81" s="276"/>
      <c r="C81" s="251" t="s">
        <v>326</v>
      </c>
      <c r="D81" s="251"/>
      <c r="E81" s="251"/>
      <c r="F81" s="274" t="s">
        <v>327</v>
      </c>
      <c r="G81" s="275"/>
      <c r="H81" s="251" t="s">
        <v>328</v>
      </c>
      <c r="I81" s="251" t="s">
        <v>323</v>
      </c>
      <c r="J81" s="251">
        <v>50</v>
      </c>
      <c r="K81" s="265"/>
    </row>
    <row r="82" s="1" customFormat="1" ht="15" customHeight="1">
      <c r="B82" s="276"/>
      <c r="C82" s="251" t="s">
        <v>329</v>
      </c>
      <c r="D82" s="251"/>
      <c r="E82" s="251"/>
      <c r="F82" s="274" t="s">
        <v>321</v>
      </c>
      <c r="G82" s="275"/>
      <c r="H82" s="251" t="s">
        <v>330</v>
      </c>
      <c r="I82" s="251" t="s">
        <v>331</v>
      </c>
      <c r="J82" s="251"/>
      <c r="K82" s="265"/>
    </row>
    <row r="83" s="1" customFormat="1" ht="15" customHeight="1">
      <c r="B83" s="276"/>
      <c r="C83" s="277" t="s">
        <v>332</v>
      </c>
      <c r="D83" s="277"/>
      <c r="E83" s="277"/>
      <c r="F83" s="278" t="s">
        <v>327</v>
      </c>
      <c r="G83" s="277"/>
      <c r="H83" s="277" t="s">
        <v>333</v>
      </c>
      <c r="I83" s="277" t="s">
        <v>323</v>
      </c>
      <c r="J83" s="277">
        <v>15</v>
      </c>
      <c r="K83" s="265"/>
    </row>
    <row r="84" s="1" customFormat="1" ht="15" customHeight="1">
      <c r="B84" s="276"/>
      <c r="C84" s="277" t="s">
        <v>334</v>
      </c>
      <c r="D84" s="277"/>
      <c r="E84" s="277"/>
      <c r="F84" s="278" t="s">
        <v>327</v>
      </c>
      <c r="G84" s="277"/>
      <c r="H84" s="277" t="s">
        <v>335</v>
      </c>
      <c r="I84" s="277" t="s">
        <v>323</v>
      </c>
      <c r="J84" s="277">
        <v>15</v>
      </c>
      <c r="K84" s="265"/>
    </row>
    <row r="85" s="1" customFormat="1" ht="15" customHeight="1">
      <c r="B85" s="276"/>
      <c r="C85" s="277" t="s">
        <v>336</v>
      </c>
      <c r="D85" s="277"/>
      <c r="E85" s="277"/>
      <c r="F85" s="278" t="s">
        <v>327</v>
      </c>
      <c r="G85" s="277"/>
      <c r="H85" s="277" t="s">
        <v>337</v>
      </c>
      <c r="I85" s="277" t="s">
        <v>323</v>
      </c>
      <c r="J85" s="277">
        <v>20</v>
      </c>
      <c r="K85" s="265"/>
    </row>
    <row r="86" s="1" customFormat="1" ht="15" customHeight="1">
      <c r="B86" s="276"/>
      <c r="C86" s="277" t="s">
        <v>338</v>
      </c>
      <c r="D86" s="277"/>
      <c r="E86" s="277"/>
      <c r="F86" s="278" t="s">
        <v>327</v>
      </c>
      <c r="G86" s="277"/>
      <c r="H86" s="277" t="s">
        <v>339</v>
      </c>
      <c r="I86" s="277" t="s">
        <v>323</v>
      </c>
      <c r="J86" s="277">
        <v>20</v>
      </c>
      <c r="K86" s="265"/>
    </row>
    <row r="87" s="1" customFormat="1" ht="15" customHeight="1">
      <c r="B87" s="276"/>
      <c r="C87" s="251" t="s">
        <v>340</v>
      </c>
      <c r="D87" s="251"/>
      <c r="E87" s="251"/>
      <c r="F87" s="274" t="s">
        <v>327</v>
      </c>
      <c r="G87" s="275"/>
      <c r="H87" s="251" t="s">
        <v>341</v>
      </c>
      <c r="I87" s="251" t="s">
        <v>323</v>
      </c>
      <c r="J87" s="251">
        <v>50</v>
      </c>
      <c r="K87" s="265"/>
    </row>
    <row r="88" s="1" customFormat="1" ht="15" customHeight="1">
      <c r="B88" s="276"/>
      <c r="C88" s="251" t="s">
        <v>342</v>
      </c>
      <c r="D88" s="251"/>
      <c r="E88" s="251"/>
      <c r="F88" s="274" t="s">
        <v>327</v>
      </c>
      <c r="G88" s="275"/>
      <c r="H88" s="251" t="s">
        <v>343</v>
      </c>
      <c r="I88" s="251" t="s">
        <v>323</v>
      </c>
      <c r="J88" s="251">
        <v>20</v>
      </c>
      <c r="K88" s="265"/>
    </row>
    <row r="89" s="1" customFormat="1" ht="15" customHeight="1">
      <c r="B89" s="276"/>
      <c r="C89" s="251" t="s">
        <v>344</v>
      </c>
      <c r="D89" s="251"/>
      <c r="E89" s="251"/>
      <c r="F89" s="274" t="s">
        <v>327</v>
      </c>
      <c r="G89" s="275"/>
      <c r="H89" s="251" t="s">
        <v>345</v>
      </c>
      <c r="I89" s="251" t="s">
        <v>323</v>
      </c>
      <c r="J89" s="251">
        <v>20</v>
      </c>
      <c r="K89" s="265"/>
    </row>
    <row r="90" s="1" customFormat="1" ht="15" customHeight="1">
      <c r="B90" s="276"/>
      <c r="C90" s="251" t="s">
        <v>346</v>
      </c>
      <c r="D90" s="251"/>
      <c r="E90" s="251"/>
      <c r="F90" s="274" t="s">
        <v>327</v>
      </c>
      <c r="G90" s="275"/>
      <c r="H90" s="251" t="s">
        <v>347</v>
      </c>
      <c r="I90" s="251" t="s">
        <v>323</v>
      </c>
      <c r="J90" s="251">
        <v>50</v>
      </c>
      <c r="K90" s="265"/>
    </row>
    <row r="91" s="1" customFormat="1" ht="15" customHeight="1">
      <c r="B91" s="276"/>
      <c r="C91" s="251" t="s">
        <v>348</v>
      </c>
      <c r="D91" s="251"/>
      <c r="E91" s="251"/>
      <c r="F91" s="274" t="s">
        <v>327</v>
      </c>
      <c r="G91" s="275"/>
      <c r="H91" s="251" t="s">
        <v>348</v>
      </c>
      <c r="I91" s="251" t="s">
        <v>323</v>
      </c>
      <c r="J91" s="251">
        <v>50</v>
      </c>
      <c r="K91" s="265"/>
    </row>
    <row r="92" s="1" customFormat="1" ht="15" customHeight="1">
      <c r="B92" s="276"/>
      <c r="C92" s="251" t="s">
        <v>349</v>
      </c>
      <c r="D92" s="251"/>
      <c r="E92" s="251"/>
      <c r="F92" s="274" t="s">
        <v>327</v>
      </c>
      <c r="G92" s="275"/>
      <c r="H92" s="251" t="s">
        <v>350</v>
      </c>
      <c r="I92" s="251" t="s">
        <v>323</v>
      </c>
      <c r="J92" s="251">
        <v>255</v>
      </c>
      <c r="K92" s="265"/>
    </row>
    <row r="93" s="1" customFormat="1" ht="15" customHeight="1">
      <c r="B93" s="276"/>
      <c r="C93" s="251" t="s">
        <v>351</v>
      </c>
      <c r="D93" s="251"/>
      <c r="E93" s="251"/>
      <c r="F93" s="274" t="s">
        <v>321</v>
      </c>
      <c r="G93" s="275"/>
      <c r="H93" s="251" t="s">
        <v>352</v>
      </c>
      <c r="I93" s="251" t="s">
        <v>353</v>
      </c>
      <c r="J93" s="251"/>
      <c r="K93" s="265"/>
    </row>
    <row r="94" s="1" customFormat="1" ht="15" customHeight="1">
      <c r="B94" s="276"/>
      <c r="C94" s="251" t="s">
        <v>354</v>
      </c>
      <c r="D94" s="251"/>
      <c r="E94" s="251"/>
      <c r="F94" s="274" t="s">
        <v>321</v>
      </c>
      <c r="G94" s="275"/>
      <c r="H94" s="251" t="s">
        <v>355</v>
      </c>
      <c r="I94" s="251" t="s">
        <v>356</v>
      </c>
      <c r="J94" s="251"/>
      <c r="K94" s="265"/>
    </row>
    <row r="95" s="1" customFormat="1" ht="15" customHeight="1">
      <c r="B95" s="276"/>
      <c r="C95" s="251" t="s">
        <v>357</v>
      </c>
      <c r="D95" s="251"/>
      <c r="E95" s="251"/>
      <c r="F95" s="274" t="s">
        <v>321</v>
      </c>
      <c r="G95" s="275"/>
      <c r="H95" s="251" t="s">
        <v>357</v>
      </c>
      <c r="I95" s="251" t="s">
        <v>356</v>
      </c>
      <c r="J95" s="251"/>
      <c r="K95" s="265"/>
    </row>
    <row r="96" s="1" customFormat="1" ht="15" customHeight="1">
      <c r="B96" s="276"/>
      <c r="C96" s="251" t="s">
        <v>40</v>
      </c>
      <c r="D96" s="251"/>
      <c r="E96" s="251"/>
      <c r="F96" s="274" t="s">
        <v>321</v>
      </c>
      <c r="G96" s="275"/>
      <c r="H96" s="251" t="s">
        <v>358</v>
      </c>
      <c r="I96" s="251" t="s">
        <v>356</v>
      </c>
      <c r="J96" s="251"/>
      <c r="K96" s="265"/>
    </row>
    <row r="97" s="1" customFormat="1" ht="15" customHeight="1">
      <c r="B97" s="276"/>
      <c r="C97" s="251" t="s">
        <v>50</v>
      </c>
      <c r="D97" s="251"/>
      <c r="E97" s="251"/>
      <c r="F97" s="274" t="s">
        <v>321</v>
      </c>
      <c r="G97" s="275"/>
      <c r="H97" s="251" t="s">
        <v>359</v>
      </c>
      <c r="I97" s="251" t="s">
        <v>356</v>
      </c>
      <c r="J97" s="251"/>
      <c r="K97" s="265"/>
    </row>
    <row r="98" s="1" customFormat="1" ht="15" customHeight="1">
      <c r="B98" s="279"/>
      <c r="C98" s="280"/>
      <c r="D98" s="280"/>
      <c r="E98" s="280"/>
      <c r="F98" s="280"/>
      <c r="G98" s="280"/>
      <c r="H98" s="280"/>
      <c r="I98" s="280"/>
      <c r="J98" s="280"/>
      <c r="K98" s="281"/>
    </row>
    <row r="99" s="1" customFormat="1" ht="18.75" customHeight="1">
      <c r="B99" s="282"/>
      <c r="C99" s="283"/>
      <c r="D99" s="283"/>
      <c r="E99" s="283"/>
      <c r="F99" s="283"/>
      <c r="G99" s="283"/>
      <c r="H99" s="283"/>
      <c r="I99" s="283"/>
      <c r="J99" s="283"/>
      <c r="K99" s="282"/>
    </row>
    <row r="100" s="1" customFormat="1" ht="18.75" customHeight="1">
      <c r="B100" s="259"/>
      <c r="C100" s="259"/>
      <c r="D100" s="259"/>
      <c r="E100" s="259"/>
      <c r="F100" s="259"/>
      <c r="G100" s="259"/>
      <c r="H100" s="259"/>
      <c r="I100" s="259"/>
      <c r="J100" s="259"/>
      <c r="K100" s="259"/>
    </row>
    <row r="101" s="1" customFormat="1" ht="7.5" customHeight="1">
      <c r="B101" s="260"/>
      <c r="C101" s="261"/>
      <c r="D101" s="261"/>
      <c r="E101" s="261"/>
      <c r="F101" s="261"/>
      <c r="G101" s="261"/>
      <c r="H101" s="261"/>
      <c r="I101" s="261"/>
      <c r="J101" s="261"/>
      <c r="K101" s="262"/>
    </row>
    <row r="102" s="1" customFormat="1" ht="45" customHeight="1">
      <c r="B102" s="263"/>
      <c r="C102" s="264" t="s">
        <v>360</v>
      </c>
      <c r="D102" s="264"/>
      <c r="E102" s="264"/>
      <c r="F102" s="264"/>
      <c r="G102" s="264"/>
      <c r="H102" s="264"/>
      <c r="I102" s="264"/>
      <c r="J102" s="264"/>
      <c r="K102" s="265"/>
    </row>
    <row r="103" s="1" customFormat="1" ht="17.25" customHeight="1">
      <c r="B103" s="263"/>
      <c r="C103" s="266" t="s">
        <v>315</v>
      </c>
      <c r="D103" s="266"/>
      <c r="E103" s="266"/>
      <c r="F103" s="266" t="s">
        <v>316</v>
      </c>
      <c r="G103" s="267"/>
      <c r="H103" s="266" t="s">
        <v>56</v>
      </c>
      <c r="I103" s="266" t="s">
        <v>59</v>
      </c>
      <c r="J103" s="266" t="s">
        <v>317</v>
      </c>
      <c r="K103" s="265"/>
    </row>
    <row r="104" s="1" customFormat="1" ht="17.25" customHeight="1">
      <c r="B104" s="263"/>
      <c r="C104" s="268" t="s">
        <v>318</v>
      </c>
      <c r="D104" s="268"/>
      <c r="E104" s="268"/>
      <c r="F104" s="269" t="s">
        <v>319</v>
      </c>
      <c r="G104" s="270"/>
      <c r="H104" s="268"/>
      <c r="I104" s="268"/>
      <c r="J104" s="268" t="s">
        <v>320</v>
      </c>
      <c r="K104" s="265"/>
    </row>
    <row r="105" s="1" customFormat="1" ht="5.25" customHeight="1">
      <c r="B105" s="263"/>
      <c r="C105" s="266"/>
      <c r="D105" s="266"/>
      <c r="E105" s="266"/>
      <c r="F105" s="266"/>
      <c r="G105" s="284"/>
      <c r="H105" s="266"/>
      <c r="I105" s="266"/>
      <c r="J105" s="266"/>
      <c r="K105" s="265"/>
    </row>
    <row r="106" s="1" customFormat="1" ht="15" customHeight="1">
      <c r="B106" s="263"/>
      <c r="C106" s="251" t="s">
        <v>55</v>
      </c>
      <c r="D106" s="273"/>
      <c r="E106" s="273"/>
      <c r="F106" s="274" t="s">
        <v>321</v>
      </c>
      <c r="G106" s="251"/>
      <c r="H106" s="251" t="s">
        <v>361</v>
      </c>
      <c r="I106" s="251" t="s">
        <v>323</v>
      </c>
      <c r="J106" s="251">
        <v>20</v>
      </c>
      <c r="K106" s="265"/>
    </row>
    <row r="107" s="1" customFormat="1" ht="15" customHeight="1">
      <c r="B107" s="263"/>
      <c r="C107" s="251" t="s">
        <v>324</v>
      </c>
      <c r="D107" s="251"/>
      <c r="E107" s="251"/>
      <c r="F107" s="274" t="s">
        <v>321</v>
      </c>
      <c r="G107" s="251"/>
      <c r="H107" s="251" t="s">
        <v>361</v>
      </c>
      <c r="I107" s="251" t="s">
        <v>323</v>
      </c>
      <c r="J107" s="251">
        <v>120</v>
      </c>
      <c r="K107" s="265"/>
    </row>
    <row r="108" s="1" customFormat="1" ht="15" customHeight="1">
      <c r="B108" s="276"/>
      <c r="C108" s="251" t="s">
        <v>326</v>
      </c>
      <c r="D108" s="251"/>
      <c r="E108" s="251"/>
      <c r="F108" s="274" t="s">
        <v>327</v>
      </c>
      <c r="G108" s="251"/>
      <c r="H108" s="251" t="s">
        <v>361</v>
      </c>
      <c r="I108" s="251" t="s">
        <v>323</v>
      </c>
      <c r="J108" s="251">
        <v>50</v>
      </c>
      <c r="K108" s="265"/>
    </row>
    <row r="109" s="1" customFormat="1" ht="15" customHeight="1">
      <c r="B109" s="276"/>
      <c r="C109" s="251" t="s">
        <v>329</v>
      </c>
      <c r="D109" s="251"/>
      <c r="E109" s="251"/>
      <c r="F109" s="274" t="s">
        <v>321</v>
      </c>
      <c r="G109" s="251"/>
      <c r="H109" s="251" t="s">
        <v>361</v>
      </c>
      <c r="I109" s="251" t="s">
        <v>331</v>
      </c>
      <c r="J109" s="251"/>
      <c r="K109" s="265"/>
    </row>
    <row r="110" s="1" customFormat="1" ht="15" customHeight="1">
      <c r="B110" s="276"/>
      <c r="C110" s="251" t="s">
        <v>340</v>
      </c>
      <c r="D110" s="251"/>
      <c r="E110" s="251"/>
      <c r="F110" s="274" t="s">
        <v>327</v>
      </c>
      <c r="G110" s="251"/>
      <c r="H110" s="251" t="s">
        <v>361</v>
      </c>
      <c r="I110" s="251" t="s">
        <v>323</v>
      </c>
      <c r="J110" s="251">
        <v>50</v>
      </c>
      <c r="K110" s="265"/>
    </row>
    <row r="111" s="1" customFormat="1" ht="15" customHeight="1">
      <c r="B111" s="276"/>
      <c r="C111" s="251" t="s">
        <v>348</v>
      </c>
      <c r="D111" s="251"/>
      <c r="E111" s="251"/>
      <c r="F111" s="274" t="s">
        <v>327</v>
      </c>
      <c r="G111" s="251"/>
      <c r="H111" s="251" t="s">
        <v>361</v>
      </c>
      <c r="I111" s="251" t="s">
        <v>323</v>
      </c>
      <c r="J111" s="251">
        <v>50</v>
      </c>
      <c r="K111" s="265"/>
    </row>
    <row r="112" s="1" customFormat="1" ht="15" customHeight="1">
      <c r="B112" s="276"/>
      <c r="C112" s="251" t="s">
        <v>346</v>
      </c>
      <c r="D112" s="251"/>
      <c r="E112" s="251"/>
      <c r="F112" s="274" t="s">
        <v>327</v>
      </c>
      <c r="G112" s="251"/>
      <c r="H112" s="251" t="s">
        <v>361</v>
      </c>
      <c r="I112" s="251" t="s">
        <v>323</v>
      </c>
      <c r="J112" s="251">
        <v>50</v>
      </c>
      <c r="K112" s="265"/>
    </row>
    <row r="113" s="1" customFormat="1" ht="15" customHeight="1">
      <c r="B113" s="276"/>
      <c r="C113" s="251" t="s">
        <v>55</v>
      </c>
      <c r="D113" s="251"/>
      <c r="E113" s="251"/>
      <c r="F113" s="274" t="s">
        <v>321</v>
      </c>
      <c r="G113" s="251"/>
      <c r="H113" s="251" t="s">
        <v>362</v>
      </c>
      <c r="I113" s="251" t="s">
        <v>323</v>
      </c>
      <c r="J113" s="251">
        <v>20</v>
      </c>
      <c r="K113" s="265"/>
    </row>
    <row r="114" s="1" customFormat="1" ht="15" customHeight="1">
      <c r="B114" s="276"/>
      <c r="C114" s="251" t="s">
        <v>363</v>
      </c>
      <c r="D114" s="251"/>
      <c r="E114" s="251"/>
      <c r="F114" s="274" t="s">
        <v>321</v>
      </c>
      <c r="G114" s="251"/>
      <c r="H114" s="251" t="s">
        <v>364</v>
      </c>
      <c r="I114" s="251" t="s">
        <v>323</v>
      </c>
      <c r="J114" s="251">
        <v>120</v>
      </c>
      <c r="K114" s="265"/>
    </row>
    <row r="115" s="1" customFormat="1" ht="15" customHeight="1">
      <c r="B115" s="276"/>
      <c r="C115" s="251" t="s">
        <v>40</v>
      </c>
      <c r="D115" s="251"/>
      <c r="E115" s="251"/>
      <c r="F115" s="274" t="s">
        <v>321</v>
      </c>
      <c r="G115" s="251"/>
      <c r="H115" s="251" t="s">
        <v>365</v>
      </c>
      <c r="I115" s="251" t="s">
        <v>356</v>
      </c>
      <c r="J115" s="251"/>
      <c r="K115" s="265"/>
    </row>
    <row r="116" s="1" customFormat="1" ht="15" customHeight="1">
      <c r="B116" s="276"/>
      <c r="C116" s="251" t="s">
        <v>50</v>
      </c>
      <c r="D116" s="251"/>
      <c r="E116" s="251"/>
      <c r="F116" s="274" t="s">
        <v>321</v>
      </c>
      <c r="G116" s="251"/>
      <c r="H116" s="251" t="s">
        <v>366</v>
      </c>
      <c r="I116" s="251" t="s">
        <v>356</v>
      </c>
      <c r="J116" s="251"/>
      <c r="K116" s="265"/>
    </row>
    <row r="117" s="1" customFormat="1" ht="15" customHeight="1">
      <c r="B117" s="276"/>
      <c r="C117" s="251" t="s">
        <v>59</v>
      </c>
      <c r="D117" s="251"/>
      <c r="E117" s="251"/>
      <c r="F117" s="274" t="s">
        <v>321</v>
      </c>
      <c r="G117" s="251"/>
      <c r="H117" s="251" t="s">
        <v>367</v>
      </c>
      <c r="I117" s="251" t="s">
        <v>368</v>
      </c>
      <c r="J117" s="251"/>
      <c r="K117" s="265"/>
    </row>
    <row r="118" s="1" customFormat="1" ht="15" customHeight="1">
      <c r="B118" s="279"/>
      <c r="C118" s="285"/>
      <c r="D118" s="285"/>
      <c r="E118" s="285"/>
      <c r="F118" s="285"/>
      <c r="G118" s="285"/>
      <c r="H118" s="285"/>
      <c r="I118" s="285"/>
      <c r="J118" s="285"/>
      <c r="K118" s="281"/>
    </row>
    <row r="119" s="1" customFormat="1" ht="18.75" customHeight="1">
      <c r="B119" s="286"/>
      <c r="C119" s="287"/>
      <c r="D119" s="287"/>
      <c r="E119" s="287"/>
      <c r="F119" s="288"/>
      <c r="G119" s="287"/>
      <c r="H119" s="287"/>
      <c r="I119" s="287"/>
      <c r="J119" s="287"/>
      <c r="K119" s="286"/>
    </row>
    <row r="120" s="1" customFormat="1" ht="18.75" customHeight="1">
      <c r="B120" s="259"/>
      <c r="C120" s="259"/>
      <c r="D120" s="259"/>
      <c r="E120" s="259"/>
      <c r="F120" s="259"/>
      <c r="G120" s="259"/>
      <c r="H120" s="259"/>
      <c r="I120" s="259"/>
      <c r="J120" s="259"/>
      <c r="K120" s="259"/>
    </row>
    <row r="121" s="1" customFormat="1" ht="7.5" customHeight="1">
      <c r="B121" s="289"/>
      <c r="C121" s="290"/>
      <c r="D121" s="290"/>
      <c r="E121" s="290"/>
      <c r="F121" s="290"/>
      <c r="G121" s="290"/>
      <c r="H121" s="290"/>
      <c r="I121" s="290"/>
      <c r="J121" s="290"/>
      <c r="K121" s="291"/>
    </row>
    <row r="122" s="1" customFormat="1" ht="45" customHeight="1">
      <c r="B122" s="292"/>
      <c r="C122" s="242" t="s">
        <v>369</v>
      </c>
      <c r="D122" s="242"/>
      <c r="E122" s="242"/>
      <c r="F122" s="242"/>
      <c r="G122" s="242"/>
      <c r="H122" s="242"/>
      <c r="I122" s="242"/>
      <c r="J122" s="242"/>
      <c r="K122" s="293"/>
    </row>
    <row r="123" s="1" customFormat="1" ht="17.25" customHeight="1">
      <c r="B123" s="294"/>
      <c r="C123" s="266" t="s">
        <v>315</v>
      </c>
      <c r="D123" s="266"/>
      <c r="E123" s="266"/>
      <c r="F123" s="266" t="s">
        <v>316</v>
      </c>
      <c r="G123" s="267"/>
      <c r="H123" s="266" t="s">
        <v>56</v>
      </c>
      <c r="I123" s="266" t="s">
        <v>59</v>
      </c>
      <c r="J123" s="266" t="s">
        <v>317</v>
      </c>
      <c r="K123" s="295"/>
    </row>
    <row r="124" s="1" customFormat="1" ht="17.25" customHeight="1">
      <c r="B124" s="294"/>
      <c r="C124" s="268" t="s">
        <v>318</v>
      </c>
      <c r="D124" s="268"/>
      <c r="E124" s="268"/>
      <c r="F124" s="269" t="s">
        <v>319</v>
      </c>
      <c r="G124" s="270"/>
      <c r="H124" s="268"/>
      <c r="I124" s="268"/>
      <c r="J124" s="268" t="s">
        <v>320</v>
      </c>
      <c r="K124" s="295"/>
    </row>
    <row r="125" s="1" customFormat="1" ht="5.25" customHeight="1">
      <c r="B125" s="296"/>
      <c r="C125" s="271"/>
      <c r="D125" s="271"/>
      <c r="E125" s="271"/>
      <c r="F125" s="271"/>
      <c r="G125" s="297"/>
      <c r="H125" s="271"/>
      <c r="I125" s="271"/>
      <c r="J125" s="271"/>
      <c r="K125" s="298"/>
    </row>
    <row r="126" s="1" customFormat="1" ht="15" customHeight="1">
      <c r="B126" s="296"/>
      <c r="C126" s="251" t="s">
        <v>324</v>
      </c>
      <c r="D126" s="273"/>
      <c r="E126" s="273"/>
      <c r="F126" s="274" t="s">
        <v>321</v>
      </c>
      <c r="G126" s="251"/>
      <c r="H126" s="251" t="s">
        <v>361</v>
      </c>
      <c r="I126" s="251" t="s">
        <v>323</v>
      </c>
      <c r="J126" s="251">
        <v>120</v>
      </c>
      <c r="K126" s="299"/>
    </row>
    <row r="127" s="1" customFormat="1" ht="15" customHeight="1">
      <c r="B127" s="296"/>
      <c r="C127" s="251" t="s">
        <v>370</v>
      </c>
      <c r="D127" s="251"/>
      <c r="E127" s="251"/>
      <c r="F127" s="274" t="s">
        <v>321</v>
      </c>
      <c r="G127" s="251"/>
      <c r="H127" s="251" t="s">
        <v>371</v>
      </c>
      <c r="I127" s="251" t="s">
        <v>323</v>
      </c>
      <c r="J127" s="251" t="s">
        <v>372</v>
      </c>
      <c r="K127" s="299"/>
    </row>
    <row r="128" s="1" customFormat="1" ht="15" customHeight="1">
      <c r="B128" s="296"/>
      <c r="C128" s="251" t="s">
        <v>269</v>
      </c>
      <c r="D128" s="251"/>
      <c r="E128" s="251"/>
      <c r="F128" s="274" t="s">
        <v>321</v>
      </c>
      <c r="G128" s="251"/>
      <c r="H128" s="251" t="s">
        <v>373</v>
      </c>
      <c r="I128" s="251" t="s">
        <v>323</v>
      </c>
      <c r="J128" s="251" t="s">
        <v>372</v>
      </c>
      <c r="K128" s="299"/>
    </row>
    <row r="129" s="1" customFormat="1" ht="15" customHeight="1">
      <c r="B129" s="296"/>
      <c r="C129" s="251" t="s">
        <v>332</v>
      </c>
      <c r="D129" s="251"/>
      <c r="E129" s="251"/>
      <c r="F129" s="274" t="s">
        <v>327</v>
      </c>
      <c r="G129" s="251"/>
      <c r="H129" s="251" t="s">
        <v>333</v>
      </c>
      <c r="I129" s="251" t="s">
        <v>323</v>
      </c>
      <c r="J129" s="251">
        <v>15</v>
      </c>
      <c r="K129" s="299"/>
    </row>
    <row r="130" s="1" customFormat="1" ht="15" customHeight="1">
      <c r="B130" s="296"/>
      <c r="C130" s="277" t="s">
        <v>334</v>
      </c>
      <c r="D130" s="277"/>
      <c r="E130" s="277"/>
      <c r="F130" s="278" t="s">
        <v>327</v>
      </c>
      <c r="G130" s="277"/>
      <c r="H130" s="277" t="s">
        <v>335</v>
      </c>
      <c r="I130" s="277" t="s">
        <v>323</v>
      </c>
      <c r="J130" s="277">
        <v>15</v>
      </c>
      <c r="K130" s="299"/>
    </row>
    <row r="131" s="1" customFormat="1" ht="15" customHeight="1">
      <c r="B131" s="296"/>
      <c r="C131" s="277" t="s">
        <v>336</v>
      </c>
      <c r="D131" s="277"/>
      <c r="E131" s="277"/>
      <c r="F131" s="278" t="s">
        <v>327</v>
      </c>
      <c r="G131" s="277"/>
      <c r="H131" s="277" t="s">
        <v>337</v>
      </c>
      <c r="I131" s="277" t="s">
        <v>323</v>
      </c>
      <c r="J131" s="277">
        <v>20</v>
      </c>
      <c r="K131" s="299"/>
    </row>
    <row r="132" s="1" customFormat="1" ht="15" customHeight="1">
      <c r="B132" s="296"/>
      <c r="C132" s="277" t="s">
        <v>338</v>
      </c>
      <c r="D132" s="277"/>
      <c r="E132" s="277"/>
      <c r="F132" s="278" t="s">
        <v>327</v>
      </c>
      <c r="G132" s="277"/>
      <c r="H132" s="277" t="s">
        <v>339</v>
      </c>
      <c r="I132" s="277" t="s">
        <v>323</v>
      </c>
      <c r="J132" s="277">
        <v>20</v>
      </c>
      <c r="K132" s="299"/>
    </row>
    <row r="133" s="1" customFormat="1" ht="15" customHeight="1">
      <c r="B133" s="296"/>
      <c r="C133" s="251" t="s">
        <v>326</v>
      </c>
      <c r="D133" s="251"/>
      <c r="E133" s="251"/>
      <c r="F133" s="274" t="s">
        <v>327</v>
      </c>
      <c r="G133" s="251"/>
      <c r="H133" s="251" t="s">
        <v>361</v>
      </c>
      <c r="I133" s="251" t="s">
        <v>323</v>
      </c>
      <c r="J133" s="251">
        <v>50</v>
      </c>
      <c r="K133" s="299"/>
    </row>
    <row r="134" s="1" customFormat="1" ht="15" customHeight="1">
      <c r="B134" s="296"/>
      <c r="C134" s="251" t="s">
        <v>340</v>
      </c>
      <c r="D134" s="251"/>
      <c r="E134" s="251"/>
      <c r="F134" s="274" t="s">
        <v>327</v>
      </c>
      <c r="G134" s="251"/>
      <c r="H134" s="251" t="s">
        <v>361</v>
      </c>
      <c r="I134" s="251" t="s">
        <v>323</v>
      </c>
      <c r="J134" s="251">
        <v>50</v>
      </c>
      <c r="K134" s="299"/>
    </row>
    <row r="135" s="1" customFormat="1" ht="15" customHeight="1">
      <c r="B135" s="296"/>
      <c r="C135" s="251" t="s">
        <v>346</v>
      </c>
      <c r="D135" s="251"/>
      <c r="E135" s="251"/>
      <c r="F135" s="274" t="s">
        <v>327</v>
      </c>
      <c r="G135" s="251"/>
      <c r="H135" s="251" t="s">
        <v>361</v>
      </c>
      <c r="I135" s="251" t="s">
        <v>323</v>
      </c>
      <c r="J135" s="251">
        <v>50</v>
      </c>
      <c r="K135" s="299"/>
    </row>
    <row r="136" s="1" customFormat="1" ht="15" customHeight="1">
      <c r="B136" s="296"/>
      <c r="C136" s="251" t="s">
        <v>348</v>
      </c>
      <c r="D136" s="251"/>
      <c r="E136" s="251"/>
      <c r="F136" s="274" t="s">
        <v>327</v>
      </c>
      <c r="G136" s="251"/>
      <c r="H136" s="251" t="s">
        <v>361</v>
      </c>
      <c r="I136" s="251" t="s">
        <v>323</v>
      </c>
      <c r="J136" s="251">
        <v>50</v>
      </c>
      <c r="K136" s="299"/>
    </row>
    <row r="137" s="1" customFormat="1" ht="15" customHeight="1">
      <c r="B137" s="296"/>
      <c r="C137" s="251" t="s">
        <v>349</v>
      </c>
      <c r="D137" s="251"/>
      <c r="E137" s="251"/>
      <c r="F137" s="274" t="s">
        <v>327</v>
      </c>
      <c r="G137" s="251"/>
      <c r="H137" s="251" t="s">
        <v>374</v>
      </c>
      <c r="I137" s="251" t="s">
        <v>323</v>
      </c>
      <c r="J137" s="251">
        <v>255</v>
      </c>
      <c r="K137" s="299"/>
    </row>
    <row r="138" s="1" customFormat="1" ht="15" customHeight="1">
      <c r="B138" s="296"/>
      <c r="C138" s="251" t="s">
        <v>351</v>
      </c>
      <c r="D138" s="251"/>
      <c r="E138" s="251"/>
      <c r="F138" s="274" t="s">
        <v>321</v>
      </c>
      <c r="G138" s="251"/>
      <c r="H138" s="251" t="s">
        <v>375</v>
      </c>
      <c r="I138" s="251" t="s">
        <v>353</v>
      </c>
      <c r="J138" s="251"/>
      <c r="K138" s="299"/>
    </row>
    <row r="139" s="1" customFormat="1" ht="15" customHeight="1">
      <c r="B139" s="296"/>
      <c r="C139" s="251" t="s">
        <v>354</v>
      </c>
      <c r="D139" s="251"/>
      <c r="E139" s="251"/>
      <c r="F139" s="274" t="s">
        <v>321</v>
      </c>
      <c r="G139" s="251"/>
      <c r="H139" s="251" t="s">
        <v>376</v>
      </c>
      <c r="I139" s="251" t="s">
        <v>356</v>
      </c>
      <c r="J139" s="251"/>
      <c r="K139" s="299"/>
    </row>
    <row r="140" s="1" customFormat="1" ht="15" customHeight="1">
      <c r="B140" s="296"/>
      <c r="C140" s="251" t="s">
        <v>357</v>
      </c>
      <c r="D140" s="251"/>
      <c r="E140" s="251"/>
      <c r="F140" s="274" t="s">
        <v>321</v>
      </c>
      <c r="G140" s="251"/>
      <c r="H140" s="251" t="s">
        <v>357</v>
      </c>
      <c r="I140" s="251" t="s">
        <v>356</v>
      </c>
      <c r="J140" s="251"/>
      <c r="K140" s="299"/>
    </row>
    <row r="141" s="1" customFormat="1" ht="15" customHeight="1">
      <c r="B141" s="296"/>
      <c r="C141" s="251" t="s">
        <v>40</v>
      </c>
      <c r="D141" s="251"/>
      <c r="E141" s="251"/>
      <c r="F141" s="274" t="s">
        <v>321</v>
      </c>
      <c r="G141" s="251"/>
      <c r="H141" s="251" t="s">
        <v>377</v>
      </c>
      <c r="I141" s="251" t="s">
        <v>356</v>
      </c>
      <c r="J141" s="251"/>
      <c r="K141" s="299"/>
    </row>
    <row r="142" s="1" customFormat="1" ht="15" customHeight="1">
      <c r="B142" s="296"/>
      <c r="C142" s="251" t="s">
        <v>378</v>
      </c>
      <c r="D142" s="251"/>
      <c r="E142" s="251"/>
      <c r="F142" s="274" t="s">
        <v>321</v>
      </c>
      <c r="G142" s="251"/>
      <c r="H142" s="251" t="s">
        <v>379</v>
      </c>
      <c r="I142" s="251" t="s">
        <v>356</v>
      </c>
      <c r="J142" s="251"/>
      <c r="K142" s="299"/>
    </row>
    <row r="143" s="1" customFormat="1" ht="15" customHeight="1">
      <c r="B143" s="300"/>
      <c r="C143" s="301"/>
      <c r="D143" s="301"/>
      <c r="E143" s="301"/>
      <c r="F143" s="301"/>
      <c r="G143" s="301"/>
      <c r="H143" s="301"/>
      <c r="I143" s="301"/>
      <c r="J143" s="301"/>
      <c r="K143" s="302"/>
    </row>
    <row r="144" s="1" customFormat="1" ht="18.75" customHeight="1">
      <c r="B144" s="287"/>
      <c r="C144" s="287"/>
      <c r="D144" s="287"/>
      <c r="E144" s="287"/>
      <c r="F144" s="288"/>
      <c r="G144" s="287"/>
      <c r="H144" s="287"/>
      <c r="I144" s="287"/>
      <c r="J144" s="287"/>
      <c r="K144" s="287"/>
    </row>
    <row r="145" s="1" customFormat="1" ht="18.75" customHeight="1">
      <c r="B145" s="259"/>
      <c r="C145" s="259"/>
      <c r="D145" s="259"/>
      <c r="E145" s="259"/>
      <c r="F145" s="259"/>
      <c r="G145" s="259"/>
      <c r="H145" s="259"/>
      <c r="I145" s="259"/>
      <c r="J145" s="259"/>
      <c r="K145" s="259"/>
    </row>
    <row r="146" s="1" customFormat="1" ht="7.5" customHeight="1">
      <c r="B146" s="260"/>
      <c r="C146" s="261"/>
      <c r="D146" s="261"/>
      <c r="E146" s="261"/>
      <c r="F146" s="261"/>
      <c r="G146" s="261"/>
      <c r="H146" s="261"/>
      <c r="I146" s="261"/>
      <c r="J146" s="261"/>
      <c r="K146" s="262"/>
    </row>
    <row r="147" s="1" customFormat="1" ht="45" customHeight="1">
      <c r="B147" s="263"/>
      <c r="C147" s="264" t="s">
        <v>380</v>
      </c>
      <c r="D147" s="264"/>
      <c r="E147" s="264"/>
      <c r="F147" s="264"/>
      <c r="G147" s="264"/>
      <c r="H147" s="264"/>
      <c r="I147" s="264"/>
      <c r="J147" s="264"/>
      <c r="K147" s="265"/>
    </row>
    <row r="148" s="1" customFormat="1" ht="17.25" customHeight="1">
      <c r="B148" s="263"/>
      <c r="C148" s="266" t="s">
        <v>315</v>
      </c>
      <c r="D148" s="266"/>
      <c r="E148" s="266"/>
      <c r="F148" s="266" t="s">
        <v>316</v>
      </c>
      <c r="G148" s="267"/>
      <c r="H148" s="266" t="s">
        <v>56</v>
      </c>
      <c r="I148" s="266" t="s">
        <v>59</v>
      </c>
      <c r="J148" s="266" t="s">
        <v>317</v>
      </c>
      <c r="K148" s="265"/>
    </row>
    <row r="149" s="1" customFormat="1" ht="17.25" customHeight="1">
      <c r="B149" s="263"/>
      <c r="C149" s="268" t="s">
        <v>318</v>
      </c>
      <c r="D149" s="268"/>
      <c r="E149" s="268"/>
      <c r="F149" s="269" t="s">
        <v>319</v>
      </c>
      <c r="G149" s="270"/>
      <c r="H149" s="268"/>
      <c r="I149" s="268"/>
      <c r="J149" s="268" t="s">
        <v>320</v>
      </c>
      <c r="K149" s="265"/>
    </row>
    <row r="150" s="1" customFormat="1" ht="5.25" customHeight="1">
      <c r="B150" s="276"/>
      <c r="C150" s="271"/>
      <c r="D150" s="271"/>
      <c r="E150" s="271"/>
      <c r="F150" s="271"/>
      <c r="G150" s="272"/>
      <c r="H150" s="271"/>
      <c r="I150" s="271"/>
      <c r="J150" s="271"/>
      <c r="K150" s="299"/>
    </row>
    <row r="151" s="1" customFormat="1" ht="15" customHeight="1">
      <c r="B151" s="276"/>
      <c r="C151" s="303" t="s">
        <v>324</v>
      </c>
      <c r="D151" s="251"/>
      <c r="E151" s="251"/>
      <c r="F151" s="304" t="s">
        <v>321</v>
      </c>
      <c r="G151" s="251"/>
      <c r="H151" s="303" t="s">
        <v>361</v>
      </c>
      <c r="I151" s="303" t="s">
        <v>323</v>
      </c>
      <c r="J151" s="303">
        <v>120</v>
      </c>
      <c r="K151" s="299"/>
    </row>
    <row r="152" s="1" customFormat="1" ht="15" customHeight="1">
      <c r="B152" s="276"/>
      <c r="C152" s="303" t="s">
        <v>370</v>
      </c>
      <c r="D152" s="251"/>
      <c r="E152" s="251"/>
      <c r="F152" s="304" t="s">
        <v>321</v>
      </c>
      <c r="G152" s="251"/>
      <c r="H152" s="303" t="s">
        <v>381</v>
      </c>
      <c r="I152" s="303" t="s">
        <v>323</v>
      </c>
      <c r="J152" s="303" t="s">
        <v>372</v>
      </c>
      <c r="K152" s="299"/>
    </row>
    <row r="153" s="1" customFormat="1" ht="15" customHeight="1">
      <c r="B153" s="276"/>
      <c r="C153" s="303" t="s">
        <v>269</v>
      </c>
      <c r="D153" s="251"/>
      <c r="E153" s="251"/>
      <c r="F153" s="304" t="s">
        <v>321</v>
      </c>
      <c r="G153" s="251"/>
      <c r="H153" s="303" t="s">
        <v>382</v>
      </c>
      <c r="I153" s="303" t="s">
        <v>323</v>
      </c>
      <c r="J153" s="303" t="s">
        <v>372</v>
      </c>
      <c r="K153" s="299"/>
    </row>
    <row r="154" s="1" customFormat="1" ht="15" customHeight="1">
      <c r="B154" s="276"/>
      <c r="C154" s="303" t="s">
        <v>326</v>
      </c>
      <c r="D154" s="251"/>
      <c r="E154" s="251"/>
      <c r="F154" s="304" t="s">
        <v>327</v>
      </c>
      <c r="G154" s="251"/>
      <c r="H154" s="303" t="s">
        <v>361</v>
      </c>
      <c r="I154" s="303" t="s">
        <v>323</v>
      </c>
      <c r="J154" s="303">
        <v>50</v>
      </c>
      <c r="K154" s="299"/>
    </row>
    <row r="155" s="1" customFormat="1" ht="15" customHeight="1">
      <c r="B155" s="276"/>
      <c r="C155" s="303" t="s">
        <v>329</v>
      </c>
      <c r="D155" s="251"/>
      <c r="E155" s="251"/>
      <c r="F155" s="304" t="s">
        <v>321</v>
      </c>
      <c r="G155" s="251"/>
      <c r="H155" s="303" t="s">
        <v>361</v>
      </c>
      <c r="I155" s="303" t="s">
        <v>331</v>
      </c>
      <c r="J155" s="303"/>
      <c r="K155" s="299"/>
    </row>
    <row r="156" s="1" customFormat="1" ht="15" customHeight="1">
      <c r="B156" s="276"/>
      <c r="C156" s="303" t="s">
        <v>340</v>
      </c>
      <c r="D156" s="251"/>
      <c r="E156" s="251"/>
      <c r="F156" s="304" t="s">
        <v>327</v>
      </c>
      <c r="G156" s="251"/>
      <c r="H156" s="303" t="s">
        <v>361</v>
      </c>
      <c r="I156" s="303" t="s">
        <v>323</v>
      </c>
      <c r="J156" s="303">
        <v>50</v>
      </c>
      <c r="K156" s="299"/>
    </row>
    <row r="157" s="1" customFormat="1" ht="15" customHeight="1">
      <c r="B157" s="276"/>
      <c r="C157" s="303" t="s">
        <v>348</v>
      </c>
      <c r="D157" s="251"/>
      <c r="E157" s="251"/>
      <c r="F157" s="304" t="s">
        <v>327</v>
      </c>
      <c r="G157" s="251"/>
      <c r="H157" s="303" t="s">
        <v>361</v>
      </c>
      <c r="I157" s="303" t="s">
        <v>323</v>
      </c>
      <c r="J157" s="303">
        <v>50</v>
      </c>
      <c r="K157" s="299"/>
    </row>
    <row r="158" s="1" customFormat="1" ht="15" customHeight="1">
      <c r="B158" s="276"/>
      <c r="C158" s="303" t="s">
        <v>346</v>
      </c>
      <c r="D158" s="251"/>
      <c r="E158" s="251"/>
      <c r="F158" s="304" t="s">
        <v>327</v>
      </c>
      <c r="G158" s="251"/>
      <c r="H158" s="303" t="s">
        <v>361</v>
      </c>
      <c r="I158" s="303" t="s">
        <v>323</v>
      </c>
      <c r="J158" s="303">
        <v>50</v>
      </c>
      <c r="K158" s="299"/>
    </row>
    <row r="159" s="1" customFormat="1" ht="15" customHeight="1">
      <c r="B159" s="276"/>
      <c r="C159" s="303" t="s">
        <v>95</v>
      </c>
      <c r="D159" s="251"/>
      <c r="E159" s="251"/>
      <c r="F159" s="304" t="s">
        <v>321</v>
      </c>
      <c r="G159" s="251"/>
      <c r="H159" s="303" t="s">
        <v>383</v>
      </c>
      <c r="I159" s="303" t="s">
        <v>323</v>
      </c>
      <c r="J159" s="303" t="s">
        <v>384</v>
      </c>
      <c r="K159" s="299"/>
    </row>
    <row r="160" s="1" customFormat="1" ht="15" customHeight="1">
      <c r="B160" s="276"/>
      <c r="C160" s="303" t="s">
        <v>385</v>
      </c>
      <c r="D160" s="251"/>
      <c r="E160" s="251"/>
      <c r="F160" s="304" t="s">
        <v>321</v>
      </c>
      <c r="G160" s="251"/>
      <c r="H160" s="303" t="s">
        <v>386</v>
      </c>
      <c r="I160" s="303" t="s">
        <v>356</v>
      </c>
      <c r="J160" s="303"/>
      <c r="K160" s="299"/>
    </row>
    <row r="161" s="1" customFormat="1" ht="15" customHeight="1">
      <c r="B161" s="305"/>
      <c r="C161" s="285"/>
      <c r="D161" s="285"/>
      <c r="E161" s="285"/>
      <c r="F161" s="285"/>
      <c r="G161" s="285"/>
      <c r="H161" s="285"/>
      <c r="I161" s="285"/>
      <c r="J161" s="285"/>
      <c r="K161" s="306"/>
    </row>
    <row r="162" s="1" customFormat="1" ht="18.75" customHeight="1">
      <c r="B162" s="287"/>
      <c r="C162" s="297"/>
      <c r="D162" s="297"/>
      <c r="E162" s="297"/>
      <c r="F162" s="307"/>
      <c r="G162" s="297"/>
      <c r="H162" s="297"/>
      <c r="I162" s="297"/>
      <c r="J162" s="297"/>
      <c r="K162" s="287"/>
    </row>
    <row r="163" s="1" customFormat="1" ht="18.75" customHeight="1">
      <c r="B163" s="259"/>
      <c r="C163" s="259"/>
      <c r="D163" s="259"/>
      <c r="E163" s="259"/>
      <c r="F163" s="259"/>
      <c r="G163" s="259"/>
      <c r="H163" s="259"/>
      <c r="I163" s="259"/>
      <c r="J163" s="259"/>
      <c r="K163" s="259"/>
    </row>
    <row r="164" s="1" customFormat="1" ht="7.5" customHeight="1">
      <c r="B164" s="238"/>
      <c r="C164" s="239"/>
      <c r="D164" s="239"/>
      <c r="E164" s="239"/>
      <c r="F164" s="239"/>
      <c r="G164" s="239"/>
      <c r="H164" s="239"/>
      <c r="I164" s="239"/>
      <c r="J164" s="239"/>
      <c r="K164" s="240"/>
    </row>
    <row r="165" s="1" customFormat="1" ht="45" customHeight="1">
      <c r="B165" s="241"/>
      <c r="C165" s="242" t="s">
        <v>387</v>
      </c>
      <c r="D165" s="242"/>
      <c r="E165" s="242"/>
      <c r="F165" s="242"/>
      <c r="G165" s="242"/>
      <c r="H165" s="242"/>
      <c r="I165" s="242"/>
      <c r="J165" s="242"/>
      <c r="K165" s="243"/>
    </row>
    <row r="166" s="1" customFormat="1" ht="17.25" customHeight="1">
      <c r="B166" s="241"/>
      <c r="C166" s="266" t="s">
        <v>315</v>
      </c>
      <c r="D166" s="266"/>
      <c r="E166" s="266"/>
      <c r="F166" s="266" t="s">
        <v>316</v>
      </c>
      <c r="G166" s="308"/>
      <c r="H166" s="309" t="s">
        <v>56</v>
      </c>
      <c r="I166" s="309" t="s">
        <v>59</v>
      </c>
      <c r="J166" s="266" t="s">
        <v>317</v>
      </c>
      <c r="K166" s="243"/>
    </row>
    <row r="167" s="1" customFormat="1" ht="17.25" customHeight="1">
      <c r="B167" s="244"/>
      <c r="C167" s="268" t="s">
        <v>318</v>
      </c>
      <c r="D167" s="268"/>
      <c r="E167" s="268"/>
      <c r="F167" s="269" t="s">
        <v>319</v>
      </c>
      <c r="G167" s="310"/>
      <c r="H167" s="311"/>
      <c r="I167" s="311"/>
      <c r="J167" s="268" t="s">
        <v>320</v>
      </c>
      <c r="K167" s="246"/>
    </row>
    <row r="168" s="1" customFormat="1" ht="5.25" customHeight="1">
      <c r="B168" s="276"/>
      <c r="C168" s="271"/>
      <c r="D168" s="271"/>
      <c r="E168" s="271"/>
      <c r="F168" s="271"/>
      <c r="G168" s="272"/>
      <c r="H168" s="271"/>
      <c r="I168" s="271"/>
      <c r="J168" s="271"/>
      <c r="K168" s="299"/>
    </row>
    <row r="169" s="1" customFormat="1" ht="15" customHeight="1">
      <c r="B169" s="276"/>
      <c r="C169" s="251" t="s">
        <v>324</v>
      </c>
      <c r="D169" s="251"/>
      <c r="E169" s="251"/>
      <c r="F169" s="274" t="s">
        <v>321</v>
      </c>
      <c r="G169" s="251"/>
      <c r="H169" s="251" t="s">
        <v>361</v>
      </c>
      <c r="I169" s="251" t="s">
        <v>323</v>
      </c>
      <c r="J169" s="251">
        <v>120</v>
      </c>
      <c r="K169" s="299"/>
    </row>
    <row r="170" s="1" customFormat="1" ht="15" customHeight="1">
      <c r="B170" s="276"/>
      <c r="C170" s="251" t="s">
        <v>370</v>
      </c>
      <c r="D170" s="251"/>
      <c r="E170" s="251"/>
      <c r="F170" s="274" t="s">
        <v>321</v>
      </c>
      <c r="G170" s="251"/>
      <c r="H170" s="251" t="s">
        <v>371</v>
      </c>
      <c r="I170" s="251" t="s">
        <v>323</v>
      </c>
      <c r="J170" s="251" t="s">
        <v>372</v>
      </c>
      <c r="K170" s="299"/>
    </row>
    <row r="171" s="1" customFormat="1" ht="15" customHeight="1">
      <c r="B171" s="276"/>
      <c r="C171" s="251" t="s">
        <v>269</v>
      </c>
      <c r="D171" s="251"/>
      <c r="E171" s="251"/>
      <c r="F171" s="274" t="s">
        <v>321</v>
      </c>
      <c r="G171" s="251"/>
      <c r="H171" s="251" t="s">
        <v>388</v>
      </c>
      <c r="I171" s="251" t="s">
        <v>323</v>
      </c>
      <c r="J171" s="251" t="s">
        <v>372</v>
      </c>
      <c r="K171" s="299"/>
    </row>
    <row r="172" s="1" customFormat="1" ht="15" customHeight="1">
      <c r="B172" s="276"/>
      <c r="C172" s="251" t="s">
        <v>326</v>
      </c>
      <c r="D172" s="251"/>
      <c r="E172" s="251"/>
      <c r="F172" s="274" t="s">
        <v>327</v>
      </c>
      <c r="G172" s="251"/>
      <c r="H172" s="251" t="s">
        <v>388</v>
      </c>
      <c r="I172" s="251" t="s">
        <v>323</v>
      </c>
      <c r="J172" s="251">
        <v>50</v>
      </c>
      <c r="K172" s="299"/>
    </row>
    <row r="173" s="1" customFormat="1" ht="15" customHeight="1">
      <c r="B173" s="276"/>
      <c r="C173" s="251" t="s">
        <v>329</v>
      </c>
      <c r="D173" s="251"/>
      <c r="E173" s="251"/>
      <c r="F173" s="274" t="s">
        <v>321</v>
      </c>
      <c r="G173" s="251"/>
      <c r="H173" s="251" t="s">
        <v>388</v>
      </c>
      <c r="I173" s="251" t="s">
        <v>331</v>
      </c>
      <c r="J173" s="251"/>
      <c r="K173" s="299"/>
    </row>
    <row r="174" s="1" customFormat="1" ht="15" customHeight="1">
      <c r="B174" s="276"/>
      <c r="C174" s="251" t="s">
        <v>340</v>
      </c>
      <c r="D174" s="251"/>
      <c r="E174" s="251"/>
      <c r="F174" s="274" t="s">
        <v>327</v>
      </c>
      <c r="G174" s="251"/>
      <c r="H174" s="251" t="s">
        <v>388</v>
      </c>
      <c r="I174" s="251" t="s">
        <v>323</v>
      </c>
      <c r="J174" s="251">
        <v>50</v>
      </c>
      <c r="K174" s="299"/>
    </row>
    <row r="175" s="1" customFormat="1" ht="15" customHeight="1">
      <c r="B175" s="276"/>
      <c r="C175" s="251" t="s">
        <v>348</v>
      </c>
      <c r="D175" s="251"/>
      <c r="E175" s="251"/>
      <c r="F175" s="274" t="s">
        <v>327</v>
      </c>
      <c r="G175" s="251"/>
      <c r="H175" s="251" t="s">
        <v>388</v>
      </c>
      <c r="I175" s="251" t="s">
        <v>323</v>
      </c>
      <c r="J175" s="251">
        <v>50</v>
      </c>
      <c r="K175" s="299"/>
    </row>
    <row r="176" s="1" customFormat="1" ht="15" customHeight="1">
      <c r="B176" s="276"/>
      <c r="C176" s="251" t="s">
        <v>346</v>
      </c>
      <c r="D176" s="251"/>
      <c r="E176" s="251"/>
      <c r="F176" s="274" t="s">
        <v>327</v>
      </c>
      <c r="G176" s="251"/>
      <c r="H176" s="251" t="s">
        <v>388</v>
      </c>
      <c r="I176" s="251" t="s">
        <v>323</v>
      </c>
      <c r="J176" s="251">
        <v>50</v>
      </c>
      <c r="K176" s="299"/>
    </row>
    <row r="177" s="1" customFormat="1" ht="15" customHeight="1">
      <c r="B177" s="276"/>
      <c r="C177" s="251" t="s">
        <v>103</v>
      </c>
      <c r="D177" s="251"/>
      <c r="E177" s="251"/>
      <c r="F177" s="274" t="s">
        <v>321</v>
      </c>
      <c r="G177" s="251"/>
      <c r="H177" s="251" t="s">
        <v>389</v>
      </c>
      <c r="I177" s="251" t="s">
        <v>390</v>
      </c>
      <c r="J177" s="251"/>
      <c r="K177" s="299"/>
    </row>
    <row r="178" s="1" customFormat="1" ht="15" customHeight="1">
      <c r="B178" s="276"/>
      <c r="C178" s="251" t="s">
        <v>59</v>
      </c>
      <c r="D178" s="251"/>
      <c r="E178" s="251"/>
      <c r="F178" s="274" t="s">
        <v>321</v>
      </c>
      <c r="G178" s="251"/>
      <c r="H178" s="251" t="s">
        <v>391</v>
      </c>
      <c r="I178" s="251" t="s">
        <v>392</v>
      </c>
      <c r="J178" s="251">
        <v>1</v>
      </c>
      <c r="K178" s="299"/>
    </row>
    <row r="179" s="1" customFormat="1" ht="15" customHeight="1">
      <c r="B179" s="276"/>
      <c r="C179" s="251" t="s">
        <v>55</v>
      </c>
      <c r="D179" s="251"/>
      <c r="E179" s="251"/>
      <c r="F179" s="274" t="s">
        <v>321</v>
      </c>
      <c r="G179" s="251"/>
      <c r="H179" s="251" t="s">
        <v>393</v>
      </c>
      <c r="I179" s="251" t="s">
        <v>323</v>
      </c>
      <c r="J179" s="251">
        <v>20</v>
      </c>
      <c r="K179" s="299"/>
    </row>
    <row r="180" s="1" customFormat="1" ht="15" customHeight="1">
      <c r="B180" s="276"/>
      <c r="C180" s="251" t="s">
        <v>56</v>
      </c>
      <c r="D180" s="251"/>
      <c r="E180" s="251"/>
      <c r="F180" s="274" t="s">
        <v>321</v>
      </c>
      <c r="G180" s="251"/>
      <c r="H180" s="251" t="s">
        <v>394</v>
      </c>
      <c r="I180" s="251" t="s">
        <v>323</v>
      </c>
      <c r="J180" s="251">
        <v>255</v>
      </c>
      <c r="K180" s="299"/>
    </row>
    <row r="181" s="1" customFormat="1" ht="15" customHeight="1">
      <c r="B181" s="276"/>
      <c r="C181" s="251" t="s">
        <v>104</v>
      </c>
      <c r="D181" s="251"/>
      <c r="E181" s="251"/>
      <c r="F181" s="274" t="s">
        <v>321</v>
      </c>
      <c r="G181" s="251"/>
      <c r="H181" s="251" t="s">
        <v>285</v>
      </c>
      <c r="I181" s="251" t="s">
        <v>323</v>
      </c>
      <c r="J181" s="251">
        <v>10</v>
      </c>
      <c r="K181" s="299"/>
    </row>
    <row r="182" s="1" customFormat="1" ht="15" customHeight="1">
      <c r="B182" s="276"/>
      <c r="C182" s="251" t="s">
        <v>105</v>
      </c>
      <c r="D182" s="251"/>
      <c r="E182" s="251"/>
      <c r="F182" s="274" t="s">
        <v>321</v>
      </c>
      <c r="G182" s="251"/>
      <c r="H182" s="251" t="s">
        <v>395</v>
      </c>
      <c r="I182" s="251" t="s">
        <v>356</v>
      </c>
      <c r="J182" s="251"/>
      <c r="K182" s="299"/>
    </row>
    <row r="183" s="1" customFormat="1" ht="15" customHeight="1">
      <c r="B183" s="276"/>
      <c r="C183" s="251" t="s">
        <v>396</v>
      </c>
      <c r="D183" s="251"/>
      <c r="E183" s="251"/>
      <c r="F183" s="274" t="s">
        <v>321</v>
      </c>
      <c r="G183" s="251"/>
      <c r="H183" s="251" t="s">
        <v>397</v>
      </c>
      <c r="I183" s="251" t="s">
        <v>356</v>
      </c>
      <c r="J183" s="251"/>
      <c r="K183" s="299"/>
    </row>
    <row r="184" s="1" customFormat="1" ht="15" customHeight="1">
      <c r="B184" s="276"/>
      <c r="C184" s="251" t="s">
        <v>385</v>
      </c>
      <c r="D184" s="251"/>
      <c r="E184" s="251"/>
      <c r="F184" s="274" t="s">
        <v>321</v>
      </c>
      <c r="G184" s="251"/>
      <c r="H184" s="251" t="s">
        <v>398</v>
      </c>
      <c r="I184" s="251" t="s">
        <v>356</v>
      </c>
      <c r="J184" s="251"/>
      <c r="K184" s="299"/>
    </row>
    <row r="185" s="1" customFormat="1" ht="15" customHeight="1">
      <c r="B185" s="276"/>
      <c r="C185" s="251" t="s">
        <v>108</v>
      </c>
      <c r="D185" s="251"/>
      <c r="E185" s="251"/>
      <c r="F185" s="274" t="s">
        <v>327</v>
      </c>
      <c r="G185" s="251"/>
      <c r="H185" s="251" t="s">
        <v>399</v>
      </c>
      <c r="I185" s="251" t="s">
        <v>323</v>
      </c>
      <c r="J185" s="251">
        <v>50</v>
      </c>
      <c r="K185" s="299"/>
    </row>
    <row r="186" s="1" customFormat="1" ht="15" customHeight="1">
      <c r="B186" s="276"/>
      <c r="C186" s="251" t="s">
        <v>400</v>
      </c>
      <c r="D186" s="251"/>
      <c r="E186" s="251"/>
      <c r="F186" s="274" t="s">
        <v>327</v>
      </c>
      <c r="G186" s="251"/>
      <c r="H186" s="251" t="s">
        <v>401</v>
      </c>
      <c r="I186" s="251" t="s">
        <v>402</v>
      </c>
      <c r="J186" s="251"/>
      <c r="K186" s="299"/>
    </row>
    <row r="187" s="1" customFormat="1" ht="15" customHeight="1">
      <c r="B187" s="276"/>
      <c r="C187" s="251" t="s">
        <v>403</v>
      </c>
      <c r="D187" s="251"/>
      <c r="E187" s="251"/>
      <c r="F187" s="274" t="s">
        <v>327</v>
      </c>
      <c r="G187" s="251"/>
      <c r="H187" s="251" t="s">
        <v>404</v>
      </c>
      <c r="I187" s="251" t="s">
        <v>402</v>
      </c>
      <c r="J187" s="251"/>
      <c r="K187" s="299"/>
    </row>
    <row r="188" s="1" customFormat="1" ht="15" customHeight="1">
      <c r="B188" s="276"/>
      <c r="C188" s="251" t="s">
        <v>405</v>
      </c>
      <c r="D188" s="251"/>
      <c r="E188" s="251"/>
      <c r="F188" s="274" t="s">
        <v>327</v>
      </c>
      <c r="G188" s="251"/>
      <c r="H188" s="251" t="s">
        <v>406</v>
      </c>
      <c r="I188" s="251" t="s">
        <v>402</v>
      </c>
      <c r="J188" s="251"/>
      <c r="K188" s="299"/>
    </row>
    <row r="189" s="1" customFormat="1" ht="15" customHeight="1">
      <c r="B189" s="276"/>
      <c r="C189" s="312" t="s">
        <v>407</v>
      </c>
      <c r="D189" s="251"/>
      <c r="E189" s="251"/>
      <c r="F189" s="274" t="s">
        <v>327</v>
      </c>
      <c r="G189" s="251"/>
      <c r="H189" s="251" t="s">
        <v>408</v>
      </c>
      <c r="I189" s="251" t="s">
        <v>409</v>
      </c>
      <c r="J189" s="313" t="s">
        <v>410</v>
      </c>
      <c r="K189" s="299"/>
    </row>
    <row r="190" s="1" customFormat="1" ht="15" customHeight="1">
      <c r="B190" s="276"/>
      <c r="C190" s="312" t="s">
        <v>44</v>
      </c>
      <c r="D190" s="251"/>
      <c r="E190" s="251"/>
      <c r="F190" s="274" t="s">
        <v>321</v>
      </c>
      <c r="G190" s="251"/>
      <c r="H190" s="248" t="s">
        <v>411</v>
      </c>
      <c r="I190" s="251" t="s">
        <v>412</v>
      </c>
      <c r="J190" s="251"/>
      <c r="K190" s="299"/>
    </row>
    <row r="191" s="1" customFormat="1" ht="15" customHeight="1">
      <c r="B191" s="276"/>
      <c r="C191" s="312" t="s">
        <v>413</v>
      </c>
      <c r="D191" s="251"/>
      <c r="E191" s="251"/>
      <c r="F191" s="274" t="s">
        <v>321</v>
      </c>
      <c r="G191" s="251"/>
      <c r="H191" s="251" t="s">
        <v>414</v>
      </c>
      <c r="I191" s="251" t="s">
        <v>356</v>
      </c>
      <c r="J191" s="251"/>
      <c r="K191" s="299"/>
    </row>
    <row r="192" s="1" customFormat="1" ht="15" customHeight="1">
      <c r="B192" s="276"/>
      <c r="C192" s="312" t="s">
        <v>415</v>
      </c>
      <c r="D192" s="251"/>
      <c r="E192" s="251"/>
      <c r="F192" s="274" t="s">
        <v>321</v>
      </c>
      <c r="G192" s="251"/>
      <c r="H192" s="251" t="s">
        <v>416</v>
      </c>
      <c r="I192" s="251" t="s">
        <v>356</v>
      </c>
      <c r="J192" s="251"/>
      <c r="K192" s="299"/>
    </row>
    <row r="193" s="1" customFormat="1" ht="15" customHeight="1">
      <c r="B193" s="276"/>
      <c r="C193" s="312" t="s">
        <v>417</v>
      </c>
      <c r="D193" s="251"/>
      <c r="E193" s="251"/>
      <c r="F193" s="274" t="s">
        <v>327</v>
      </c>
      <c r="G193" s="251"/>
      <c r="H193" s="251" t="s">
        <v>418</v>
      </c>
      <c r="I193" s="251" t="s">
        <v>356</v>
      </c>
      <c r="J193" s="251"/>
      <c r="K193" s="299"/>
    </row>
    <row r="194" s="1" customFormat="1" ht="15" customHeight="1">
      <c r="B194" s="305"/>
      <c r="C194" s="314"/>
      <c r="D194" s="285"/>
      <c r="E194" s="285"/>
      <c r="F194" s="285"/>
      <c r="G194" s="285"/>
      <c r="H194" s="285"/>
      <c r="I194" s="285"/>
      <c r="J194" s="285"/>
      <c r="K194" s="306"/>
    </row>
    <row r="195" s="1" customFormat="1" ht="18.75" customHeight="1">
      <c r="B195" s="287"/>
      <c r="C195" s="297"/>
      <c r="D195" s="297"/>
      <c r="E195" s="297"/>
      <c r="F195" s="307"/>
      <c r="G195" s="297"/>
      <c r="H195" s="297"/>
      <c r="I195" s="297"/>
      <c r="J195" s="297"/>
      <c r="K195" s="287"/>
    </row>
    <row r="196" s="1" customFormat="1" ht="18.75" customHeight="1">
      <c r="B196" s="287"/>
      <c r="C196" s="297"/>
      <c r="D196" s="297"/>
      <c r="E196" s="297"/>
      <c r="F196" s="307"/>
      <c r="G196" s="297"/>
      <c r="H196" s="297"/>
      <c r="I196" s="297"/>
      <c r="J196" s="297"/>
      <c r="K196" s="287"/>
    </row>
    <row r="197" s="1" customFormat="1" ht="18.75" customHeight="1">
      <c r="B197" s="259"/>
      <c r="C197" s="259"/>
      <c r="D197" s="259"/>
      <c r="E197" s="259"/>
      <c r="F197" s="259"/>
      <c r="G197" s="259"/>
      <c r="H197" s="259"/>
      <c r="I197" s="259"/>
      <c r="J197" s="259"/>
      <c r="K197" s="259"/>
    </row>
    <row r="198" s="1" customFormat="1" ht="13.5">
      <c r="B198" s="238"/>
      <c r="C198" s="239"/>
      <c r="D198" s="239"/>
      <c r="E198" s="239"/>
      <c r="F198" s="239"/>
      <c r="G198" s="239"/>
      <c r="H198" s="239"/>
      <c r="I198" s="239"/>
      <c r="J198" s="239"/>
      <c r="K198" s="240"/>
    </row>
    <row r="199" s="1" customFormat="1" ht="21">
      <c r="B199" s="241"/>
      <c r="C199" s="242" t="s">
        <v>419</v>
      </c>
      <c r="D199" s="242"/>
      <c r="E199" s="242"/>
      <c r="F199" s="242"/>
      <c r="G199" s="242"/>
      <c r="H199" s="242"/>
      <c r="I199" s="242"/>
      <c r="J199" s="242"/>
      <c r="K199" s="243"/>
    </row>
    <row r="200" s="1" customFormat="1" ht="25.5" customHeight="1">
      <c r="B200" s="241"/>
      <c r="C200" s="315" t="s">
        <v>420</v>
      </c>
      <c r="D200" s="315"/>
      <c r="E200" s="315"/>
      <c r="F200" s="315" t="s">
        <v>421</v>
      </c>
      <c r="G200" s="316"/>
      <c r="H200" s="315" t="s">
        <v>422</v>
      </c>
      <c r="I200" s="315"/>
      <c r="J200" s="315"/>
      <c r="K200" s="243"/>
    </row>
    <row r="201" s="1" customFormat="1" ht="5.25" customHeight="1">
      <c r="B201" s="276"/>
      <c r="C201" s="271"/>
      <c r="D201" s="271"/>
      <c r="E201" s="271"/>
      <c r="F201" s="271"/>
      <c r="G201" s="297"/>
      <c r="H201" s="271"/>
      <c r="I201" s="271"/>
      <c r="J201" s="271"/>
      <c r="K201" s="299"/>
    </row>
    <row r="202" s="1" customFormat="1" ht="15" customHeight="1">
      <c r="B202" s="276"/>
      <c r="C202" s="251" t="s">
        <v>412</v>
      </c>
      <c r="D202" s="251"/>
      <c r="E202" s="251"/>
      <c r="F202" s="274" t="s">
        <v>45</v>
      </c>
      <c r="G202" s="251"/>
      <c r="H202" s="251" t="s">
        <v>423</v>
      </c>
      <c r="I202" s="251"/>
      <c r="J202" s="251"/>
      <c r="K202" s="299"/>
    </row>
    <row r="203" s="1" customFormat="1" ht="15" customHeight="1">
      <c r="B203" s="276"/>
      <c r="C203" s="251"/>
      <c r="D203" s="251"/>
      <c r="E203" s="251"/>
      <c r="F203" s="274" t="s">
        <v>46</v>
      </c>
      <c r="G203" s="251"/>
      <c r="H203" s="251" t="s">
        <v>424</v>
      </c>
      <c r="I203" s="251"/>
      <c r="J203" s="251"/>
      <c r="K203" s="299"/>
    </row>
    <row r="204" s="1" customFormat="1" ht="15" customHeight="1">
      <c r="B204" s="276"/>
      <c r="C204" s="251"/>
      <c r="D204" s="251"/>
      <c r="E204" s="251"/>
      <c r="F204" s="274" t="s">
        <v>49</v>
      </c>
      <c r="G204" s="251"/>
      <c r="H204" s="251" t="s">
        <v>425</v>
      </c>
      <c r="I204" s="251"/>
      <c r="J204" s="251"/>
      <c r="K204" s="299"/>
    </row>
    <row r="205" s="1" customFormat="1" ht="15" customHeight="1">
      <c r="B205" s="276"/>
      <c r="C205" s="251"/>
      <c r="D205" s="251"/>
      <c r="E205" s="251"/>
      <c r="F205" s="274" t="s">
        <v>47</v>
      </c>
      <c r="G205" s="251"/>
      <c r="H205" s="251" t="s">
        <v>426</v>
      </c>
      <c r="I205" s="251"/>
      <c r="J205" s="251"/>
      <c r="K205" s="299"/>
    </row>
    <row r="206" s="1" customFormat="1" ht="15" customHeight="1">
      <c r="B206" s="276"/>
      <c r="C206" s="251"/>
      <c r="D206" s="251"/>
      <c r="E206" s="251"/>
      <c r="F206" s="274" t="s">
        <v>48</v>
      </c>
      <c r="G206" s="251"/>
      <c r="H206" s="251" t="s">
        <v>427</v>
      </c>
      <c r="I206" s="251"/>
      <c r="J206" s="251"/>
      <c r="K206" s="299"/>
    </row>
    <row r="207" s="1" customFormat="1" ht="15" customHeight="1">
      <c r="B207" s="276"/>
      <c r="C207" s="251"/>
      <c r="D207" s="251"/>
      <c r="E207" s="251"/>
      <c r="F207" s="274"/>
      <c r="G207" s="251"/>
      <c r="H207" s="251"/>
      <c r="I207" s="251"/>
      <c r="J207" s="251"/>
      <c r="K207" s="299"/>
    </row>
    <row r="208" s="1" customFormat="1" ht="15" customHeight="1">
      <c r="B208" s="276"/>
      <c r="C208" s="251" t="s">
        <v>368</v>
      </c>
      <c r="D208" s="251"/>
      <c r="E208" s="251"/>
      <c r="F208" s="274" t="s">
        <v>83</v>
      </c>
      <c r="G208" s="251"/>
      <c r="H208" s="251" t="s">
        <v>428</v>
      </c>
      <c r="I208" s="251"/>
      <c r="J208" s="251"/>
      <c r="K208" s="299"/>
    </row>
    <row r="209" s="1" customFormat="1" ht="15" customHeight="1">
      <c r="B209" s="276"/>
      <c r="C209" s="251"/>
      <c r="D209" s="251"/>
      <c r="E209" s="251"/>
      <c r="F209" s="274" t="s">
        <v>263</v>
      </c>
      <c r="G209" s="251"/>
      <c r="H209" s="251" t="s">
        <v>264</v>
      </c>
      <c r="I209" s="251"/>
      <c r="J209" s="251"/>
      <c r="K209" s="299"/>
    </row>
    <row r="210" s="1" customFormat="1" ht="15" customHeight="1">
      <c r="B210" s="276"/>
      <c r="C210" s="251"/>
      <c r="D210" s="251"/>
      <c r="E210" s="251"/>
      <c r="F210" s="274" t="s">
        <v>261</v>
      </c>
      <c r="G210" s="251"/>
      <c r="H210" s="251" t="s">
        <v>429</v>
      </c>
      <c r="I210" s="251"/>
      <c r="J210" s="251"/>
      <c r="K210" s="299"/>
    </row>
    <row r="211" s="1" customFormat="1" ht="15" customHeight="1">
      <c r="B211" s="317"/>
      <c r="C211" s="251"/>
      <c r="D211" s="251"/>
      <c r="E211" s="251"/>
      <c r="F211" s="274" t="s">
        <v>265</v>
      </c>
      <c r="G211" s="312"/>
      <c r="H211" s="303" t="s">
        <v>266</v>
      </c>
      <c r="I211" s="303"/>
      <c r="J211" s="303"/>
      <c r="K211" s="318"/>
    </row>
    <row r="212" s="1" customFormat="1" ht="15" customHeight="1">
      <c r="B212" s="317"/>
      <c r="C212" s="251"/>
      <c r="D212" s="251"/>
      <c r="E212" s="251"/>
      <c r="F212" s="274" t="s">
        <v>267</v>
      </c>
      <c r="G212" s="312"/>
      <c r="H212" s="303" t="s">
        <v>430</v>
      </c>
      <c r="I212" s="303"/>
      <c r="J212" s="303"/>
      <c r="K212" s="318"/>
    </row>
    <row r="213" s="1" customFormat="1" ht="15" customHeight="1">
      <c r="B213" s="317"/>
      <c r="C213" s="251"/>
      <c r="D213" s="251"/>
      <c r="E213" s="251"/>
      <c r="F213" s="274"/>
      <c r="G213" s="312"/>
      <c r="H213" s="303"/>
      <c r="I213" s="303"/>
      <c r="J213" s="303"/>
      <c r="K213" s="318"/>
    </row>
    <row r="214" s="1" customFormat="1" ht="15" customHeight="1">
      <c r="B214" s="317"/>
      <c r="C214" s="251" t="s">
        <v>392</v>
      </c>
      <c r="D214" s="251"/>
      <c r="E214" s="251"/>
      <c r="F214" s="274">
        <v>1</v>
      </c>
      <c r="G214" s="312"/>
      <c r="H214" s="303" t="s">
        <v>431</v>
      </c>
      <c r="I214" s="303"/>
      <c r="J214" s="303"/>
      <c r="K214" s="318"/>
    </row>
    <row r="215" s="1" customFormat="1" ht="15" customHeight="1">
      <c r="B215" s="317"/>
      <c r="C215" s="251"/>
      <c r="D215" s="251"/>
      <c r="E215" s="251"/>
      <c r="F215" s="274">
        <v>2</v>
      </c>
      <c r="G215" s="312"/>
      <c r="H215" s="303" t="s">
        <v>432</v>
      </c>
      <c r="I215" s="303"/>
      <c r="J215" s="303"/>
      <c r="K215" s="318"/>
    </row>
    <row r="216" s="1" customFormat="1" ht="15" customHeight="1">
      <c r="B216" s="317"/>
      <c r="C216" s="251"/>
      <c r="D216" s="251"/>
      <c r="E216" s="251"/>
      <c r="F216" s="274">
        <v>3</v>
      </c>
      <c r="G216" s="312"/>
      <c r="H216" s="303" t="s">
        <v>433</v>
      </c>
      <c r="I216" s="303"/>
      <c r="J216" s="303"/>
      <c r="K216" s="318"/>
    </row>
    <row r="217" s="1" customFormat="1" ht="15" customHeight="1">
      <c r="B217" s="317"/>
      <c r="C217" s="251"/>
      <c r="D217" s="251"/>
      <c r="E217" s="251"/>
      <c r="F217" s="274">
        <v>4</v>
      </c>
      <c r="G217" s="312"/>
      <c r="H217" s="303" t="s">
        <v>434</v>
      </c>
      <c r="I217" s="303"/>
      <c r="J217" s="303"/>
      <c r="K217" s="318"/>
    </row>
    <row r="218" s="1" customFormat="1" ht="12.75" customHeight="1">
      <c r="B218" s="319"/>
      <c r="C218" s="320"/>
      <c r="D218" s="320"/>
      <c r="E218" s="320"/>
      <c r="F218" s="320"/>
      <c r="G218" s="320"/>
      <c r="H218" s="320"/>
      <c r="I218" s="320"/>
      <c r="J218" s="320"/>
      <c r="K218" s="321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NOTEBOOK14\Igea</dc:creator>
  <cp:lastModifiedBy>NOTEBOOK14\Igea</cp:lastModifiedBy>
  <dcterms:created xsi:type="dcterms:W3CDTF">2022-04-14T11:44:06Z</dcterms:created>
  <dcterms:modified xsi:type="dcterms:W3CDTF">2022-04-14T11:44:11Z</dcterms:modified>
</cp:coreProperties>
</file>