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Export\"/>
    </mc:Choice>
  </mc:AlternateContent>
  <bookViews>
    <workbookView xWindow="0" yWindow="0" windowWidth="0" windowHeight="0"/>
  </bookViews>
  <sheets>
    <sheet name="Rekapitulace stavby" sheetId="1" r:id="rId1"/>
    <sheet name="SO 101 - Místní komunikace" sheetId="2" r:id="rId2"/>
    <sheet name="SO 102 - Parkovací a odst..." sheetId="3" r:id="rId3"/>
    <sheet name="SO 103 - Chodníky" sheetId="4" r:id="rId4"/>
    <sheet name="SO 104 - Úprava veřejných..." sheetId="5" r:id="rId5"/>
    <sheet name="VRN - Vedlejší rozpočtové..." sheetId="6" r:id="rId6"/>
    <sheet name="Pokyny pro vyplnění" sheetId="7" r:id="rId7"/>
  </sheets>
  <definedNames>
    <definedName name="_xlnm.Print_Area" localSheetId="0">'Rekapitulace stavby'!$D$4:$AO$36,'Rekapitulace stavby'!$C$42:$AQ$65</definedName>
    <definedName name="_xlnm.Print_Titles" localSheetId="0">'Rekapitulace stavby'!$52:$52</definedName>
    <definedName name="_xlnm._FilterDatabase" localSheetId="1" hidden="1">'SO 101 - Místní komunikace'!$C$93:$K$447</definedName>
    <definedName name="_xlnm.Print_Area" localSheetId="1">'SO 101 - Místní komunikace'!$C$4:$J$41,'SO 101 - Místní komunikace'!$C$47:$J$73,'SO 101 - Místní komunikace'!$C$79:$K$447</definedName>
    <definedName name="_xlnm.Print_Titles" localSheetId="1">'SO 101 - Místní komunikace'!$93:$93</definedName>
    <definedName name="_xlnm._FilterDatabase" localSheetId="2" hidden="1">'SO 102 - Parkovací a odst...'!$C$94:$K$342</definedName>
    <definedName name="_xlnm.Print_Area" localSheetId="2">'SO 102 - Parkovací a odst...'!$C$4:$J$41,'SO 102 - Parkovací a odst...'!$C$47:$J$74,'SO 102 - Parkovací a odst...'!$C$80:$K$342</definedName>
    <definedName name="_xlnm.Print_Titles" localSheetId="2">'SO 102 - Parkovací a odst...'!$94:$94</definedName>
    <definedName name="_xlnm._FilterDatabase" localSheetId="3" hidden="1">'SO 103 - Chodníky'!$C$95:$K$401</definedName>
    <definedName name="_xlnm.Print_Area" localSheetId="3">'SO 103 - Chodníky'!$C$4:$J$41,'SO 103 - Chodníky'!$C$47:$J$75,'SO 103 - Chodníky'!$C$81:$K$401</definedName>
    <definedName name="_xlnm.Print_Titles" localSheetId="3">'SO 103 - Chodníky'!$95:$95</definedName>
    <definedName name="_xlnm._FilterDatabase" localSheetId="4" hidden="1">'SO 104 - Úprava veřejných...'!$C$91:$K$225</definedName>
    <definedName name="_xlnm.Print_Area" localSheetId="4">'SO 104 - Úprava veřejných...'!$C$4:$J$41,'SO 104 - Úprava veřejných...'!$C$47:$J$71,'SO 104 - Úprava veřejných...'!$C$77:$K$225</definedName>
    <definedName name="_xlnm.Print_Titles" localSheetId="4">'SO 104 - Úprava veřejných...'!$91:$91</definedName>
    <definedName name="_xlnm._FilterDatabase" localSheetId="5" hidden="1">'VRN - Vedlejší rozpočtové...'!$C$88:$K$123</definedName>
    <definedName name="_xlnm.Print_Area" localSheetId="5">'VRN - Vedlejší rozpočtové...'!$C$4:$J$41,'VRN - Vedlejší rozpočtové...'!$C$47:$J$68,'VRN - Vedlejší rozpočtové...'!$C$74:$K$123</definedName>
    <definedName name="_xlnm.Print_Titles" localSheetId="5">'VRN - Vedlejší rozpočtové...'!$88:$88</definedName>
    <definedName name="_xlnm.Print_Area" localSheetId="6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6" l="1" r="J39"/>
  <c r="J38"/>
  <c i="1" r="AY64"/>
  <c i="6" r="J37"/>
  <c i="1" r="AX64"/>
  <c i="6" r="BI121"/>
  <c r="BH121"/>
  <c r="BG121"/>
  <c r="BF121"/>
  <c r="T121"/>
  <c r="T120"/>
  <c r="R121"/>
  <c r="R120"/>
  <c r="P121"/>
  <c r="P120"/>
  <c r="BI117"/>
  <c r="BH117"/>
  <c r="BG117"/>
  <c r="BF117"/>
  <c r="T117"/>
  <c r="R117"/>
  <c r="P117"/>
  <c r="BI114"/>
  <c r="BH114"/>
  <c r="BG114"/>
  <c r="BF114"/>
  <c r="T114"/>
  <c r="R114"/>
  <c r="P114"/>
  <c r="BI111"/>
  <c r="BH111"/>
  <c r="BG111"/>
  <c r="BF111"/>
  <c r="T111"/>
  <c r="R111"/>
  <c r="P111"/>
  <c r="BI105"/>
  <c r="BH105"/>
  <c r="BG105"/>
  <c r="BF105"/>
  <c r="T105"/>
  <c r="R105"/>
  <c r="P105"/>
  <c r="BI101"/>
  <c r="BH101"/>
  <c r="BG101"/>
  <c r="BF101"/>
  <c r="T101"/>
  <c r="R101"/>
  <c r="P101"/>
  <c r="BI98"/>
  <c r="BH98"/>
  <c r="BG98"/>
  <c r="BF98"/>
  <c r="T98"/>
  <c r="R98"/>
  <c r="P98"/>
  <c r="BI95"/>
  <c r="BH95"/>
  <c r="BG95"/>
  <c r="BF95"/>
  <c r="T95"/>
  <c r="R95"/>
  <c r="P95"/>
  <c r="BI92"/>
  <c r="BH92"/>
  <c r="BG92"/>
  <c r="BF92"/>
  <c r="T92"/>
  <c r="R92"/>
  <c r="P92"/>
  <c r="J85"/>
  <c r="F85"/>
  <c r="F83"/>
  <c r="E81"/>
  <c r="J58"/>
  <c r="F58"/>
  <c r="F56"/>
  <c r="E54"/>
  <c r="J26"/>
  <c r="E26"/>
  <c r="J86"/>
  <c r="J25"/>
  <c r="J20"/>
  <c r="E20"/>
  <c r="F59"/>
  <c r="J19"/>
  <c r="J14"/>
  <c r="J83"/>
  <c r="E7"/>
  <c r="E77"/>
  <c i="5" r="J39"/>
  <c r="J38"/>
  <c i="1" r="AY62"/>
  <c i="5" r="J37"/>
  <c i="1" r="AX62"/>
  <c i="5" r="BI223"/>
  <c r="BH223"/>
  <c r="BG223"/>
  <c r="BF223"/>
  <c r="T223"/>
  <c r="T222"/>
  <c r="R223"/>
  <c r="R222"/>
  <c r="P223"/>
  <c r="P222"/>
  <c r="BI217"/>
  <c r="BH217"/>
  <c r="BG217"/>
  <c r="BF217"/>
  <c r="T217"/>
  <c r="R217"/>
  <c r="P217"/>
  <c r="BI211"/>
  <c r="BH211"/>
  <c r="BG211"/>
  <c r="BF211"/>
  <c r="T211"/>
  <c r="R211"/>
  <c r="P211"/>
  <c r="BI206"/>
  <c r="BH206"/>
  <c r="BG206"/>
  <c r="BF206"/>
  <c r="T206"/>
  <c r="R206"/>
  <c r="P206"/>
  <c r="BI203"/>
  <c r="BH203"/>
  <c r="BG203"/>
  <c r="BF203"/>
  <c r="T203"/>
  <c r="R203"/>
  <c r="P203"/>
  <c r="BI198"/>
  <c r="BH198"/>
  <c r="BG198"/>
  <c r="BF198"/>
  <c r="T198"/>
  <c r="R198"/>
  <c r="P198"/>
  <c r="BI196"/>
  <c r="BH196"/>
  <c r="BG196"/>
  <c r="BF196"/>
  <c r="T196"/>
  <c r="R196"/>
  <c r="P196"/>
  <c r="BI192"/>
  <c r="BH192"/>
  <c r="BG192"/>
  <c r="BF192"/>
  <c r="T192"/>
  <c r="R192"/>
  <c r="P192"/>
  <c r="BI188"/>
  <c r="BH188"/>
  <c r="BG188"/>
  <c r="BF188"/>
  <c r="T188"/>
  <c r="R188"/>
  <c r="P188"/>
  <c r="BI185"/>
  <c r="BH185"/>
  <c r="BG185"/>
  <c r="BF185"/>
  <c r="T185"/>
  <c r="R185"/>
  <c r="P185"/>
  <c r="BI180"/>
  <c r="BH180"/>
  <c r="BG180"/>
  <c r="BF180"/>
  <c r="T180"/>
  <c r="R180"/>
  <c r="P180"/>
  <c r="BI176"/>
  <c r="BH176"/>
  <c r="BG176"/>
  <c r="BF176"/>
  <c r="T176"/>
  <c r="R176"/>
  <c r="P176"/>
  <c r="BI171"/>
  <c r="BH171"/>
  <c r="BG171"/>
  <c r="BF171"/>
  <c r="T171"/>
  <c r="R171"/>
  <c r="P171"/>
  <c r="BI167"/>
  <c r="BH167"/>
  <c r="BG167"/>
  <c r="BF167"/>
  <c r="T167"/>
  <c r="R167"/>
  <c r="P167"/>
  <c r="BI162"/>
  <c r="BH162"/>
  <c r="BG162"/>
  <c r="BF162"/>
  <c r="T162"/>
  <c r="T161"/>
  <c r="R162"/>
  <c r="R161"/>
  <c r="P162"/>
  <c r="P161"/>
  <c r="BI156"/>
  <c r="BH156"/>
  <c r="BG156"/>
  <c r="BF156"/>
  <c r="T156"/>
  <c r="R156"/>
  <c r="P156"/>
  <c r="BI153"/>
  <c r="BH153"/>
  <c r="BG153"/>
  <c r="BF153"/>
  <c r="T153"/>
  <c r="R153"/>
  <c r="P153"/>
  <c r="BI148"/>
  <c r="BH148"/>
  <c r="BG148"/>
  <c r="BF148"/>
  <c r="T148"/>
  <c r="R148"/>
  <c r="P148"/>
  <c r="BI145"/>
  <c r="BH145"/>
  <c r="BG145"/>
  <c r="BF145"/>
  <c r="T145"/>
  <c r="R145"/>
  <c r="P145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27"/>
  <c r="BH127"/>
  <c r="BG127"/>
  <c r="BF127"/>
  <c r="T127"/>
  <c r="R127"/>
  <c r="P127"/>
  <c r="BI122"/>
  <c r="BH122"/>
  <c r="BG122"/>
  <c r="BF122"/>
  <c r="T122"/>
  <c r="R122"/>
  <c r="P122"/>
  <c r="BI117"/>
  <c r="BH117"/>
  <c r="BG117"/>
  <c r="BF117"/>
  <c r="T117"/>
  <c r="R117"/>
  <c r="P117"/>
  <c r="BI112"/>
  <c r="BH112"/>
  <c r="BG112"/>
  <c r="BF112"/>
  <c r="T112"/>
  <c r="R112"/>
  <c r="P112"/>
  <c r="BI107"/>
  <c r="BH107"/>
  <c r="BG107"/>
  <c r="BF107"/>
  <c r="T107"/>
  <c r="R107"/>
  <c r="P107"/>
  <c r="BI100"/>
  <c r="BH100"/>
  <c r="BG100"/>
  <c r="BF100"/>
  <c r="T100"/>
  <c r="R100"/>
  <c r="P100"/>
  <c r="BI95"/>
  <c r="BH95"/>
  <c r="BG95"/>
  <c r="BF95"/>
  <c r="T95"/>
  <c r="R95"/>
  <c r="P95"/>
  <c r="J88"/>
  <c r="F88"/>
  <c r="F86"/>
  <c r="E84"/>
  <c r="J58"/>
  <c r="F58"/>
  <c r="F56"/>
  <c r="E54"/>
  <c r="J26"/>
  <c r="E26"/>
  <c r="J89"/>
  <c r="J25"/>
  <c r="J20"/>
  <c r="E20"/>
  <c r="F89"/>
  <c r="J19"/>
  <c r="J14"/>
  <c r="J86"/>
  <c r="E7"/>
  <c r="E50"/>
  <c i="4" r="J39"/>
  <c r="J38"/>
  <c i="1" r="AY60"/>
  <c i="4" r="J37"/>
  <c i="1" r="AX60"/>
  <c i="4" r="BI398"/>
  <c r="BH398"/>
  <c r="BG398"/>
  <c r="BF398"/>
  <c r="T398"/>
  <c r="R398"/>
  <c r="P398"/>
  <c r="BI394"/>
  <c r="BH394"/>
  <c r="BG394"/>
  <c r="BF394"/>
  <c r="T394"/>
  <c r="R394"/>
  <c r="P394"/>
  <c r="BI389"/>
  <c r="BH389"/>
  <c r="BG389"/>
  <c r="BF389"/>
  <c r="T389"/>
  <c r="T388"/>
  <c r="R389"/>
  <c r="R388"/>
  <c r="P389"/>
  <c r="P388"/>
  <c r="BI383"/>
  <c r="BH383"/>
  <c r="BG383"/>
  <c r="BF383"/>
  <c r="T383"/>
  <c r="R383"/>
  <c r="P383"/>
  <c r="BI357"/>
  <c r="BH357"/>
  <c r="BG357"/>
  <c r="BF357"/>
  <c r="T357"/>
  <c r="R357"/>
  <c r="P357"/>
  <c r="BI352"/>
  <c r="BH352"/>
  <c r="BG352"/>
  <c r="BF352"/>
  <c r="T352"/>
  <c r="R352"/>
  <c r="P352"/>
  <c r="BI347"/>
  <c r="BH347"/>
  <c r="BG347"/>
  <c r="BF347"/>
  <c r="T347"/>
  <c r="R347"/>
  <c r="P347"/>
  <c r="BI342"/>
  <c r="BH342"/>
  <c r="BG342"/>
  <c r="BF342"/>
  <c r="T342"/>
  <c r="R342"/>
  <c r="P342"/>
  <c r="BI337"/>
  <c r="BH337"/>
  <c r="BG337"/>
  <c r="BF337"/>
  <c r="T337"/>
  <c r="R337"/>
  <c r="P337"/>
  <c r="BI331"/>
  <c r="BH331"/>
  <c r="BG331"/>
  <c r="BF331"/>
  <c r="T331"/>
  <c r="R331"/>
  <c r="P331"/>
  <c r="BI326"/>
  <c r="BH326"/>
  <c r="BG326"/>
  <c r="BF326"/>
  <c r="T326"/>
  <c r="R326"/>
  <c r="P326"/>
  <c r="BI321"/>
  <c r="BH321"/>
  <c r="BG321"/>
  <c r="BF321"/>
  <c r="T321"/>
  <c r="R321"/>
  <c r="P321"/>
  <c r="BI316"/>
  <c r="BH316"/>
  <c r="BG316"/>
  <c r="BF316"/>
  <c r="T316"/>
  <c r="R316"/>
  <c r="P316"/>
  <c r="BI312"/>
  <c r="BH312"/>
  <c r="BG312"/>
  <c r="BF312"/>
  <c r="T312"/>
  <c r="R312"/>
  <c r="P312"/>
  <c r="BI309"/>
  <c r="BH309"/>
  <c r="BG309"/>
  <c r="BF309"/>
  <c r="T309"/>
  <c r="R309"/>
  <c r="P309"/>
  <c r="BI304"/>
  <c r="BH304"/>
  <c r="BG304"/>
  <c r="BF304"/>
  <c r="T304"/>
  <c r="R304"/>
  <c r="P304"/>
  <c r="BI298"/>
  <c r="BH298"/>
  <c r="BG298"/>
  <c r="BF298"/>
  <c r="T298"/>
  <c r="R298"/>
  <c r="P298"/>
  <c r="BI293"/>
  <c r="BH293"/>
  <c r="BG293"/>
  <c r="BF293"/>
  <c r="T293"/>
  <c r="R293"/>
  <c r="P293"/>
  <c r="BI288"/>
  <c r="BH288"/>
  <c r="BG288"/>
  <c r="BF288"/>
  <c r="T288"/>
  <c r="T287"/>
  <c r="R288"/>
  <c r="R287"/>
  <c r="P288"/>
  <c r="P287"/>
  <c r="BI283"/>
  <c r="BH283"/>
  <c r="BG283"/>
  <c r="BF283"/>
  <c r="T283"/>
  <c r="R283"/>
  <c r="P283"/>
  <c r="BI278"/>
  <c r="BH278"/>
  <c r="BG278"/>
  <c r="BF278"/>
  <c r="T278"/>
  <c r="R278"/>
  <c r="P278"/>
  <c r="BI275"/>
  <c r="BH275"/>
  <c r="BG275"/>
  <c r="BF275"/>
  <c r="T275"/>
  <c r="R275"/>
  <c r="P275"/>
  <c r="BI271"/>
  <c r="BH271"/>
  <c r="BG271"/>
  <c r="BF271"/>
  <c r="T271"/>
  <c r="R271"/>
  <c r="P271"/>
  <c r="BI267"/>
  <c r="BH267"/>
  <c r="BG267"/>
  <c r="BF267"/>
  <c r="T267"/>
  <c r="R267"/>
  <c r="P267"/>
  <c r="BI260"/>
  <c r="BH260"/>
  <c r="BG260"/>
  <c r="BF260"/>
  <c r="T260"/>
  <c r="R260"/>
  <c r="P260"/>
  <c r="BI255"/>
  <c r="BH255"/>
  <c r="BG255"/>
  <c r="BF255"/>
  <c r="T255"/>
  <c r="R255"/>
  <c r="P255"/>
  <c r="BI248"/>
  <c r="BH248"/>
  <c r="BG248"/>
  <c r="BF248"/>
  <c r="T248"/>
  <c r="R248"/>
  <c r="P248"/>
  <c r="BI243"/>
  <c r="BH243"/>
  <c r="BG243"/>
  <c r="BF243"/>
  <c r="T243"/>
  <c r="R243"/>
  <c r="P243"/>
  <c r="BI236"/>
  <c r="BH236"/>
  <c r="BG236"/>
  <c r="BF236"/>
  <c r="T236"/>
  <c r="R236"/>
  <c r="P236"/>
  <c r="BI230"/>
  <c r="BH230"/>
  <c r="BG230"/>
  <c r="BF230"/>
  <c r="T230"/>
  <c r="R230"/>
  <c r="P230"/>
  <c r="BI227"/>
  <c r="BH227"/>
  <c r="BG227"/>
  <c r="BF227"/>
  <c r="T227"/>
  <c r="R227"/>
  <c r="P227"/>
  <c r="BI222"/>
  <c r="BH222"/>
  <c r="BG222"/>
  <c r="BF222"/>
  <c r="T222"/>
  <c r="R222"/>
  <c r="P222"/>
  <c r="BI219"/>
  <c r="BH219"/>
  <c r="BG219"/>
  <c r="BF219"/>
  <c r="T219"/>
  <c r="R219"/>
  <c r="P219"/>
  <c r="BI214"/>
  <c r="BH214"/>
  <c r="BG214"/>
  <c r="BF214"/>
  <c r="T214"/>
  <c r="R214"/>
  <c r="P214"/>
  <c r="BI211"/>
  <c r="BH211"/>
  <c r="BG211"/>
  <c r="BF211"/>
  <c r="T211"/>
  <c r="R211"/>
  <c r="P211"/>
  <c r="BI206"/>
  <c r="BH206"/>
  <c r="BG206"/>
  <c r="BF206"/>
  <c r="T206"/>
  <c r="R206"/>
  <c r="P206"/>
  <c r="BI198"/>
  <c r="BH198"/>
  <c r="BG198"/>
  <c r="BF198"/>
  <c r="T198"/>
  <c r="R198"/>
  <c r="P198"/>
  <c r="BI193"/>
  <c r="BH193"/>
  <c r="BG193"/>
  <c r="BF193"/>
  <c r="T193"/>
  <c r="R193"/>
  <c r="P193"/>
  <c r="BI188"/>
  <c r="BH188"/>
  <c r="BG188"/>
  <c r="BF188"/>
  <c r="T188"/>
  <c r="R188"/>
  <c r="P188"/>
  <c r="BI183"/>
  <c r="BH183"/>
  <c r="BG183"/>
  <c r="BF183"/>
  <c r="T183"/>
  <c r="R183"/>
  <c r="P183"/>
  <c r="BI176"/>
  <c r="BH176"/>
  <c r="BG176"/>
  <c r="BF176"/>
  <c r="T176"/>
  <c r="R176"/>
  <c r="P176"/>
  <c r="BI171"/>
  <c r="BH171"/>
  <c r="BG171"/>
  <c r="BF171"/>
  <c r="T171"/>
  <c r="R171"/>
  <c r="P171"/>
  <c r="BI166"/>
  <c r="BH166"/>
  <c r="BG166"/>
  <c r="BF166"/>
  <c r="T166"/>
  <c r="R166"/>
  <c r="P166"/>
  <c r="BI161"/>
  <c r="BH161"/>
  <c r="BG161"/>
  <c r="BF161"/>
  <c r="T161"/>
  <c r="R161"/>
  <c r="P161"/>
  <c r="BI156"/>
  <c r="BH156"/>
  <c r="BG156"/>
  <c r="BF156"/>
  <c r="T156"/>
  <c r="R156"/>
  <c r="P156"/>
  <c r="BI151"/>
  <c r="BH151"/>
  <c r="BG151"/>
  <c r="BF151"/>
  <c r="T151"/>
  <c r="R151"/>
  <c r="P151"/>
  <c r="BI146"/>
  <c r="BH146"/>
  <c r="BG146"/>
  <c r="BF146"/>
  <c r="T146"/>
  <c r="R146"/>
  <c r="P146"/>
  <c r="BI137"/>
  <c r="BH137"/>
  <c r="BG137"/>
  <c r="BF137"/>
  <c r="T137"/>
  <c r="R137"/>
  <c r="P137"/>
  <c r="BI129"/>
  <c r="BH129"/>
  <c r="BG129"/>
  <c r="BF129"/>
  <c r="T129"/>
  <c r="R129"/>
  <c r="P129"/>
  <c r="BI124"/>
  <c r="BH124"/>
  <c r="BG124"/>
  <c r="BF124"/>
  <c r="T124"/>
  <c r="R124"/>
  <c r="P124"/>
  <c r="BI119"/>
  <c r="BH119"/>
  <c r="BG119"/>
  <c r="BF119"/>
  <c r="T119"/>
  <c r="R119"/>
  <c r="P119"/>
  <c r="BI111"/>
  <c r="BH111"/>
  <c r="BG111"/>
  <c r="BF111"/>
  <c r="T111"/>
  <c r="R111"/>
  <c r="P111"/>
  <c r="BI106"/>
  <c r="BH106"/>
  <c r="BG106"/>
  <c r="BF106"/>
  <c r="T106"/>
  <c r="R106"/>
  <c r="P106"/>
  <c r="BI99"/>
  <c r="BH99"/>
  <c r="BG99"/>
  <c r="BF99"/>
  <c r="T99"/>
  <c r="R99"/>
  <c r="P99"/>
  <c r="J92"/>
  <c r="F92"/>
  <c r="F90"/>
  <c r="E88"/>
  <c r="J58"/>
  <c r="F58"/>
  <c r="F56"/>
  <c r="E54"/>
  <c r="J26"/>
  <c r="E26"/>
  <c r="J59"/>
  <c r="J25"/>
  <c r="J20"/>
  <c r="E20"/>
  <c r="F93"/>
  <c r="J19"/>
  <c r="J14"/>
  <c r="J90"/>
  <c r="E7"/>
  <c r="E50"/>
  <c i="3" r="J39"/>
  <c r="J38"/>
  <c i="1" r="AY58"/>
  <c i="3" r="J37"/>
  <c i="1" r="AX58"/>
  <c i="3" r="BI340"/>
  <c r="BH340"/>
  <c r="BG340"/>
  <c r="BF340"/>
  <c r="T340"/>
  <c r="R340"/>
  <c r="P340"/>
  <c r="BI336"/>
  <c r="BH336"/>
  <c r="BG336"/>
  <c r="BF336"/>
  <c r="T336"/>
  <c r="R336"/>
  <c r="P336"/>
  <c r="BI331"/>
  <c r="BH331"/>
  <c r="BG331"/>
  <c r="BF331"/>
  <c r="T331"/>
  <c r="T330"/>
  <c r="R331"/>
  <c r="R330"/>
  <c r="P331"/>
  <c r="P330"/>
  <c r="BI325"/>
  <c r="BH325"/>
  <c r="BG325"/>
  <c r="BF325"/>
  <c r="T325"/>
  <c r="R325"/>
  <c r="P325"/>
  <c r="BI308"/>
  <c r="BH308"/>
  <c r="BG308"/>
  <c r="BF308"/>
  <c r="T308"/>
  <c r="R308"/>
  <c r="P308"/>
  <c r="BI303"/>
  <c r="BH303"/>
  <c r="BG303"/>
  <c r="BF303"/>
  <c r="T303"/>
  <c r="R303"/>
  <c r="P303"/>
  <c r="BI298"/>
  <c r="BH298"/>
  <c r="BG298"/>
  <c r="BF298"/>
  <c r="T298"/>
  <c r="R298"/>
  <c r="P298"/>
  <c r="BI293"/>
  <c r="BH293"/>
  <c r="BG293"/>
  <c r="BF293"/>
  <c r="T293"/>
  <c r="R293"/>
  <c r="P293"/>
  <c r="BI288"/>
  <c r="BH288"/>
  <c r="BG288"/>
  <c r="BF288"/>
  <c r="T288"/>
  <c r="R288"/>
  <c r="P288"/>
  <c r="BI285"/>
  <c r="BH285"/>
  <c r="BG285"/>
  <c r="BF285"/>
  <c r="T285"/>
  <c r="R285"/>
  <c r="P285"/>
  <c r="BI280"/>
  <c r="BH280"/>
  <c r="BG280"/>
  <c r="BF280"/>
  <c r="T280"/>
  <c r="R280"/>
  <c r="P280"/>
  <c r="BI275"/>
  <c r="BH275"/>
  <c r="BG275"/>
  <c r="BF275"/>
  <c r="T275"/>
  <c r="R275"/>
  <c r="P275"/>
  <c r="BI270"/>
  <c r="BH270"/>
  <c r="BG270"/>
  <c r="BF270"/>
  <c r="T270"/>
  <c r="R270"/>
  <c r="P270"/>
  <c r="BI268"/>
  <c r="BH268"/>
  <c r="BG268"/>
  <c r="BF268"/>
  <c r="T268"/>
  <c r="R268"/>
  <c r="P268"/>
  <c r="BI266"/>
  <c r="BH266"/>
  <c r="BG266"/>
  <c r="BF266"/>
  <c r="T266"/>
  <c r="R266"/>
  <c r="P266"/>
  <c r="BI264"/>
  <c r="BH264"/>
  <c r="BG264"/>
  <c r="BF264"/>
  <c r="T264"/>
  <c r="R264"/>
  <c r="P264"/>
  <c r="BI262"/>
  <c r="BH262"/>
  <c r="BG262"/>
  <c r="BF262"/>
  <c r="T262"/>
  <c r="R262"/>
  <c r="P262"/>
  <c r="BI257"/>
  <c r="BH257"/>
  <c r="BG257"/>
  <c r="BF257"/>
  <c r="T257"/>
  <c r="R257"/>
  <c r="P257"/>
  <c r="BI254"/>
  <c r="BH254"/>
  <c r="BG254"/>
  <c r="BF254"/>
  <c r="T254"/>
  <c r="R254"/>
  <c r="P254"/>
  <c r="BI251"/>
  <c r="BH251"/>
  <c r="BG251"/>
  <c r="BF251"/>
  <c r="T251"/>
  <c r="R251"/>
  <c r="P251"/>
  <c r="BI248"/>
  <c r="BH248"/>
  <c r="BG248"/>
  <c r="BF248"/>
  <c r="T248"/>
  <c r="R248"/>
  <c r="P248"/>
  <c r="BI243"/>
  <c r="BH243"/>
  <c r="BG243"/>
  <c r="BF243"/>
  <c r="T243"/>
  <c r="R243"/>
  <c r="P243"/>
  <c r="BI238"/>
  <c r="BH238"/>
  <c r="BG238"/>
  <c r="BF238"/>
  <c r="T238"/>
  <c r="R238"/>
  <c r="P238"/>
  <c r="BI233"/>
  <c r="BH233"/>
  <c r="BG233"/>
  <c r="BF233"/>
  <c r="T233"/>
  <c r="R233"/>
  <c r="P233"/>
  <c r="BI228"/>
  <c r="BH228"/>
  <c r="BG228"/>
  <c r="BF228"/>
  <c r="T228"/>
  <c r="R228"/>
  <c r="P228"/>
  <c r="BI223"/>
  <c r="BH223"/>
  <c r="BG223"/>
  <c r="BF223"/>
  <c r="T223"/>
  <c r="R223"/>
  <c r="P223"/>
  <c r="BI219"/>
  <c r="BH219"/>
  <c r="BG219"/>
  <c r="BF219"/>
  <c r="T219"/>
  <c r="R219"/>
  <c r="P219"/>
  <c r="BI215"/>
  <c r="BH215"/>
  <c r="BG215"/>
  <c r="BF215"/>
  <c r="T215"/>
  <c r="R215"/>
  <c r="P215"/>
  <c r="BI208"/>
  <c r="BH208"/>
  <c r="BG208"/>
  <c r="BF208"/>
  <c r="T208"/>
  <c r="R208"/>
  <c r="P208"/>
  <c r="BI203"/>
  <c r="BH203"/>
  <c r="BG203"/>
  <c r="BF203"/>
  <c r="T203"/>
  <c r="R203"/>
  <c r="P203"/>
  <c r="BI197"/>
  <c r="BH197"/>
  <c r="BG197"/>
  <c r="BF197"/>
  <c r="T197"/>
  <c r="R197"/>
  <c r="P197"/>
  <c r="BI193"/>
  <c r="BH193"/>
  <c r="BG193"/>
  <c r="BF193"/>
  <c r="T193"/>
  <c r="R193"/>
  <c r="P193"/>
  <c r="BI189"/>
  <c r="BH189"/>
  <c r="BG189"/>
  <c r="BF189"/>
  <c r="T189"/>
  <c r="R189"/>
  <c r="P189"/>
  <c r="BI185"/>
  <c r="BH185"/>
  <c r="BG185"/>
  <c r="BF185"/>
  <c r="T185"/>
  <c r="T184"/>
  <c r="R185"/>
  <c r="R184"/>
  <c r="P185"/>
  <c r="P184"/>
  <c r="BI179"/>
  <c r="BH179"/>
  <c r="BG179"/>
  <c r="BF179"/>
  <c r="T179"/>
  <c r="R179"/>
  <c r="P179"/>
  <c r="BI176"/>
  <c r="BH176"/>
  <c r="BG176"/>
  <c r="BF176"/>
  <c r="T176"/>
  <c r="R176"/>
  <c r="P176"/>
  <c r="BI169"/>
  <c r="BH169"/>
  <c r="BG169"/>
  <c r="BF169"/>
  <c r="T169"/>
  <c r="R169"/>
  <c r="P169"/>
  <c r="BI164"/>
  <c r="BH164"/>
  <c r="BG164"/>
  <c r="BF164"/>
  <c r="T164"/>
  <c r="R164"/>
  <c r="P164"/>
  <c r="BI159"/>
  <c r="BH159"/>
  <c r="BG159"/>
  <c r="BF159"/>
  <c r="T159"/>
  <c r="R159"/>
  <c r="P159"/>
  <c r="BI154"/>
  <c r="BH154"/>
  <c r="BG154"/>
  <c r="BF154"/>
  <c r="T154"/>
  <c r="R154"/>
  <c r="P154"/>
  <c r="BI147"/>
  <c r="BH147"/>
  <c r="BG147"/>
  <c r="BF147"/>
  <c r="T147"/>
  <c r="R147"/>
  <c r="P147"/>
  <c r="BI140"/>
  <c r="BH140"/>
  <c r="BG140"/>
  <c r="BF140"/>
  <c r="T140"/>
  <c r="R140"/>
  <c r="P140"/>
  <c r="BI135"/>
  <c r="BH135"/>
  <c r="BG135"/>
  <c r="BF135"/>
  <c r="T135"/>
  <c r="R135"/>
  <c r="P135"/>
  <c r="BI130"/>
  <c r="BH130"/>
  <c r="BG130"/>
  <c r="BF130"/>
  <c r="T130"/>
  <c r="R130"/>
  <c r="P130"/>
  <c r="BI125"/>
  <c r="BH125"/>
  <c r="BG125"/>
  <c r="BF125"/>
  <c r="T125"/>
  <c r="R125"/>
  <c r="P125"/>
  <c r="BI120"/>
  <c r="BH120"/>
  <c r="BG120"/>
  <c r="BF120"/>
  <c r="T120"/>
  <c r="R120"/>
  <c r="P120"/>
  <c r="BI115"/>
  <c r="BH115"/>
  <c r="BG115"/>
  <c r="BF115"/>
  <c r="T115"/>
  <c r="R115"/>
  <c r="P115"/>
  <c r="BI108"/>
  <c r="BH108"/>
  <c r="BG108"/>
  <c r="BF108"/>
  <c r="T108"/>
  <c r="R108"/>
  <c r="P108"/>
  <c r="BI103"/>
  <c r="BH103"/>
  <c r="BG103"/>
  <c r="BF103"/>
  <c r="T103"/>
  <c r="R103"/>
  <c r="P103"/>
  <c r="BI98"/>
  <c r="BH98"/>
  <c r="BG98"/>
  <c r="BF98"/>
  <c r="T98"/>
  <c r="R98"/>
  <c r="P98"/>
  <c r="J91"/>
  <c r="F91"/>
  <c r="F89"/>
  <c r="E87"/>
  <c r="J58"/>
  <c r="F58"/>
  <c r="F56"/>
  <c r="E54"/>
  <c r="J26"/>
  <c r="E26"/>
  <c r="J92"/>
  <c r="J25"/>
  <c r="J20"/>
  <c r="E20"/>
  <c r="F92"/>
  <c r="J19"/>
  <c r="J14"/>
  <c r="J56"/>
  <c r="E7"/>
  <c r="E83"/>
  <c i="2" r="J39"/>
  <c r="J38"/>
  <c i="1" r="AY56"/>
  <c i="2" r="J37"/>
  <c i="1" r="AX56"/>
  <c i="2" r="BI444"/>
  <c r="BH444"/>
  <c r="BG444"/>
  <c r="BF444"/>
  <c r="T444"/>
  <c r="T443"/>
  <c r="R444"/>
  <c r="R443"/>
  <c r="P444"/>
  <c r="P443"/>
  <c r="BI438"/>
  <c r="BH438"/>
  <c r="BG438"/>
  <c r="BF438"/>
  <c r="T438"/>
  <c r="R438"/>
  <c r="P438"/>
  <c r="BI422"/>
  <c r="BH422"/>
  <c r="BG422"/>
  <c r="BF422"/>
  <c r="T422"/>
  <c r="R422"/>
  <c r="P422"/>
  <c r="BI417"/>
  <c r="BH417"/>
  <c r="BG417"/>
  <c r="BF417"/>
  <c r="T417"/>
  <c r="R417"/>
  <c r="P417"/>
  <c r="BI412"/>
  <c r="BH412"/>
  <c r="BG412"/>
  <c r="BF412"/>
  <c r="T412"/>
  <c r="R412"/>
  <c r="P412"/>
  <c r="BI407"/>
  <c r="BH407"/>
  <c r="BG407"/>
  <c r="BF407"/>
  <c r="T407"/>
  <c r="R407"/>
  <c r="P407"/>
  <c r="BI401"/>
  <c r="BH401"/>
  <c r="BG401"/>
  <c r="BF401"/>
  <c r="T401"/>
  <c r="R401"/>
  <c r="P401"/>
  <c r="BI396"/>
  <c r="BH396"/>
  <c r="BG396"/>
  <c r="BF396"/>
  <c r="T396"/>
  <c r="R396"/>
  <c r="P396"/>
  <c r="BI391"/>
  <c r="BH391"/>
  <c r="BG391"/>
  <c r="BF391"/>
  <c r="T391"/>
  <c r="R391"/>
  <c r="P391"/>
  <c r="BI386"/>
  <c r="BH386"/>
  <c r="BG386"/>
  <c r="BF386"/>
  <c r="T386"/>
  <c r="R386"/>
  <c r="P386"/>
  <c r="BI382"/>
  <c r="BH382"/>
  <c r="BG382"/>
  <c r="BF382"/>
  <c r="T382"/>
  <c r="R382"/>
  <c r="P382"/>
  <c r="BI377"/>
  <c r="BH377"/>
  <c r="BG377"/>
  <c r="BF377"/>
  <c r="T377"/>
  <c r="R377"/>
  <c r="P377"/>
  <c r="BI374"/>
  <c r="BH374"/>
  <c r="BG374"/>
  <c r="BF374"/>
  <c r="T374"/>
  <c r="R374"/>
  <c r="P374"/>
  <c r="BI371"/>
  <c r="BH371"/>
  <c r="BG371"/>
  <c r="BF371"/>
  <c r="T371"/>
  <c r="R371"/>
  <c r="P371"/>
  <c r="BI366"/>
  <c r="BH366"/>
  <c r="BG366"/>
  <c r="BF366"/>
  <c r="T366"/>
  <c r="R366"/>
  <c r="P366"/>
  <c r="BI363"/>
  <c r="BH363"/>
  <c r="BG363"/>
  <c r="BF363"/>
  <c r="T363"/>
  <c r="R363"/>
  <c r="P363"/>
  <c r="BI358"/>
  <c r="BH358"/>
  <c r="BG358"/>
  <c r="BF358"/>
  <c r="T358"/>
  <c r="R358"/>
  <c r="P358"/>
  <c r="BI356"/>
  <c r="BH356"/>
  <c r="BG356"/>
  <c r="BF356"/>
  <c r="T356"/>
  <c r="R356"/>
  <c r="P356"/>
  <c r="BI354"/>
  <c r="BH354"/>
  <c r="BG354"/>
  <c r="BF354"/>
  <c r="T354"/>
  <c r="R354"/>
  <c r="P354"/>
  <c r="BI352"/>
  <c r="BH352"/>
  <c r="BG352"/>
  <c r="BF352"/>
  <c r="T352"/>
  <c r="R352"/>
  <c r="P352"/>
  <c r="BI350"/>
  <c r="BH350"/>
  <c r="BG350"/>
  <c r="BF350"/>
  <c r="T350"/>
  <c r="R350"/>
  <c r="P350"/>
  <c r="BI345"/>
  <c r="BH345"/>
  <c r="BG345"/>
  <c r="BF345"/>
  <c r="T345"/>
  <c r="R345"/>
  <c r="P345"/>
  <c r="BI339"/>
  <c r="BH339"/>
  <c r="BG339"/>
  <c r="BF339"/>
  <c r="T339"/>
  <c r="R339"/>
  <c r="P339"/>
  <c r="BI336"/>
  <c r="BH336"/>
  <c r="BG336"/>
  <c r="BF336"/>
  <c r="T336"/>
  <c r="R336"/>
  <c r="P336"/>
  <c r="BI333"/>
  <c r="BH333"/>
  <c r="BG333"/>
  <c r="BF333"/>
  <c r="T333"/>
  <c r="R333"/>
  <c r="P333"/>
  <c r="BI330"/>
  <c r="BH330"/>
  <c r="BG330"/>
  <c r="BF330"/>
  <c r="T330"/>
  <c r="R330"/>
  <c r="P330"/>
  <c r="BI325"/>
  <c r="BH325"/>
  <c r="BG325"/>
  <c r="BF325"/>
  <c r="T325"/>
  <c r="R325"/>
  <c r="P325"/>
  <c r="BI319"/>
  <c r="BH319"/>
  <c r="BG319"/>
  <c r="BF319"/>
  <c r="T319"/>
  <c r="R319"/>
  <c r="P319"/>
  <c r="BI314"/>
  <c r="BH314"/>
  <c r="BG314"/>
  <c r="BF314"/>
  <c r="T314"/>
  <c r="R314"/>
  <c r="P314"/>
  <c r="BI309"/>
  <c r="BH309"/>
  <c r="BG309"/>
  <c r="BF309"/>
  <c r="T309"/>
  <c r="R309"/>
  <c r="P309"/>
  <c r="BI306"/>
  <c r="BH306"/>
  <c r="BG306"/>
  <c r="BF306"/>
  <c r="T306"/>
  <c r="R306"/>
  <c r="P306"/>
  <c r="BI299"/>
  <c r="BH299"/>
  <c r="BG299"/>
  <c r="BF299"/>
  <c r="T299"/>
  <c r="R299"/>
  <c r="P299"/>
  <c r="BI294"/>
  <c r="BH294"/>
  <c r="BG294"/>
  <c r="BF294"/>
  <c r="T294"/>
  <c r="R294"/>
  <c r="P294"/>
  <c r="BI289"/>
  <c r="BH289"/>
  <c r="BG289"/>
  <c r="BF289"/>
  <c r="T289"/>
  <c r="R289"/>
  <c r="P289"/>
  <c r="BI285"/>
  <c r="BH285"/>
  <c r="BG285"/>
  <c r="BF285"/>
  <c r="T285"/>
  <c r="R285"/>
  <c r="P285"/>
  <c r="BI281"/>
  <c r="BH281"/>
  <c r="BG281"/>
  <c r="BF281"/>
  <c r="T281"/>
  <c r="R281"/>
  <c r="P281"/>
  <c r="BI278"/>
  <c r="BH278"/>
  <c r="BG278"/>
  <c r="BF278"/>
  <c r="T278"/>
  <c r="R278"/>
  <c r="P278"/>
  <c r="BI273"/>
  <c r="BH273"/>
  <c r="BG273"/>
  <c r="BF273"/>
  <c r="T273"/>
  <c r="R273"/>
  <c r="P273"/>
  <c r="BI267"/>
  <c r="BH267"/>
  <c r="BG267"/>
  <c r="BF267"/>
  <c r="T267"/>
  <c r="R267"/>
  <c r="P267"/>
  <c r="BI260"/>
  <c r="BH260"/>
  <c r="BG260"/>
  <c r="BF260"/>
  <c r="T260"/>
  <c r="R260"/>
  <c r="P260"/>
  <c r="BI254"/>
  <c r="BH254"/>
  <c r="BG254"/>
  <c r="BF254"/>
  <c r="T254"/>
  <c r="R254"/>
  <c r="P254"/>
  <c r="BI249"/>
  <c r="BH249"/>
  <c r="BG249"/>
  <c r="BF249"/>
  <c r="T249"/>
  <c r="R249"/>
  <c r="P249"/>
  <c r="BI242"/>
  <c r="BH242"/>
  <c r="BG242"/>
  <c r="BF242"/>
  <c r="T242"/>
  <c r="R242"/>
  <c r="P242"/>
  <c r="BI238"/>
  <c r="BH238"/>
  <c r="BG238"/>
  <c r="BF238"/>
  <c r="T238"/>
  <c r="R238"/>
  <c r="P238"/>
  <c r="BI234"/>
  <c r="BH234"/>
  <c r="BG234"/>
  <c r="BF234"/>
  <c r="T234"/>
  <c r="R234"/>
  <c r="P234"/>
  <c r="BI230"/>
  <c r="BH230"/>
  <c r="BG230"/>
  <c r="BF230"/>
  <c r="T230"/>
  <c r="R230"/>
  <c r="P230"/>
  <c r="BI224"/>
  <c r="BH224"/>
  <c r="BG224"/>
  <c r="BF224"/>
  <c r="T224"/>
  <c r="T223"/>
  <c r="R224"/>
  <c r="R223"/>
  <c r="P224"/>
  <c r="P223"/>
  <c r="BI220"/>
  <c r="BH220"/>
  <c r="BG220"/>
  <c r="BF220"/>
  <c r="T220"/>
  <c r="R220"/>
  <c r="P220"/>
  <c r="BI215"/>
  <c r="BH215"/>
  <c r="BG215"/>
  <c r="BF215"/>
  <c r="T215"/>
  <c r="R215"/>
  <c r="P215"/>
  <c r="BI210"/>
  <c r="BH210"/>
  <c r="BG210"/>
  <c r="BF210"/>
  <c r="T210"/>
  <c r="R210"/>
  <c r="P210"/>
  <c r="BI204"/>
  <c r="BH204"/>
  <c r="BG204"/>
  <c r="BF204"/>
  <c r="T204"/>
  <c r="R204"/>
  <c r="P204"/>
  <c r="BI199"/>
  <c r="BH199"/>
  <c r="BG199"/>
  <c r="BF199"/>
  <c r="T199"/>
  <c r="R199"/>
  <c r="P199"/>
  <c r="BI193"/>
  <c r="BH193"/>
  <c r="BG193"/>
  <c r="BF193"/>
  <c r="T193"/>
  <c r="R193"/>
  <c r="P193"/>
  <c r="BI190"/>
  <c r="BH190"/>
  <c r="BG190"/>
  <c r="BF190"/>
  <c r="T190"/>
  <c r="R190"/>
  <c r="P190"/>
  <c r="BI185"/>
  <c r="BH185"/>
  <c r="BG185"/>
  <c r="BF185"/>
  <c r="T185"/>
  <c r="R185"/>
  <c r="P185"/>
  <c r="BI179"/>
  <c r="BH179"/>
  <c r="BG179"/>
  <c r="BF179"/>
  <c r="T179"/>
  <c r="R179"/>
  <c r="P179"/>
  <c r="BI171"/>
  <c r="BH171"/>
  <c r="BG171"/>
  <c r="BF171"/>
  <c r="T171"/>
  <c r="R171"/>
  <c r="P171"/>
  <c r="BI166"/>
  <c r="BH166"/>
  <c r="BG166"/>
  <c r="BF166"/>
  <c r="T166"/>
  <c r="R166"/>
  <c r="P166"/>
  <c r="BI161"/>
  <c r="BH161"/>
  <c r="BG161"/>
  <c r="BF161"/>
  <c r="T161"/>
  <c r="R161"/>
  <c r="P161"/>
  <c r="BI156"/>
  <c r="BH156"/>
  <c r="BG156"/>
  <c r="BF156"/>
  <c r="T156"/>
  <c r="R156"/>
  <c r="P156"/>
  <c r="BI149"/>
  <c r="BH149"/>
  <c r="BG149"/>
  <c r="BF149"/>
  <c r="T149"/>
  <c r="R149"/>
  <c r="P149"/>
  <c r="BI141"/>
  <c r="BH141"/>
  <c r="BG141"/>
  <c r="BF141"/>
  <c r="T141"/>
  <c r="R141"/>
  <c r="P141"/>
  <c r="BI132"/>
  <c r="BH132"/>
  <c r="BG132"/>
  <c r="BF132"/>
  <c r="T132"/>
  <c r="R132"/>
  <c r="P132"/>
  <c r="BI127"/>
  <c r="BH127"/>
  <c r="BG127"/>
  <c r="BF127"/>
  <c r="T127"/>
  <c r="R127"/>
  <c r="P127"/>
  <c r="BI122"/>
  <c r="BH122"/>
  <c r="BG122"/>
  <c r="BF122"/>
  <c r="T122"/>
  <c r="R122"/>
  <c r="P122"/>
  <c r="BI117"/>
  <c r="BH117"/>
  <c r="BG117"/>
  <c r="BF117"/>
  <c r="T117"/>
  <c r="R117"/>
  <c r="P117"/>
  <c r="BI112"/>
  <c r="BH112"/>
  <c r="BG112"/>
  <c r="BF112"/>
  <c r="T112"/>
  <c r="R112"/>
  <c r="P112"/>
  <c r="BI107"/>
  <c r="BH107"/>
  <c r="BG107"/>
  <c r="BF107"/>
  <c r="T107"/>
  <c r="R107"/>
  <c r="P107"/>
  <c r="BI102"/>
  <c r="BH102"/>
  <c r="BG102"/>
  <c r="BF102"/>
  <c r="T102"/>
  <c r="R102"/>
  <c r="P102"/>
  <c r="BI97"/>
  <c r="BH97"/>
  <c r="BG97"/>
  <c r="BF97"/>
  <c r="T97"/>
  <c r="R97"/>
  <c r="P97"/>
  <c r="J90"/>
  <c r="F90"/>
  <c r="F88"/>
  <c r="E86"/>
  <c r="J58"/>
  <c r="F58"/>
  <c r="F56"/>
  <c r="E54"/>
  <c r="J26"/>
  <c r="E26"/>
  <c r="J91"/>
  <c r="J25"/>
  <c r="J20"/>
  <c r="E20"/>
  <c r="F91"/>
  <c r="J19"/>
  <c r="J14"/>
  <c r="J56"/>
  <c r="E7"/>
  <c r="E82"/>
  <c i="1" r="L50"/>
  <c r="AM50"/>
  <c r="AM49"/>
  <c r="L49"/>
  <c r="AM47"/>
  <c r="L47"/>
  <c r="L45"/>
  <c r="L44"/>
  <c i="2" r="BK438"/>
  <c r="BK407"/>
  <c r="J386"/>
  <c r="J382"/>
  <c r="BK377"/>
  <c r="J374"/>
  <c r="J371"/>
  <c r="BK363"/>
  <c r="J356"/>
  <c r="J345"/>
  <c r="J339"/>
  <c r="J325"/>
  <c r="BK309"/>
  <c r="BK294"/>
  <c r="J281"/>
  <c r="J267"/>
  <c r="BK249"/>
  <c r="J238"/>
  <c r="BK210"/>
  <c r="J199"/>
  <c r="BK190"/>
  <c r="J179"/>
  <c r="J161"/>
  <c r="BK149"/>
  <c r="J132"/>
  <c r="J122"/>
  <c r="J107"/>
  <c i="1" r="AS63"/>
  <c r="AS59"/>
  <c i="2" r="J422"/>
  <c r="J417"/>
  <c r="J412"/>
  <c r="J401"/>
  <c r="BK391"/>
  <c r="BK386"/>
  <c r="BK350"/>
  <c r="BK333"/>
  <c r="J314"/>
  <c r="BK289"/>
  <c r="BK281"/>
  <c r="BK260"/>
  <c r="BK234"/>
  <c r="BK220"/>
  <c r="J193"/>
  <c r="BK156"/>
  <c r="BK127"/>
  <c r="J117"/>
  <c r="J102"/>
  <c r="J97"/>
  <c r="J438"/>
  <c r="J366"/>
  <c r="BK358"/>
  <c r="BK354"/>
  <c r="J350"/>
  <c r="BK336"/>
  <c r="BK330"/>
  <c r="BK319"/>
  <c r="J309"/>
  <c r="BK299"/>
  <c r="J289"/>
  <c r="J273"/>
  <c r="J260"/>
  <c r="BK242"/>
  <c r="BK238"/>
  <c r="BK230"/>
  <c r="J220"/>
  <c r="J210"/>
  <c r="J190"/>
  <c r="J171"/>
  <c r="BK161"/>
  <c r="J141"/>
  <c r="BK117"/>
  <c r="BK97"/>
  <c i="3" r="BK336"/>
  <c r="J331"/>
  <c r="BK308"/>
  <c r="BK298"/>
  <c r="J293"/>
  <c r="J285"/>
  <c r="BK270"/>
  <c r="J266"/>
  <c r="BK262"/>
  <c r="J254"/>
  <c r="BK248"/>
  <c r="BK238"/>
  <c r="BK223"/>
  <c r="BK215"/>
  <c r="BK197"/>
  <c r="BK189"/>
  <c r="BK179"/>
  <c r="J169"/>
  <c r="J159"/>
  <c r="BK147"/>
  <c r="J135"/>
  <c r="J130"/>
  <c r="BK120"/>
  <c r="BK103"/>
  <c r="BK340"/>
  <c r="BK293"/>
  <c r="BK275"/>
  <c r="J262"/>
  <c r="J248"/>
  <c r="BK228"/>
  <c r="J193"/>
  <c r="J179"/>
  <c r="J164"/>
  <c r="BK154"/>
  <c r="J140"/>
  <c r="BK108"/>
  <c r="BK331"/>
  <c r="J308"/>
  <c r="J303"/>
  <c r="J270"/>
  <c r="BK268"/>
  <c r="J264"/>
  <c r="J238"/>
  <c r="J228"/>
  <c r="J219"/>
  <c r="J215"/>
  <c r="BK208"/>
  <c r="J203"/>
  <c r="J197"/>
  <c r="J189"/>
  <c r="J154"/>
  <c r="J125"/>
  <c r="J120"/>
  <c r="J103"/>
  <c i="4" r="J394"/>
  <c r="BK389"/>
  <c r="J383"/>
  <c r="J342"/>
  <c r="J331"/>
  <c r="J312"/>
  <c r="J298"/>
  <c r="BK283"/>
  <c r="BK275"/>
  <c r="J260"/>
  <c r="BK230"/>
  <c r="BK211"/>
  <c r="J188"/>
  <c r="BK171"/>
  <c r="J156"/>
  <c r="J137"/>
  <c r="BK124"/>
  <c r="J106"/>
  <c r="J352"/>
  <c r="BK337"/>
  <c r="BK326"/>
  <c r="BK321"/>
  <c r="J309"/>
  <c r="BK298"/>
  <c r="J275"/>
  <c r="BK260"/>
  <c r="J248"/>
  <c r="BK236"/>
  <c r="BK227"/>
  <c r="J219"/>
  <c r="BK193"/>
  <c r="BK166"/>
  <c r="BK156"/>
  <c r="J146"/>
  <c r="J129"/>
  <c r="BK111"/>
  <c i="5" r="BK217"/>
  <c r="BK176"/>
  <c r="J167"/>
  <c r="J153"/>
  <c r="J122"/>
  <c r="BK107"/>
  <c i="2" r="BK444"/>
  <c r="BK422"/>
  <c r="J407"/>
  <c r="BK382"/>
  <c r="J377"/>
  <c r="BK374"/>
  <c r="BK371"/>
  <c r="BK366"/>
  <c r="J358"/>
  <c r="J354"/>
  <c r="J336"/>
  <c r="J330"/>
  <c r="BK314"/>
  <c r="J306"/>
  <c r="J285"/>
  <c r="BK273"/>
  <c r="J254"/>
  <c r="J224"/>
  <c r="J215"/>
  <c r="J204"/>
  <c r="BK193"/>
  <c r="J185"/>
  <c r="J166"/>
  <c r="BK141"/>
  <c r="J127"/>
  <c r="J112"/>
  <c r="BK102"/>
  <c i="1" r="AS61"/>
  <c r="AS57"/>
  <c i="2" r="BK417"/>
  <c r="BK412"/>
  <c r="BK401"/>
  <c r="BK396"/>
  <c r="J391"/>
  <c r="BK352"/>
  <c r="BK345"/>
  <c r="J319"/>
  <c r="J299"/>
  <c r="BK285"/>
  <c r="BK278"/>
  <c r="J249"/>
  <c r="J242"/>
  <c r="J230"/>
  <c r="BK199"/>
  <c r="BK185"/>
  <c r="BK171"/>
  <c r="BK122"/>
  <c r="BK112"/>
  <c i="1" r="AS55"/>
  <c i="2" r="J444"/>
  <c r="J396"/>
  <c r="J363"/>
  <c r="BK356"/>
  <c r="J352"/>
  <c r="BK339"/>
  <c r="J333"/>
  <c r="BK325"/>
  <c r="BK306"/>
  <c r="J294"/>
  <c r="J278"/>
  <c r="BK267"/>
  <c r="BK254"/>
  <c r="J234"/>
  <c r="BK224"/>
  <c r="BK215"/>
  <c r="BK204"/>
  <c r="BK179"/>
  <c r="BK166"/>
  <c r="J156"/>
  <c r="J149"/>
  <c r="BK132"/>
  <c r="BK107"/>
  <c i="3" r="J340"/>
  <c r="J336"/>
  <c r="BK325"/>
  <c r="BK303"/>
  <c r="BK285"/>
  <c r="BK280"/>
  <c r="J268"/>
  <c r="BK264"/>
  <c r="BK257"/>
  <c r="BK251"/>
  <c r="BK243"/>
  <c r="BK233"/>
  <c r="BK219"/>
  <c r="J208"/>
  <c r="BK203"/>
  <c r="BK193"/>
  <c r="BK185"/>
  <c r="BK176"/>
  <c r="BK164"/>
  <c r="BK140"/>
  <c r="BK130"/>
  <c r="BK125"/>
  <c r="BK115"/>
  <c r="BK98"/>
  <c r="J298"/>
  <c r="J288"/>
  <c r="J280"/>
  <c r="J257"/>
  <c r="BK254"/>
  <c r="J243"/>
  <c r="J223"/>
  <c r="J185"/>
  <c r="J176"/>
  <c r="BK169"/>
  <c r="BK159"/>
  <c r="J147"/>
  <c r="BK135"/>
  <c r="J98"/>
  <c r="J325"/>
  <c r="BK288"/>
  <c r="J275"/>
  <c r="BK266"/>
  <c r="J251"/>
  <c r="J233"/>
  <c r="J108"/>
  <c i="4" r="J398"/>
  <c r="J347"/>
  <c r="J337"/>
  <c r="J326"/>
  <c r="BK316"/>
  <c r="BK304"/>
  <c r="J288"/>
  <c r="BK271"/>
  <c r="J243"/>
  <c r="J227"/>
  <c r="BK222"/>
  <c r="J214"/>
  <c r="J198"/>
  <c r="J183"/>
  <c r="BK161"/>
  <c r="BK146"/>
  <c r="BK129"/>
  <c r="J111"/>
  <c r="BK398"/>
  <c r="J389"/>
  <c r="BK352"/>
  <c r="BK331"/>
  <c r="BK312"/>
  <c r="J293"/>
  <c r="J283"/>
  <c r="J271"/>
  <c r="BK255"/>
  <c r="BK243"/>
  <c r="J230"/>
  <c r="BK214"/>
  <c r="BK206"/>
  <c r="BK188"/>
  <c r="J171"/>
  <c r="BK151"/>
  <c r="BK119"/>
  <c r="J99"/>
  <c i="5" r="J192"/>
  <c r="BK180"/>
  <c r="BK171"/>
  <c r="BK156"/>
  <c r="BK117"/>
  <c r="BK198"/>
  <c r="J188"/>
  <c r="J180"/>
  <c r="BK145"/>
  <c r="J137"/>
  <c r="BK95"/>
  <c r="J217"/>
  <c r="J206"/>
  <c r="J198"/>
  <c r="BK192"/>
  <c r="J176"/>
  <c r="BK167"/>
  <c r="J156"/>
  <c r="BK148"/>
  <c r="J145"/>
  <c r="BK137"/>
  <c r="BK127"/>
  <c r="J127"/>
  <c r="J117"/>
  <c r="J107"/>
  <c i="6" r="BK121"/>
  <c r="BK117"/>
  <c r="BK114"/>
  <c r="BK111"/>
  <c r="BK105"/>
  <c r="J105"/>
  <c r="J98"/>
  <c r="BK92"/>
  <c r="BK98"/>
  <c r="J95"/>
  <c r="J92"/>
  <c i="3" r="J115"/>
  <c i="4" r="BK383"/>
  <c r="BK357"/>
  <c r="J321"/>
  <c r="BK309"/>
  <c r="BK293"/>
  <c r="J278"/>
  <c r="BK267"/>
  <c r="J236"/>
  <c r="BK219"/>
  <c r="J206"/>
  <c r="J193"/>
  <c r="BK176"/>
  <c r="J166"/>
  <c r="J151"/>
  <c r="J119"/>
  <c r="BK99"/>
  <c r="BK394"/>
  <c r="J357"/>
  <c r="BK347"/>
  <c r="BK342"/>
  <c r="J316"/>
  <c r="J304"/>
  <c r="BK288"/>
  <c r="BK278"/>
  <c r="J267"/>
  <c r="J255"/>
  <c r="BK248"/>
  <c r="J222"/>
  <c r="J211"/>
  <c r="BK198"/>
  <c r="BK183"/>
  <c r="J176"/>
  <c r="J161"/>
  <c r="BK137"/>
  <c r="J124"/>
  <c r="BK106"/>
  <c i="5" r="J211"/>
  <c r="BK188"/>
  <c r="BK134"/>
  <c r="J112"/>
  <c r="J223"/>
  <c r="BK206"/>
  <c r="J203"/>
  <c r="J196"/>
  <c r="J185"/>
  <c r="J162"/>
  <c r="J140"/>
  <c r="J100"/>
  <c r="BK223"/>
  <c r="BK211"/>
  <c r="BK203"/>
  <c r="BK196"/>
  <c r="BK185"/>
  <c r="J171"/>
  <c r="BK162"/>
  <c r="BK153"/>
  <c r="J148"/>
  <c r="BK140"/>
  <c r="J134"/>
  <c r="BK122"/>
  <c r="BK112"/>
  <c r="BK100"/>
  <c r="J95"/>
  <c i="6" r="J121"/>
  <c r="J117"/>
  <c r="J114"/>
  <c r="J111"/>
  <c r="BK101"/>
  <c r="J101"/>
  <c r="BK95"/>
  <c r="F39"/>
  <c i="5" l="1" r="BK94"/>
  <c r="J94"/>
  <c r="J65"/>
  <c r="P94"/>
  <c r="R94"/>
  <c r="T94"/>
  <c r="BK166"/>
  <c r="J166"/>
  <c r="J67"/>
  <c r="P166"/>
  <c r="R166"/>
  <c r="T166"/>
  <c r="BK179"/>
  <c r="J179"/>
  <c r="J68"/>
  <c r="P179"/>
  <c r="R179"/>
  <c r="T179"/>
  <c r="BK205"/>
  <c r="J205"/>
  <c r="J69"/>
  <c r="P205"/>
  <c r="R205"/>
  <c r="T205"/>
  <c i="2" r="BK96"/>
  <c r="J96"/>
  <c r="J65"/>
  <c r="P96"/>
  <c r="R96"/>
  <c r="T96"/>
  <c r="BK198"/>
  <c r="J198"/>
  <c r="J66"/>
  <c r="P198"/>
  <c r="R198"/>
  <c r="T198"/>
  <c r="BK229"/>
  <c r="J229"/>
  <c r="J68"/>
  <c r="P229"/>
  <c r="R229"/>
  <c r="T229"/>
  <c r="BK272"/>
  <c r="J272"/>
  <c r="J69"/>
  <c r="P272"/>
  <c r="R272"/>
  <c r="T272"/>
  <c r="BK324"/>
  <c r="J324"/>
  <c r="J70"/>
  <c r="P324"/>
  <c r="R324"/>
  <c r="T324"/>
  <c r="BK406"/>
  <c r="J406"/>
  <c r="J71"/>
  <c r="P406"/>
  <c r="R406"/>
  <c r="T406"/>
  <c i="3" r="BK97"/>
  <c r="J97"/>
  <c r="J65"/>
  <c r="P97"/>
  <c r="R97"/>
  <c r="T97"/>
  <c r="BK188"/>
  <c r="J188"/>
  <c r="J67"/>
  <c r="P188"/>
  <c r="R188"/>
  <c r="T188"/>
  <c r="BK232"/>
  <c r="J232"/>
  <c r="J68"/>
  <c r="P232"/>
  <c r="R232"/>
  <c r="T232"/>
  <c r="BK242"/>
  <c r="J242"/>
  <c r="J69"/>
  <c r="P242"/>
  <c r="R242"/>
  <c r="T242"/>
  <c r="BK292"/>
  <c r="J292"/>
  <c r="J70"/>
  <c r="P292"/>
  <c r="R292"/>
  <c r="T292"/>
  <c r="BK335"/>
  <c r="J335"/>
  <c r="J73"/>
  <c r="P335"/>
  <c r="P334"/>
  <c r="R335"/>
  <c r="R334"/>
  <c r="T335"/>
  <c r="T334"/>
  <c i="4" r="BK98"/>
  <c r="P98"/>
  <c r="R98"/>
  <c r="T98"/>
  <c r="BK235"/>
  <c r="J235"/>
  <c r="J66"/>
  <c r="P235"/>
  <c r="R235"/>
  <c r="T235"/>
  <c r="BK247"/>
  <c r="J247"/>
  <c r="J67"/>
  <c r="P247"/>
  <c r="R247"/>
  <c r="T247"/>
  <c r="BK292"/>
  <c r="J292"/>
  <c r="J69"/>
  <c r="P292"/>
  <c r="R292"/>
  <c r="T292"/>
  <c r="BK303"/>
  <c r="J303"/>
  <c r="J70"/>
  <c r="P303"/>
  <c r="R303"/>
  <c r="T303"/>
  <c r="BK336"/>
  <c r="J336"/>
  <c r="J71"/>
  <c r="P336"/>
  <c r="R336"/>
  <c r="T336"/>
  <c r="BK393"/>
  <c r="J393"/>
  <c r="J74"/>
  <c r="P393"/>
  <c r="P392"/>
  <c r="R393"/>
  <c r="R392"/>
  <c r="T393"/>
  <c r="T392"/>
  <c i="6" r="BK91"/>
  <c r="J91"/>
  <c r="J65"/>
  <c r="P91"/>
  <c r="R91"/>
  <c r="T91"/>
  <c r="BK104"/>
  <c r="J104"/>
  <c r="J66"/>
  <c r="P104"/>
  <c r="R104"/>
  <c r="T104"/>
  <c i="5" r="BK161"/>
  <c r="J161"/>
  <c r="J66"/>
  <c r="BK222"/>
  <c r="J222"/>
  <c r="J70"/>
  <c i="2" r="BK223"/>
  <c r="J223"/>
  <c r="J67"/>
  <c r="BK443"/>
  <c r="J443"/>
  <c r="J72"/>
  <c i="3" r="BK184"/>
  <c r="J184"/>
  <c r="J66"/>
  <c r="BK330"/>
  <c r="J330"/>
  <c r="J71"/>
  <c i="4" r="BK287"/>
  <c r="J287"/>
  <c r="J68"/>
  <c r="BK388"/>
  <c r="J388"/>
  <c r="J72"/>
  <c i="6" r="BK120"/>
  <c r="J120"/>
  <c r="J67"/>
  <c r="J56"/>
  <c r="J59"/>
  <c r="F86"/>
  <c r="E50"/>
  <c r="BE92"/>
  <c r="BE95"/>
  <c r="BE98"/>
  <c r="BE101"/>
  <c r="BE105"/>
  <c r="BE111"/>
  <c r="BE114"/>
  <c r="BE117"/>
  <c r="BE121"/>
  <c i="1" r="BD64"/>
  <c i="4" r="J98"/>
  <c r="J65"/>
  <c r="BK392"/>
  <c r="J392"/>
  <c r="J73"/>
  <c i="5" r="J56"/>
  <c r="J59"/>
  <c r="E80"/>
  <c r="BE107"/>
  <c r="BE134"/>
  <c r="BE137"/>
  <c r="BE156"/>
  <c r="BE176"/>
  <c r="BE180"/>
  <c r="BE188"/>
  <c r="BE196"/>
  <c r="BE206"/>
  <c r="BE223"/>
  <c r="F59"/>
  <c r="BE100"/>
  <c r="BE112"/>
  <c r="BE117"/>
  <c r="BE122"/>
  <c r="BE127"/>
  <c r="BE148"/>
  <c r="BE153"/>
  <c r="BE162"/>
  <c r="BE167"/>
  <c r="BE171"/>
  <c r="BE211"/>
  <c r="BE217"/>
  <c r="BE95"/>
  <c r="BE140"/>
  <c r="BE145"/>
  <c r="BE185"/>
  <c r="BE192"/>
  <c r="BE198"/>
  <c r="BE203"/>
  <c i="4" r="J56"/>
  <c r="F59"/>
  <c r="E84"/>
  <c r="J93"/>
  <c r="BE106"/>
  <c r="BE111"/>
  <c r="BE129"/>
  <c r="BE146"/>
  <c r="BE151"/>
  <c r="BE161"/>
  <c r="BE166"/>
  <c r="BE183"/>
  <c r="BE193"/>
  <c r="BE198"/>
  <c r="BE211"/>
  <c r="BE222"/>
  <c r="BE236"/>
  <c r="BE248"/>
  <c r="BE255"/>
  <c r="BE275"/>
  <c r="BE288"/>
  <c r="BE293"/>
  <c r="BE309"/>
  <c r="BE321"/>
  <c r="BE326"/>
  <c r="BE342"/>
  <c r="BE347"/>
  <c r="BE357"/>
  <c r="BE383"/>
  <c r="BE99"/>
  <c r="BE119"/>
  <c r="BE124"/>
  <c r="BE137"/>
  <c r="BE156"/>
  <c r="BE171"/>
  <c r="BE176"/>
  <c r="BE188"/>
  <c r="BE206"/>
  <c r="BE214"/>
  <c r="BE219"/>
  <c r="BE227"/>
  <c r="BE230"/>
  <c r="BE243"/>
  <c r="BE260"/>
  <c r="BE267"/>
  <c r="BE271"/>
  <c r="BE278"/>
  <c r="BE283"/>
  <c r="BE298"/>
  <c r="BE304"/>
  <c r="BE312"/>
  <c r="BE316"/>
  <c r="BE331"/>
  <c r="BE337"/>
  <c r="BE352"/>
  <c r="BE389"/>
  <c r="BE394"/>
  <c r="BE398"/>
  <c i="3" r="J59"/>
  <c r="J89"/>
  <c r="BE140"/>
  <c r="BE159"/>
  <c r="BE164"/>
  <c r="BE169"/>
  <c r="BE176"/>
  <c r="BE189"/>
  <c r="BE193"/>
  <c r="BE238"/>
  <c r="BE243"/>
  <c r="BE251"/>
  <c r="BE254"/>
  <c r="BE262"/>
  <c r="BE280"/>
  <c r="BE293"/>
  <c r="BE336"/>
  <c r="BE340"/>
  <c r="E50"/>
  <c r="BE98"/>
  <c r="BE108"/>
  <c r="BE115"/>
  <c r="BE125"/>
  <c r="BE130"/>
  <c r="BE203"/>
  <c r="BE208"/>
  <c r="BE215"/>
  <c r="BE266"/>
  <c r="BE268"/>
  <c r="BE285"/>
  <c r="BE298"/>
  <c r="BE303"/>
  <c r="BE325"/>
  <c r="BE331"/>
  <c i="2" r="BK95"/>
  <c r="J95"/>
  <c r="J64"/>
  <c i="3" r="F59"/>
  <c r="BE103"/>
  <c r="BE120"/>
  <c r="BE135"/>
  <c r="BE147"/>
  <c r="BE154"/>
  <c r="BE179"/>
  <c r="BE185"/>
  <c r="BE197"/>
  <c r="BE219"/>
  <c r="BE223"/>
  <c r="BE228"/>
  <c r="BE233"/>
  <c r="BE248"/>
  <c r="BE257"/>
  <c r="BE264"/>
  <c r="BE270"/>
  <c r="BE275"/>
  <c r="BE288"/>
  <c r="BE308"/>
  <c i="2" r="E50"/>
  <c r="J59"/>
  <c r="J88"/>
  <c r="BE102"/>
  <c r="BE112"/>
  <c r="BE117"/>
  <c r="BE127"/>
  <c r="BE156"/>
  <c r="BE171"/>
  <c r="BE193"/>
  <c r="BE199"/>
  <c r="BE220"/>
  <c r="BE234"/>
  <c r="BE249"/>
  <c r="BE254"/>
  <c r="BE285"/>
  <c r="BE299"/>
  <c r="BE306"/>
  <c r="BE309"/>
  <c r="BE314"/>
  <c r="BE336"/>
  <c r="BE350"/>
  <c r="BE358"/>
  <c r="BE363"/>
  <c r="BE366"/>
  <c r="BE407"/>
  <c r="BE438"/>
  <c r="BE444"/>
  <c r="BE107"/>
  <c r="BE122"/>
  <c r="BE149"/>
  <c r="BE166"/>
  <c r="BE179"/>
  <c r="BE190"/>
  <c r="BE210"/>
  <c r="BE215"/>
  <c r="BE230"/>
  <c r="BE238"/>
  <c r="BE267"/>
  <c r="BE273"/>
  <c r="BE278"/>
  <c r="BE294"/>
  <c r="BE330"/>
  <c r="BE339"/>
  <c r="BE356"/>
  <c r="BE391"/>
  <c r="BE396"/>
  <c r="BE401"/>
  <c r="BE412"/>
  <c r="BE417"/>
  <c r="BE422"/>
  <c r="F59"/>
  <c r="BE97"/>
  <c r="BE132"/>
  <c r="BE141"/>
  <c r="BE161"/>
  <c r="BE185"/>
  <c r="BE204"/>
  <c r="BE224"/>
  <c r="BE242"/>
  <c r="BE260"/>
  <c r="BE281"/>
  <c r="BE289"/>
  <c r="BE319"/>
  <c r="BE325"/>
  <c r="BE333"/>
  <c r="BE345"/>
  <c r="BE352"/>
  <c r="BE354"/>
  <c r="BE371"/>
  <c r="BE374"/>
  <c r="BE377"/>
  <c r="BE382"/>
  <c r="BE386"/>
  <c r="F37"/>
  <c i="1" r="BB56"/>
  <c r="BB55"/>
  <c r="AX55"/>
  <c i="5" r="J36"/>
  <c i="1" r="AW62"/>
  <c i="6" r="J36"/>
  <c i="1" r="AW64"/>
  <c i="5" r="F37"/>
  <c i="1" r="BB62"/>
  <c r="BB61"/>
  <c r="AX61"/>
  <c i="3" r="F39"/>
  <c i="1" r="BD58"/>
  <c r="BD57"/>
  <c i="4" r="F36"/>
  <c i="1" r="BA60"/>
  <c r="BA59"/>
  <c r="AW59"/>
  <c i="5" r="F38"/>
  <c i="1" r="BC62"/>
  <c r="BC61"/>
  <c r="AY61"/>
  <c i="3" r="F38"/>
  <c i="1" r="BC58"/>
  <c r="BC57"/>
  <c r="AY57"/>
  <c i="4" r="F38"/>
  <c i="1" r="BC60"/>
  <c r="BC59"/>
  <c r="AY59"/>
  <c i="3" r="F36"/>
  <c i="1" r="BA58"/>
  <c r="BA57"/>
  <c r="AW57"/>
  <c i="2" r="F39"/>
  <c i="1" r="BD56"/>
  <c r="BD55"/>
  <c i="6" r="F36"/>
  <c i="1" r="BA64"/>
  <c r="BA63"/>
  <c r="AW63"/>
  <c i="4" r="F37"/>
  <c i="1" r="BB60"/>
  <c r="BB59"/>
  <c r="AX59"/>
  <c i="2" r="F38"/>
  <c i="1" r="BC56"/>
  <c r="BC55"/>
  <c r="AY55"/>
  <c i="4" r="F39"/>
  <c i="1" r="BD60"/>
  <c r="BD59"/>
  <c i="2" r="F36"/>
  <c i="1" r="BA56"/>
  <c r="BA55"/>
  <c r="AW55"/>
  <c i="5" r="F36"/>
  <c i="1" r="BA62"/>
  <c r="BA61"/>
  <c r="AW61"/>
  <c i="6" r="F37"/>
  <c i="1" r="BB64"/>
  <c r="BB63"/>
  <c r="AX63"/>
  <c r="BD63"/>
  <c r="AS54"/>
  <c i="2" r="J36"/>
  <c i="1" r="AW56"/>
  <c i="3" r="F37"/>
  <c i="1" r="BB58"/>
  <c r="BB57"/>
  <c r="AX57"/>
  <c i="5" r="F39"/>
  <c i="1" r="BD62"/>
  <c r="BD61"/>
  <c i="3" r="J36"/>
  <c i="1" r="AW58"/>
  <c i="4" r="J36"/>
  <c i="1" r="AW60"/>
  <c i="6" r="F38"/>
  <c i="1" r="BC64"/>
  <c r="BC63"/>
  <c r="AY63"/>
  <c i="6" l="1" r="T90"/>
  <c r="T89"/>
  <c r="P90"/>
  <c r="P89"/>
  <c i="1" r="AU64"/>
  <c i="4" r="T97"/>
  <c r="T96"/>
  <c r="BK97"/>
  <c r="J97"/>
  <c r="J64"/>
  <c i="3" r="T96"/>
  <c r="T95"/>
  <c r="P96"/>
  <c r="P95"/>
  <c i="1" r="AU58"/>
  <c i="2" r="T95"/>
  <c r="T94"/>
  <c r="R95"/>
  <c r="R94"/>
  <c i="5" r="R93"/>
  <c r="R92"/>
  <c i="6" r="R90"/>
  <c r="R89"/>
  <c i="4" r="P97"/>
  <c r="P96"/>
  <c i="1" r="AU60"/>
  <c i="3" r="R96"/>
  <c r="R95"/>
  <c i="2" r="P95"/>
  <c r="P94"/>
  <c i="1" r="AU56"/>
  <c i="5" r="P93"/>
  <c r="P92"/>
  <c i="1" r="AU62"/>
  <c i="4" r="R97"/>
  <c r="R96"/>
  <c i="5" r="T93"/>
  <c r="T92"/>
  <c r="BK93"/>
  <c r="J93"/>
  <c r="J64"/>
  <c i="3" r="BK96"/>
  <c r="J96"/>
  <c r="J64"/>
  <c r="BK334"/>
  <c r="J334"/>
  <c r="J72"/>
  <c i="6" r="BK90"/>
  <c r="J90"/>
  <c r="J64"/>
  <c i="2" r="BK94"/>
  <c r="J94"/>
  <c r="J63"/>
  <c i="1" r="AU63"/>
  <c i="5" r="F35"/>
  <c i="1" r="AZ62"/>
  <c r="AZ61"/>
  <c r="AV61"/>
  <c r="AT61"/>
  <c i="6" r="F35"/>
  <c i="1" r="AZ64"/>
  <c r="AZ63"/>
  <c r="AV63"/>
  <c r="AT63"/>
  <c r="BA54"/>
  <c r="W30"/>
  <c r="AU61"/>
  <c i="3" r="J35"/>
  <c i="1" r="AV58"/>
  <c r="AT58"/>
  <c r="AU57"/>
  <c r="BC54"/>
  <c r="W32"/>
  <c i="2" r="F35"/>
  <c i="1" r="AZ56"/>
  <c r="AZ55"/>
  <c r="AV55"/>
  <c r="AT55"/>
  <c i="4" r="F35"/>
  <c i="1" r="AZ60"/>
  <c r="AZ59"/>
  <c r="AV59"/>
  <c r="AT59"/>
  <c i="6" r="J35"/>
  <c i="1" r="AV64"/>
  <c r="AT64"/>
  <c i="2" r="J35"/>
  <c i="1" r="AV56"/>
  <c r="AT56"/>
  <c i="5" r="J35"/>
  <c i="1" r="AV62"/>
  <c r="AT62"/>
  <c r="BD54"/>
  <c r="W33"/>
  <c r="AU59"/>
  <c r="BB54"/>
  <c r="W31"/>
  <c r="AU55"/>
  <c i="4" r="J35"/>
  <c i="1" r="AV60"/>
  <c r="AT60"/>
  <c i="3" r="F35"/>
  <c i="1" r="AZ58"/>
  <c r="AZ57"/>
  <c r="AV57"/>
  <c r="AT57"/>
  <c i="5" l="1" r="BK92"/>
  <c r="J92"/>
  <c r="J63"/>
  <c i="3" r="BK95"/>
  <c r="J95"/>
  <c r="J63"/>
  <c i="4" r="BK96"/>
  <c r="J96"/>
  <c i="6" r="BK89"/>
  <c r="J89"/>
  <c r="J63"/>
  <c i="1" r="AU54"/>
  <c i="2" r="J32"/>
  <c i="1" r="AG56"/>
  <c r="AG55"/>
  <c r="AZ54"/>
  <c r="W29"/>
  <c i="4" r="J32"/>
  <c i="1" r="AG60"/>
  <c r="AG59"/>
  <c r="AN59"/>
  <c r="AY54"/>
  <c r="AW54"/>
  <c r="AK30"/>
  <c r="AX54"/>
  <c i="4" l="1" r="J41"/>
  <c r="J63"/>
  <c i="2" r="J41"/>
  <c i="1" r="AN56"/>
  <c r="AN55"/>
  <c r="AN60"/>
  <c i="6" r="J32"/>
  <c i="1" r="AG64"/>
  <c r="AG63"/>
  <c i="5" r="J32"/>
  <c i="1" r="AG62"/>
  <c r="AG61"/>
  <c r="AN61"/>
  <c i="3" r="J32"/>
  <c i="1" r="AG58"/>
  <c r="AG57"/>
  <c r="AN57"/>
  <c r="AV54"/>
  <c r="AK29"/>
  <c i="5" l="1" r="J41"/>
  <c i="3" r="J41"/>
  <c i="6" r="J41"/>
  <c i="1" r="AN63"/>
  <c r="AN58"/>
  <c r="AN62"/>
  <c r="AN64"/>
  <c r="AG54"/>
  <c r="AK26"/>
  <c r="AK35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<sst xmlns="http://schemas.openxmlformats.org/spreadsheetml/2006/main">
  <si>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</si>
  <si>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</si>
  <si>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</si>
  <si>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</si>
  <si>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</si>
  <si>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{23569ed2-2035-4c9f-b0c4-b3545cd2347c}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</si>
  <si>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</si>
  <si>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</si>
  <si>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</si>
  <si>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</si>
  <si>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</si>
  <si>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</si>
  <si>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</si>
  <si>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</si>
  <si>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VD04621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</si>
  <si>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</si>
  <si>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</si>
  <si>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Regenerace sídliště v Bystřici pod Hostýnem - 1.etapa - ulice U Mlékárny</t>
  </si>
  <si>
    <t>KSO:</t>
  </si>
  <si>
    <t/>
  </si>
  <si>
    <t>CC-CZ:</t>
  </si>
  <si>
    <t>Místo:</t>
  </si>
  <si>
    <t>Bystřice pod Hostýnem</t>
  </si>
  <si>
    <t>Datum:</t>
  </si>
  <si>
    <t>18. 11. 2021</t>
  </si>
  <si>
    <t>Zadavatel:</t>
  </si>
  <si>
    <t>IČ:</t>
  </si>
  <si>
    <t>DIČ:</t>
  </si>
  <si>
    <t>Uchazeč:</t>
  </si>
  <si>
    <t>Vyplň údaj</t>
  </si>
  <si>
    <t>Projektant:</t>
  </si>
  <si>
    <t>ViaDesigne s.r.o.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</si>
  <si>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</si>
  <si>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</si>
  <si>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</si>
  <si>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</si>
  <si>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www.podminky.urs.cz.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</si>
  <si>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</si>
  <si>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</si>
  <si>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</si>
  <si>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</si>
  <si>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</si>
  <si>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</si>
  <si>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</si>
  <si>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</si>
  <si>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</si>
  <si>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</si>
  <si>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</si>
  <si>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</si>
  <si>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</si>
  <si>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</si>
  <si>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</si>
  <si>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</si>
  <si>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</si>
  <si>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</si>
  <si>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</si>
  <si>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</si>
  <si>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</si>
  <si>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</si>
  <si>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</si>
  <si>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</si>
  <si>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</si>
  <si>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</si>
  <si>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</si>
  <si>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</si>
  <si>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</si>
  <si>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</si>
  <si>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</si>
  <si>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</si>
  <si>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</si>
  <si>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</si>
  <si>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</si>
  <si>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</si>
  <si>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</si>
  <si>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</si>
  <si>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 101</t>
  </si>
  <si>
    <t>Místní komunikace</t>
  </si>
  <si>
    <t>STA</t>
  </si>
  <si>
    <t>1</t>
  </si>
  <si>
    <t>{330379bb-b9c3-4286-a1fa-e57f87a08ef3}</t>
  </si>
  <si>
    <t>2</t>
  </si>
  <si>
    <t>/</t>
  </si>
  <si>
    <t>Soupis</t>
  </si>
  <si>
    <t>{8c56934c-f647-44bd-b00d-a51282be331c}</t>
  </si>
  <si>
    <t>SO 102</t>
  </si>
  <si>
    <t>Parkovací a odstavné stání</t>
  </si>
  <si>
    <t>{19b97759-d0da-46b6-9384-12baacba8772}</t>
  </si>
  <si>
    <t>{f3abd25e-b29c-4fa4-8d8e-a46f12c0a424}</t>
  </si>
  <si>
    <t>SO 103</t>
  </si>
  <si>
    <t>Chodníky</t>
  </si>
  <si>
    <t>{bbc6149f-3064-43b9-b070-11519bcb939e}</t>
  </si>
  <si>
    <t>{382be6d0-0ffc-4c29-b817-b0807e6f4807}</t>
  </si>
  <si>
    <t>SO 104</t>
  </si>
  <si>
    <t>Úprava veřejných prostranstvích</t>
  </si>
  <si>
    <t>{4a688135-d6a2-419f-8209-43d5f3f1d5ba}</t>
  </si>
  <si>
    <t>{3c072615-f21c-4a0f-b9ab-9596e75d05b3}</t>
  </si>
  <si>
    <t>VRN</t>
  </si>
  <si>
    <t>Vedlejší rozpočtové náklady</t>
  </si>
  <si>
    <t>{ac8373ec-f474-4c55-8cdb-ad91008520c2}</t>
  </si>
  <si>
    <t>{61878866-f618-44ae-ae26-72410166d8d8}</t>
  </si>
  <si>
    <t>KRYCÍ LIST SOUPISU PRACÍ</t>
  </si>
  <si>
    <t>Objekt:</t>
  </si>
  <si>
    <t>SO 101 - Místní komunikace</t>
  </si>
  <si>
    <t>Soupis:</t>
  </si>
  <si>
    <t xml:space="preserve">Uznatelné náklady,  dle členění SFPI - Oprava nebo výstavba místních komunikací, chodníků a cyklostezek.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</si>
  <si>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</si>
  <si>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</si>
  <si>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</si>
  <si>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</si>
  <si>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</si>
  <si>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</si>
  <si>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</si>
  <si>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</si>
  <si>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</si>
  <si>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</si>
  <si>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</si>
  <si>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</si>
  <si>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</si>
  <si>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</si>
  <si>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</si>
  <si>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</si>
  <si>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</si>
  <si>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</si>
  <si>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</si>
  <si>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</si>
  <si>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</si>
  <si>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</si>
  <si>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</si>
  <si>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</si>
  <si>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</si>
  <si>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</si>
  <si>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</si>
  <si>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</si>
  <si>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</si>
  <si>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</si>
  <si>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</si>
  <si>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</si>
  <si>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z betonových nebo kamenných dlaždic komunikací pro pěší ručně</t>
  </si>
  <si>
    <t>m2</t>
  </si>
  <si>
    <t>CS ÚRS 2021 01</t>
  </si>
  <si>
    <t>4</t>
  </si>
  <si>
    <t>1618866799</t>
  </si>
  <si>
    <t>PP</t>
  </si>
  <si>
    <t>Rozebrání dlažeb komunikací pro pěší s přemístěním hmot na skládku na vzdálenost do 3 m nebo s naložením na dopravní prostředek s ložem z kameniva nebo živice a s jakoukoliv výplní spár ručně z betonových nebo kameninových dlaždic, desek nebo tvarovek</t>
  </si>
  <si>
    <t>Online PSC</t>
  </si>
  <si>
    <t>https://podminky.urs.cz/item/CS_URS_2021_01/113106121</t>
  </si>
  <si>
    <t>PSC</t>
  </si>
  <si>
    <t xml:space="preserve">Poznámka k souboru cen:_x000d_
1. Ceny jsou určeny pro rozebrání dlažeb včetně odstranění lože._x000d_
2. Ceny nelze použít pro rozebrání dlažeb uložených do betonového lože nebo do cementové malty, které se oceňují cenami pro odstranění podkladů nebo krytů z betonu prostého souboru cen 113 10-7. Pro volbu těchto cen je rozhodující tloušťka bourané dlažby včetně lože nebo podkladu._x000d_
3. V cenách nejsou započteny náklady na popř. nutné očištění:_x000d_
a) dlažebních nebo mozaikových kostek, které se oceňuje cenami souboru cen 979 07-11 Očištění vybouraných dlažebních kostek části C01,_x000d_
b) betonových, kameninových nebo kamenných desek nebo dlaždic, které se oceňuje cenami souboru cen 979 0 . - . . Očištění vybouraných obrubníků, krajníků, desek nebo dílců části C01._x000d_
4. Přemístění vybourané dlažby včetně materiálu z lože a spár na vzdálenost přes 3 m se oceňuje cenami souborů cen 997 22-1 Vodorovná doprava suti a vybouraných hmot._x000d_
</t>
  </si>
  <si>
    <t>VV</t>
  </si>
  <si>
    <t>"dlažba 30x30" 2+4</t>
  </si>
  <si>
    <t>113107223</t>
  </si>
  <si>
    <t>Odstranění podkladu z kameniva drceného tl 300 mm strojně pl přes 200 m2</t>
  </si>
  <si>
    <t>-738878489</t>
  </si>
  <si>
    <t>Odstranění podkladů nebo krytů strojně plochy jednotlivě přes 200 m2 s přemístěním hmot na skládku na vzdálenost do 20 m nebo s naložením na dopravní prostředek z kameniva hrubého drceného, o tl. vrstvy přes 200 do 300 mm</t>
  </si>
  <si>
    <t>https://podminky.urs.cz/item/CS_URS_2021_01/113107223</t>
  </si>
  <si>
    <t xml:space="preserve">Poznámka k souboru cen:_x000d_
1. Pro volbu cen z hlediska množství se uvažuje každá souvisle odstraňovaná plocha krytu nebo podkladu stejného druhu samostatně. Odstraňuje-li se několik vrstev vozovky najednou, jednotlivé vrstvy se oceňují každá samostatně._x000d_
2. Ceny_x000d_
a) –7111 až –7113, –7151 až -7153, -7211 až -7213 a -7311 až -7313 lze použít i pro odstranění podkladů nebo krytů ze štěrkopísku, škváry, strusky nebo z mechanicky zpevněných zemin,_x000d_
b) –7121 až 7125, –7161 až -7165, -7221 až -7225 a -7321 až -7325 lze použít i pro odstranění podkladů nebo krytů ze zemin stabilizovaných vápnem,_x000d_
c) –7130 až -7134, –7170 až -7174, –7230 až -7234 a -7330 až -7334 lze použít i pro odstranění dlažeb uložených do betonového lože a dlažeb z mozaiky uložených do cementové malty nebo podkladu ze zemin stabilizovaných cementem._x000d_
3. Ceny lze použít i pro odstranění podkladů nebo krytů opatřených živičnými postřiky nebo nátěry._x000d_
4. Ceny odlišené podle tloušťky (např. do 100 mm, do 200 mm) jsou určeny vždy pro celou tloušťku jednotlivých konstrukcí._x000d_
5. V cenách nejsou započteny náklady na zarovnání styčných ploch betonových nebo živičných podkladů nebo krytů, které se oceňuje cenami souboru cen 919 73- Zarovnání styčné plochy části C 01 tohoto ceníku. Množství suti získané ze zarovnání styčných ploch podkladů nebo krytů se zvlášť nevykazuje._x000d_
6. Přemístění vybouraného materiálu větší vzdálenost, než je uvedeno, se oceňuje cenami souborů cen 997 22-1 Vodorovná doprava suti._x000d_
7. Ceny -714 . , -718 . , –724 . a -734 . nelze použít pro odstranění podkladu nebo krytu frézováním._x000d_
</t>
  </si>
  <si>
    <t>"odkop kce ŠD tl.300mm" 1222+10</t>
  </si>
  <si>
    <t>3</t>
  </si>
  <si>
    <t>113107322</t>
  </si>
  <si>
    <t>Odstranění podkladu z kameniva drceného tl 200 mm strojně pl do 50 m2</t>
  </si>
  <si>
    <t>1234403254</t>
  </si>
  <si>
    <t>Odstranění podkladů nebo krytů strojně plochy jednotlivě do 50 m2 s přemístěním hmot na skládku na vzdálenost do 3 m nebo s naložením na dopravní prostředek z kameniva hrubého drceného, o tl. vrstvy přes 100 do 200 mm</t>
  </si>
  <si>
    <t>https://podminky.urs.cz/item/CS_URS_2021_01/113107322</t>
  </si>
  <si>
    <t>"odkop kce ŠD tl.200mm" 2+4</t>
  </si>
  <si>
    <t>113107343</t>
  </si>
  <si>
    <t>Odstranění podkladu živičného tl 150 mm strojně pl do 50 m2</t>
  </si>
  <si>
    <t>1792234973</t>
  </si>
  <si>
    <t>Odstranění podkladů nebo krytů strojně plochy jednotlivě do 50 m2 s přemístěním hmot na skládku na vzdálenost do 3 m nebo s naložením na dopravní prostředek živičných, o tl. vrstvy přes 100 do 150 mm</t>
  </si>
  <si>
    <t>https://podminky.urs.cz/item/CS_URS_2021_01/113107343</t>
  </si>
  <si>
    <t>"stávající asfalt tl.110mm u MK" 10,5</t>
  </si>
  <si>
    <t>5</t>
  </si>
  <si>
    <t>113154335</t>
  </si>
  <si>
    <t>Frézování živičného krytu tl 200 mm pruh š 2 m pl do 10000 m2 bez překážek v trase</t>
  </si>
  <si>
    <t>2131190124</t>
  </si>
  <si>
    <t>Frézování živičného podkladu nebo krytu s naložením na dopravní prostředek plochy přes 1 000 do 10 000 m2 bez překážek v trase pruhu šířky přes 1 m do 2 m, tloušťky vrstvy 200 mm</t>
  </si>
  <si>
    <t>https://podminky.urs.cz/item/CS_URS_2021_01/113154335</t>
  </si>
  <si>
    <t xml:space="preserve">Poznámka k souboru cen:_x000d_
1. V cenách jsou započteny i náklady na:_x000d_
a) vodu pro chlazení zubů frézy,_x000d_
b) opotřebování frézovacích nástrojů,_x000d_
c) naložení odfrézovaného materiálu na dopravní prostředek._x000d_
2. V cenách nejsou započteny náklady na:_x000d_
a) nutné ruční odstranění (vybourání) živičného krytu kolem překážek, které se oceňují cenami souboru cen 113 10-7 Odstranění podkladů nebo krytů této části katalogu,_x000d_
b) očištění povrchu odfrézované plochy, které se oceňují cenami souboru cen 938 90-9 Odstranění bláta, prachu z povrchu podkladu nebo krytu části C01 tohoto katalogu._x000d_
3. Množství měrných jednotek pro rozpočet určí projekt. Drobné překážky, např. vpusti, uzávěry, sloupy (plochy do 2 m2) se z celkové frézované plochy neodečítají._x000d_
4. Tloušťku frézované vrstvy určí projekt a měří se tloušťka jednotlivých záběrů v mm._x000d_
5. Cena s překážkami je určena v případech, kdy:_x000d_
a) na 200 m2 frézované plochy se vyskytne v průměru více než jedna vpusť nebo vstup inženýrských sítí, popř. stožár, vstupní ostrůvek apod.,_x000d_
b) jsou-li podél frézované plochy osazeny obrubníky s výškovým rozdílem horní plochy obrubníku od frézované plochy větší než 250 mm._x000d_
6. Překážkami se rozumějí obrubníky nebo krajníky, pokud výškový rozdíl horní plochy obrubníku od frézované plochy je větší než 250 mm, vpusti nebo vstupy inženýrských sítí, stožáry, nástupní a ochranné ostrůvky apod._x000d_
</t>
  </si>
  <si>
    <t>"stávající asf. kryt tl.110mm" 38+31,2+48,6+1222</t>
  </si>
  <si>
    <t>6</t>
  </si>
  <si>
    <t>113202111</t>
  </si>
  <si>
    <t>Vytrhání obrub krajníků obrubníků stojatých</t>
  </si>
  <si>
    <t>m</t>
  </si>
  <si>
    <t>615591176</t>
  </si>
  <si>
    <t>Vytrhání obrub s vybouráním lože, s přemístěním hmot na skládku na vzdálenost do 3 m nebo s naložením na dopravní prostředek z krajníků nebo obrubníků stojatých</t>
  </si>
  <si>
    <t>https://podminky.urs.cz/item/CS_URS_2021_01/113202111</t>
  </si>
  <si>
    <t xml:space="preserve">Poznámka k souboru cen:_x000d_
1. Ceny jsou určeny:_x000d_
a) pro vytrhání obrub, obrubníků nebo krajníků jakéhokoliv druhu a velikosti uložených v jakémkoliv loži popř. i s opěrami a vyspárovaných jakýmkoliv materiálem,_x000d_
b) pro obruby z dlažebních kostek uložených v jedné řadě._x000d_
2. V cenách nejsou započteny náklady na popř. nutné očištění:_x000d_
a) vytrhaných obrubníků nebo krajníků, které se oceňuje cenami souboru cen 979 0 . - . . Očištění vybouraných obrubníků, krajníků, desek nebo dílců části C 01 tohoto ceníku,_x000d_
b) vytrhaných dlažebních kostek, které se oceňují cenami souboru cen 979 07-11 Očištění vybouraných dlažebních kostek části C 01 tohoto ceníku._x000d_
3. Vytrhání obrub ze dvou řad kostek se oceňuje jako dvojnásobné množství vytrhání obrub z jedné řady kostek._x000d_
4. Přemístění vybouraných obrub, krajníků nebo dlažebních kostek včetně materiálu z lože a spár na vzdálenost přes 3 m se oceňuje cenami souborů cen 997 22-1 Vodorovná doprava suti a vybouraných hmot._x000d_
</t>
  </si>
  <si>
    <t>"obruba" 10+10+10+20</t>
  </si>
  <si>
    <t>7</t>
  </si>
  <si>
    <t>113203111</t>
  </si>
  <si>
    <t>Vytrhání obrub z dlažebních kostek</t>
  </si>
  <si>
    <t>-490516719</t>
  </si>
  <si>
    <t>Vytrhání obrub s vybouráním lože, s přemístěním hmot na skládku na vzdálenost do 3 m nebo s naložením na dopravní prostředek z dlažebních kostek</t>
  </si>
  <si>
    <t>https://podminky.urs.cz/item/CS_URS_2021_01/113203111</t>
  </si>
  <si>
    <t>"kam. obruba" 65+23+98</t>
  </si>
  <si>
    <t>8</t>
  </si>
  <si>
    <t>122251105</t>
  </si>
  <si>
    <t>Odkopávky a prokopávky nezapažené v hornině třídy těžitelnosti I, skupiny 3 objem do 1000 m3 strojně</t>
  </si>
  <si>
    <t>m3</t>
  </si>
  <si>
    <t>538702376</t>
  </si>
  <si>
    <t>Odkopávky a prokopávky nezapažené strojně v hornině třídy těžitelnosti I skupiny 3 přes 500 do 1 000 m3</t>
  </si>
  <si>
    <t>https://podminky.urs.cz/item/CS_URS_2021_01/122251105</t>
  </si>
  <si>
    <t xml:space="preserve">Poznámka k souboru cen:_x000d_
1. V cenách jsou započteny i náklady na přehození výkopku na vzdálenost do 3 m nebo naložení na dopravní prostředek._x000d_
</t>
  </si>
  <si>
    <t>"odkop pro nové kce tl.530mm" 0,53*4</t>
  </si>
  <si>
    <t>"odkop pro nové kce tl.160mm" 0,16*2+40</t>
  </si>
  <si>
    <t>"odkop pro obrubu pr. tl. 250mm" 0,25*(0,8*440)</t>
  </si>
  <si>
    <t>"sanace tl.300mm" 0,3*(1233+(0,8*440))</t>
  </si>
  <si>
    <t>Součet</t>
  </si>
  <si>
    <t>9</t>
  </si>
  <si>
    <t>131251102</t>
  </si>
  <si>
    <t>Hloubení jam nezapažených v hornině třídy těžitelnosti I, skupiny 3 objem do 50 m3 strojně</t>
  </si>
  <si>
    <t>1781483632</t>
  </si>
  <si>
    <t>Hloubení nezapažených jam a zářezů strojně s urovnáním dna do předepsaného profilu a spádu v hornině třídy těžitelnosti I skupiny 3 přes 20 do 50 m3</t>
  </si>
  <si>
    <t>https://podminky.urs.cz/item/CS_URS_2021_01/131251102</t>
  </si>
  <si>
    <t xml:space="preserve">Poznámka k souboru cen:_x000d_
1. Hloubení nezapažených jam hloubky přes 16 m se oceňuje individuálně._x000d_
2. V cenách jsou započteny i náklady na případné nutné přemístění výkopku ve výkopišti a na přehození výkopku na přilehlém terénu na vzdálenost do 3 m od okraje jámy nebo naložení na dopravní prostředek._x000d_
</t>
  </si>
  <si>
    <t>"pro obnovu DV" 4*((1,5*1,5*1,5)-(1,5*0,93))</t>
  </si>
  <si>
    <t>"pro nové DV" 4*(1,5*1,5*1,5)</t>
  </si>
  <si>
    <t>"rušení šachty" (1,5*1,5*1,5)-(1,5*0,93)</t>
  </si>
  <si>
    <t>10</t>
  </si>
  <si>
    <t>132251104</t>
  </si>
  <si>
    <t xml:space="preserve">Hloubení rýh nezapažených  š do 800 mm v hornině třídy těžitelnosti I, skupiny 3 objem přes 100 m3 strojně</t>
  </si>
  <si>
    <t>-1070426919</t>
  </si>
  <si>
    <t>Hloubení nezapažených rýh šířky do 800 mm strojně s urovnáním dna do předepsaného profilu a spádu v hornině třídy těžitelnosti I skupiny 3 přes 100 m3</t>
  </si>
  <si>
    <t>https://podminky.urs.cz/item/CS_URS_2021_01/132251104</t>
  </si>
  <si>
    <t xml:space="preserve">Poznámka k souboru cen:_x000d_
1. V cenách jsou započteny i náklady na přehození výkopku na přilehlém terénu na vzdálenost do 3 m od podélné osy rýhy nebo naložení na dopravní prostředek._x000d_
</t>
  </si>
  <si>
    <t>"přípojky DV" 22,5*0,6*1,5</t>
  </si>
  <si>
    <t>"pro drenáž" 0,21*440</t>
  </si>
  <si>
    <t>11</t>
  </si>
  <si>
    <t>162451105</t>
  </si>
  <si>
    <t>Vodorovné přemístění do 1500 m výkopku/sypaniny z horniny třídy těžitelnosti I, skupiny 1 až 3</t>
  </si>
  <si>
    <t>1583465753</t>
  </si>
  <si>
    <t>Vodorovné přemístění výkopku nebo sypaniny po suchu na obvyklém dopravním prostředku, bez naložení výkopku, avšak se složením bez rozhrnutí z horniny třídy těžitelnosti I skupiny 1 až 3 na vzdálenost přes 1 000 do 1 500 m</t>
  </si>
  <si>
    <t>https://podminky.urs.cz/item/CS_URS_2021_01/162451105</t>
  </si>
  <si>
    <t xml:space="preserve">Poznámka k souboru cen:_x000d_
1. Přemísťuje-li se výkopek z dočasných skládek vzdálených do 50 m, neoceňuje se nakládání výkopku, i když se provádí. Toto ustanovení neplatí, vylučuje-li projekt použití dozeru._x000d_
2. Ceny nelze použít, předepisuje-li projekt přemístit výkopek na místo nepřístupné obvyklým dopravním prostředkům; toto přemístění se oceňuje individuálně._x000d_
</t>
  </si>
  <si>
    <t>605,94+23,4+112,65</t>
  </si>
  <si>
    <t>12</t>
  </si>
  <si>
    <t>171201231</t>
  </si>
  <si>
    <t>Poplatek za uložení zeminy a kamení na recyklační skládce (skládkovné) kód odpadu 17 05 04</t>
  </si>
  <si>
    <t>t</t>
  </si>
  <si>
    <t>766210602</t>
  </si>
  <si>
    <t>Poplatek za uložení stavebního odpadu na recyklační skládce (skládkovné) zeminy a kamení zatříděného do Katalogu odpadů pod kódem 17 05 04</t>
  </si>
  <si>
    <t>https://podminky.urs.cz/item/CS_URS_2021_01/171201231</t>
  </si>
  <si>
    <t xml:space="preserve">Poznámka k souboru cen:_x000d_
1. Ceny uvedené v souboru cen je doporučeno upravit podle aktuálních cen místně příslušné skládky odpadů._x000d_
2. Uložení odpadů neuvedených v souboru cen se oceňuje individuálně._x000d_
</t>
  </si>
  <si>
    <t>1,8*741,99</t>
  </si>
  <si>
    <t>13</t>
  </si>
  <si>
    <t>171251201</t>
  </si>
  <si>
    <t>Uložení sypaniny na skládky nebo meziskládky</t>
  </si>
  <si>
    <t>1169963465</t>
  </si>
  <si>
    <t>Uložení sypaniny na skládky nebo meziskládky bez hutnění s upravením uložené sypaniny do předepsaného tvaru</t>
  </si>
  <si>
    <t>https://podminky.urs.cz/item/CS_URS_2021_01/171251201</t>
  </si>
  <si>
    <t xml:space="preserve">Poznámka k souboru cen:_x000d_
1. Cena je určena i pro:_x000d_
a) zasypání koryt vodotečí a prohlubní v terénu bez předepsaného zhutnění sypaniny,_x000d_
b) uložení výkopku pod vodou do prohlubní ve dně vodotečí nebo nádrží._x000d_
2. Cenu nelze použít pro uložení výkopku nebo ornice na trvalé skládky s předepsaným zhutněním; toto uložení výkopku se oceňuje cenami souboru cen 171 . . Uložení sypaniny do násypů._x000d_
3. V ceně jsou započteny i náklady na rozprostření sypaniny ve vrstvách s hrubým urovnáním na skládce._x000d_
4. V ceně nejsou započteny náklady na získání skládek ani na poplatky za skládku._x000d_
5. Množství jednotek uložení výkopku (sypaniny) se určí v m3 uloženého výkopku (sypaniny), v rostlém stavu zpravidla ve výkopišti._x000d_
</t>
  </si>
  <si>
    <t>741,99</t>
  </si>
  <si>
    <t>14</t>
  </si>
  <si>
    <t>174151101</t>
  </si>
  <si>
    <t>Zásyp jam, šachet rýh nebo kolem objektů sypaninou se zhutněním</t>
  </si>
  <si>
    <t>433024267</t>
  </si>
  <si>
    <t>Zásyp sypaninou z jakékoliv horniny strojně s uložením výkopku ve vrstvách se zhutněním jam, šachet, rýh nebo kolem objektů v těchto vykopávkách</t>
  </si>
  <si>
    <t>https://podminky.urs.cz/item/CS_URS_2021_01/174151101</t>
  </si>
  <si>
    <t xml:space="preserve">Poznámka k souboru cen:_x000d_
1. Ceny nelze použít pro zásyp rýh pro drenážní trativody pro lesnicko-technické meliorace a zemědělské. Zásyp těchto rýh se oceňuje cenami souboru cen 174 Zásyp rýh pro drény._x000d_
2. V cenách je započteno přemístění sypaniny ze vzdálenosti 10 m od kraje výkopu nebo zasypávaného prostoru, měřeno k těžišti skládky._x000d_
3. Objem zásypu je rozdíl objemu výkopu a objemu do něho vestavěných konstrukcí nebo uložených vedení i s jejich obklady a podklady. Objem potrubí do DN 180, příp. i s obalem, se od objemu zásypu neodečítá. Pro stanovení objemu zásypu se od objemu výkopu odečítá i objem obsypu potrubí oceňovaný cenami souboru cen 175 Obsyp potrubí, přichází-li v úvahu ._x000d_
4. Odklizení zbylého výkopku po provedení zásypu zářezů se šikmými stěnami pro podzemní vedení nebo zásypu jam a rýh pro podzemní vedení se oceňuje cenami souboru cen 167 Nakládání výkopku nebo sypaniny a 162 Vodorovné přemístění výkopku._x000d_
5. Rozprostření zbylého výkopku podél výkopu a nad výkopem po provedení zásypů zářezů se šikmými stěnami pro podzemní vedení nebo zásypu jam a rýh pro podzemní vedení se oceňuje cenami souborů cen 171 Uložení sypaniny do násypů._x000d_
6. V cenách nejsou zahrnuty náklady na prohození sypaniny, tyto náklady se oceňují cenou 17411-1109 Příplatek za prohození sypaniny._x000d_
</t>
  </si>
  <si>
    <t>"nové DV - ŠD" 8*((1,5*1,5*1,5)-(1,5*0,93))</t>
  </si>
  <si>
    <t>"přípojky DV - ŠD" 20,25-6,345-1,35</t>
  </si>
  <si>
    <t>"rušení šachty - ŠD" (1,5*1,5*1,5)</t>
  </si>
  <si>
    <t>M</t>
  </si>
  <si>
    <t>58344171</t>
  </si>
  <si>
    <t>štěrkodrť frakce 0/32</t>
  </si>
  <si>
    <t>-615967994</t>
  </si>
  <si>
    <t>"nové DV - ŠD" 8*((1,5*1,5*1,5)-(1,5*0,93))*2</t>
  </si>
  <si>
    <t>"přípojky DV - ŠD" (20,25-6,345-1,35)*2</t>
  </si>
  <si>
    <t>"rušení šachty - ŠD" (1,5*1,5*1,5)*2</t>
  </si>
  <si>
    <t>16</t>
  </si>
  <si>
    <t>175151101</t>
  </si>
  <si>
    <t>Obsypání potrubí strojně sypaninou bez prohození, uloženou do 3 m</t>
  </si>
  <si>
    <t>1551368979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</si>
  <si>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</si>
  <si>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https://podminky.urs.cz/item/CS_URS_2021_01/175151101</t>
  </si>
  <si>
    <t xml:space="preserve">Poznámka k souboru cen:_x000d_
1. Objem obsypu na 1 m délky potrubí se rovná šířce dna výkopu násobené součtem vnějšího průměru potrubí příp. i s obalem a projektované tloušťky obsypu nad, případně i pod potrubím. Pro odečítání objemu potrubí se započítávají všechny vestavěné konstrukce nebo uložené vedení i s jejich obklady a podklady (tento objem se nazývá objemem horniny vytlačené konstrukcí)._x000d_
2. Míru zhutnění předepisuje projekt._x000d_
3. V cenách nejsou zahrnuty náklady na nakupovanou sypaninu. Tato se oceňuje ve specifikaci._x000d_
4. V cenách nejsou zahrnuty náklady na prohození sypaniny, tyto náklady se oceňují položkou 17511-1109 Příplatek za prohození sypaniny._x000d_
</t>
  </si>
  <si>
    <t>"přípojka DN150" (22,5*0,6*0,5)-(22,5*0,018)</t>
  </si>
  <si>
    <t>17</t>
  </si>
  <si>
    <t>58337302</t>
  </si>
  <si>
    <t>štěrkopísek frakce 0/16</t>
  </si>
  <si>
    <t>490122713</t>
  </si>
  <si>
    <t>"přípojka DN150 - lože a obsyp" (1,35+6,345)*2</t>
  </si>
  <si>
    <t>18</t>
  </si>
  <si>
    <t>181951112</t>
  </si>
  <si>
    <t>Úprava pláně v hornině třídy těžitelnosti I, skupiny 1 až 3 se zhutněním strojně</t>
  </si>
  <si>
    <t>-792817644</t>
  </si>
  <si>
    <t>Úprava pláně vyrovnáním výškových rozdílů strojně v hornině třídy těžitelnosti I, skupiny 1 až 3 se zhutněním</t>
  </si>
  <si>
    <t>https://podminky.urs.cz/item/CS_URS_2021_01/181951112</t>
  </si>
  <si>
    <t xml:space="preserve">Poznámka k souboru cen:_x000d_
1. Ceny jsou určeny pro urovnání všech nově zřizovaných ploch (v zářezech i na násypech) vodorovných nebo ve sklonu do 1:5 pod zpevnění ploch jakéhokoliv druhu, pod humusování, (ne však pro plochy zásypu rýh pro podzemní vedení), drnování apod. a dále, předepíše-li projekt urovnání pláně z jiného důvodu._x000d_
2. Ceny nelze použít pro urovnání lavic šířky do 3 m přerušujících svahy, pro urovnání dna silničních a železničních příkopů pro jakoukoliv šířku dna; toto urovnání se oceňuje cenami souboru cen 182 Svahování._x000d_
3. Urovnání ploch ve sklonu přes 1 : 5 se oceňuje cenami souboru cen 182 Svahování trvalých svahů do projektovaných profilů strojně._x000d_
4. Ceny se zhutněním jsou určeny pro jakoukoliv míru zhutnění._x000d_
</t>
  </si>
  <si>
    <t>1233+(0,8*440)</t>
  </si>
  <si>
    <t>Zakládání</t>
  </si>
  <si>
    <t>19</t>
  </si>
  <si>
    <t>211971121</t>
  </si>
  <si>
    <t>Zřízení opláštění žeber nebo trativodů geotextilií v rýze nebo zářezu sklonu přes 1:2 š do 2,5 m</t>
  </si>
  <si>
    <t>-531567271</t>
  </si>
  <si>
    <t>Zřízení opláštění výplně z geotextilie odvodňovacích žeber nebo trativodů v rýze nebo zářezu se stěnami svislými nebo šikmými o sklonu přes 1:2 při rozvinuté šířce opláštění do 2,5 m</t>
  </si>
  <si>
    <t>https://podminky.urs.cz/item/CS_URS_2021_01/211971121</t>
  </si>
  <si>
    <t xml:space="preserve">Poznámka k souboru cen:_x000d_
1. Ceny jsou určeny:_x000d_
a) pro jakékoliv druhy a rozměry geotextilií,_x000d_
b) i pro zřízení svislého drénu z jedné nebo více vrstev geotextilie přiložených na stěnu rýhy nebo zářezu,_x000d_
c) pro způsob spojování geotextilií přesahy._x000d_
2. Ceny nelze použít:_x000d_
a) pro zřízení opláštění výplně v zapažených rýhách; toto opláštění se oceňuje individuálně,_x000d_
b) pro knotové drény (geodrény); tyto drény se oceňují cenami souboru cen 211 97-21 Vpichování svislých konsolidačních prefabrikovaných drénů,_x000d_
c) pro zřízení vrstev z geotextilií; toto zřízení vrstev z geotextilií se ocení cenami souboru cen 213 14 Zřízení vrstvy z geotextilie._x000d_
3. V cenách jsou započteny i náklady na zřízení předepsaných přesahů a na potřebné zatěžování nebo připevňování geotextilie ke stěnám výkopu při provádění._x000d_
4. V cenách nejsou započteny náklady na dodání geotextilie; toto dodání se oceňuje ve specifikaci. Ztratné lze dohodnout ve výši 2 %._x000d_
5. Množství měrných jednotek:_x000d_
a) se určuje v m2 rozvinuté plochy opláštění bez jakýchkoliv přesahů. Při opláštění z více vrstev geotextilií se pro určení množství měrných jednotek oceňuje každá vrstva samostatně,_x000d_
b) pro dodání geotextilie oceňované ve specifikaci se určí v m2 geotextilie včetně přesahů a prořezů stanovených projektovou dokumentací._x000d_
</t>
  </si>
  <si>
    <t>2*440</t>
  </si>
  <si>
    <t>20</t>
  </si>
  <si>
    <t>69311068</t>
  </si>
  <si>
    <t>geotextilie netkaná separační, ochranná, filtrační, drenážní PP 300g/m2</t>
  </si>
  <si>
    <t>1310284192</t>
  </si>
  <si>
    <t>"drenáž" 880</t>
  </si>
  <si>
    <t>"sanace" 1233+(0,8*440)</t>
  </si>
  <si>
    <t>2465*1,1845 'Přepočtené koeficientem množství</t>
  </si>
  <si>
    <t>212752402</t>
  </si>
  <si>
    <t>Trativod z drenážních trubek korugovaných PE-HD SN 8 perforace 360° včetně lože otevřený výkop DN 150 pro liniové stavby</t>
  </si>
  <si>
    <t>-354366018</t>
  </si>
  <si>
    <t>Trativody z drenážních trubek pro liniové stavby a komunikace se zřízením štěrkového lože pod trubky a s jejich obsypem v otevřeném výkopu trubka korugovaná sendvičová PE-HD SN 8 celoperforovaná 360° DN 150</t>
  </si>
  <si>
    <t>https://podminky.urs.cz/item/CS_URS_2021_01/212752402</t>
  </si>
  <si>
    <t xml:space="preserve">Poznámka k souboru cen:_x000d_
1. V cenách souboru cen jsou započteny náklady na:_x000d_
a) podsyp ze štěrkopísku tl. 100 mm,_x000d_
b) obsyp DN +150 mm nad potrubí a do stran._x000d_
2. V cenách souboru cen nejsou započteny náklady na:_x000d_
a) montáž a dodávku tvarovek, které se oceňují cenami souboru 877 ..-52.1 Montáž tvarovek na kanalizačním potrubí z trub z plastu, části A03,_x000d_
b) opláštění potrubí geotextílií, které se oceňuje cenami souboru 211 97-11.. Zřízení opláštění výplně z geotextilie odvodňovacích žeber nebo trativodů v rýze nebo zářezu se stěnami katalogu 800-2 Zvláštní zakládání objektů, části A 01._x000d_
</t>
  </si>
  <si>
    <t>"obsyp fr.8-32" 880</t>
  </si>
  <si>
    <t>22</t>
  </si>
  <si>
    <t>213141113</t>
  </si>
  <si>
    <t>Zřízení vrstvy z geotextilie v rovině nebo ve sklonu do 1:5 š do 8,5 m</t>
  </si>
  <si>
    <t>-1238329378</t>
  </si>
  <si>
    <t>Zřízení vrstvy z geotextilie filtrační, separační, odvodňovací, ochranné, výztužné nebo protierozní v rovině nebo ve sklonu do 1:5, šířky přes 6 do 8,5 m</t>
  </si>
  <si>
    <t>https://podminky.urs.cz/item/CS_URS_2021_01/213141113</t>
  </si>
  <si>
    <t xml:space="preserve">Poznámka k souboru cen:_x000d_
1. Ceny jsou určeny pro zřízení vrstev na upraveném povrchu._x000d_
2. V cenách jsou započteny i náklady na položení a spojení geotextilií včetně přesahů._x000d_
3. V cenách nejsou započteny náklady na dodávku geotextilií, která se oceňuje ve specifikaci. Ztratné včetně přesahů lze stanovit ve výši 15 až 20 %._x000d_
4. Ceny -1131 až -1133 lze použít i pro vyvedení geotextilie na svislou konstrukci._x000d_
</t>
  </si>
  <si>
    <t>23</t>
  </si>
  <si>
    <t>2192.R</t>
  </si>
  <si>
    <t>Dodání a uložení PVC chráničky DN 150</t>
  </si>
  <si>
    <t>1711893415</t>
  </si>
  <si>
    <t>"chráničky v místě odstraněné šachty" 2*5</t>
  </si>
  <si>
    <t>Vodorovné konstrukce</t>
  </si>
  <si>
    <t>24</t>
  </si>
  <si>
    <t>451573111</t>
  </si>
  <si>
    <t>Lože pod potrubí otevřený výkop ze štěrkopísku</t>
  </si>
  <si>
    <t>993661228</t>
  </si>
  <si>
    <t>Lože pod potrubí, stoky a drobné objekty v otevřeném výkopu z písku a štěrkopísku do 63 mm</t>
  </si>
  <si>
    <t>https://podminky.urs.cz/item/CS_URS_2021_01/451573111</t>
  </si>
  <si>
    <t xml:space="preserve">Poznámka k souboru cen:_x000d_
1. Ceny -1111 a -1192 lze použít i pro zřízení sběrných vrstev nad drenážními trubkami._x000d_
2. V cenách -5111 a -1192 jsou započteny i náklady na prohození výkopku získaného při zemních pracích._x000d_
</t>
  </si>
  <si>
    <t>"lože přípojky DN150 tl.100mm" (22,5*0,6*0,1)</t>
  </si>
  <si>
    <t>Komunikace pozemní</t>
  </si>
  <si>
    <t>25</t>
  </si>
  <si>
    <t>564851111.1</t>
  </si>
  <si>
    <t>Podklad ze štěrkodrtě ŠD tl 150 mm</t>
  </si>
  <si>
    <t>-299994817</t>
  </si>
  <si>
    <t>Podklad ze štěrkodrti ŠD s rozprostřením a zhutněním, po zhutnění tl. 150 mm</t>
  </si>
  <si>
    <t>https://podminky.urs.cz/item/CS_URS_2021_01/564851111.1</t>
  </si>
  <si>
    <t>"nová kce komunikace ŠDa 0-32" 1233+(0,8*440)</t>
  </si>
  <si>
    <t>26</t>
  </si>
  <si>
    <t>564851111.2</t>
  </si>
  <si>
    <t>-1265622214</t>
  </si>
  <si>
    <t>https://podminky.urs.cz/item/CS_URS_2021_01/564851111.2</t>
  </si>
  <si>
    <t>"nová kce komunikace ŠDa 0-63" 1233+(0,4*220)</t>
  </si>
  <si>
    <t>27</t>
  </si>
  <si>
    <t>564871116</t>
  </si>
  <si>
    <t>Podklad ze štěrkodrtě ŠD tl. 300 mm</t>
  </si>
  <si>
    <t>1646264209</t>
  </si>
  <si>
    <t>Podklad ze štěrkodrti ŠD s rozprostřením a zhutněním, po zhutnění tl. 300 mm</t>
  </si>
  <si>
    <t>https://podminky.urs.cz/item/CS_URS_2021_01/564871116</t>
  </si>
  <si>
    <t>"sanace ŠD 0-125" 1233+(0,8*440)</t>
  </si>
  <si>
    <t>28</t>
  </si>
  <si>
    <t>565155121</t>
  </si>
  <si>
    <t>Asfaltový beton vrstva podkladní ACP 16 (obalované kamenivo OKS) tl 70 mm š přes 3 m</t>
  </si>
  <si>
    <t>-764638485</t>
  </si>
  <si>
    <t>Asfaltový beton vrstva podkladní ACP 16 (obalované kamenivo střednězrnné - OKS) s rozprostřením a zhutněním v pruhu šířky přes 3 m, po zhutnění tl. 70 mm</t>
  </si>
  <si>
    <t>https://podminky.urs.cz/item/CS_URS_2021_01/565155121</t>
  </si>
  <si>
    <t xml:space="preserve">Poznámka k souboru cen:_x000d_
1. Cenami 565 1.-510 lze oceňovat např. chodníky, úzké cesty a vjezdy v pruhu šířky do 1,5 m jakékoliv délky a jednotlivé plochy velikosti do 10 m2._x000d_
2. ČSN EN 13108-1 připouští pro ACP 16 pouze tl. 50 až 80 mm._x000d_
</t>
  </si>
  <si>
    <t>"nová kce komunikace ACP 16+" 1233</t>
  </si>
  <si>
    <t>"nová kce napojení" 38+31,2+48,6</t>
  </si>
  <si>
    <t>29</t>
  </si>
  <si>
    <t>573191111</t>
  </si>
  <si>
    <t>Postřik infiltrační kationaktivní emulzí v množství 1 kg/m2</t>
  </si>
  <si>
    <t>-1896944037</t>
  </si>
  <si>
    <t>Postřik infiltrační kationaktivní emulzí v množství 1,00 kg/m2</t>
  </si>
  <si>
    <t>https://podminky.urs.cz/item/CS_URS_2021_01/573191111</t>
  </si>
  <si>
    <t xml:space="preserve">Poznámka k souboru cen:_x000d_
1. V ceně nejsou započteny náklady na popř. projektem předepsané očištění vozovky, které se oceňuje cenou 938 90-8411 Očištění povrchu saponátovým roztokem části C 01 tohoto katalogu._x000d_
</t>
  </si>
  <si>
    <t>"nová kce komunikace 0,7kg/m2" 1233</t>
  </si>
  <si>
    <t>30</t>
  </si>
  <si>
    <t>573231108</t>
  </si>
  <si>
    <t>Postřik živičný spojovací ze silniční emulze v množství 0,50 kg/m2</t>
  </si>
  <si>
    <t>1803647790</t>
  </si>
  <si>
    <t>Postřik spojovací PS bez posypu kamenivem ze silniční emulze, v množství 0,50 kg/m2</t>
  </si>
  <si>
    <t>https://podminky.urs.cz/item/CS_URS_2021_01/573231108</t>
  </si>
  <si>
    <t>"napojení" (38+31,2+48,6)*2</t>
  </si>
  <si>
    <t>"nová kce komunikace" 1233</t>
  </si>
  <si>
    <t>31</t>
  </si>
  <si>
    <t>577134141</t>
  </si>
  <si>
    <t>Asfaltový beton vrstva obrusná ACO 11 (ABS) tř. I tl 40 mm š přes 3 m z modifikovaného asfaltu</t>
  </si>
  <si>
    <t>-1881719317</t>
  </si>
  <si>
    <t>Asfaltový beton vrstva obrusná ACO 11 (ABS) s rozprostřením a se zhutněním z modifikovaného asfaltu v pruhu šířky přes 3 m, po zhutnění tl. 40 mm</t>
  </si>
  <si>
    <t>https://podminky.urs.cz/item/CS_URS_2021_01/577134141</t>
  </si>
  <si>
    <t xml:space="preserve">Poznámka k souboru cen:_x000d_
1. Cenami 577 1.-40 lze oceňovat např. chodníky, úzké cesty a vjezdy v pruhu šířky do 1,5 m jakékoliv délky a jednotlivé plochy velikosti do 10 m2._x000d_
2. ČSN EN 13108-1 připouští pro ACO 11 pouze tl. 35 až 50 mm._x000d_
</t>
  </si>
  <si>
    <t>"nová kce komunikace ACO 11+" 1233</t>
  </si>
  <si>
    <t>32</t>
  </si>
  <si>
    <t>599141111</t>
  </si>
  <si>
    <t>Vyplnění spár mezi silničními dílci živičnou zálivkou</t>
  </si>
  <si>
    <t>1503262886</t>
  </si>
  <si>
    <t>Vyplnění spár mezi silničními dílci jakékoliv tloušťky živičnou zálivkou</t>
  </si>
  <si>
    <t>https://podminky.urs.cz/item/CS_URS_2021_01/599141111</t>
  </si>
  <si>
    <t xml:space="preserve">Poznámka k souboru cen:_x000d_
1. Ceny lze použít i pro vyplnění spár podkladu z betonu prostého, který se oceňuje cenami souboru cen 567 1 . - . . Podklad z prostého betonu._x000d_
2. V ceně 14-1111 jsou započteny i náklady na vyčištění spár._x000d_
</t>
  </si>
  <si>
    <t>"v místech napojení" 17,3+8,9+4,14+7,86+6,3</t>
  </si>
  <si>
    <t>Trubní vedení</t>
  </si>
  <si>
    <t>33</t>
  </si>
  <si>
    <t>871315241</t>
  </si>
  <si>
    <t>Kanalizační potrubí z tvrdého PVC vícevrstvé tuhost třídy SN12 DN 150</t>
  </si>
  <si>
    <t>-1226953450</t>
  </si>
  <si>
    <t>Kanalizační potrubí z tvrdého PVC v otevřeném výkopu ve sklonu do 20 %, hladkého plnostěnného vícevrstvého, tuhost třídy SN 12 DN 150</t>
  </si>
  <si>
    <t>https://podminky.urs.cz/item/CS_URS_2021_01/871315241</t>
  </si>
  <si>
    <t xml:space="preserve">Poznámka k souboru cen:_x000d_
1. V cenách jsou započteny i náklady na dodání trub včetně gumového těsnění._x000d_
2. Použití trub dle tuhostí:_x000d_
a) třída SN 4: kanalizační sítě, přípojky, odvodňování pozemků s výškou krytí až 4 m_x000d_
b) třída SN 8: kanalizační sítě v nestandartních podmínkách uložení, vysoké teplotní a mechanické zatížení s výškou krytí do 8 m_x000d_
c) SN 10: kanalizační sítě, přípojky, odvodňování pozemků s výškou krytí &amp;gt; 8 m_x000d_
d) třída SN 12: kanalizační sítě s vysokým statickým zatížením a dynamickými rázy, při rychlosti média až 15 m/s a výškou krytí 0,7-10 m_x000d_
e) třída SN 16: kanalizační sítě s vysokým statickým zatížením a dynamickými rázy avýškou krytí 0,5-12 m._x000d_
</t>
  </si>
  <si>
    <t>"připojky DV" 22,5</t>
  </si>
  <si>
    <t>34</t>
  </si>
  <si>
    <t>8765.R</t>
  </si>
  <si>
    <t>Navrtávací pas DN150 D+M</t>
  </si>
  <si>
    <t>kus</t>
  </si>
  <si>
    <t>-2011004011</t>
  </si>
  <si>
    <t>"napojení DV" 8</t>
  </si>
  <si>
    <t>35</t>
  </si>
  <si>
    <t>8959.R</t>
  </si>
  <si>
    <t>Zřízení vpusti kanalizační uliční z betonových dílců - včetně dodání</t>
  </si>
  <si>
    <t>1291936530</t>
  </si>
  <si>
    <t xml:space="preserve">Poznámka k souboru cen:_x000d_
1. V cenách jsou započteny i náklady na zřízení lože ze štěrkopísku._x000d_
2. V cenách nejsou započteny náklady na:_x000d_
a) dodání betonových dílců; betonové dílce se oceňují ve specifikaci,_x000d_
b) dodání kameninových dílců; kameninové dílce se oceňují ve specifikaci,_x000d_
c) litinové mříže; osazení mříží se oceňuje cenami souboru cen 899 20- . 1 Osazení mříží litinových včetně rámů a košů na bahno části A 01 tohoto katalogu; dodání mříží se oceňuje ve specifikaci,_x000d_
d) podkladní prstence; tyto se oceňují cenami souboru cen 452 38-6 . Podkladní a a vyrovnávací prstence části A 01 tohoto katalogu._x000d_
</t>
  </si>
  <si>
    <t>"nové DV" 8</t>
  </si>
  <si>
    <t>36</t>
  </si>
  <si>
    <t>89591.R</t>
  </si>
  <si>
    <t>Vybourání stávající DV</t>
  </si>
  <si>
    <t>-1357103</t>
  </si>
  <si>
    <t>vybourání bet. dílců stávající vpusti s naložením na dopravní prostředek a včetně zaslepení</t>
  </si>
  <si>
    <t>"zrušení DV" 4</t>
  </si>
  <si>
    <t>37</t>
  </si>
  <si>
    <t>89592.R</t>
  </si>
  <si>
    <t>Vybourání stávající šachty</t>
  </si>
  <si>
    <t>-1958458564</t>
  </si>
  <si>
    <t>vybourání bet. dílců stávající šachty s naložením na dopravní prostředek a včetně zaslepení</t>
  </si>
  <si>
    <t>při rušení šachty budou stávající sítě uloženy do nových chrániček</t>
  </si>
  <si>
    <t>38</t>
  </si>
  <si>
    <t>899202211</t>
  </si>
  <si>
    <t>Demontáž mříží litinových včetně rámů hmotnosti přes 50 do 100 kg</t>
  </si>
  <si>
    <t>-1885734158</t>
  </si>
  <si>
    <t>Demontáž mříží litinových včetně rámů, hmotnosti jednotlivě přes 50 do 100 Kg</t>
  </si>
  <si>
    <t>https://podminky.urs.cz/item/CS_URS_2021_01/899202211</t>
  </si>
  <si>
    <t>vč. odvozu do nejbližší výkupny kovů</t>
  </si>
  <si>
    <t>"výměna mříže DV" 2</t>
  </si>
  <si>
    <t>39</t>
  </si>
  <si>
    <t>899211112</t>
  </si>
  <si>
    <t>Osazení mříží s rámem hmotnosti nad 50 do 100 kg</t>
  </si>
  <si>
    <t>-1709285361</t>
  </si>
  <si>
    <t>Osazení litinových mříží s rámem na šachtách tunelové stoky hmotnosti jednotlivě přes 50 do 100 kg</t>
  </si>
  <si>
    <t>https://podminky.urs.cz/item/CS_URS_2021_01/899211112</t>
  </si>
  <si>
    <t xml:space="preserve">Poznámka k souboru cen:_x000d_
1. V cenách nejsou započteny náklady na dodání litinových mříží s rámem; mříže s rámem se oceňují ve specifikaci._x000d_
</t>
  </si>
  <si>
    <t>40</t>
  </si>
  <si>
    <t>55242320</t>
  </si>
  <si>
    <t>mříž vtoková litinová plochá 500x500mm</t>
  </si>
  <si>
    <t>-196457692</t>
  </si>
  <si>
    <t>41</t>
  </si>
  <si>
    <t>899231111</t>
  </si>
  <si>
    <t>Výšková úprava uličního vstupu nebo vpusti do 200 mm zvýšením mříže</t>
  </si>
  <si>
    <t>-1376226533</t>
  </si>
  <si>
    <t>https://podminky.urs.cz/item/CS_URS_2021_01/899231111</t>
  </si>
  <si>
    <t xml:space="preserve">Poznámka k souboru cen:_x000d_
1. V cenách jsou započteny i náklady na:_x000d_
a) odbourání dosavadního krytu, podkladu, nadezdívky nebo prstence s odklizením vybouraných hmot do 3 m,_x000d_
b) zarovnání plochy nadezdívky cementovou maltou,_x000d_
c) podbetonování nebo podezdění rámu,_x000d_
d) odstranění a znovuosazení rámu, poklopu, mříže, krycího hrnce nebo hydrantu,_x000d_
e) úpravu a doplnění krytu popř. podkladu vozovky v místě provedené výškové úpravy._x000d_
2. V cenách nejsou započteny náklady na příp. nutné dodání nové mříže, rámu, poklopu nebo krycího hrnce. Jejich dodání se oceňuje ve specifikaci, ztratné se nestanoví._x000d_
</t>
  </si>
  <si>
    <t>42</t>
  </si>
  <si>
    <t>899331111</t>
  </si>
  <si>
    <t>Výšková úprava uličního vstupu nebo vpusti do 200 mm zvýšením poklopu</t>
  </si>
  <si>
    <t>1270782087</t>
  </si>
  <si>
    <t>https://podminky.urs.cz/item/CS_URS_2021_01/899331111</t>
  </si>
  <si>
    <t>43</t>
  </si>
  <si>
    <t>899431111</t>
  </si>
  <si>
    <t>Výšková úprava uličního vstupu nebo vpusti do 200 mm zvýšením krycího hrnce, šoupěte nebo hydrantu</t>
  </si>
  <si>
    <t>587207070</t>
  </si>
  <si>
    <t>Výšková úprava uličního vstupu nebo vpusti do 200 mm zvýšením krycího hrnce, šoupěte nebo hydrantu bez úpravy armatur</t>
  </si>
  <si>
    <t>https://podminky.urs.cz/item/CS_URS_2021_01/899431111</t>
  </si>
  <si>
    <t>"stávající sítě" 4</t>
  </si>
  <si>
    <t>Ostatní konstrukce a práce, bourání</t>
  </si>
  <si>
    <t>44</t>
  </si>
  <si>
    <t>914111111</t>
  </si>
  <si>
    <t>Montáž svislé dopravní značky do velikosti 1 m2 objímkami na sloupek nebo konzolu</t>
  </si>
  <si>
    <t>302667414</t>
  </si>
  <si>
    <t>Montáž svislé dopravní značky základní velikosti do 1 m2 objímkami na sloupky nebo konzoly</t>
  </si>
  <si>
    <t>https://podminky.urs.cz/item/CS_URS_2021_01/914111111</t>
  </si>
  <si>
    <t xml:space="preserve">Poznámka k souboru cen:_x000d_
1. V cenách jsou započteny i náklady na montáž značek včetně upevňovacího materiálu na předem připravenou nosnou konstrukci (sloupek, konzolu, sloup)._x000d_
2. V cenách nejsou započteny náklady na:_x000d_
a) dodání značek, tyto se oceňují ve specifikaci,_x000d_
b) na montáž a dodávku ocelových nosných konstrukcí – sloupků, konzol, tyto se oceňují cenami souboru cen 914 51 Montáž sloupku a 914 53 Montáž konzol a nástavců,_x000d_
c) nátěry, tyto se oceňují jako práce PSV příslušnými cenami katalogu 800-783 Nátěry,_x000d_
d) naložení a odklizení výkopku, tyto se oceňují cenami části A 01 katalogu 800-1 Zemní práce._x000d_
3. Ceny nelze použít pro osazení a montáž svislých dopravních značek:_x000d_
a) světelných, tyto se oceňují cenami katalogu 800-741 Elektroinstalace - silnoproud,_x000d_
b) upevněných na lanech nebo speciálních konstrukcích nesoucích více značek, tyto se oceňují individuálně._x000d_
</t>
  </si>
  <si>
    <t>"nové DZ" 8</t>
  </si>
  <si>
    <t>45</t>
  </si>
  <si>
    <t>40445650</t>
  </si>
  <si>
    <t>dodatkové tabulky E7, E12, E13 500x300mm</t>
  </si>
  <si>
    <t>2004462235</t>
  </si>
  <si>
    <t>"E13" 1</t>
  </si>
  <si>
    <t>46</t>
  </si>
  <si>
    <t>40445649</t>
  </si>
  <si>
    <t>dodatkové tabulky E3-E5, E8, E14-E16 500x150mm</t>
  </si>
  <si>
    <t>1200459480</t>
  </si>
  <si>
    <t>"E5" 1</t>
  </si>
  <si>
    <t>47</t>
  </si>
  <si>
    <t>40445609</t>
  </si>
  <si>
    <t>značky upravující přednost P1, P4 900mm</t>
  </si>
  <si>
    <t>1948515883</t>
  </si>
  <si>
    <t>"P4" 2</t>
  </si>
  <si>
    <t>48</t>
  </si>
  <si>
    <t>40445620</t>
  </si>
  <si>
    <t>zákazové, příkazové dopravní značky B1-B34, C1-15 700mm</t>
  </si>
  <si>
    <t>665186068</t>
  </si>
  <si>
    <t>"B28" 2</t>
  </si>
  <si>
    <t>"B29" 1</t>
  </si>
  <si>
    <t>"B4" 1</t>
  </si>
  <si>
    <t>49</t>
  </si>
  <si>
    <t>914511112</t>
  </si>
  <si>
    <t>Montáž sloupku dopravních značek délky do 3,5 m s betonovým základem a patkou</t>
  </si>
  <si>
    <t>1962385764</t>
  </si>
  <si>
    <t>Montáž sloupku dopravních značek délky do 3,5 m do hliníkové patky</t>
  </si>
  <si>
    <t>https://podminky.urs.cz/item/CS_URS_2021_01/914511112</t>
  </si>
  <si>
    <t xml:space="preserve">Poznámka k souboru cen:_x000d_
1. V cenách jsou započteny i náklady na:_x000d_
a) vykopání jamek s odhozem výkopku na vzdálenost do 3 m,_x000d_
b) osazení sloupku včetně montáže a dodávky plastového víčka,_x000d_
2. V cenách -1111 jsou započteny i náklady na betonový základ._x000d_
3. V cenách -1112 jsou započteny i náklady na hliníkovou patku s betonovým základem._x000d_
4. V cenách nejsou započteny náklady na:_x000d_
a) dodání sloupku, tyto se oceňují ve specifikaci_x000d_
b) naložení a odklizení výkopku, tyto se oceňují cenami části A01 katalogu 800-1 Zemní práce._x000d_
</t>
  </si>
  <si>
    <t>"nové DZ" 4</t>
  </si>
  <si>
    <t>50</t>
  </si>
  <si>
    <t>40445225</t>
  </si>
  <si>
    <t>sloupek pro dopravní značku Zn D 60mm v 3,5m</t>
  </si>
  <si>
    <t>526627160</t>
  </si>
  <si>
    <t>51</t>
  </si>
  <si>
    <t>40445240</t>
  </si>
  <si>
    <t>patka pro sloupek Al D 60mm</t>
  </si>
  <si>
    <t>2035937045</t>
  </si>
  <si>
    <t>52</t>
  </si>
  <si>
    <t>40445256</t>
  </si>
  <si>
    <t>svorka upínací na sloupek dopravní značky D 60mm</t>
  </si>
  <si>
    <t>440988515</t>
  </si>
  <si>
    <t>53</t>
  </si>
  <si>
    <t>40445254</t>
  </si>
  <si>
    <t>víčko plastové na sloupek D 70mm</t>
  </si>
  <si>
    <t>-1028042367</t>
  </si>
  <si>
    <t>54</t>
  </si>
  <si>
    <t>916111123</t>
  </si>
  <si>
    <t>Osazení obruby z drobných kostek s boční opěrou do lože z betonu prostého</t>
  </si>
  <si>
    <t>2103240395</t>
  </si>
  <si>
    <t>Osazení silniční obruby z dlažebních kostek v jedné řadě s ložem tl. přes 50 do 100 mm, s vyplněním a zatřením spár cementovou maltou z drobných kostek s boční opěrou z betonu prostého, do lože z betonu prostého téže značky</t>
  </si>
  <si>
    <t>https://podminky.urs.cz/item/CS_URS_2021_01/916111123</t>
  </si>
  <si>
    <t xml:space="preserve">Poznámka k souboru cen:_x000d_
1. Část lože z betonu prostého přesahující tl. 100 mm se oceňuje cenou 916 99-1121 Lože pod obrubníky, krajníky nebo obruby z dlažebních kostek._x000d_
2. V cenách nejsou započteny náklady na dodání dlažebních kostek, tyto se oceňují ve specifikaci. Množství uvedené ve specifikaci se určí jako součin celkové délky obrub a objemové hmotnosti 1 m obruby a to:_x000d_
a) 0,065 t/m pro velké kostky,_x000d_
b) 0,024 t/m pro malé kostky. Ztratné lze dohodnout ve výši 1 % pro velké kostky, 2 % pro malé kostky._x000d_
3. Osazení silniční obruby ze dvou řad kostek se oceňuje:_x000d_
a) bez boční opěry jako dvojnásobné množství silniční obruby z jedné řady kostek,_x000d_
b) s boční opěrou jako osazení silniční obruby z jedné řady kostek s boční opěrou a osazení silniční obruby z jedné řady kostek bez boční opěry._x000d_
</t>
  </si>
  <si>
    <t>"nový II.řádek" 2*435,5</t>
  </si>
  <si>
    <t>55</t>
  </si>
  <si>
    <t>58381007</t>
  </si>
  <si>
    <t>kostka dlažební žula drobná 8/10</t>
  </si>
  <si>
    <t>381432609</t>
  </si>
  <si>
    <t>0,2*435,5</t>
  </si>
  <si>
    <t>56</t>
  </si>
  <si>
    <t>916131213</t>
  </si>
  <si>
    <t>Osazení silničního obrubníku betonového stojatého s boční opěrou do lože z betonu prostého</t>
  </si>
  <si>
    <t>1394972715</t>
  </si>
  <si>
    <t>Osazení silničního obrubníku betonového se zřízením lože, s vyplněním a zatřením spár cementovou maltou stojatého s boční opěrou z betonu prostého, do lože z betonu prostého</t>
  </si>
  <si>
    <t>https://podminky.urs.cz/item/CS_URS_2021_01/916131213</t>
  </si>
  <si>
    <t xml:space="preserve">Poznámka k souboru cen:_x000d_
1. V cenách silničních obrubníků ležatých i stojatých jsou započteny:_x000d_
a) pro osazení do lože z kameniva těženého i náklady na dodání hmot pro lože tl. 80 až 100 mm,_x000d_
b) pro osazení do lože z betonu prostého i náklady na dodání hmot pro lože tl. 80 až 100 mm; v cenách -1113 a -1213 též náklady na zřízení bočních opěr._x000d_
2. Část lože z betonu prostého přesahující tl. 100 mm se oceňuje cenou 916 99-1121 Lože pod obrubníky, krajníky nebo obruby z dlažebních kostek._x000d_
3. V cenách nejsou započteny náklady na dodání obrubníků, tyto se oceňují ve specifikaci._x000d_
</t>
  </si>
  <si>
    <t>"nová obruba" 267,5+159,7+7+7</t>
  </si>
  <si>
    <t>57</t>
  </si>
  <si>
    <t>59217029</t>
  </si>
  <si>
    <t>obrubník betonový silniční nájezdový 1000x150x150mm</t>
  </si>
  <si>
    <t>-1662319795</t>
  </si>
  <si>
    <t>"159,7+2%" 163</t>
  </si>
  <si>
    <t>58</t>
  </si>
  <si>
    <t>59217031</t>
  </si>
  <si>
    <t>obrubník betonový silniční 1000x150x250mm</t>
  </si>
  <si>
    <t>1852137692</t>
  </si>
  <si>
    <t>"267,5+2%" 273</t>
  </si>
  <si>
    <t>59</t>
  </si>
  <si>
    <t>59217030</t>
  </si>
  <si>
    <t>obrubník betonový silniční přechodový 1000x150x150-250mm</t>
  </si>
  <si>
    <t>-1988215172</t>
  </si>
  <si>
    <t>"LV" 7</t>
  </si>
  <si>
    <t>"PV" 7</t>
  </si>
  <si>
    <t>60</t>
  </si>
  <si>
    <t>916991121</t>
  </si>
  <si>
    <t>Lože pod obrubníky, krajníky nebo obruby z dlažebních kostek z betonu prostého</t>
  </si>
  <si>
    <t>-1223821541</t>
  </si>
  <si>
    <t>Lože pod obrubníky, krajníky nebo obruby z dlažebních kostek z betonu prostého</t>
  </si>
  <si>
    <t>https://podminky.urs.cz/item/CS_URS_2021_01/916991121</t>
  </si>
  <si>
    <t>(0,05*0,25*(267,5+159,7+14))+(0,07*0,3*435,5)</t>
  </si>
  <si>
    <t>61</t>
  </si>
  <si>
    <t>919735113</t>
  </si>
  <si>
    <t>Řezání stávajícího živičného krytu hl do 150 mm</t>
  </si>
  <si>
    <t>1968110714</t>
  </si>
  <si>
    <t>Řezání stávajícího živičného krytu nebo podkladu hloubky přes 100 do 150 mm</t>
  </si>
  <si>
    <t>https://podminky.urs.cz/item/CS_URS_2021_01/919735113</t>
  </si>
  <si>
    <t xml:space="preserve">Poznámka k souboru cen:_x000d_
1. V cenách jsou započteny i náklady na spotřebu vody._x000d_
</t>
  </si>
  <si>
    <t>"napojení komunikací tl.110mm" 17,3+8,9+4,14+7,86+6,3</t>
  </si>
  <si>
    <t>62</t>
  </si>
  <si>
    <t>938909311</t>
  </si>
  <si>
    <t>Čištění vozovek metením strojně podkladu nebo krytu betonového nebo živičného</t>
  </si>
  <si>
    <t>-194542725</t>
  </si>
  <si>
    <t>Čištění vozovek metením bláta, prachu nebo hlinitého nánosu s odklizením na hromady na vzdálenost do 20 m nebo naložením na dopravní prostředek strojně povrchu podkladu nebo krytu betonového nebo živičného</t>
  </si>
  <si>
    <t>https://podminky.urs.cz/item/CS_URS_2021_01/938909311</t>
  </si>
  <si>
    <t xml:space="preserve">Poznámka k souboru cen:_x000d_
1. Ceny jsou určeny pro očištění:_x000d_
a) povrchu stávající vozovky,_x000d_
b) povrchu rozestavěné trvalé vozovky, předepíše-li projekt užívat nově zřizovanou vozovku po dobu výstavby ještě před zřízením konečného závěrečného krytu._x000d_
2. V cenách nejsou započteny náklady na vodorovnou dopravu odstraněného materiálu, která se oceňuje cenami souboru cen 997 22-15 Vodorovná doprava suti._x000d_
</t>
  </si>
  <si>
    <t>"očištění napojení" 38+31,2+48,6</t>
  </si>
  <si>
    <t>63</t>
  </si>
  <si>
    <t>966006132</t>
  </si>
  <si>
    <t>Odstranění značek dopravních nebo orientačních se sloupky s betonovými patkami</t>
  </si>
  <si>
    <t>901448966</t>
  </si>
  <si>
    <t>Odstranění dopravních nebo orientačních značek se sloupkem s uložením hmot na vzdálenost do 20 m nebo s naložením na dopravní prostředek, se zásypem jam a jeho zhutněním s betonovou patkou</t>
  </si>
  <si>
    <t>https://podminky.urs.cz/item/CS_URS_2021_01/966006132</t>
  </si>
  <si>
    <t xml:space="preserve">Poznámka k souboru cen:_x000d_
1. Ceny jsou určeny pro odstranění značek z jakéhokoliv materiálu._x000d_
2. V cenách -6131 a -6132 nejsou započteny náklady na demontáž tabulí (značek) od sloupků, tyto se oceňují cenou 966 00-6211 Odstranění svislých dopravních značek._x000d_
3. Přemístění vybouraných značek na vzdálenost přes 20 m se oceňuje cenami souboru cen 997 22-1 Vodorovná doprava vybouraných hmot._x000d_
</t>
  </si>
  <si>
    <t>64</t>
  </si>
  <si>
    <t>966006211</t>
  </si>
  <si>
    <t>Odstranění svislých dopravních značek ze sloupů, sloupků nebo konzol</t>
  </si>
  <si>
    <t>2061087419</t>
  </si>
  <si>
    <t>Odstranění (demontáž) svislých dopravních značek s odklizením materiálu na skládku na vzdálenost do 20 m nebo s naložením na dopravní prostředek ze sloupů, sloupků nebo konzol</t>
  </si>
  <si>
    <t>https://podminky.urs.cz/item/CS_URS_2021_01/966006211</t>
  </si>
  <si>
    <t xml:space="preserve">Poznámka k souboru cen:_x000d_
1. Přemístění demontovaných značek na vzdálenost přes 20 m se oceňuje cenami souborů cen 997 22-1 Vodorovná doprava vybouraných hmot._x000d_
</t>
  </si>
  <si>
    <t>997</t>
  </si>
  <si>
    <t>Přesun sutě</t>
  </si>
  <si>
    <t>65</t>
  </si>
  <si>
    <t>997013861</t>
  </si>
  <si>
    <t>Poplatek za uložení stavebního odpadu na recyklační skládce (skládkovné) z prostého betonu kód odpadu 17 01 01</t>
  </si>
  <si>
    <t>1802063331</t>
  </si>
  <si>
    <t>Poplatek za uložení stavebního odpadu na recyklační skládce (skládkovné) z prostého betonu zatříděného do Katalogu odpadů pod kódem 17 01 01</t>
  </si>
  <si>
    <t>https://podminky.urs.cz/item/CS_URS_2021_01/997013861</t>
  </si>
  <si>
    <t>0,66+10,25+32,55+7,5</t>
  </si>
  <si>
    <t>66</t>
  </si>
  <si>
    <t>997013873</t>
  </si>
  <si>
    <t>-1035093170</t>
  </si>
  <si>
    <t>https://podminky.urs.cz/item/CS_URS_2021_01/997013873</t>
  </si>
  <si>
    <t>739,2+2,4</t>
  </si>
  <si>
    <t>67</t>
  </si>
  <si>
    <t>997013875</t>
  </si>
  <si>
    <t>Poplatek za uložení stavebního odpadu na recyklační skládce (skládkovné) asfaltového bez obsahu dehtu zatříděného do Katalogu odpadů pod kódem 17 03 02</t>
  </si>
  <si>
    <t>-2032331372</t>
  </si>
  <si>
    <t>https://podminky.urs.cz/item/CS_URS_2021_01/997013875</t>
  </si>
  <si>
    <t>2,772+353,707</t>
  </si>
  <si>
    <t>68</t>
  </si>
  <si>
    <t>997211511</t>
  </si>
  <si>
    <t>Vodorovná doprava suti po suchu na vzdálenost do 1 km</t>
  </si>
  <si>
    <t>849274304</t>
  </si>
  <si>
    <t>Vodorovná doprava suti nebo vybouraných hmot suti se složením a hrubým urovnáním, na vzdálenost do 1 km</t>
  </si>
  <si>
    <t>https://podminky.urs.cz/item/CS_URS_2021_01/997211511</t>
  </si>
  <si>
    <t xml:space="preserve">Poznámka k souboru cen:_x000d_
1. Ceny nelze použít pro vodorovnou dopravu po železnici, po vodě nebo neobvyklými dopravními prostředky._x000d_
2. Je-li na dopravní dráze pro vodorovnou dopravu překážka, pro kterou je nutné překládat suť nebo vybourané hmoty z jednoho obvyklého dopravního prostředku na jiný, oceňuje se tato lomená doprava v každém úseku samostatně._x000d_
</t>
  </si>
  <si>
    <t>beton</t>
  </si>
  <si>
    <t>"dlažba 30x30" (2+4)*0,05*2,2</t>
  </si>
  <si>
    <t>"obruba" (10+10+10+20)*0,205</t>
  </si>
  <si>
    <t>"kam. obruba včetně bet. patky" (65+23+98)*0,175</t>
  </si>
  <si>
    <t>"zrušení DV a šachty" 5*1,5</t>
  </si>
  <si>
    <t>kamenivo</t>
  </si>
  <si>
    <t>"odkop kce ŠD tl.300mm" (1222+10)*0,3*2</t>
  </si>
  <si>
    <t>"odkop kce ŠD tl.200mm" (2+4)*0,2*2</t>
  </si>
  <si>
    <t>asfalt</t>
  </si>
  <si>
    <t>"stávající asfalt tl.110mm u MK" 10,5*0,11*2,4</t>
  </si>
  <si>
    <t>"stávající asf. kryt tl.110mm" (38+31,2+48,6+1222)*0,11*2,4</t>
  </si>
  <si>
    <t>69</t>
  </si>
  <si>
    <t>997211519</t>
  </si>
  <si>
    <t>Příplatek ZKD 1 km u vodorovné dopravy suti</t>
  </si>
  <si>
    <t>-1288868887</t>
  </si>
  <si>
    <t>Vodorovná doprava suti nebo vybouraných hmot suti se složením a hrubým urovnáním, na vzdálenost Příplatek k ceně za každý další i započatý 1 km přes 1 km</t>
  </si>
  <si>
    <t>https://podminky.urs.cz/item/CS_URS_2021_01/997211519</t>
  </si>
  <si>
    <t>1*1197,039</t>
  </si>
  <si>
    <t>998</t>
  </si>
  <si>
    <t>Přesun hmot</t>
  </si>
  <si>
    <t>70</t>
  </si>
  <si>
    <t>998225111</t>
  </si>
  <si>
    <t>Přesun hmot pro pozemní komunikace s krytem z kamene, monolitickým betonovým nebo živičným</t>
  </si>
  <si>
    <t>-535483343</t>
  </si>
  <si>
    <t>Přesun hmot pro komunikace s krytem z kameniva, monolitickým betonovým nebo živičným dopravní vzdálenost do 200 m jakékoliv délky objektu</t>
  </si>
  <si>
    <t>https://podminky.urs.cz/item/CS_URS_2021_01/998225111</t>
  </si>
  <si>
    <t xml:space="preserve">Poznámka k souboru cen:_x000d_
1. Ceny lze použít i pro plochy letišť s krytem monolitickým betonovým nebo živičným._x000d_
</t>
  </si>
  <si>
    <t>SO 102 - Parkovací a odstavné stání</t>
  </si>
  <si>
    <t>Uznatelné náklady, dle členění SFPI - Výstavba, rozšíření, rekonstrukce odstavných a parkovacích stání.</t>
  </si>
  <si>
    <t>PSV - Práce a dodávky PSV</t>
  </si>
  <si>
    <t xml:space="preserve">    711 - Izolace proti vodě, vlhkosti a plynům</t>
  </si>
  <si>
    <t>-233912472</t>
  </si>
  <si>
    <t>"dlažba 30x30" 4</t>
  </si>
  <si>
    <t>113106125</t>
  </si>
  <si>
    <t>Rozebrání dlažeb z vegetačních dlaždic betonových komunikací pro pěší ručně</t>
  </si>
  <si>
    <t>-1290430800</t>
  </si>
  <si>
    <t>Rozebrání dlažeb komunikací pro pěší s přemístěním hmot na skládku na vzdálenost do 3 m nebo s naložením na dopravní prostředek s ložem z kameniva nebo živice a s jakoukoliv výplní spár ručně z vegetační dlažby betonové</t>
  </si>
  <si>
    <t>https://podminky.urs.cz/item/CS_URS_2021_01/113106125</t>
  </si>
  <si>
    <t>"veg. dlažba 80mm" 53+102</t>
  </si>
  <si>
    <t>113107164</t>
  </si>
  <si>
    <t>Odstranění podkladu z kameniva drceného tl 400 mm strojně pl přes 50 do 200 m2</t>
  </si>
  <si>
    <t>1208809771</t>
  </si>
  <si>
    <t>Odstranění podkladů nebo krytů strojně plochy jednotlivě přes 50 m2 do 200 m2 s přemístěním hmot na skládku na vzdálenost do 20 m nebo s naložením na dopravní prostředek z kameniva hrubého drceného, o tl. vrstvy přes 300 do 400 mm</t>
  </si>
  <si>
    <t>https://podminky.urs.cz/item/CS_URS_2021_01/113107164</t>
  </si>
  <si>
    <t>"odkop kce ŠD tl.330mm" 53+102</t>
  </si>
  <si>
    <t>"odkop kce ŠD tl.360mm" 4</t>
  </si>
  <si>
    <t>352454734</t>
  </si>
  <si>
    <t>"odkop kce ŠD tl.300mm" 34+408,5</t>
  </si>
  <si>
    <t>113107243</t>
  </si>
  <si>
    <t>Odstranění podkladu živičného tl 150 mm strojně pl přes 200 m2</t>
  </si>
  <si>
    <t>-1252667570</t>
  </si>
  <si>
    <t>Odstranění podkladů nebo krytů strojně plochy jednotlivě přes 200 m2 s přemístěním hmot na skládku na vzdálenost do 20 m nebo s naložením na dopravní prostředek živičných, o tl. vrstvy přes 100 do 150 mm</t>
  </si>
  <si>
    <t>https://podminky.urs.cz/item/CS_URS_2021_01/113107243</t>
  </si>
  <si>
    <t>"stávající asfalt tl.110mm" 442,5</t>
  </si>
  <si>
    <t>113107321</t>
  </si>
  <si>
    <t>Odstranění podkladu z kameniva drceného tl 100 mm strojně pl do 50 m2</t>
  </si>
  <si>
    <t>-1770026077</t>
  </si>
  <si>
    <t>Odstranění podkladů nebo krytů strojně plochy jednotlivě do 50 m2 s přemístěním hmot na skládku na vzdálenost do 3 m nebo s naložením na dopravní prostředek z kameniva hrubého drceného, o tl. vrstvy do 100 mm</t>
  </si>
  <si>
    <t>https://podminky.urs.cz/item/CS_URS_2021_01/113107321</t>
  </si>
  <si>
    <t>"odkop kce ŠD tl.10mm" 34</t>
  </si>
  <si>
    <t>-863066534</t>
  </si>
  <si>
    <t>"obruba" 11+5,5+96,5</t>
  </si>
  <si>
    <t>77288592</t>
  </si>
  <si>
    <t>"kam. obruba" 11+94</t>
  </si>
  <si>
    <t>122251101</t>
  </si>
  <si>
    <t>Odkopávky a prokopávky nezapažené v hornině třídy těžitelnosti I, skupiny 3 objem do 20 m3 strojně</t>
  </si>
  <si>
    <t>-1438379874</t>
  </si>
  <si>
    <t>Odkopávky a prokopávky nezapažené strojně v hornině třídy těžitelnosti I skupiny 3 do 20 m3</t>
  </si>
  <si>
    <t>https://podminky.urs.cz/item/CS_URS_2021_01/122251101</t>
  </si>
  <si>
    <t>"odkop pro nové kce tl.420mm" 0,42*3</t>
  </si>
  <si>
    <t>"odkop pro nové kce tl.410mm" 0,41*30</t>
  </si>
  <si>
    <t>132251103</t>
  </si>
  <si>
    <t xml:space="preserve">Hloubení rýh nezapažených  š do 800 mm v hornině třídy těžitelnosti I, skupiny 3 objem do 100 m3 strojně</t>
  </si>
  <si>
    <t>2065169671</t>
  </si>
  <si>
    <t>Hloubení nezapažených rýh šířky do 800 mm strojně s urovnáním dna do předepsaného profilu a spádu v hornině třídy těžitelnosti I skupiny 3 přes 50 do 100 m3</t>
  </si>
  <si>
    <t>https://podminky.urs.cz/item/CS_URS_2021_01/132251103</t>
  </si>
  <si>
    <t>"pro novou obrubu" 0,2*116</t>
  </si>
  <si>
    <t>"pro chráničku" 0,3*105</t>
  </si>
  <si>
    <t>-2063821076</t>
  </si>
  <si>
    <t>13,56+54,7</t>
  </si>
  <si>
    <t>491696199</t>
  </si>
  <si>
    <t>1,8*68,26</t>
  </si>
  <si>
    <t>1691217912</t>
  </si>
  <si>
    <t>68,26</t>
  </si>
  <si>
    <t>-500704218</t>
  </si>
  <si>
    <t>"dosyp k obrubě - ŠD" 0,5*116</t>
  </si>
  <si>
    <t>"zásyp chráničky - ŠD" (0,3*105)-(105*0,018)</t>
  </si>
  <si>
    <t>1152119262</t>
  </si>
  <si>
    <t>87,61*2</t>
  </si>
  <si>
    <t>1450876023</t>
  </si>
  <si>
    <t>53+452</t>
  </si>
  <si>
    <t>2191.R</t>
  </si>
  <si>
    <t>Dodání a uložení PVC rezervní chráničky s lankem DN 150</t>
  </si>
  <si>
    <t>-1252084376</t>
  </si>
  <si>
    <t>"chránička pro budoucí využití" 105</t>
  </si>
  <si>
    <t>564730011</t>
  </si>
  <si>
    <t>Podklad z kameniva hrubého drceného vel. 8-16 mm tl 100 mm</t>
  </si>
  <si>
    <t>-1997063797</t>
  </si>
  <si>
    <t>Podklad nebo kryt z kameniva hrubého drceného vel. 8-16 mm s rozprostřením a zhutněním, po zhutnění tl. 100 mm</t>
  </si>
  <si>
    <t>https://podminky.urs.cz/item/CS_URS_2021_01/564730011</t>
  </si>
  <si>
    <t>"nová kce stání" 53+417,5</t>
  </si>
  <si>
    <t>564760111</t>
  </si>
  <si>
    <t>Podklad z kameniva hrubého drceného vel. 16-32 mm tl 200 mm</t>
  </si>
  <si>
    <t>-1979663766</t>
  </si>
  <si>
    <t>Podklad nebo kryt z kameniva hrubého drceného vel. 16-32 mm s rozprostřením a zhutněním, po zhutnění tl. 200 mm</t>
  </si>
  <si>
    <t>https://podminky.urs.cz/item/CS_URS_2021_01/564760111</t>
  </si>
  <si>
    <t>564851111</t>
  </si>
  <si>
    <t>-169615658</t>
  </si>
  <si>
    <t>https://podminky.urs.cz/item/CS_URS_2021_01/564851111</t>
  </si>
  <si>
    <t>"napojení za obrubou" 0,5*116</t>
  </si>
  <si>
    <t>"nová kce stání pro invalidy ŠDa 0-32" 34,5</t>
  </si>
  <si>
    <t>567122114</t>
  </si>
  <si>
    <t>Podklad ze směsi stmelené cementem SC C 8/10 (KSC I) tl 150 mm</t>
  </si>
  <si>
    <t>463936636</t>
  </si>
  <si>
    <t>Podklad ze směsi stmelené cementem SC bez dilatačních spár, s rozprostřením a zhutněním SC C 8/10 (KSC I), po zhutnění tl. 150 mm</t>
  </si>
  <si>
    <t>https://podminky.urs.cz/item/CS_URS_2021_01/567122114</t>
  </si>
  <si>
    <t xml:space="preserve">Poznámka k souboru cen:_x000d_
1. V cenách jsou započteny i náklady na ošetření povrchu podkladu vodou._x000d_
2. V cenách 567 1.-4 jsou započteny i náklady postřik proti odpařování vody._x000d_
3. V cenách nejsou započteny náklady na:_x000d_
a) příp. postřik, který se oceňuje cenou 919 74-8111 Postřik popř. zdrsnění povrchu cementobetonového krytu nebo podkladu ochrannou emulzí,_x000d_
b) zřízení dilatačních spár a jejich vyplnění; tyto práce se oceňují cenami souborů cen 919 11-1 Řezání dilatačních spár, 919 12-. Těsnění dilatačních spár a 919 13 Vyztužení dilatačních spár._x000d_
</t>
  </si>
  <si>
    <t>"nová kce stání pro invalidy" 34,5</t>
  </si>
  <si>
    <t>596211210</t>
  </si>
  <si>
    <t>Kladení zámkové dlažby komunikací pro pěší tl 80 mm skupiny A pl do 50 m2</t>
  </si>
  <si>
    <t>1917248688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</si>
  <si>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80 mm skupiny A, pro plochy do 50 m2</t>
  </si>
  <si>
    <t>https://podminky.urs.cz/item/CS_URS_2021_01/596211210</t>
  </si>
  <si>
    <t xml:space="preserve">Poznámka k souboru cen:_x000d_
1. Pro volbu cen dlažeb platí toto rozdělení: Skupina A: dlažby z prvků stejného tvaru, Skupina B: dlažby z prvků dvou a více tvarů nebo z obrazců o ploše jednotlivě do 100 m2, Skupina C: dlažby obloukovitých tvarů (oblouky, kruhy, apod.)._x000d_
2. V cenách jsou započteny i náklady na dodání hmot pro lože a na dodání materiálu na výplň spár._x000d_
3. V cenách nejsou započteny náklady na dodání zámkové dlažby, které se oceňuje ve specifikaci; ztratné lze dohodnout u plochy_x000d_
a) do 100 m2 ve výši 3 %,_x000d_
b) přes 100 do 300 m2 ve výši 2 %,_x000d_
c) přes 300 m2 ve výši 1 %._x000d_
4. Část lože přesahující tloušťku 40 mm se oceňuje cenami souboru cen 451 . . -9 . Příplatek za každých dalších 10 mm tloušťky podkladu nebo lože._x000d_
</t>
  </si>
  <si>
    <t>"vymezení parkovacích míst" 0,2*180</t>
  </si>
  <si>
    <t>59245020</t>
  </si>
  <si>
    <t>dlažba tvar obdélník betonová 200x100x80mm přírodní</t>
  </si>
  <si>
    <t>-1005786173</t>
  </si>
  <si>
    <t>34,5</t>
  </si>
  <si>
    <t>34,5*1,03 'Přepočtené koeficientem množství</t>
  </si>
  <si>
    <t>59245004</t>
  </si>
  <si>
    <t>dlažba tvar čtverec betonová 200x200x80mm barevná</t>
  </si>
  <si>
    <t>719368951</t>
  </si>
  <si>
    <t>"červená" 36</t>
  </si>
  <si>
    <t>36*1,03 'Přepočtené koeficientem množství</t>
  </si>
  <si>
    <t>596412213</t>
  </si>
  <si>
    <t>Kladení dlažby z vegetačních tvárnic pozemních komunikací tl 80 mm přes 300 m2</t>
  </si>
  <si>
    <t>-1952080711</t>
  </si>
  <si>
    <t>Kladení dlažby z betonových vegetačních dlaždic pozemních komunikací s ložem z kameniva těženého nebo drceného tl. do 50 mm, s vyplněním spár a vegetačních otvorů, s hutněním vibrováním tl. 80 mm, pro plochy přes 300 m2</t>
  </si>
  <si>
    <t>https://podminky.urs.cz/item/CS_URS_2021_01/596412213</t>
  </si>
  <si>
    <t xml:space="preserve">Poznámka k souboru cen:_x000d_
1. V cenách jsou započteny i náklady na dodávku hmot pro lože._x000d_
2. V cenách nejsou započteny náklady na:_x000d_
a) dodávku vegetačních dlaždic, které se oceňují ve specifikaci; ztratné lze dohodnout u plochy do 100 m2 ve výši 3 %, přes 100 do 300 m2 ve výši 2 % a přes 300 m2 ve výši 1 %,_x000d_
b) dodávku výplně a spár vegetačních dlaždicích, která se oceňuje ve specifikaci,_x000d_
c) založení trávníku. Tyto náklady se oceňují cenami souboru cen 180 40-51 části A02 Katalogu 823-1 Plochy a úprava území._x000d_
3. Část lože přesahující tloušťku 50 mm se oceňuje cenami souboru cen 451 ..-9 Příplatek za každých dalších 10 mm tloušťky podkladu nebo lože._x000d_
</t>
  </si>
  <si>
    <t>59246016</t>
  </si>
  <si>
    <t>dlažba plošná betonová vegetační 600x400x80mm</t>
  </si>
  <si>
    <t>-1912737106</t>
  </si>
  <si>
    <t>470,5</t>
  </si>
  <si>
    <t>470,5*1,01 'Přepočtené koeficientem množství</t>
  </si>
  <si>
    <t>2019627242</t>
  </si>
  <si>
    <t>"stávající sítě" 2</t>
  </si>
  <si>
    <t>899722112</t>
  </si>
  <si>
    <t>Krytí potrubí z plastů výstražnou fólií z PVC 25 cm</t>
  </si>
  <si>
    <t>877343436</t>
  </si>
  <si>
    <t>Krytí potrubí z plastů výstražnou fólií z PVC šířky 25 cm</t>
  </si>
  <si>
    <t>https://podminky.urs.cz/item/CS_URS_2021_01/899722112</t>
  </si>
  <si>
    <t>"nad chráničkou" 105</t>
  </si>
  <si>
    <t>328535871</t>
  </si>
  <si>
    <t>"nové DZ" 5</t>
  </si>
  <si>
    <t>-1588114431</t>
  </si>
  <si>
    <t>"E12" 1</t>
  </si>
  <si>
    <t>806787041</t>
  </si>
  <si>
    <t>"E8e" 2</t>
  </si>
  <si>
    <t>40445625</t>
  </si>
  <si>
    <t>informativní značky provozní IP8, IP9, IP11-IP13 500x700mm</t>
  </si>
  <si>
    <t>1967212052</t>
  </si>
  <si>
    <t>"IP12" 2</t>
  </si>
  <si>
    <t>99005061</t>
  </si>
  <si>
    <t>"nové DZ" 2</t>
  </si>
  <si>
    <t>1745588231</t>
  </si>
  <si>
    <t>1313430173</t>
  </si>
  <si>
    <t>375711012</t>
  </si>
  <si>
    <t>1584255099</t>
  </si>
  <si>
    <t>915131112</t>
  </si>
  <si>
    <t>Vodorovné dopravní značení přechody pro chodce, šipky, symboly retroreflexní bílá barva</t>
  </si>
  <si>
    <t>1659908</t>
  </si>
  <si>
    <t>Vodorovné dopravní značení stříkané barvou přechody pro chodce, šipky, symboly bílé retroreflexní</t>
  </si>
  <si>
    <t>https://podminky.urs.cz/item/CS_URS_2021_01/915131112</t>
  </si>
  <si>
    <t xml:space="preserve">Poznámka k souboru cen:_x000d_
1. Ceny jsou určeny pro dělící čáry bílé souvislé č. V1a, bílé přerušované č. V2a, žluté souvislé č. V12b, žluté přerušované č. V12c a vodící čáry bílé č. V4._x000d_
2. V cenách nejsou započteny náklady na:_x000d_
a) předznačení, tyto se oceňují cenami souboru cen 915 6.-11 Předznačení pro vodorovné značení,_x000d_
b) očištění vozovky, tyto se oceňují cenami souboru cen 938 90-9 . Odstranění bláta, prachu nebo hlinitého nánosu s povrchu podkladu nebo krytu části C 01 tohoto katalogu._x000d_
3. Množství měrných jednotek se určuje:_x000d_
a) u cen 915 11 a 915 12 v m délky dělící nebo vodící čáry (včetně mezer),_x000d_
b) u ceny 915 13 v m2 stříkané plochy bez mezer._x000d_
</t>
  </si>
  <si>
    <t>"V10f - symbol invalida" 2*2</t>
  </si>
  <si>
    <t>915621111</t>
  </si>
  <si>
    <t>Předznačení vodorovného plošného značení</t>
  </si>
  <si>
    <t>-956717496</t>
  </si>
  <si>
    <t>Předznačení pro vodorovné značení stříkané barvou nebo prováděné z nátěrových hmot plošné šipky, symboly, nápisy</t>
  </si>
  <si>
    <t>https://podminky.urs.cz/item/CS_URS_2021_01/915621111</t>
  </si>
  <si>
    <t xml:space="preserve">Poznámka k souboru cen:_x000d_
1. Množství měrných jednotek se určuje:_x000d_
a) pro cenu -61 1111 v m délky dělicí čáry nebo vodícího proužku (včetně mezer),_x000d_
b) pro cenu -62 1111 v m2 natírané nebo stříkané plochy._x000d_
</t>
  </si>
  <si>
    <t>916231213</t>
  </si>
  <si>
    <t>Osazení chodníkového obrubníku betonového stojatého s boční opěrou do lože z betonu prostého</t>
  </si>
  <si>
    <t>-2067736767</t>
  </si>
  <si>
    <t>Osazení chodníkového obrubníku betonového se zřízením lože, s vyplněním a zatřením spár cementovou maltou stojatého s boční opěrou z betonu prostého, do lože z betonu prostého</t>
  </si>
  <si>
    <t>https://podminky.urs.cz/item/CS_URS_2021_01/916231213</t>
  </si>
  <si>
    <t xml:space="preserve">Poznámka k souboru cen:_x000d_
1. V cenách chodníkových obrubníků ležatých i stojatých jsou započteny pro osazení_x000d_
a) do lože z kameniva těženého i náklady na dodání hmot pro lože tl. 80 až 100 mm,_x000d_
b) do lože z betonu prostého i náklady na dodání hmot pro lože tl. 80 až 100 mm; v cenách -1113 a -1213 též náklady na zřízení bočních opěr._x000d_
2. Část lože z betonu prostého přesahující tl. 100 mm se oceňuje cenou 916 99-1121 Lože pod obrubníky, krajníky nebo obruby z dlažebních kostek._x000d_
3. V cenách nejsou započteny náklady na dodání obrubníků, tyto se oceňují ve specifikaci._x000d_
4. Měrná jednotka u příplatků je m délky obrubníku._x000d_
</t>
  </si>
  <si>
    <t>"nová obruba" 126</t>
  </si>
  <si>
    <t>59217019</t>
  </si>
  <si>
    <t>obrubník betonový chodníkový 1000x100x200mm</t>
  </si>
  <si>
    <t>524631023</t>
  </si>
  <si>
    <t>"126+2%" 129</t>
  </si>
  <si>
    <t>-1202296831</t>
  </si>
  <si>
    <t>(0,05*0,3*126)</t>
  </si>
  <si>
    <t>1292043546</t>
  </si>
  <si>
    <t>0,44+27,28+23,165+18,375</t>
  </si>
  <si>
    <t>-1314971575</t>
  </si>
  <si>
    <t>102,3+2,88+265,5+0,68</t>
  </si>
  <si>
    <t>1829713635</t>
  </si>
  <si>
    <t>116,82</t>
  </si>
  <si>
    <t>-1490965668</t>
  </si>
  <si>
    <t>"dlažba 30x30" 4*0,05*2,2</t>
  </si>
  <si>
    <t>"veg. dlažba 80mm" (53+102)*0,08*2,2</t>
  </si>
  <si>
    <t>"obruba" (11+5,5+96,5)*0,205</t>
  </si>
  <si>
    <t>"kam. obruba včetně bet. patky" (11+94)*0,175</t>
  </si>
  <si>
    <t>"odkop kce ŠD tl.330mm" (53+102)*0,33*2</t>
  </si>
  <si>
    <t>"odkop kce ŠD tl.360mm" 4*0,36*2</t>
  </si>
  <si>
    <t>"odkop kce ŠD tl.300mm" (34+408,5)*0,3*2</t>
  </si>
  <si>
    <t>"odkop kce ŠD tl.10mm" 34*0,01*2</t>
  </si>
  <si>
    <t>"stávající asfalt tl.110mm" 442,5*0,11*2,4</t>
  </si>
  <si>
    <t>-821759243</t>
  </si>
  <si>
    <t>1*557,44</t>
  </si>
  <si>
    <t>998223011</t>
  </si>
  <si>
    <t>Přesun hmot pro pozemní komunikace s krytem dlážděným</t>
  </si>
  <si>
    <t>536242014</t>
  </si>
  <si>
    <t>Přesun hmot pro pozemní komunikace s krytem dlážděným dopravní vzdálenost do 200 m jakékoliv délky objektu</t>
  </si>
  <si>
    <t>https://podminky.urs.cz/item/CS_URS_2021_01/998223011</t>
  </si>
  <si>
    <t>PSV</t>
  </si>
  <si>
    <t>Práce a dodávky PSV</t>
  </si>
  <si>
    <t>711</t>
  </si>
  <si>
    <t>Izolace proti vodě, vlhkosti a plynům</t>
  </si>
  <si>
    <t>711161273</t>
  </si>
  <si>
    <t>Provedení izolace proti zemní vlhkosti svislé z nopové fólie</t>
  </si>
  <si>
    <t>-1441515225</t>
  </si>
  <si>
    <t>Provedení izolace proti zemní vlhkosti nopovou fólií na ploše svislé S z nopové fólie</t>
  </si>
  <si>
    <t>https://podminky.urs.cz/item/CS_URS_2021_01/711161273</t>
  </si>
  <si>
    <t>"š 0,2m" 0,2*116</t>
  </si>
  <si>
    <t>28323005</t>
  </si>
  <si>
    <t>fólie profilovaná (nopová) drenážní HDPE s výškou nopů 8mm</t>
  </si>
  <si>
    <t>-1042011718</t>
  </si>
  <si>
    <t>23,2*1,221 'Přepočtené koeficientem množství</t>
  </si>
  <si>
    <t>SO 103 - Chodníky</t>
  </si>
  <si>
    <t>Uznatelné náklady, dle členění SFPI - Oprava nebo výstavba místních komunikací, chodníků a cyklostezek.</t>
  </si>
  <si>
    <t xml:space="preserve">    6 - Úpravy povrchů, podlahy a osazování výplní</t>
  </si>
  <si>
    <t>-1419754718</t>
  </si>
  <si>
    <t>"dlažba 30x30" 18+86+4+29+9+4,5+559+3+40</t>
  </si>
  <si>
    <t>"předláždění" 3,6</t>
  </si>
  <si>
    <t>113106122</t>
  </si>
  <si>
    <t>Rozebrání dlažeb z kamenných dlaždic komunikací pro pěší ručně</t>
  </si>
  <si>
    <t>584714752</t>
  </si>
  <si>
    <t>Rozebrání dlažeb komunikací pro pěší s přemístěním hmot na skládku na vzdálenost do 3 m nebo s naložením na dopravní prostředek s ložem z kameniva nebo živice a s jakoukoliv výplní spár ručně z kamenných dlaždic nebo desek</t>
  </si>
  <si>
    <t>https://podminky.urs.cz/item/CS_URS_2021_01/113106122</t>
  </si>
  <si>
    <t>"předláždění" 7,5</t>
  </si>
  <si>
    <t>113106123</t>
  </si>
  <si>
    <t>Rozebrání dlažeb ze zámkových dlaždic komunikací pro pěší ručně</t>
  </si>
  <si>
    <t>-1010095254</t>
  </si>
  <si>
    <t>Rozebrání dlažeb komunikací pro pěší s přemístěním hmot na skládku na vzdálenost do 3 m nebo s naložením na dopravní prostředek s ložem z kameniva nebo živice a s jakoukoliv výplní spár ručně ze zámkové dlažby</t>
  </si>
  <si>
    <t>https://podminky.urs.cz/item/CS_URS_2021_01/113106123</t>
  </si>
  <si>
    <t>"stávající dlažba 60mm" 9,5+4+12</t>
  </si>
  <si>
    <t>"stávající dlažba 80mm" 10</t>
  </si>
  <si>
    <t>"předláždění" 3</t>
  </si>
  <si>
    <t>22867645</t>
  </si>
  <si>
    <t>"veg. dlažba 80mm" 10+1,5+2,5+1</t>
  </si>
  <si>
    <t>113107122</t>
  </si>
  <si>
    <t>Odstranění podkladu z kameniva drceného tl 200 mm ručně</t>
  </si>
  <si>
    <t>-990147013</t>
  </si>
  <si>
    <t>Odstranění podkladů nebo krytů ručně s přemístěním hmot na skládku na vzdálenost do 3 m nebo s naložením na dopravní prostředek z kameniva hrubého drceného, o tl. vrstvy přes 100 do 200 mm</t>
  </si>
  <si>
    <t>https://podminky.urs.cz/item/CS_URS_2021_01/113107122</t>
  </si>
  <si>
    <t>"ruční odkop kce ŠD tl.190mm v blízkosti kořenů stromů" 165</t>
  </si>
  <si>
    <t>113107161</t>
  </si>
  <si>
    <t>Odstranění podkladu z kameniva drceného tl 100 mm strojně pl přes 50 do 200 m2</t>
  </si>
  <si>
    <t>-1284840693</t>
  </si>
  <si>
    <t>Odstranění podkladů nebo krytů strojně plochy jednotlivě přes 50 m2 do 200 m2 s přemístěním hmot na skládku na vzdálenost do 20 m nebo s naložením na dopravní prostředek z kameniva hrubého drceného, o tl. vrstvy do 100 mm</t>
  </si>
  <si>
    <t>https://podminky.urs.cz/item/CS_URS_2021_01/113107161</t>
  </si>
  <si>
    <t>"odkop kce ŠD tl.20mm" 1</t>
  </si>
  <si>
    <t>"odkop kce ŠD tl.40mm" 1</t>
  </si>
  <si>
    <t>"odkop kce ŠD tl.50mm" 18+40</t>
  </si>
  <si>
    <t>113107222</t>
  </si>
  <si>
    <t>Odstranění podkladu z kameniva drceného tl 200 mm strojně pl přes 200 m2</t>
  </si>
  <si>
    <t>-404244757</t>
  </si>
  <si>
    <t>Odstranění podkladů nebo krytů strojně plochy jednotlivě přes 200 m2 s přemístěním hmot na skládku na vzdálenost do 20 m nebo s naložením na dopravní prostředek z kameniva hrubého drceného, o tl. vrstvy přes 100 do 200 mm</t>
  </si>
  <si>
    <t>https://podminky.urs.cz/item/CS_URS_2021_01/113107222</t>
  </si>
  <si>
    <t>"odkop kce ŠD tl.130mm" 5</t>
  </si>
  <si>
    <t>"odkop kce ŠD tl.160mm" 10+1,5+2,5</t>
  </si>
  <si>
    <t>"odkop kce ŠD tl.180mm" 9,5+4+12</t>
  </si>
  <si>
    <t>"odkop kce ŠD tl.190mm" 86+4+29+9+4,5+559+3-165</t>
  </si>
  <si>
    <t>113107312</t>
  </si>
  <si>
    <t>Odstranění podkladu z kameniva těženého tl 200 mm strojně pl do 50 m2</t>
  </si>
  <si>
    <t>-1344469207</t>
  </si>
  <si>
    <t>Odstranění podkladů nebo krytů strojně plochy jednotlivě do 50 m2 s přemístěním hmot na skládku na vzdálenost do 3 m nebo s naložením na dopravní prostředek z kameniva těženého, o tl. vrstvy přes 100 do 200 mm</t>
  </si>
  <si>
    <t>https://podminky.urs.cz/item/CS_URS_2021_01/113107312</t>
  </si>
  <si>
    <t>"odstranění kačírku tl.150mm" 4,2</t>
  </si>
  <si>
    <t>113107324</t>
  </si>
  <si>
    <t>Odstranění podkladu z kameniva drceného tl 400 mm strojně pl do 50 m2</t>
  </si>
  <si>
    <t>-1262640230</t>
  </si>
  <si>
    <t>Odstranění podkladů nebo krytů strojně plochy jednotlivě do 50 m2 s přemístěním hmot na skládku na vzdálenost do 3 m nebo s naložením na dopravní prostředek z kameniva hrubého drceného, o tl. vrstvy přes 300 do 400 mm</t>
  </si>
  <si>
    <t>https://podminky.urs.cz/item/CS_URS_2021_01/113107324</t>
  </si>
  <si>
    <t>"odkop kce ŠD tl.340mm" 10</t>
  </si>
  <si>
    <t>1811996347</t>
  </si>
  <si>
    <t>"stávající asfalt tl.110mm" 5</t>
  </si>
  <si>
    <t>-326981862</t>
  </si>
  <si>
    <t>"obruba" 19+5,5+2+5,5+131-65+6+3+8,5+3,5+612+22</t>
  </si>
  <si>
    <t>-282813107</t>
  </si>
  <si>
    <t>"kam. obruba" 5,5</t>
  </si>
  <si>
    <t>122211101</t>
  </si>
  <si>
    <t>Odkopávky a prokopávky v hornině třídy těžitelnosti I, skupiny 3 ručně</t>
  </si>
  <si>
    <t>-2025032203</t>
  </si>
  <si>
    <t>Odkopávky a prokopávky ručně zapažené i nezapažené v hornině třídy těžitelnosti I skupiny 3</t>
  </si>
  <si>
    <t>https://podminky.urs.cz/item/CS_URS_2021_01/122211101</t>
  </si>
  <si>
    <t xml:space="preserve">Poznámka k souboru cen:_x000d_
1. Ceny lze použít pro jakékoliv množství odkopané zeminy._x000d_
2. V cenách jsou započteny i náklady na přehození výkopku na vzdálenost do 3 m nebo naložení na dopravní prostředek._x000d_
</t>
  </si>
  <si>
    <t>"odkop pro zatravnění ručně u kořenů stromů tl.100mm" 0,1*11*10</t>
  </si>
  <si>
    <t>122251102</t>
  </si>
  <si>
    <t>Odkopávky a prokopávky nezapažené v hornině třídy těžitelnosti I, skupiny 3 objem do 50 m3 strojně</t>
  </si>
  <si>
    <t>-330238521</t>
  </si>
  <si>
    <t>Odkopávky a prokopávky nezapažené strojně v hornině třídy těžitelnosti I skupiny 3 přes 20 do 50 m3</t>
  </si>
  <si>
    <t>https://podminky.urs.cz/item/CS_URS_2021_01/122251102</t>
  </si>
  <si>
    <t>"odkop pro nové kce tl.240mm" 0,24*(1+7+3+3)</t>
  </si>
  <si>
    <t>"odkop pro zatravnění tl.100mm" (0,1*(3,5+13+24+23+360))-11</t>
  </si>
  <si>
    <t>1922447915</t>
  </si>
  <si>
    <t>11+34,71</t>
  </si>
  <si>
    <t>-351657161</t>
  </si>
  <si>
    <t>1,8*45,71</t>
  </si>
  <si>
    <t>-1672676760</t>
  </si>
  <si>
    <t>45,71</t>
  </si>
  <si>
    <t>-342507158</t>
  </si>
  <si>
    <t>"dosyp k obrubě - ŠD" 0,1*775</t>
  </si>
  <si>
    <t>"dosyp nivelety - ŠD 150mm" 0,15*169</t>
  </si>
  <si>
    <t>"dosyp nivelety - zemina 100mm" 0,1*160</t>
  </si>
  <si>
    <t>1854245535</t>
  </si>
  <si>
    <t>"dosyp k obrubě - ŠD" 0,1*775*2</t>
  </si>
  <si>
    <t>"dosyp nivelety - ŠD 150mm" 0,15*169*2</t>
  </si>
  <si>
    <t>10364100</t>
  </si>
  <si>
    <t>zemina pro terénní úpravy - tříděná</t>
  </si>
  <si>
    <t>-23096753</t>
  </si>
  <si>
    <t>"dosyp nivelety - zemina 100mm" 0,1*160*1,8</t>
  </si>
  <si>
    <t>181351103</t>
  </si>
  <si>
    <t>Rozprostření ornice tl vrstvy do 200 mm pl do 500 m2 v rovině nebo ve svahu do 1:5 strojně</t>
  </si>
  <si>
    <t>-1429388881</t>
  </si>
  <si>
    <t>Rozprostření a urovnání ornice v rovině nebo ve svahu sklonu do 1:5 strojně při souvislé ploše přes 100 do 500 m2, tl. vrstvy do 200 mm</t>
  </si>
  <si>
    <t>https://podminky.urs.cz/item/CS_URS_2021_01/181351103</t>
  </si>
  <si>
    <t xml:space="preserve">Poznámka k souboru cen:_x000d_
1. V ceně jsou započteny i náklady na případné nutné přemístění hromad nebo dočasných skládek na místo spotřeby ze vzdálenosti do 50 m._x000d_
2. V ceně nejsou započteny náklady na získání ornice; tyto se oceňují cenami souboru cen 121 Sejmutí ornice._x000d_
</t>
  </si>
  <si>
    <t>"nové ohumusování tl.100mm" 483</t>
  </si>
  <si>
    <t>10364101</t>
  </si>
  <si>
    <t xml:space="preserve">zemina pro terénní úpravy -  ornice</t>
  </si>
  <si>
    <t>-1974284898</t>
  </si>
  <si>
    <t>"tl.100mm" 0,1*483*1,8</t>
  </si>
  <si>
    <t>181411131</t>
  </si>
  <si>
    <t>Založení parkového trávníku výsevem plochy do 1000 m2 v rovině a ve svahu do 1:5</t>
  </si>
  <si>
    <t>786129233</t>
  </si>
  <si>
    <t>Založení trávníku na půdě předem připravené plochy do 1000 m2 výsevem včetně utažení parkového v rovině nebo na svahu do 1:5</t>
  </si>
  <si>
    <t>https://podminky.urs.cz/item/CS_URS_2021_01/181411131</t>
  </si>
  <si>
    <t xml:space="preserve">Poznámka k souboru cen:_x000d_
1. V cenách jsou započteny i náklady na pokosení, naložení a odvoz odpadu do 20 km se složením._x000d_
2. V cenách -1161 až -1164 nejsou započteny i náklady na zatravňovací textilii._x000d_
3. V cenách nejsou započteny náklady na:_x000d_
a) přípravu půdy,_x000d_
b) travní semeno, tyto náklady se oceňují ve specifikaci,_x000d_
c) vypletí a zalévání; tyto práce se oceňují cenami části C02 souborů cen 185 80-42 Vypletí a 185 80-43 Zalití rostlin vodou,_x000d_
d) srovnání terénu, tyto práce se oceňují souborem cen 181 1.-..Plošná úprava terénu._x000d_
4. V cenách o sklonu svahu přes 1:1 jsou uvažovány podmínky pro svahy běžně schůdné; bez použití lezeckých technik. V případě použití lezeckých technik se tyto náklady oceňují individuálně._x000d_
</t>
  </si>
  <si>
    <t>"nové zatravnění" 483</t>
  </si>
  <si>
    <t>00572410</t>
  </si>
  <si>
    <t>osivo směs travní parková</t>
  </si>
  <si>
    <t>kg</t>
  </si>
  <si>
    <t>171387937</t>
  </si>
  <si>
    <t>0,04*483</t>
  </si>
  <si>
    <t>-1656969146</t>
  </si>
  <si>
    <t>9,8+25,4+726+4,3</t>
  </si>
  <si>
    <t>213141111</t>
  </si>
  <si>
    <t>Zřízení vrstvy z geotextilie v rovině nebo ve sklonu do 1:5 š do 3 m</t>
  </si>
  <si>
    <t>-1025285622</t>
  </si>
  <si>
    <t>Zřízení vrstvy z geotextilie filtrační, separační, odvodňovací, ochranné, výztužné nebo protierozní v rovině nebo ve sklonu do 1:5, šířky do 3 m</t>
  </si>
  <si>
    <t>https://podminky.urs.cz/item/CS_URS_2021_01/213141111</t>
  </si>
  <si>
    <t>"š 1,3m" 220*1,3</t>
  </si>
  <si>
    <t>"š 3m" 12*3*1,5</t>
  </si>
  <si>
    <t>-1918575078</t>
  </si>
  <si>
    <t>340</t>
  </si>
  <si>
    <t>340*1,1845 'Přepočtené koeficientem množství</t>
  </si>
  <si>
    <t>214604108</t>
  </si>
  <si>
    <t xml:space="preserve">"napojení za obrubou" </t>
  </si>
  <si>
    <t>"nová kce vjezdu ŠDa 0-32" 10</t>
  </si>
  <si>
    <t>"nová kce chodníku ŠDa 0-32" 25,4+726+4,3</t>
  </si>
  <si>
    <t>-1869322382</t>
  </si>
  <si>
    <t>596211113</t>
  </si>
  <si>
    <t>Kladení zámkové dlažby komunikací pro pěší tl 60 mm skupiny A pl přes 300 m2</t>
  </si>
  <si>
    <t>69423201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</si>
  <si>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přes 300 m2</t>
  </si>
  <si>
    <t>https://podminky.urs.cz/item/CS_URS_2021_01/596211113</t>
  </si>
  <si>
    <t>"nová kce chodníku" 25,4+726+4,3</t>
  </si>
  <si>
    <t>59245018</t>
  </si>
  <si>
    <t>dlažba tvar obdélník betonová 200x100x60mm přírodní</t>
  </si>
  <si>
    <t>1345638820</t>
  </si>
  <si>
    <t>730,3-32</t>
  </si>
  <si>
    <t>698,3*1,01 'Přepočtené koeficientem množství</t>
  </si>
  <si>
    <t>59245006</t>
  </si>
  <si>
    <t>dlažba tvar obdélník betonová pro nevidomé 200x100x60mm barevná</t>
  </si>
  <si>
    <t>470526763</t>
  </si>
  <si>
    <t>25,4</t>
  </si>
  <si>
    <t>25,4*1,01 'Přepočtené koeficientem množství</t>
  </si>
  <si>
    <t>59245021</t>
  </si>
  <si>
    <t>dlažba tvar čtverec betonová 200x200x60mm přírodní</t>
  </si>
  <si>
    <t>-537752755</t>
  </si>
  <si>
    <t>"bez sražené hrany" 32</t>
  </si>
  <si>
    <t>781365053</t>
  </si>
  <si>
    <t>"nová kce stání vjezdu" 10</t>
  </si>
  <si>
    <t>1447156320</t>
  </si>
  <si>
    <t>10*1,03 'Přepočtené koeficientem množství</t>
  </si>
  <si>
    <t>Úpravy povrchů, podlahy a osazování výplní</t>
  </si>
  <si>
    <t>637121112</t>
  </si>
  <si>
    <t>Okapový chodník z kačírku tl 150 mm s udusáním</t>
  </si>
  <si>
    <t>128898598</t>
  </si>
  <si>
    <t>Okapový chodník z kameniva s udusáním a urovnáním povrchu z kačírku tl. 150 mm</t>
  </si>
  <si>
    <t>https://podminky.urs.cz/item/CS_URS_2021_01/637121112</t>
  </si>
  <si>
    <t>"obnova kačírku tl.150mm" 4,2</t>
  </si>
  <si>
    <t>1571963008</t>
  </si>
  <si>
    <t>-446244792</t>
  </si>
  <si>
    <t>"stávající sítě" 6</t>
  </si>
  <si>
    <t>2093367108</t>
  </si>
  <si>
    <t>"nová obruba" 775</t>
  </si>
  <si>
    <t>1592587731</t>
  </si>
  <si>
    <t>"775+2%" 742</t>
  </si>
  <si>
    <t>295024839</t>
  </si>
  <si>
    <t>(0,05*0,3*775)</t>
  </si>
  <si>
    <t>979054441</t>
  </si>
  <si>
    <t>Očištění vybouraných z desek nebo dlaždic s původním spárováním z kameniva těženého</t>
  </si>
  <si>
    <t>1714000017</t>
  </si>
  <si>
    <t>Očištění vybouraných prvků komunikací od spojovacího materiálu s odklizením a uložením očištěných hmot a spojovacího materiálu na skládku na vzdálenost do 10 m dlaždic, desek nebo tvarovek s původním vyplněním spár kamenivem těženým</t>
  </si>
  <si>
    <t>https://podminky.urs.cz/item/CS_URS_2021_01/979054441</t>
  </si>
  <si>
    <t xml:space="preserve">Poznámka k souboru cen:_x000d_
1. Ceny 05-4441 a 05-4442 jsou určeny jen pro očištění vybouraných dlaždic, desek nebo tvarovek uložených do lože ze sypkého materiálu bez pojiva._x000d_
2. Přemístění vybouraných obrubníků, krajníků, desek nebo dílců na vzdálenost přes 10 m se oceňuje cenami souboru cen 997 22-1 Vodorovná doprava vybouraných hmot._x000d_
</t>
  </si>
  <si>
    <t>979054451</t>
  </si>
  <si>
    <t>Očištění vybouraných zámkových dlaždic s původním spárováním z kameniva těženého</t>
  </si>
  <si>
    <t>585127574</t>
  </si>
  <si>
    <t>Očištění vybouraných prvků komunikací od spojovacího materiálu s odklizením a uložením očištěných hmot a spojovacího materiálu na skládku na vzdálenost do 10 m zámkových dlaždic s vyplněním spár kamenivem</t>
  </si>
  <si>
    <t>https://podminky.urs.cz/item/CS_URS_2021_01/979054451</t>
  </si>
  <si>
    <t>979071121</t>
  </si>
  <si>
    <t>Očištění dlažebních kostek drobných s původním spárováním kamenivem těženým</t>
  </si>
  <si>
    <t>-1294778604</t>
  </si>
  <si>
    <t>Očištění vybouraných dlažebních kostek od spojovacího materiálu, s uložením očištěných kostek na skládku, s odklizením odpadových hmot na hromady a s odklizením vybouraných kostek na vzdálenost do 3 m drobných, s původním vyplněním spár kamenivem těženým</t>
  </si>
  <si>
    <t>https://podminky.urs.cz/item/CS_URS_2021_01/979071121</t>
  </si>
  <si>
    <t xml:space="preserve">Poznámka k souboru cen:_x000d_
1. Ceny jsou určeny jen pro očištění vybouraných kostek uložených do lože ze sypkého materiálu bez pojiva._x000d_
2. Přemístění vybouraných dlažebních kostek na vzdálenost přes 3 m se oceňuje cenami souborů cen 997 22-1 Vodorovná doprava suti._x000d_
</t>
  </si>
  <si>
    <t>981511112</t>
  </si>
  <si>
    <t>Demolice konstrukcí objektů zděných na MC postupným rozebíráním</t>
  </si>
  <si>
    <t>-840636583</t>
  </si>
  <si>
    <t>Demolice konstrukcí objektů postupným rozebíráním zdiva na maltu cementovou z cihel nebo tvárnic</t>
  </si>
  <si>
    <t>https://podminky.urs.cz/item/CS_URS_2021_01/981511112</t>
  </si>
  <si>
    <t xml:space="preserve">Poznámka k souboru cen:_x000d_
1. Ceny jsou stanoveny na měrnou jednotku m3 skutečného objemu konstrukcí._x000d_
2. Skutečný objem konstrukcí se určí součtem objemů obvodových, schodišťových, středních nosných zdí, schodišť a stropů. Od celkového objemu se neodečítá objem okenních a dveřních otvorů, parapetních ústupků. Tloušťka stropní konstrukce se určí včetně podlahových konstrukcí a podhledů. Tloušťka klenby se určuje v průměrné tloušťce jako aritmetický průměr tloušťky v patě a ve vrcholu klenby až k nášlapné ploše podlahové konstrukce, která na ní spočívá. U stropů s viditelnými trámy se objem trámů jednotlivě připočítává k objemu stropů. Totéž platí pro průvlaky a samostatné trámy. Objem stropů schodiště se započítává objemem daným součinem půdorysné plochy schodiště a tloušťky patrové podesty._x000d_
</t>
  </si>
  <si>
    <t>"rozebrání stávajících zídek u popelnic" 8*(1*0,14*6,5)</t>
  </si>
  <si>
    <t>-737643486</t>
  </si>
  <si>
    <t>82,775+3,366+1,76+2,64+154,365+0,963</t>
  </si>
  <si>
    <t>997013869</t>
  </si>
  <si>
    <t>Poplatek za uložení stavebního odpadu na recyklační skládce (skládkovné) ze směsí betonu, cihel a keramických výrobků kód odpadu 17 01 07</t>
  </si>
  <si>
    <t>1799430883</t>
  </si>
  <si>
    <t>Poplatek za uložení stavebního odpadu na recyklační skládce (skládkovné) ze směsí nebo oddělených frakcí betonu, cihel a keramických výrobků zatříděného do Katalogu odpadů pod kódem 17 01 07</t>
  </si>
  <si>
    <t>https://podminky.urs.cz/item/CS_URS_2021_01/997013869</t>
  </si>
  <si>
    <t>16,744</t>
  </si>
  <si>
    <t>175355751</t>
  </si>
  <si>
    <t>0,04+0,08+5,8+1,3+4,48+9,18+263,91+1,26+6,8</t>
  </si>
  <si>
    <t>38307484</t>
  </si>
  <si>
    <t>0,6</t>
  </si>
  <si>
    <t>1383628408</t>
  </si>
  <si>
    <t>"dlažba 30x30" (18+86+4+29+9+4,5+580+3+40-21)*0,05*2,2</t>
  </si>
  <si>
    <t>"stávající dlažba 60mm" (9,5+4+12)*0,06*2,2</t>
  </si>
  <si>
    <t>"stávající dlažba 80mm" 10*0,08*2,2</t>
  </si>
  <si>
    <t>"veg. dlažba 80mm" (10+1,5+2,5+1)*0,08*2,2</t>
  </si>
  <si>
    <t>"obruba" (19+5,5+2+5,5+131-65+6+3+8,5+3,5+612+22)*0,205</t>
  </si>
  <si>
    <t>"kam. obruba včetně bet. patky" 5,5*0,175</t>
  </si>
  <si>
    <t>"odkop kce ŠD tl.20mm" 1*0,02*2</t>
  </si>
  <si>
    <t>"odkop kce ŠD tl.40mm" 1*0,04*2</t>
  </si>
  <si>
    <t>"odkop kce ŠD tl.50mm" (18+40)*0,05*2</t>
  </si>
  <si>
    <t>"odkop kce ŠD tl.130mm" 5*0,13*2</t>
  </si>
  <si>
    <t>"odkop kce ŠD tl.160mm" (10+1,5+2,5)*0,16*2</t>
  </si>
  <si>
    <t>"odkop kce ŠD tl.180mm" (9,5+4+12)*0,18*2</t>
  </si>
  <si>
    <t>"odkop kce ŠD tl.190mm" (86+4+29+9+4,5+559+3)*0,19*2</t>
  </si>
  <si>
    <t>"odstranění kačírku tl.150mm" 4,2*0,15*2</t>
  </si>
  <si>
    <t>"odkop kce ŠD tl.340mm" 10*0,34*2</t>
  </si>
  <si>
    <t>"stávající asfalt tl.110mm" 5*0,05*2,4</t>
  </si>
  <si>
    <t>zdivo</t>
  </si>
  <si>
    <t>"rozebrání stávajících zídek u popelnic" 8*(1*0,14*6,5)*2,3</t>
  </si>
  <si>
    <t>1437049141</t>
  </si>
  <si>
    <t>1*556,063</t>
  </si>
  <si>
    <t>477204491</t>
  </si>
  <si>
    <t>1742128561</t>
  </si>
  <si>
    <t>"š 0,3m" 0,3*2*9</t>
  </si>
  <si>
    <t>95462475</t>
  </si>
  <si>
    <t>5,4</t>
  </si>
  <si>
    <t>5,4*1,221 'Přepočtené koeficientem množství</t>
  </si>
  <si>
    <t>SO 104 - Úprava veřejných prostranstvích</t>
  </si>
  <si>
    <t>Uznatelné náklady, dle členění SFPI - Úprava veřejných prostranství.</t>
  </si>
  <si>
    <t xml:space="preserve">    3 - Svislé a kompletní konstrukce</t>
  </si>
  <si>
    <t>-2079528982</t>
  </si>
  <si>
    <t>"obruba" 21</t>
  </si>
  <si>
    <t>-326675346</t>
  </si>
  <si>
    <t>"odkop pro nové kce tl.240mm" 0,24*(13,5+13,5+(8*4))</t>
  </si>
  <si>
    <t>"odkop pro nové kce tl.100mm" 0,1*0,5*69</t>
  </si>
  <si>
    <t>132251102</t>
  </si>
  <si>
    <t xml:space="preserve">Hloubení rýh nezapažených  š do 800 mm v hornině třídy těžitelnosti I, skupiny 3 objem do 50 m3 strojně</t>
  </si>
  <si>
    <t>-1240314478</t>
  </si>
  <si>
    <t>Hloubení nezapažených rýh šířky do 800 mm strojně s urovnáním dna do předepsaného profilu a spádu v hornině třídy těžitelnosti I skupiny 3 přes 20 do 50 m3</t>
  </si>
  <si>
    <t>https://podminky.urs.cz/item/CS_URS_2021_01/132251102</t>
  </si>
  <si>
    <t>"pro novou obrubu" 0,15*69</t>
  </si>
  <si>
    <t>-674442003</t>
  </si>
  <si>
    <t>17,61+10,35</t>
  </si>
  <si>
    <t>602550173</t>
  </si>
  <si>
    <t>1,8*27,96</t>
  </si>
  <si>
    <t>551555801</t>
  </si>
  <si>
    <t>27,96</t>
  </si>
  <si>
    <t>-60222300</t>
  </si>
  <si>
    <t>"dosyp k obrubě - zemina" 0,1*69</t>
  </si>
  <si>
    <t>"dosyp nivelety - ŠD 150mm" 0,15*2*13,5</t>
  </si>
  <si>
    <t>-1976052587</t>
  </si>
  <si>
    <t>4,05*2</t>
  </si>
  <si>
    <t>1659935780</t>
  </si>
  <si>
    <t>6,9*1,8</t>
  </si>
  <si>
    <t>-255895849</t>
  </si>
  <si>
    <t>"nové ohumusování tl.100mm" 69</t>
  </si>
  <si>
    <t>-1365039077</t>
  </si>
  <si>
    <t>"tl.100mm" 0,1*69*1,8</t>
  </si>
  <si>
    <t>395958189</t>
  </si>
  <si>
    <t>"nové zatravnění" 69</t>
  </si>
  <si>
    <t>-1710553503</t>
  </si>
  <si>
    <t>0,04*69</t>
  </si>
  <si>
    <t>-1256294859</t>
  </si>
  <si>
    <t>Svislé a kompletní konstrukce</t>
  </si>
  <si>
    <t>34817.R</t>
  </si>
  <si>
    <t>Montáž oplocení stanoviště kontejnerů - tahokov</t>
  </si>
  <si>
    <t>kpl</t>
  </si>
  <si>
    <t>-1853960742</t>
  </si>
  <si>
    <t xml:space="preserve">Poznámka k souboru cen:_x000d_
1. V cenách nejsou započteny náklady na dodávku dílců, tyto se oceňují ve specifikaci._x000d_
</t>
  </si>
  <si>
    <t>"dodání a montáž oplocení stanoviště pro 5 kontejnerů" 2</t>
  </si>
  <si>
    <t>-1112846763</t>
  </si>
  <si>
    <t>"nová kce manipulačních ploch ŠDa 0-32" 13,5+13,5+(8*4)</t>
  </si>
  <si>
    <t>596211111</t>
  </si>
  <si>
    <t>Kladení zámkové dlažby komunikací pro pěší tl 60 mm skupiny A pl do 100 m2</t>
  </si>
  <si>
    <t>-1058339195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</si>
  <si>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přes 50 do 100 m2</t>
  </si>
  <si>
    <t>https://podminky.urs.cz/item/CS_URS_2021_01/596211111</t>
  </si>
  <si>
    <t>"nová kce manipulačních ploch" 13,5+13,5+(8*4)</t>
  </si>
  <si>
    <t>-1034457080</t>
  </si>
  <si>
    <t>59*1,03 'Přepočtené koeficientem množství</t>
  </si>
  <si>
    <t>-775589755</t>
  </si>
  <si>
    <t>"nová obruba" 69</t>
  </si>
  <si>
    <t>1129743574</t>
  </si>
  <si>
    <t>"69+2%" 71</t>
  </si>
  <si>
    <t>-955455554</t>
  </si>
  <si>
    <t>(0,05*0,3*69)</t>
  </si>
  <si>
    <t>936124112.R</t>
  </si>
  <si>
    <t>Montáž lavičky parkové kotvené v ploše</t>
  </si>
  <si>
    <t>84083282</t>
  </si>
  <si>
    <t xml:space="preserve">Poznámka k souboru cen:_x000d_
1. V cenách -4111 a -4112 jsou započteny i náklady na zemní práce s odhozem výkopku na vzdálenost do 3 m._x000d_
2. V cenách nejsou započteny náklady na:_x000d_
a) vysekání otvorů pro osazení noh do stávajících konstrukcí; tyto práce se oceňují cenami souboru cen 974 04-25 Vysekání rýh částí B01 katalogu 801-3 Budovy a haly – bourání konstrukcí,_x000d_
b) dodání lavičky, tyto se oceňují ve specifikaci,_x000d_
c) odklizení výkopku, tyto se oceňují cenami katalogu 800-1 Zemní práce._x000d_
</t>
  </si>
  <si>
    <t>"nové lavičky" 8</t>
  </si>
  <si>
    <t>74910109.R</t>
  </si>
  <si>
    <t>Lavička s opěradlem, kotvená, délka sedáku min. 1700 mm, konstrukce - kov, sedák dřevo</t>
  </si>
  <si>
    <t>211526437</t>
  </si>
  <si>
    <t>936174311</t>
  </si>
  <si>
    <t>Montáž stojanu na kola</t>
  </si>
  <si>
    <t>-1584698392</t>
  </si>
  <si>
    <t>https://podminky.urs.cz/item/CS_URS_2021_01/936174311</t>
  </si>
  <si>
    <t xml:space="preserve">Poznámka k souboru cen:_x000d_
1. V cenách jsou započteny i náklady na upevňovací materiál._x000d_
2. V cenách nejsou započteny náklady na dodání stojanu, tyto se oceňují ve specifikaci._x000d_
</t>
  </si>
  <si>
    <t>"nové stojany na kola" 8</t>
  </si>
  <si>
    <t>74910151</t>
  </si>
  <si>
    <t>stojan na kola pro šest kol</t>
  </si>
  <si>
    <t>-379522594</t>
  </si>
  <si>
    <t>-1777366500</t>
  </si>
  <si>
    <t>4,305</t>
  </si>
  <si>
    <t>-670982490</t>
  </si>
  <si>
    <t>"obruba" 21*0,205</t>
  </si>
  <si>
    <t>-2112062871</t>
  </si>
  <si>
    <t>1*4,305</t>
  </si>
  <si>
    <t>-101782474</t>
  </si>
  <si>
    <t>VRN - Vedlejší rozpočtové náklady</t>
  </si>
  <si>
    <t>Neuznatelné náklady.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</si>
  <si>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</si>
  <si>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</si>
  <si>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</si>
  <si>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VRN1</t>
  </si>
  <si>
    <t>Průzkumné, geodetické a projektové práce</t>
  </si>
  <si>
    <t>011414000</t>
  </si>
  <si>
    <t>Průzkum výskytu odpadu</t>
  </si>
  <si>
    <t>1024</t>
  </si>
  <si>
    <t>2040044897</t>
  </si>
  <si>
    <t>012103000</t>
  </si>
  <si>
    <t>Geodetické práce před výstavbou</t>
  </si>
  <si>
    <t>-1701471804</t>
  </si>
  <si>
    <t>012303000</t>
  </si>
  <si>
    <t>Geodetické práce po výstavbě</t>
  </si>
  <si>
    <t>355194125</t>
  </si>
  <si>
    <t>013254000</t>
  </si>
  <si>
    <t>Dokumentace skutečného provedení stavby</t>
  </si>
  <si>
    <t>424481427</t>
  </si>
  <si>
    <t>VRN3</t>
  </si>
  <si>
    <t>Zařízení staveniště</t>
  </si>
  <si>
    <t>031002000</t>
  </si>
  <si>
    <t>Související práce pro zařízení staveniště</t>
  </si>
  <si>
    <t>-213119342</t>
  </si>
  <si>
    <t xml:space="preserve">Poznámka k souboru cen:_x000d_
1. Více informací o volbě, obsahu a způsobu ocenění jednotlivých titulů viz příslušné Přílohy 01 až 09._x000d_
</t>
  </si>
  <si>
    <t>Zbourání a rozebrání dvou dílců plotu, jejich uložení po dobu stavby a následné obnovení včetně nutné podezdívky.</t>
  </si>
  <si>
    <t>Dovoz, uložení a pronájem dvou betonových panelů do štěrkového lože; jejich zpětné rozebrání včetně odvozu.</t>
  </si>
  <si>
    <t>"zřízení provizorního vjezdu do mlékárny" 1</t>
  </si>
  <si>
    <t>032002000</t>
  </si>
  <si>
    <t>Vybavení staveniště</t>
  </si>
  <si>
    <t>-522939939</t>
  </si>
  <si>
    <t>034303000</t>
  </si>
  <si>
    <t>Dopravní značení na staveništi</t>
  </si>
  <si>
    <t>-1788041059</t>
  </si>
  <si>
    <t>039002000</t>
  </si>
  <si>
    <t>Zrušení zařízení staveniště</t>
  </si>
  <si>
    <t>-1655673554</t>
  </si>
  <si>
    <t>VRN4</t>
  </si>
  <si>
    <t>Inženýrská činnost</t>
  </si>
  <si>
    <t>043194000</t>
  </si>
  <si>
    <t>Ostatní zkoušky</t>
  </si>
  <si>
    <t>2009853651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</si>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</sst>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6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166" fontId="1" fillId="0" borderId="21" xfId="0" applyNumberFormat="1" applyFont="1" applyBorder="1" applyAlignment="1" applyProtection="1">
      <alignment vertical="center"/>
    </xf>
    <xf numFmtId="4" fontId="1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38" fillId="0" borderId="0" xfId="1" applyFont="1" applyAlignment="1" applyProtection="1">
      <alignment vertical="center" wrapText="1"/>
    </xf>
    <xf numFmtId="0" fontId="39" fillId="0" borderId="0" xfId="0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40" fillId="0" borderId="23" xfId="0" applyFont="1" applyBorder="1" applyAlignment="1" applyProtection="1">
      <alignment horizontal="center" vertical="center"/>
    </xf>
    <xf numFmtId="49" fontId="40" fillId="0" borderId="23" xfId="0" applyNumberFormat="1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center" vertical="center" wrapText="1"/>
    </xf>
    <xf numFmtId="167" fontId="40" fillId="0" borderId="23" xfId="0" applyNumberFormat="1" applyFont="1" applyBorder="1" applyAlignment="1" applyProtection="1">
      <alignment vertical="center"/>
    </xf>
    <xf numFmtId="4" fontId="40" fillId="2" borderId="23" xfId="0" applyNumberFormat="1" applyFont="1" applyFill="1" applyBorder="1" applyAlignment="1" applyProtection="1">
      <alignment vertical="center"/>
      <protection locked="0"/>
    </xf>
    <xf numFmtId="4" fontId="40" fillId="0" borderId="23" xfId="0" applyNumberFormat="1" applyFont="1" applyBorder="1" applyAlignment="1" applyProtection="1">
      <alignment vertical="center"/>
    </xf>
    <xf numFmtId="0" fontId="41" fillId="0" borderId="4" xfId="0" applyFont="1" applyBorder="1" applyAlignment="1">
      <alignment vertical="center"/>
    </xf>
    <xf numFmtId="0" fontId="40" fillId="2" borderId="15" xfId="0" applyFont="1" applyFill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2" fillId="0" borderId="24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0" borderId="26" xfId="0" applyFont="1" applyBorder="1" applyAlignment="1">
      <alignment vertical="center" wrapText="1"/>
    </xf>
    <xf numFmtId="0" fontId="42" fillId="0" borderId="27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27" xfId="0" applyFont="1" applyBorder="1" applyAlignment="1">
      <alignment vertical="center" wrapText="1"/>
    </xf>
    <xf numFmtId="0" fontId="44" fillId="0" borderId="29" xfId="0" applyFont="1" applyBorder="1" applyAlignment="1">
      <alignment horizontal="left" wrapText="1"/>
    </xf>
    <xf numFmtId="0" fontId="42" fillId="0" borderId="28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27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vertical="center"/>
    </xf>
    <xf numFmtId="49" fontId="45" fillId="0" borderId="1" xfId="0" applyNumberFormat="1" applyFont="1" applyBorder="1" applyAlignment="1">
      <alignment horizontal="left" vertical="center" wrapText="1"/>
    </xf>
    <xf numFmtId="49" fontId="45" fillId="0" borderId="1" xfId="0" applyNumberFormat="1" applyFont="1" applyBorder="1" applyAlignment="1">
      <alignment vertical="center" wrapText="1"/>
    </xf>
    <xf numFmtId="0" fontId="42" fillId="0" borderId="30" xfId="0" applyFont="1" applyBorder="1" applyAlignment="1">
      <alignment vertical="center" wrapText="1"/>
    </xf>
    <xf numFmtId="0" fontId="47" fillId="0" borderId="29" xfId="0" applyFont="1" applyBorder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0" fontId="42" fillId="0" borderId="1" xfId="0" applyFont="1" applyBorder="1" applyAlignment="1">
      <alignment vertical="top"/>
    </xf>
    <xf numFmtId="0" fontId="42" fillId="0" borderId="0" xfId="0" applyFont="1" applyAlignment="1">
      <alignment vertical="top"/>
    </xf>
    <xf numFmtId="0" fontId="42" fillId="0" borderId="24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42" fillId="0" borderId="2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2" fillId="0" borderId="28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4" fillId="0" borderId="29" xfId="0" applyFont="1" applyBorder="1" applyAlignment="1">
      <alignment horizontal="center" vertical="center"/>
    </xf>
    <xf numFmtId="0" fontId="48" fillId="0" borderId="29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2" fillId="0" borderId="30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 wrapText="1"/>
    </xf>
    <xf numFmtId="0" fontId="46" fillId="0" borderId="3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center" vertical="top"/>
    </xf>
    <xf numFmtId="0" fontId="46" fillId="0" borderId="30" xfId="0" applyFont="1" applyBorder="1" applyAlignment="1">
      <alignment horizontal="left" vertical="center"/>
    </xf>
    <xf numFmtId="0" fontId="46" fillId="0" borderId="3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4" fillId="0" borderId="1" xfId="0" applyFont="1" applyBorder="1" applyAlignment="1">
      <alignment vertical="center"/>
    </xf>
    <xf numFmtId="0" fontId="48" fillId="0" borderId="29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5" fillId="0" borderId="1" xfId="0" applyFont="1" applyBorder="1" applyAlignment="1">
      <alignment vertical="top"/>
    </xf>
    <xf numFmtId="49" fontId="45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4" fillId="0" borderId="29" xfId="0" applyFont="1" applyBorder="1" applyAlignment="1">
      <alignment horizontal="left"/>
    </xf>
    <xf numFmtId="0" fontId="48" fillId="0" borderId="29" xfId="0" applyFont="1" applyBorder="1" applyAlignment="1"/>
    <xf numFmtId="0" fontId="42" fillId="0" borderId="27" xfId="0" applyFont="1" applyBorder="1" applyAlignment="1">
      <alignment vertical="top"/>
    </xf>
    <xf numFmtId="0" fontId="42" fillId="0" borderId="28" xfId="0" applyFont="1" applyBorder="1" applyAlignment="1">
      <alignment vertical="top"/>
    </xf>
    <xf numFmtId="0" fontId="42" fillId="0" borderId="30" xfId="0" applyFont="1" applyBorder="1" applyAlignment="1">
      <alignment vertical="top"/>
    </xf>
    <xf numFmtId="0" fontId="42" fillId="0" borderId="29" xfId="0" applyFont="1" applyBorder="1" applyAlignment="1">
      <alignment vertical="top"/>
    </xf>
    <xf numFmtId="0" fontId="42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1_01/113106121" TargetMode="External" /><Relationship Id="rId2" Type="http://schemas.openxmlformats.org/officeDocument/2006/relationships/hyperlink" Target="https://podminky.urs.cz/item/CS_URS_2021_01/113107223" TargetMode="External" /><Relationship Id="rId3" Type="http://schemas.openxmlformats.org/officeDocument/2006/relationships/hyperlink" Target="https://podminky.urs.cz/item/CS_URS_2021_01/113107322" TargetMode="External" /><Relationship Id="rId4" Type="http://schemas.openxmlformats.org/officeDocument/2006/relationships/hyperlink" Target="https://podminky.urs.cz/item/CS_URS_2021_01/113107343" TargetMode="External" /><Relationship Id="rId5" Type="http://schemas.openxmlformats.org/officeDocument/2006/relationships/hyperlink" Target="https://podminky.urs.cz/item/CS_URS_2021_01/113154335" TargetMode="External" /><Relationship Id="rId6" Type="http://schemas.openxmlformats.org/officeDocument/2006/relationships/hyperlink" Target="https://podminky.urs.cz/item/CS_URS_2021_01/113202111" TargetMode="External" /><Relationship Id="rId7" Type="http://schemas.openxmlformats.org/officeDocument/2006/relationships/hyperlink" Target="https://podminky.urs.cz/item/CS_URS_2021_01/113203111" TargetMode="External" /><Relationship Id="rId8" Type="http://schemas.openxmlformats.org/officeDocument/2006/relationships/hyperlink" Target="https://podminky.urs.cz/item/CS_URS_2021_01/122251105" TargetMode="External" /><Relationship Id="rId9" Type="http://schemas.openxmlformats.org/officeDocument/2006/relationships/hyperlink" Target="https://podminky.urs.cz/item/CS_URS_2021_01/131251102" TargetMode="External" /><Relationship Id="rId10" Type="http://schemas.openxmlformats.org/officeDocument/2006/relationships/hyperlink" Target="https://podminky.urs.cz/item/CS_URS_2021_01/132251104" TargetMode="External" /><Relationship Id="rId11" Type="http://schemas.openxmlformats.org/officeDocument/2006/relationships/hyperlink" Target="https://podminky.urs.cz/item/CS_URS_2021_01/162451105" TargetMode="External" /><Relationship Id="rId12" Type="http://schemas.openxmlformats.org/officeDocument/2006/relationships/hyperlink" Target="https://podminky.urs.cz/item/CS_URS_2021_01/171201231" TargetMode="External" /><Relationship Id="rId13" Type="http://schemas.openxmlformats.org/officeDocument/2006/relationships/hyperlink" Target="https://podminky.urs.cz/item/CS_URS_2021_01/171251201" TargetMode="External" /><Relationship Id="rId14" Type="http://schemas.openxmlformats.org/officeDocument/2006/relationships/hyperlink" Target="https://podminky.urs.cz/item/CS_URS_2021_01/174151101" TargetMode="External" /><Relationship Id="rId15" Type="http://schemas.openxmlformats.org/officeDocument/2006/relationships/hyperlink" Target="https://podminky.urs.cz/item/CS_URS_2021_01/175151101" TargetMode="External" /><Relationship Id="rId16" Type="http://schemas.openxmlformats.org/officeDocument/2006/relationships/hyperlink" Target="https://podminky.urs.cz/item/CS_URS_2021_01/181951112" TargetMode="External" /><Relationship Id="rId17" Type="http://schemas.openxmlformats.org/officeDocument/2006/relationships/hyperlink" Target="https://podminky.urs.cz/item/CS_URS_2021_01/211971121" TargetMode="External" /><Relationship Id="rId18" Type="http://schemas.openxmlformats.org/officeDocument/2006/relationships/hyperlink" Target="https://podminky.urs.cz/item/CS_URS_2021_01/212752402" TargetMode="External" /><Relationship Id="rId19" Type="http://schemas.openxmlformats.org/officeDocument/2006/relationships/hyperlink" Target="https://podminky.urs.cz/item/CS_URS_2021_01/213141113" TargetMode="External" /><Relationship Id="rId20" Type="http://schemas.openxmlformats.org/officeDocument/2006/relationships/hyperlink" Target="https://podminky.urs.cz/item/CS_URS_2021_01/451573111" TargetMode="External" /><Relationship Id="rId21" Type="http://schemas.openxmlformats.org/officeDocument/2006/relationships/hyperlink" Target="https://podminky.urs.cz/item/CS_URS_2021_01/564851111.1" TargetMode="External" /><Relationship Id="rId22" Type="http://schemas.openxmlformats.org/officeDocument/2006/relationships/hyperlink" Target="https://podminky.urs.cz/item/CS_URS_2021_01/564851111.2" TargetMode="External" /><Relationship Id="rId23" Type="http://schemas.openxmlformats.org/officeDocument/2006/relationships/hyperlink" Target="https://podminky.urs.cz/item/CS_URS_2021_01/564871116" TargetMode="External" /><Relationship Id="rId24" Type="http://schemas.openxmlformats.org/officeDocument/2006/relationships/hyperlink" Target="https://podminky.urs.cz/item/CS_URS_2021_01/565155121" TargetMode="External" /><Relationship Id="rId25" Type="http://schemas.openxmlformats.org/officeDocument/2006/relationships/hyperlink" Target="https://podminky.urs.cz/item/CS_URS_2021_01/573191111" TargetMode="External" /><Relationship Id="rId26" Type="http://schemas.openxmlformats.org/officeDocument/2006/relationships/hyperlink" Target="https://podminky.urs.cz/item/CS_URS_2021_01/573231108" TargetMode="External" /><Relationship Id="rId27" Type="http://schemas.openxmlformats.org/officeDocument/2006/relationships/hyperlink" Target="https://podminky.urs.cz/item/CS_URS_2021_01/577134141" TargetMode="External" /><Relationship Id="rId28" Type="http://schemas.openxmlformats.org/officeDocument/2006/relationships/hyperlink" Target="https://podminky.urs.cz/item/CS_URS_2021_01/599141111" TargetMode="External" /><Relationship Id="rId29" Type="http://schemas.openxmlformats.org/officeDocument/2006/relationships/hyperlink" Target="https://podminky.urs.cz/item/CS_URS_2021_01/871315241" TargetMode="External" /><Relationship Id="rId30" Type="http://schemas.openxmlformats.org/officeDocument/2006/relationships/hyperlink" Target="https://podminky.urs.cz/item/CS_URS_2021_01/899202211" TargetMode="External" /><Relationship Id="rId31" Type="http://schemas.openxmlformats.org/officeDocument/2006/relationships/hyperlink" Target="https://podminky.urs.cz/item/CS_URS_2021_01/899211112" TargetMode="External" /><Relationship Id="rId32" Type="http://schemas.openxmlformats.org/officeDocument/2006/relationships/hyperlink" Target="https://podminky.urs.cz/item/CS_URS_2021_01/899231111" TargetMode="External" /><Relationship Id="rId33" Type="http://schemas.openxmlformats.org/officeDocument/2006/relationships/hyperlink" Target="https://podminky.urs.cz/item/CS_URS_2021_01/899331111" TargetMode="External" /><Relationship Id="rId34" Type="http://schemas.openxmlformats.org/officeDocument/2006/relationships/hyperlink" Target="https://podminky.urs.cz/item/CS_URS_2021_01/899431111" TargetMode="External" /><Relationship Id="rId35" Type="http://schemas.openxmlformats.org/officeDocument/2006/relationships/hyperlink" Target="https://podminky.urs.cz/item/CS_URS_2021_01/914111111" TargetMode="External" /><Relationship Id="rId36" Type="http://schemas.openxmlformats.org/officeDocument/2006/relationships/hyperlink" Target="https://podminky.urs.cz/item/CS_URS_2021_01/914511112" TargetMode="External" /><Relationship Id="rId37" Type="http://schemas.openxmlformats.org/officeDocument/2006/relationships/hyperlink" Target="https://podminky.urs.cz/item/CS_URS_2021_01/916111123" TargetMode="External" /><Relationship Id="rId38" Type="http://schemas.openxmlformats.org/officeDocument/2006/relationships/hyperlink" Target="https://podminky.urs.cz/item/CS_URS_2021_01/916131213" TargetMode="External" /><Relationship Id="rId39" Type="http://schemas.openxmlformats.org/officeDocument/2006/relationships/hyperlink" Target="https://podminky.urs.cz/item/CS_URS_2021_01/916991121" TargetMode="External" /><Relationship Id="rId40" Type="http://schemas.openxmlformats.org/officeDocument/2006/relationships/hyperlink" Target="https://podminky.urs.cz/item/CS_URS_2021_01/919735113" TargetMode="External" /><Relationship Id="rId41" Type="http://schemas.openxmlformats.org/officeDocument/2006/relationships/hyperlink" Target="https://podminky.urs.cz/item/CS_URS_2021_01/938909311" TargetMode="External" /><Relationship Id="rId42" Type="http://schemas.openxmlformats.org/officeDocument/2006/relationships/hyperlink" Target="https://podminky.urs.cz/item/CS_URS_2021_01/966006132" TargetMode="External" /><Relationship Id="rId43" Type="http://schemas.openxmlformats.org/officeDocument/2006/relationships/hyperlink" Target="https://podminky.urs.cz/item/CS_URS_2021_01/966006211" TargetMode="External" /><Relationship Id="rId44" Type="http://schemas.openxmlformats.org/officeDocument/2006/relationships/hyperlink" Target="https://podminky.urs.cz/item/CS_URS_2021_01/997013861" TargetMode="External" /><Relationship Id="rId45" Type="http://schemas.openxmlformats.org/officeDocument/2006/relationships/hyperlink" Target="https://podminky.urs.cz/item/CS_URS_2021_01/997013873" TargetMode="External" /><Relationship Id="rId46" Type="http://schemas.openxmlformats.org/officeDocument/2006/relationships/hyperlink" Target="https://podminky.urs.cz/item/CS_URS_2021_01/997013875" TargetMode="External" /><Relationship Id="rId47" Type="http://schemas.openxmlformats.org/officeDocument/2006/relationships/hyperlink" Target="https://podminky.urs.cz/item/CS_URS_2021_01/997211511" TargetMode="External" /><Relationship Id="rId48" Type="http://schemas.openxmlformats.org/officeDocument/2006/relationships/hyperlink" Target="https://podminky.urs.cz/item/CS_URS_2021_01/997211519" TargetMode="External" /><Relationship Id="rId49" Type="http://schemas.openxmlformats.org/officeDocument/2006/relationships/hyperlink" Target="https://podminky.urs.cz/item/CS_URS_2021_01/998225111" TargetMode="External" /><Relationship Id="rId50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1_01/113106121" TargetMode="External" /><Relationship Id="rId2" Type="http://schemas.openxmlformats.org/officeDocument/2006/relationships/hyperlink" Target="https://podminky.urs.cz/item/CS_URS_2021_01/113106125" TargetMode="External" /><Relationship Id="rId3" Type="http://schemas.openxmlformats.org/officeDocument/2006/relationships/hyperlink" Target="https://podminky.urs.cz/item/CS_URS_2021_01/113107164" TargetMode="External" /><Relationship Id="rId4" Type="http://schemas.openxmlformats.org/officeDocument/2006/relationships/hyperlink" Target="https://podminky.urs.cz/item/CS_URS_2021_01/113107223" TargetMode="External" /><Relationship Id="rId5" Type="http://schemas.openxmlformats.org/officeDocument/2006/relationships/hyperlink" Target="https://podminky.urs.cz/item/CS_URS_2021_01/113107243" TargetMode="External" /><Relationship Id="rId6" Type="http://schemas.openxmlformats.org/officeDocument/2006/relationships/hyperlink" Target="https://podminky.urs.cz/item/CS_URS_2021_01/113107321" TargetMode="External" /><Relationship Id="rId7" Type="http://schemas.openxmlformats.org/officeDocument/2006/relationships/hyperlink" Target="https://podminky.urs.cz/item/CS_URS_2021_01/113202111" TargetMode="External" /><Relationship Id="rId8" Type="http://schemas.openxmlformats.org/officeDocument/2006/relationships/hyperlink" Target="https://podminky.urs.cz/item/CS_URS_2021_01/113203111" TargetMode="External" /><Relationship Id="rId9" Type="http://schemas.openxmlformats.org/officeDocument/2006/relationships/hyperlink" Target="https://podminky.urs.cz/item/CS_URS_2021_01/122251101" TargetMode="External" /><Relationship Id="rId10" Type="http://schemas.openxmlformats.org/officeDocument/2006/relationships/hyperlink" Target="https://podminky.urs.cz/item/CS_URS_2021_01/132251103" TargetMode="External" /><Relationship Id="rId11" Type="http://schemas.openxmlformats.org/officeDocument/2006/relationships/hyperlink" Target="https://podminky.urs.cz/item/CS_URS_2021_01/162451105" TargetMode="External" /><Relationship Id="rId12" Type="http://schemas.openxmlformats.org/officeDocument/2006/relationships/hyperlink" Target="https://podminky.urs.cz/item/CS_URS_2021_01/171201231" TargetMode="External" /><Relationship Id="rId13" Type="http://schemas.openxmlformats.org/officeDocument/2006/relationships/hyperlink" Target="https://podminky.urs.cz/item/CS_URS_2021_01/171251201" TargetMode="External" /><Relationship Id="rId14" Type="http://schemas.openxmlformats.org/officeDocument/2006/relationships/hyperlink" Target="https://podminky.urs.cz/item/CS_URS_2021_01/174151101" TargetMode="External" /><Relationship Id="rId15" Type="http://schemas.openxmlformats.org/officeDocument/2006/relationships/hyperlink" Target="https://podminky.urs.cz/item/CS_URS_2021_01/181951112" TargetMode="External" /><Relationship Id="rId16" Type="http://schemas.openxmlformats.org/officeDocument/2006/relationships/hyperlink" Target="https://podminky.urs.cz/item/CS_URS_2021_01/564730011" TargetMode="External" /><Relationship Id="rId17" Type="http://schemas.openxmlformats.org/officeDocument/2006/relationships/hyperlink" Target="https://podminky.urs.cz/item/CS_URS_2021_01/564760111" TargetMode="External" /><Relationship Id="rId18" Type="http://schemas.openxmlformats.org/officeDocument/2006/relationships/hyperlink" Target="https://podminky.urs.cz/item/CS_URS_2021_01/564851111" TargetMode="External" /><Relationship Id="rId19" Type="http://schemas.openxmlformats.org/officeDocument/2006/relationships/hyperlink" Target="https://podminky.urs.cz/item/CS_URS_2021_01/567122114" TargetMode="External" /><Relationship Id="rId20" Type="http://schemas.openxmlformats.org/officeDocument/2006/relationships/hyperlink" Target="https://podminky.urs.cz/item/CS_URS_2021_01/596211210" TargetMode="External" /><Relationship Id="rId21" Type="http://schemas.openxmlformats.org/officeDocument/2006/relationships/hyperlink" Target="https://podminky.urs.cz/item/CS_URS_2021_01/596412213" TargetMode="External" /><Relationship Id="rId22" Type="http://schemas.openxmlformats.org/officeDocument/2006/relationships/hyperlink" Target="https://podminky.urs.cz/item/CS_URS_2021_01/899431111" TargetMode="External" /><Relationship Id="rId23" Type="http://schemas.openxmlformats.org/officeDocument/2006/relationships/hyperlink" Target="https://podminky.urs.cz/item/CS_URS_2021_01/899722112" TargetMode="External" /><Relationship Id="rId24" Type="http://schemas.openxmlformats.org/officeDocument/2006/relationships/hyperlink" Target="https://podminky.urs.cz/item/CS_URS_2021_01/914111111" TargetMode="External" /><Relationship Id="rId25" Type="http://schemas.openxmlformats.org/officeDocument/2006/relationships/hyperlink" Target="https://podminky.urs.cz/item/CS_URS_2021_01/914511112" TargetMode="External" /><Relationship Id="rId26" Type="http://schemas.openxmlformats.org/officeDocument/2006/relationships/hyperlink" Target="https://podminky.urs.cz/item/CS_URS_2021_01/915131112" TargetMode="External" /><Relationship Id="rId27" Type="http://schemas.openxmlformats.org/officeDocument/2006/relationships/hyperlink" Target="https://podminky.urs.cz/item/CS_URS_2021_01/915621111" TargetMode="External" /><Relationship Id="rId28" Type="http://schemas.openxmlformats.org/officeDocument/2006/relationships/hyperlink" Target="https://podminky.urs.cz/item/CS_URS_2021_01/916231213" TargetMode="External" /><Relationship Id="rId29" Type="http://schemas.openxmlformats.org/officeDocument/2006/relationships/hyperlink" Target="https://podminky.urs.cz/item/CS_URS_2021_01/916991121" TargetMode="External" /><Relationship Id="rId30" Type="http://schemas.openxmlformats.org/officeDocument/2006/relationships/hyperlink" Target="https://podminky.urs.cz/item/CS_URS_2021_01/997013861" TargetMode="External" /><Relationship Id="rId31" Type="http://schemas.openxmlformats.org/officeDocument/2006/relationships/hyperlink" Target="https://podminky.urs.cz/item/CS_URS_2021_01/997013873" TargetMode="External" /><Relationship Id="rId32" Type="http://schemas.openxmlformats.org/officeDocument/2006/relationships/hyperlink" Target="https://podminky.urs.cz/item/CS_URS_2021_01/997013875" TargetMode="External" /><Relationship Id="rId33" Type="http://schemas.openxmlformats.org/officeDocument/2006/relationships/hyperlink" Target="https://podminky.urs.cz/item/CS_URS_2021_01/997211511" TargetMode="External" /><Relationship Id="rId34" Type="http://schemas.openxmlformats.org/officeDocument/2006/relationships/hyperlink" Target="https://podminky.urs.cz/item/CS_URS_2021_01/997211519" TargetMode="External" /><Relationship Id="rId35" Type="http://schemas.openxmlformats.org/officeDocument/2006/relationships/hyperlink" Target="https://podminky.urs.cz/item/CS_URS_2021_01/998223011" TargetMode="External" /><Relationship Id="rId36" Type="http://schemas.openxmlformats.org/officeDocument/2006/relationships/hyperlink" Target="https://podminky.urs.cz/item/CS_URS_2021_01/711161273" TargetMode="External" /><Relationship Id="rId37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1_01/113106121" TargetMode="External" /><Relationship Id="rId2" Type="http://schemas.openxmlformats.org/officeDocument/2006/relationships/hyperlink" Target="https://podminky.urs.cz/item/CS_URS_2021_01/113106122" TargetMode="External" /><Relationship Id="rId3" Type="http://schemas.openxmlformats.org/officeDocument/2006/relationships/hyperlink" Target="https://podminky.urs.cz/item/CS_URS_2021_01/113106123" TargetMode="External" /><Relationship Id="rId4" Type="http://schemas.openxmlformats.org/officeDocument/2006/relationships/hyperlink" Target="https://podminky.urs.cz/item/CS_URS_2021_01/113106125" TargetMode="External" /><Relationship Id="rId5" Type="http://schemas.openxmlformats.org/officeDocument/2006/relationships/hyperlink" Target="https://podminky.urs.cz/item/CS_URS_2021_01/113107122" TargetMode="External" /><Relationship Id="rId6" Type="http://schemas.openxmlformats.org/officeDocument/2006/relationships/hyperlink" Target="https://podminky.urs.cz/item/CS_URS_2021_01/113107161" TargetMode="External" /><Relationship Id="rId7" Type="http://schemas.openxmlformats.org/officeDocument/2006/relationships/hyperlink" Target="https://podminky.urs.cz/item/CS_URS_2021_01/113107222" TargetMode="External" /><Relationship Id="rId8" Type="http://schemas.openxmlformats.org/officeDocument/2006/relationships/hyperlink" Target="https://podminky.urs.cz/item/CS_URS_2021_01/113107312" TargetMode="External" /><Relationship Id="rId9" Type="http://schemas.openxmlformats.org/officeDocument/2006/relationships/hyperlink" Target="https://podminky.urs.cz/item/CS_URS_2021_01/113107324" TargetMode="External" /><Relationship Id="rId10" Type="http://schemas.openxmlformats.org/officeDocument/2006/relationships/hyperlink" Target="https://podminky.urs.cz/item/CS_URS_2021_01/113107343" TargetMode="External" /><Relationship Id="rId11" Type="http://schemas.openxmlformats.org/officeDocument/2006/relationships/hyperlink" Target="https://podminky.urs.cz/item/CS_URS_2021_01/113202111" TargetMode="External" /><Relationship Id="rId12" Type="http://schemas.openxmlformats.org/officeDocument/2006/relationships/hyperlink" Target="https://podminky.urs.cz/item/CS_URS_2021_01/113203111" TargetMode="External" /><Relationship Id="rId13" Type="http://schemas.openxmlformats.org/officeDocument/2006/relationships/hyperlink" Target="https://podminky.urs.cz/item/CS_URS_2021_01/122211101" TargetMode="External" /><Relationship Id="rId14" Type="http://schemas.openxmlformats.org/officeDocument/2006/relationships/hyperlink" Target="https://podminky.urs.cz/item/CS_URS_2021_01/122251102" TargetMode="External" /><Relationship Id="rId15" Type="http://schemas.openxmlformats.org/officeDocument/2006/relationships/hyperlink" Target="https://podminky.urs.cz/item/CS_URS_2021_01/162451105" TargetMode="External" /><Relationship Id="rId16" Type="http://schemas.openxmlformats.org/officeDocument/2006/relationships/hyperlink" Target="https://podminky.urs.cz/item/CS_URS_2021_01/171201231" TargetMode="External" /><Relationship Id="rId17" Type="http://schemas.openxmlformats.org/officeDocument/2006/relationships/hyperlink" Target="https://podminky.urs.cz/item/CS_URS_2021_01/171251201" TargetMode="External" /><Relationship Id="rId18" Type="http://schemas.openxmlformats.org/officeDocument/2006/relationships/hyperlink" Target="https://podminky.urs.cz/item/CS_URS_2021_01/174151101" TargetMode="External" /><Relationship Id="rId19" Type="http://schemas.openxmlformats.org/officeDocument/2006/relationships/hyperlink" Target="https://podminky.urs.cz/item/CS_URS_2021_01/181351103" TargetMode="External" /><Relationship Id="rId20" Type="http://schemas.openxmlformats.org/officeDocument/2006/relationships/hyperlink" Target="https://podminky.urs.cz/item/CS_URS_2021_01/181411131" TargetMode="External" /><Relationship Id="rId21" Type="http://schemas.openxmlformats.org/officeDocument/2006/relationships/hyperlink" Target="https://podminky.urs.cz/item/CS_URS_2021_01/181951112" TargetMode="External" /><Relationship Id="rId22" Type="http://schemas.openxmlformats.org/officeDocument/2006/relationships/hyperlink" Target="https://podminky.urs.cz/item/CS_URS_2021_01/213141111" TargetMode="External" /><Relationship Id="rId23" Type="http://schemas.openxmlformats.org/officeDocument/2006/relationships/hyperlink" Target="https://podminky.urs.cz/item/CS_URS_2021_01/564851111" TargetMode="External" /><Relationship Id="rId24" Type="http://schemas.openxmlformats.org/officeDocument/2006/relationships/hyperlink" Target="https://podminky.urs.cz/item/CS_URS_2021_01/567122114" TargetMode="External" /><Relationship Id="rId25" Type="http://schemas.openxmlformats.org/officeDocument/2006/relationships/hyperlink" Target="https://podminky.urs.cz/item/CS_URS_2021_01/596211113" TargetMode="External" /><Relationship Id="rId26" Type="http://schemas.openxmlformats.org/officeDocument/2006/relationships/hyperlink" Target="https://podminky.urs.cz/item/CS_URS_2021_01/596211210" TargetMode="External" /><Relationship Id="rId27" Type="http://schemas.openxmlformats.org/officeDocument/2006/relationships/hyperlink" Target="https://podminky.urs.cz/item/CS_URS_2021_01/637121112" TargetMode="External" /><Relationship Id="rId28" Type="http://schemas.openxmlformats.org/officeDocument/2006/relationships/hyperlink" Target="https://podminky.urs.cz/item/CS_URS_2021_01/899331111" TargetMode="External" /><Relationship Id="rId29" Type="http://schemas.openxmlformats.org/officeDocument/2006/relationships/hyperlink" Target="https://podminky.urs.cz/item/CS_URS_2021_01/899431111" TargetMode="External" /><Relationship Id="rId30" Type="http://schemas.openxmlformats.org/officeDocument/2006/relationships/hyperlink" Target="https://podminky.urs.cz/item/CS_URS_2021_01/916231213" TargetMode="External" /><Relationship Id="rId31" Type="http://schemas.openxmlformats.org/officeDocument/2006/relationships/hyperlink" Target="https://podminky.urs.cz/item/CS_URS_2021_01/916991121" TargetMode="External" /><Relationship Id="rId32" Type="http://schemas.openxmlformats.org/officeDocument/2006/relationships/hyperlink" Target="https://podminky.urs.cz/item/CS_URS_2021_01/979054441" TargetMode="External" /><Relationship Id="rId33" Type="http://schemas.openxmlformats.org/officeDocument/2006/relationships/hyperlink" Target="https://podminky.urs.cz/item/CS_URS_2021_01/979054451" TargetMode="External" /><Relationship Id="rId34" Type="http://schemas.openxmlformats.org/officeDocument/2006/relationships/hyperlink" Target="https://podminky.urs.cz/item/CS_URS_2021_01/979071121" TargetMode="External" /><Relationship Id="rId35" Type="http://schemas.openxmlformats.org/officeDocument/2006/relationships/hyperlink" Target="https://podminky.urs.cz/item/CS_URS_2021_01/981511112" TargetMode="External" /><Relationship Id="rId36" Type="http://schemas.openxmlformats.org/officeDocument/2006/relationships/hyperlink" Target="https://podminky.urs.cz/item/CS_URS_2021_01/997013861" TargetMode="External" /><Relationship Id="rId37" Type="http://schemas.openxmlformats.org/officeDocument/2006/relationships/hyperlink" Target="https://podminky.urs.cz/item/CS_URS_2021_01/997013869" TargetMode="External" /><Relationship Id="rId38" Type="http://schemas.openxmlformats.org/officeDocument/2006/relationships/hyperlink" Target="https://podminky.urs.cz/item/CS_URS_2021_01/997013873" TargetMode="External" /><Relationship Id="rId39" Type="http://schemas.openxmlformats.org/officeDocument/2006/relationships/hyperlink" Target="https://podminky.urs.cz/item/CS_URS_2021_01/997013875" TargetMode="External" /><Relationship Id="rId40" Type="http://schemas.openxmlformats.org/officeDocument/2006/relationships/hyperlink" Target="https://podminky.urs.cz/item/CS_URS_2021_01/997211511" TargetMode="External" /><Relationship Id="rId41" Type="http://schemas.openxmlformats.org/officeDocument/2006/relationships/hyperlink" Target="https://podminky.urs.cz/item/CS_URS_2021_01/997211519" TargetMode="External" /><Relationship Id="rId42" Type="http://schemas.openxmlformats.org/officeDocument/2006/relationships/hyperlink" Target="https://podminky.urs.cz/item/CS_URS_2021_01/998223011" TargetMode="External" /><Relationship Id="rId43" Type="http://schemas.openxmlformats.org/officeDocument/2006/relationships/hyperlink" Target="https://podminky.urs.cz/item/CS_URS_2021_01/711161273" TargetMode="External" /><Relationship Id="rId44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1_01/113202111" TargetMode="External" /><Relationship Id="rId2" Type="http://schemas.openxmlformats.org/officeDocument/2006/relationships/hyperlink" Target="https://podminky.urs.cz/item/CS_URS_2021_01/122251101" TargetMode="External" /><Relationship Id="rId3" Type="http://schemas.openxmlformats.org/officeDocument/2006/relationships/hyperlink" Target="https://podminky.urs.cz/item/CS_URS_2021_01/132251102" TargetMode="External" /><Relationship Id="rId4" Type="http://schemas.openxmlformats.org/officeDocument/2006/relationships/hyperlink" Target="https://podminky.urs.cz/item/CS_URS_2021_01/162451105" TargetMode="External" /><Relationship Id="rId5" Type="http://schemas.openxmlformats.org/officeDocument/2006/relationships/hyperlink" Target="https://podminky.urs.cz/item/CS_URS_2021_01/171201231" TargetMode="External" /><Relationship Id="rId6" Type="http://schemas.openxmlformats.org/officeDocument/2006/relationships/hyperlink" Target="https://podminky.urs.cz/item/CS_URS_2021_01/171251201" TargetMode="External" /><Relationship Id="rId7" Type="http://schemas.openxmlformats.org/officeDocument/2006/relationships/hyperlink" Target="https://podminky.urs.cz/item/CS_URS_2021_01/174151101" TargetMode="External" /><Relationship Id="rId8" Type="http://schemas.openxmlformats.org/officeDocument/2006/relationships/hyperlink" Target="https://podminky.urs.cz/item/CS_URS_2021_01/181351103" TargetMode="External" /><Relationship Id="rId9" Type="http://schemas.openxmlformats.org/officeDocument/2006/relationships/hyperlink" Target="https://podminky.urs.cz/item/CS_URS_2021_01/181411131" TargetMode="External" /><Relationship Id="rId10" Type="http://schemas.openxmlformats.org/officeDocument/2006/relationships/hyperlink" Target="https://podminky.urs.cz/item/CS_URS_2021_01/181951112" TargetMode="External" /><Relationship Id="rId11" Type="http://schemas.openxmlformats.org/officeDocument/2006/relationships/hyperlink" Target="https://podminky.urs.cz/item/CS_URS_2021_01/564851111" TargetMode="External" /><Relationship Id="rId12" Type="http://schemas.openxmlformats.org/officeDocument/2006/relationships/hyperlink" Target="https://podminky.urs.cz/item/CS_URS_2021_01/596211111" TargetMode="External" /><Relationship Id="rId13" Type="http://schemas.openxmlformats.org/officeDocument/2006/relationships/hyperlink" Target="https://podminky.urs.cz/item/CS_URS_2021_01/916231213" TargetMode="External" /><Relationship Id="rId14" Type="http://schemas.openxmlformats.org/officeDocument/2006/relationships/hyperlink" Target="https://podminky.urs.cz/item/CS_URS_2021_01/916991121" TargetMode="External" /><Relationship Id="rId15" Type="http://schemas.openxmlformats.org/officeDocument/2006/relationships/hyperlink" Target="https://podminky.urs.cz/item/CS_URS_2021_01/936174311" TargetMode="External" /><Relationship Id="rId16" Type="http://schemas.openxmlformats.org/officeDocument/2006/relationships/hyperlink" Target="https://podminky.urs.cz/item/CS_URS_2021_01/997013861" TargetMode="External" /><Relationship Id="rId17" Type="http://schemas.openxmlformats.org/officeDocument/2006/relationships/hyperlink" Target="https://podminky.urs.cz/item/CS_URS_2021_01/997211511" TargetMode="External" /><Relationship Id="rId18" Type="http://schemas.openxmlformats.org/officeDocument/2006/relationships/hyperlink" Target="https://podminky.urs.cz/item/CS_URS_2021_01/997211519" TargetMode="External" /><Relationship Id="rId19" Type="http://schemas.openxmlformats.org/officeDocument/2006/relationships/hyperlink" Target="https://podminky.urs.cz/item/CS_URS_2021_01/998223011" TargetMode="External" /><Relationship Id="rId20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22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27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29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29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27</v>
      </c>
      <c r="AL14" s="23"/>
      <c r="AM14" s="23"/>
      <c r="AN14" s="35" t="s">
        <v>29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27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32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27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32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36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37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38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39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40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41</v>
      </c>
      <c r="E29" s="48"/>
      <c r="F29" s="33" t="s">
        <v>42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43</v>
      </c>
      <c r="G30" s="48"/>
      <c r="H30" s="48"/>
      <c r="I30" s="48"/>
      <c r="J30" s="48"/>
      <c r="K30" s="48"/>
      <c r="L30" s="49">
        <v>0.14999999999999999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44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45</v>
      </c>
      <c r="G32" s="48"/>
      <c r="H32" s="48"/>
      <c r="I32" s="48"/>
      <c r="J32" s="48"/>
      <c r="K32" s="48"/>
      <c r="L32" s="49">
        <v>0.14999999999999999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46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47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48</v>
      </c>
      <c r="U35" s="55"/>
      <c r="V35" s="55"/>
      <c r="W35" s="55"/>
      <c r="X35" s="57" t="s">
        <v>49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50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VD04621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Regenerace sídliště v Bystřici pod Hostýnem - 1.etapa - ulice U Mlékárny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Bystřice pod Hostýnem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18. 11. 2021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Bystřice pod Hostýnem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30</v>
      </c>
      <c r="AJ49" s="41"/>
      <c r="AK49" s="41"/>
      <c r="AL49" s="41"/>
      <c r="AM49" s="74" t="str">
        <f>IF(E17="","",E17)</f>
        <v>ViaDesigne s.r.o.</v>
      </c>
      <c r="AN49" s="65"/>
      <c r="AO49" s="65"/>
      <c r="AP49" s="65"/>
      <c r="AQ49" s="41"/>
      <c r="AR49" s="45"/>
      <c r="AS49" s="75" t="s">
        <v>51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28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33</v>
      </c>
      <c r="AJ50" s="41"/>
      <c r="AK50" s="41"/>
      <c r="AL50" s="41"/>
      <c r="AM50" s="74" t="str">
        <f>IF(E20="","",E20)</f>
        <v xml:space="preserve"> 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52</v>
      </c>
      <c r="D52" s="88"/>
      <c r="E52" s="88"/>
      <c r="F52" s="88"/>
      <c r="G52" s="88"/>
      <c r="H52" s="89"/>
      <c r="I52" s="90" t="s">
        <v>53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54</v>
      </c>
      <c r="AH52" s="88"/>
      <c r="AI52" s="88"/>
      <c r="AJ52" s="88"/>
      <c r="AK52" s="88"/>
      <c r="AL52" s="88"/>
      <c r="AM52" s="88"/>
      <c r="AN52" s="90" t="s">
        <v>55</v>
      </c>
      <c r="AO52" s="88"/>
      <c r="AP52" s="88"/>
      <c r="AQ52" s="92" t="s">
        <v>56</v>
      </c>
      <c r="AR52" s="45"/>
      <c r="AS52" s="93" t="s">
        <v>57</v>
      </c>
      <c r="AT52" s="94" t="s">
        <v>58</v>
      </c>
      <c r="AU52" s="94" t="s">
        <v>59</v>
      </c>
      <c r="AV52" s="94" t="s">
        <v>60</v>
      </c>
      <c r="AW52" s="94" t="s">
        <v>61</v>
      </c>
      <c r="AX52" s="94" t="s">
        <v>62</v>
      </c>
      <c r="AY52" s="94" t="s">
        <v>63</v>
      </c>
      <c r="AZ52" s="94" t="s">
        <v>64</v>
      </c>
      <c r="BA52" s="94" t="s">
        <v>65</v>
      </c>
      <c r="BB52" s="94" t="s">
        <v>66</v>
      </c>
      <c r="BC52" s="94" t="s">
        <v>67</v>
      </c>
      <c r="BD52" s="95" t="s">
        <v>68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69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ROUND(AG55+AG57+AG59+AG61+AG63,2)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ROUND(AS55+AS57+AS59+AS61+AS63,2)</f>
        <v>0</v>
      </c>
      <c r="AT54" s="107">
        <f>ROUND(SUM(AV54:AW54),2)</f>
        <v>0</v>
      </c>
      <c r="AU54" s="108">
        <f>ROUND(AU55+AU57+AU59+AU61+AU63,5)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ROUND(AZ55+AZ57+AZ59+AZ61+AZ63,2)</f>
        <v>0</v>
      </c>
      <c r="BA54" s="107">
        <f>ROUND(BA55+BA57+BA59+BA61+BA63,2)</f>
        <v>0</v>
      </c>
      <c r="BB54" s="107">
        <f>ROUND(BB55+BB57+BB59+BB61+BB63,2)</f>
        <v>0</v>
      </c>
      <c r="BC54" s="107">
        <f>ROUND(BC55+BC57+BC59+BC61+BC63,2)</f>
        <v>0</v>
      </c>
      <c r="BD54" s="109">
        <f>ROUND(BD55+BD57+BD59+BD61+BD63,2)</f>
        <v>0</v>
      </c>
      <c r="BE54" s="6"/>
      <c r="BS54" s="110" t="s">
        <v>70</v>
      </c>
      <c r="BT54" s="110" t="s">
        <v>71</v>
      </c>
      <c r="BU54" s="111" t="s">
        <v>72</v>
      </c>
      <c r="BV54" s="110" t="s">
        <v>73</v>
      </c>
      <c r="BW54" s="110" t="s">
        <v>5</v>
      </c>
      <c r="BX54" s="110" t="s">
        <v>74</v>
      </c>
      <c r="CL54" s="110" t="s">
        <v>19</v>
      </c>
    </row>
    <row r="55" s="7" customFormat="1" ht="16.5" customHeight="1">
      <c r="A55" s="7"/>
      <c r="B55" s="112"/>
      <c r="C55" s="113"/>
      <c r="D55" s="114" t="s">
        <v>75</v>
      </c>
      <c r="E55" s="114"/>
      <c r="F55" s="114"/>
      <c r="G55" s="114"/>
      <c r="H55" s="114"/>
      <c r="I55" s="115"/>
      <c r="J55" s="114" t="s">
        <v>76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ROUND(AG56,2)</f>
        <v>0</v>
      </c>
      <c r="AH55" s="115"/>
      <c r="AI55" s="115"/>
      <c r="AJ55" s="115"/>
      <c r="AK55" s="115"/>
      <c r="AL55" s="115"/>
      <c r="AM55" s="115"/>
      <c r="AN55" s="117">
        <f>SUM(AG55,AT55)</f>
        <v>0</v>
      </c>
      <c r="AO55" s="115"/>
      <c r="AP55" s="115"/>
      <c r="AQ55" s="118" t="s">
        <v>77</v>
      </c>
      <c r="AR55" s="119"/>
      <c r="AS55" s="120">
        <f>ROUND(AS56,2)</f>
        <v>0</v>
      </c>
      <c r="AT55" s="121">
        <f>ROUND(SUM(AV55:AW55),2)</f>
        <v>0</v>
      </c>
      <c r="AU55" s="122">
        <f>ROUND(AU56,5)</f>
        <v>0</v>
      </c>
      <c r="AV55" s="121">
        <f>ROUND(AZ55*L29,2)</f>
        <v>0</v>
      </c>
      <c r="AW55" s="121">
        <f>ROUND(BA55*L30,2)</f>
        <v>0</v>
      </c>
      <c r="AX55" s="121">
        <f>ROUND(BB55*L29,2)</f>
        <v>0</v>
      </c>
      <c r="AY55" s="121">
        <f>ROUND(BC55*L30,2)</f>
        <v>0</v>
      </c>
      <c r="AZ55" s="121">
        <f>ROUND(AZ56,2)</f>
        <v>0</v>
      </c>
      <c r="BA55" s="121">
        <f>ROUND(BA56,2)</f>
        <v>0</v>
      </c>
      <c r="BB55" s="121">
        <f>ROUND(BB56,2)</f>
        <v>0</v>
      </c>
      <c r="BC55" s="121">
        <f>ROUND(BC56,2)</f>
        <v>0</v>
      </c>
      <c r="BD55" s="123">
        <f>ROUND(BD56,2)</f>
        <v>0</v>
      </c>
      <c r="BE55" s="7"/>
      <c r="BS55" s="124" t="s">
        <v>70</v>
      </c>
      <c r="BT55" s="124" t="s">
        <v>78</v>
      </c>
      <c r="BU55" s="124" t="s">
        <v>72</v>
      </c>
      <c r="BV55" s="124" t="s">
        <v>73</v>
      </c>
      <c r="BW55" s="124" t="s">
        <v>79</v>
      </c>
      <c r="BX55" s="124" t="s">
        <v>5</v>
      </c>
      <c r="CL55" s="124" t="s">
        <v>19</v>
      </c>
      <c r="CM55" s="124" t="s">
        <v>80</v>
      </c>
    </row>
    <row r="56" s="4" customFormat="1" ht="16.5" customHeight="1">
      <c r="A56" s="125" t="s">
        <v>81</v>
      </c>
      <c r="B56" s="64"/>
      <c r="C56" s="126"/>
      <c r="D56" s="126"/>
      <c r="E56" s="127" t="s">
        <v>75</v>
      </c>
      <c r="F56" s="127"/>
      <c r="G56" s="127"/>
      <c r="H56" s="127"/>
      <c r="I56" s="127"/>
      <c r="J56" s="126"/>
      <c r="K56" s="127" t="s">
        <v>76</v>
      </c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8">
        <f>'SO 101 - Místní komunikace'!J32</f>
        <v>0</v>
      </c>
      <c r="AH56" s="126"/>
      <c r="AI56" s="126"/>
      <c r="AJ56" s="126"/>
      <c r="AK56" s="126"/>
      <c r="AL56" s="126"/>
      <c r="AM56" s="126"/>
      <c r="AN56" s="128">
        <f>SUM(AG56,AT56)</f>
        <v>0</v>
      </c>
      <c r="AO56" s="126"/>
      <c r="AP56" s="126"/>
      <c r="AQ56" s="129" t="s">
        <v>82</v>
      </c>
      <c r="AR56" s="66"/>
      <c r="AS56" s="130">
        <v>0</v>
      </c>
      <c r="AT56" s="131">
        <f>ROUND(SUM(AV56:AW56),2)</f>
        <v>0</v>
      </c>
      <c r="AU56" s="132">
        <f>'SO 101 - Místní komunikace'!P94</f>
        <v>0</v>
      </c>
      <c r="AV56" s="131">
        <f>'SO 101 - Místní komunikace'!J35</f>
        <v>0</v>
      </c>
      <c r="AW56" s="131">
        <f>'SO 101 - Místní komunikace'!J36</f>
        <v>0</v>
      </c>
      <c r="AX56" s="131">
        <f>'SO 101 - Místní komunikace'!J37</f>
        <v>0</v>
      </c>
      <c r="AY56" s="131">
        <f>'SO 101 - Místní komunikace'!J38</f>
        <v>0</v>
      </c>
      <c r="AZ56" s="131">
        <f>'SO 101 - Místní komunikace'!F35</f>
        <v>0</v>
      </c>
      <c r="BA56" s="131">
        <f>'SO 101 - Místní komunikace'!F36</f>
        <v>0</v>
      </c>
      <c r="BB56" s="131">
        <f>'SO 101 - Místní komunikace'!F37</f>
        <v>0</v>
      </c>
      <c r="BC56" s="131">
        <f>'SO 101 - Místní komunikace'!F38</f>
        <v>0</v>
      </c>
      <c r="BD56" s="133">
        <f>'SO 101 - Místní komunikace'!F39</f>
        <v>0</v>
      </c>
      <c r="BE56" s="4"/>
      <c r="BT56" s="134" t="s">
        <v>80</v>
      </c>
      <c r="BV56" s="134" t="s">
        <v>73</v>
      </c>
      <c r="BW56" s="134" t="s">
        <v>83</v>
      </c>
      <c r="BX56" s="134" t="s">
        <v>79</v>
      </c>
      <c r="CL56" s="134" t="s">
        <v>19</v>
      </c>
    </row>
    <row r="57" s="7" customFormat="1" ht="16.5" customHeight="1">
      <c r="A57" s="7"/>
      <c r="B57" s="112"/>
      <c r="C57" s="113"/>
      <c r="D57" s="114" t="s">
        <v>84</v>
      </c>
      <c r="E57" s="114"/>
      <c r="F57" s="114"/>
      <c r="G57" s="114"/>
      <c r="H57" s="114"/>
      <c r="I57" s="115"/>
      <c r="J57" s="114" t="s">
        <v>85</v>
      </c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6">
        <f>ROUND(AG58,2)</f>
        <v>0</v>
      </c>
      <c r="AH57" s="115"/>
      <c r="AI57" s="115"/>
      <c r="AJ57" s="115"/>
      <c r="AK57" s="115"/>
      <c r="AL57" s="115"/>
      <c r="AM57" s="115"/>
      <c r="AN57" s="117">
        <f>SUM(AG57,AT57)</f>
        <v>0</v>
      </c>
      <c r="AO57" s="115"/>
      <c r="AP57" s="115"/>
      <c r="AQ57" s="118" t="s">
        <v>77</v>
      </c>
      <c r="AR57" s="119"/>
      <c r="AS57" s="120">
        <f>ROUND(AS58,2)</f>
        <v>0</v>
      </c>
      <c r="AT57" s="121">
        <f>ROUND(SUM(AV57:AW57),2)</f>
        <v>0</v>
      </c>
      <c r="AU57" s="122">
        <f>ROUND(AU58,5)</f>
        <v>0</v>
      </c>
      <c r="AV57" s="121">
        <f>ROUND(AZ57*L29,2)</f>
        <v>0</v>
      </c>
      <c r="AW57" s="121">
        <f>ROUND(BA57*L30,2)</f>
        <v>0</v>
      </c>
      <c r="AX57" s="121">
        <f>ROUND(BB57*L29,2)</f>
        <v>0</v>
      </c>
      <c r="AY57" s="121">
        <f>ROUND(BC57*L30,2)</f>
        <v>0</v>
      </c>
      <c r="AZ57" s="121">
        <f>ROUND(AZ58,2)</f>
        <v>0</v>
      </c>
      <c r="BA57" s="121">
        <f>ROUND(BA58,2)</f>
        <v>0</v>
      </c>
      <c r="BB57" s="121">
        <f>ROUND(BB58,2)</f>
        <v>0</v>
      </c>
      <c r="BC57" s="121">
        <f>ROUND(BC58,2)</f>
        <v>0</v>
      </c>
      <c r="BD57" s="123">
        <f>ROUND(BD58,2)</f>
        <v>0</v>
      </c>
      <c r="BE57" s="7"/>
      <c r="BS57" s="124" t="s">
        <v>70</v>
      </c>
      <c r="BT57" s="124" t="s">
        <v>78</v>
      </c>
      <c r="BU57" s="124" t="s">
        <v>72</v>
      </c>
      <c r="BV57" s="124" t="s">
        <v>73</v>
      </c>
      <c r="BW57" s="124" t="s">
        <v>86</v>
      </c>
      <c r="BX57" s="124" t="s">
        <v>5</v>
      </c>
      <c r="CL57" s="124" t="s">
        <v>19</v>
      </c>
      <c r="CM57" s="124" t="s">
        <v>80</v>
      </c>
    </row>
    <row r="58" s="4" customFormat="1" ht="16.5" customHeight="1">
      <c r="A58" s="125" t="s">
        <v>81</v>
      </c>
      <c r="B58" s="64"/>
      <c r="C58" s="126"/>
      <c r="D58" s="126"/>
      <c r="E58" s="127" t="s">
        <v>84</v>
      </c>
      <c r="F58" s="127"/>
      <c r="G58" s="127"/>
      <c r="H58" s="127"/>
      <c r="I58" s="127"/>
      <c r="J58" s="126"/>
      <c r="K58" s="127" t="s">
        <v>85</v>
      </c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8">
        <f>'SO 102 - Parkovací a odst...'!J32</f>
        <v>0</v>
      </c>
      <c r="AH58" s="126"/>
      <c r="AI58" s="126"/>
      <c r="AJ58" s="126"/>
      <c r="AK58" s="126"/>
      <c r="AL58" s="126"/>
      <c r="AM58" s="126"/>
      <c r="AN58" s="128">
        <f>SUM(AG58,AT58)</f>
        <v>0</v>
      </c>
      <c r="AO58" s="126"/>
      <c r="AP58" s="126"/>
      <c r="AQ58" s="129" t="s">
        <v>82</v>
      </c>
      <c r="AR58" s="66"/>
      <c r="AS58" s="130">
        <v>0</v>
      </c>
      <c r="AT58" s="131">
        <f>ROUND(SUM(AV58:AW58),2)</f>
        <v>0</v>
      </c>
      <c r="AU58" s="132">
        <f>'SO 102 - Parkovací a odst...'!P95</f>
        <v>0</v>
      </c>
      <c r="AV58" s="131">
        <f>'SO 102 - Parkovací a odst...'!J35</f>
        <v>0</v>
      </c>
      <c r="AW58" s="131">
        <f>'SO 102 - Parkovací a odst...'!J36</f>
        <v>0</v>
      </c>
      <c r="AX58" s="131">
        <f>'SO 102 - Parkovací a odst...'!J37</f>
        <v>0</v>
      </c>
      <c r="AY58" s="131">
        <f>'SO 102 - Parkovací a odst...'!J38</f>
        <v>0</v>
      </c>
      <c r="AZ58" s="131">
        <f>'SO 102 - Parkovací a odst...'!F35</f>
        <v>0</v>
      </c>
      <c r="BA58" s="131">
        <f>'SO 102 - Parkovací a odst...'!F36</f>
        <v>0</v>
      </c>
      <c r="BB58" s="131">
        <f>'SO 102 - Parkovací a odst...'!F37</f>
        <v>0</v>
      </c>
      <c r="BC58" s="131">
        <f>'SO 102 - Parkovací a odst...'!F38</f>
        <v>0</v>
      </c>
      <c r="BD58" s="133">
        <f>'SO 102 - Parkovací a odst...'!F39</f>
        <v>0</v>
      </c>
      <c r="BE58" s="4"/>
      <c r="BT58" s="134" t="s">
        <v>80</v>
      </c>
      <c r="BV58" s="134" t="s">
        <v>73</v>
      </c>
      <c r="BW58" s="134" t="s">
        <v>87</v>
      </c>
      <c r="BX58" s="134" t="s">
        <v>86</v>
      </c>
      <c r="CL58" s="134" t="s">
        <v>19</v>
      </c>
    </row>
    <row r="59" s="7" customFormat="1" ht="16.5" customHeight="1">
      <c r="A59" s="7"/>
      <c r="B59" s="112"/>
      <c r="C59" s="113"/>
      <c r="D59" s="114" t="s">
        <v>88</v>
      </c>
      <c r="E59" s="114"/>
      <c r="F59" s="114"/>
      <c r="G59" s="114"/>
      <c r="H59" s="114"/>
      <c r="I59" s="115"/>
      <c r="J59" s="114" t="s">
        <v>89</v>
      </c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6">
        <f>ROUND(AG60,2)</f>
        <v>0</v>
      </c>
      <c r="AH59" s="115"/>
      <c r="AI59" s="115"/>
      <c r="AJ59" s="115"/>
      <c r="AK59" s="115"/>
      <c r="AL59" s="115"/>
      <c r="AM59" s="115"/>
      <c r="AN59" s="117">
        <f>SUM(AG59,AT59)</f>
        <v>0</v>
      </c>
      <c r="AO59" s="115"/>
      <c r="AP59" s="115"/>
      <c r="AQ59" s="118" t="s">
        <v>77</v>
      </c>
      <c r="AR59" s="119"/>
      <c r="AS59" s="120">
        <f>ROUND(AS60,2)</f>
        <v>0</v>
      </c>
      <c r="AT59" s="121">
        <f>ROUND(SUM(AV59:AW59),2)</f>
        <v>0</v>
      </c>
      <c r="AU59" s="122">
        <f>ROUND(AU60,5)</f>
        <v>0</v>
      </c>
      <c r="AV59" s="121">
        <f>ROUND(AZ59*L29,2)</f>
        <v>0</v>
      </c>
      <c r="AW59" s="121">
        <f>ROUND(BA59*L30,2)</f>
        <v>0</v>
      </c>
      <c r="AX59" s="121">
        <f>ROUND(BB59*L29,2)</f>
        <v>0</v>
      </c>
      <c r="AY59" s="121">
        <f>ROUND(BC59*L30,2)</f>
        <v>0</v>
      </c>
      <c r="AZ59" s="121">
        <f>ROUND(AZ60,2)</f>
        <v>0</v>
      </c>
      <c r="BA59" s="121">
        <f>ROUND(BA60,2)</f>
        <v>0</v>
      </c>
      <c r="BB59" s="121">
        <f>ROUND(BB60,2)</f>
        <v>0</v>
      </c>
      <c r="BC59" s="121">
        <f>ROUND(BC60,2)</f>
        <v>0</v>
      </c>
      <c r="BD59" s="123">
        <f>ROUND(BD60,2)</f>
        <v>0</v>
      </c>
      <c r="BE59" s="7"/>
      <c r="BS59" s="124" t="s">
        <v>70</v>
      </c>
      <c r="BT59" s="124" t="s">
        <v>78</v>
      </c>
      <c r="BU59" s="124" t="s">
        <v>72</v>
      </c>
      <c r="BV59" s="124" t="s">
        <v>73</v>
      </c>
      <c r="BW59" s="124" t="s">
        <v>90</v>
      </c>
      <c r="BX59" s="124" t="s">
        <v>5</v>
      </c>
      <c r="CL59" s="124" t="s">
        <v>19</v>
      </c>
      <c r="CM59" s="124" t="s">
        <v>80</v>
      </c>
    </row>
    <row r="60" s="4" customFormat="1" ht="16.5" customHeight="1">
      <c r="A60" s="125" t="s">
        <v>81</v>
      </c>
      <c r="B60" s="64"/>
      <c r="C60" s="126"/>
      <c r="D60" s="126"/>
      <c r="E60" s="127" t="s">
        <v>88</v>
      </c>
      <c r="F60" s="127"/>
      <c r="G60" s="127"/>
      <c r="H60" s="127"/>
      <c r="I60" s="127"/>
      <c r="J60" s="126"/>
      <c r="K60" s="127" t="s">
        <v>89</v>
      </c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8">
        <f>'SO 103 - Chodníky'!J32</f>
        <v>0</v>
      </c>
      <c r="AH60" s="126"/>
      <c r="AI60" s="126"/>
      <c r="AJ60" s="126"/>
      <c r="AK60" s="126"/>
      <c r="AL60" s="126"/>
      <c r="AM60" s="126"/>
      <c r="AN60" s="128">
        <f>SUM(AG60,AT60)</f>
        <v>0</v>
      </c>
      <c r="AO60" s="126"/>
      <c r="AP60" s="126"/>
      <c r="AQ60" s="129" t="s">
        <v>82</v>
      </c>
      <c r="AR60" s="66"/>
      <c r="AS60" s="130">
        <v>0</v>
      </c>
      <c r="AT60" s="131">
        <f>ROUND(SUM(AV60:AW60),2)</f>
        <v>0</v>
      </c>
      <c r="AU60" s="132">
        <f>'SO 103 - Chodníky'!P96</f>
        <v>0</v>
      </c>
      <c r="AV60" s="131">
        <f>'SO 103 - Chodníky'!J35</f>
        <v>0</v>
      </c>
      <c r="AW60" s="131">
        <f>'SO 103 - Chodníky'!J36</f>
        <v>0</v>
      </c>
      <c r="AX60" s="131">
        <f>'SO 103 - Chodníky'!J37</f>
        <v>0</v>
      </c>
      <c r="AY60" s="131">
        <f>'SO 103 - Chodníky'!J38</f>
        <v>0</v>
      </c>
      <c r="AZ60" s="131">
        <f>'SO 103 - Chodníky'!F35</f>
        <v>0</v>
      </c>
      <c r="BA60" s="131">
        <f>'SO 103 - Chodníky'!F36</f>
        <v>0</v>
      </c>
      <c r="BB60" s="131">
        <f>'SO 103 - Chodníky'!F37</f>
        <v>0</v>
      </c>
      <c r="BC60" s="131">
        <f>'SO 103 - Chodníky'!F38</f>
        <v>0</v>
      </c>
      <c r="BD60" s="133">
        <f>'SO 103 - Chodníky'!F39</f>
        <v>0</v>
      </c>
      <c r="BE60" s="4"/>
      <c r="BT60" s="134" t="s">
        <v>80</v>
      </c>
      <c r="BV60" s="134" t="s">
        <v>73</v>
      </c>
      <c r="BW60" s="134" t="s">
        <v>91</v>
      </c>
      <c r="BX60" s="134" t="s">
        <v>90</v>
      </c>
      <c r="CL60" s="134" t="s">
        <v>19</v>
      </c>
    </row>
    <row r="61" s="7" customFormat="1" ht="16.5" customHeight="1">
      <c r="A61" s="7"/>
      <c r="B61" s="112"/>
      <c r="C61" s="113"/>
      <c r="D61" s="114" t="s">
        <v>92</v>
      </c>
      <c r="E61" s="114"/>
      <c r="F61" s="114"/>
      <c r="G61" s="114"/>
      <c r="H61" s="114"/>
      <c r="I61" s="115"/>
      <c r="J61" s="114" t="s">
        <v>93</v>
      </c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6">
        <f>ROUND(AG62,2)</f>
        <v>0</v>
      </c>
      <c r="AH61" s="115"/>
      <c r="AI61" s="115"/>
      <c r="AJ61" s="115"/>
      <c r="AK61" s="115"/>
      <c r="AL61" s="115"/>
      <c r="AM61" s="115"/>
      <c r="AN61" s="117">
        <f>SUM(AG61,AT61)</f>
        <v>0</v>
      </c>
      <c r="AO61" s="115"/>
      <c r="AP61" s="115"/>
      <c r="AQ61" s="118" t="s">
        <v>77</v>
      </c>
      <c r="AR61" s="119"/>
      <c r="AS61" s="120">
        <f>ROUND(AS62,2)</f>
        <v>0</v>
      </c>
      <c r="AT61" s="121">
        <f>ROUND(SUM(AV61:AW61),2)</f>
        <v>0</v>
      </c>
      <c r="AU61" s="122">
        <f>ROUND(AU62,5)</f>
        <v>0</v>
      </c>
      <c r="AV61" s="121">
        <f>ROUND(AZ61*L29,2)</f>
        <v>0</v>
      </c>
      <c r="AW61" s="121">
        <f>ROUND(BA61*L30,2)</f>
        <v>0</v>
      </c>
      <c r="AX61" s="121">
        <f>ROUND(BB61*L29,2)</f>
        <v>0</v>
      </c>
      <c r="AY61" s="121">
        <f>ROUND(BC61*L30,2)</f>
        <v>0</v>
      </c>
      <c r="AZ61" s="121">
        <f>ROUND(AZ62,2)</f>
        <v>0</v>
      </c>
      <c r="BA61" s="121">
        <f>ROUND(BA62,2)</f>
        <v>0</v>
      </c>
      <c r="BB61" s="121">
        <f>ROUND(BB62,2)</f>
        <v>0</v>
      </c>
      <c r="BC61" s="121">
        <f>ROUND(BC62,2)</f>
        <v>0</v>
      </c>
      <c r="BD61" s="123">
        <f>ROUND(BD62,2)</f>
        <v>0</v>
      </c>
      <c r="BE61" s="7"/>
      <c r="BS61" s="124" t="s">
        <v>70</v>
      </c>
      <c r="BT61" s="124" t="s">
        <v>78</v>
      </c>
      <c r="BU61" s="124" t="s">
        <v>72</v>
      </c>
      <c r="BV61" s="124" t="s">
        <v>73</v>
      </c>
      <c r="BW61" s="124" t="s">
        <v>94</v>
      </c>
      <c r="BX61" s="124" t="s">
        <v>5</v>
      </c>
      <c r="CL61" s="124" t="s">
        <v>19</v>
      </c>
      <c r="CM61" s="124" t="s">
        <v>80</v>
      </c>
    </row>
    <row r="62" s="4" customFormat="1" ht="16.5" customHeight="1">
      <c r="A62" s="125" t="s">
        <v>81</v>
      </c>
      <c r="B62" s="64"/>
      <c r="C62" s="126"/>
      <c r="D62" s="126"/>
      <c r="E62" s="127" t="s">
        <v>92</v>
      </c>
      <c r="F62" s="127"/>
      <c r="G62" s="127"/>
      <c r="H62" s="127"/>
      <c r="I62" s="127"/>
      <c r="J62" s="126"/>
      <c r="K62" s="127" t="s">
        <v>93</v>
      </c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8">
        <f>'SO 104 - Úprava veřejných...'!J32</f>
        <v>0</v>
      </c>
      <c r="AH62" s="126"/>
      <c r="AI62" s="126"/>
      <c r="AJ62" s="126"/>
      <c r="AK62" s="126"/>
      <c r="AL62" s="126"/>
      <c r="AM62" s="126"/>
      <c r="AN62" s="128">
        <f>SUM(AG62,AT62)</f>
        <v>0</v>
      </c>
      <c r="AO62" s="126"/>
      <c r="AP62" s="126"/>
      <c r="AQ62" s="129" t="s">
        <v>82</v>
      </c>
      <c r="AR62" s="66"/>
      <c r="AS62" s="130">
        <v>0</v>
      </c>
      <c r="AT62" s="131">
        <f>ROUND(SUM(AV62:AW62),2)</f>
        <v>0</v>
      </c>
      <c r="AU62" s="132">
        <f>'SO 104 - Úprava veřejných...'!P92</f>
        <v>0</v>
      </c>
      <c r="AV62" s="131">
        <f>'SO 104 - Úprava veřejných...'!J35</f>
        <v>0</v>
      </c>
      <c r="AW62" s="131">
        <f>'SO 104 - Úprava veřejných...'!J36</f>
        <v>0</v>
      </c>
      <c r="AX62" s="131">
        <f>'SO 104 - Úprava veřejných...'!J37</f>
        <v>0</v>
      </c>
      <c r="AY62" s="131">
        <f>'SO 104 - Úprava veřejných...'!J38</f>
        <v>0</v>
      </c>
      <c r="AZ62" s="131">
        <f>'SO 104 - Úprava veřejných...'!F35</f>
        <v>0</v>
      </c>
      <c r="BA62" s="131">
        <f>'SO 104 - Úprava veřejných...'!F36</f>
        <v>0</v>
      </c>
      <c r="BB62" s="131">
        <f>'SO 104 - Úprava veřejných...'!F37</f>
        <v>0</v>
      </c>
      <c r="BC62" s="131">
        <f>'SO 104 - Úprava veřejných...'!F38</f>
        <v>0</v>
      </c>
      <c r="BD62" s="133">
        <f>'SO 104 - Úprava veřejných...'!F39</f>
        <v>0</v>
      </c>
      <c r="BE62" s="4"/>
      <c r="BT62" s="134" t="s">
        <v>80</v>
      </c>
      <c r="BV62" s="134" t="s">
        <v>73</v>
      </c>
      <c r="BW62" s="134" t="s">
        <v>95</v>
      </c>
      <c r="BX62" s="134" t="s">
        <v>94</v>
      </c>
      <c r="CL62" s="134" t="s">
        <v>19</v>
      </c>
    </row>
    <row r="63" s="7" customFormat="1" ht="16.5" customHeight="1">
      <c r="A63" s="7"/>
      <c r="B63" s="112"/>
      <c r="C63" s="113"/>
      <c r="D63" s="114" t="s">
        <v>96</v>
      </c>
      <c r="E63" s="114"/>
      <c r="F63" s="114"/>
      <c r="G63" s="114"/>
      <c r="H63" s="114"/>
      <c r="I63" s="115"/>
      <c r="J63" s="114" t="s">
        <v>97</v>
      </c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6">
        <f>ROUND(AG64,2)</f>
        <v>0</v>
      </c>
      <c r="AH63" s="115"/>
      <c r="AI63" s="115"/>
      <c r="AJ63" s="115"/>
      <c r="AK63" s="115"/>
      <c r="AL63" s="115"/>
      <c r="AM63" s="115"/>
      <c r="AN63" s="117">
        <f>SUM(AG63,AT63)</f>
        <v>0</v>
      </c>
      <c r="AO63" s="115"/>
      <c r="AP63" s="115"/>
      <c r="AQ63" s="118" t="s">
        <v>77</v>
      </c>
      <c r="AR63" s="119"/>
      <c r="AS63" s="120">
        <f>ROUND(AS64,2)</f>
        <v>0</v>
      </c>
      <c r="AT63" s="121">
        <f>ROUND(SUM(AV63:AW63),2)</f>
        <v>0</v>
      </c>
      <c r="AU63" s="122">
        <f>ROUND(AU64,5)</f>
        <v>0</v>
      </c>
      <c r="AV63" s="121">
        <f>ROUND(AZ63*L29,2)</f>
        <v>0</v>
      </c>
      <c r="AW63" s="121">
        <f>ROUND(BA63*L30,2)</f>
        <v>0</v>
      </c>
      <c r="AX63" s="121">
        <f>ROUND(BB63*L29,2)</f>
        <v>0</v>
      </c>
      <c r="AY63" s="121">
        <f>ROUND(BC63*L30,2)</f>
        <v>0</v>
      </c>
      <c r="AZ63" s="121">
        <f>ROUND(AZ64,2)</f>
        <v>0</v>
      </c>
      <c r="BA63" s="121">
        <f>ROUND(BA64,2)</f>
        <v>0</v>
      </c>
      <c r="BB63" s="121">
        <f>ROUND(BB64,2)</f>
        <v>0</v>
      </c>
      <c r="BC63" s="121">
        <f>ROUND(BC64,2)</f>
        <v>0</v>
      </c>
      <c r="BD63" s="123">
        <f>ROUND(BD64,2)</f>
        <v>0</v>
      </c>
      <c r="BE63" s="7"/>
      <c r="BS63" s="124" t="s">
        <v>70</v>
      </c>
      <c r="BT63" s="124" t="s">
        <v>78</v>
      </c>
      <c r="BU63" s="124" t="s">
        <v>72</v>
      </c>
      <c r="BV63" s="124" t="s">
        <v>73</v>
      </c>
      <c r="BW63" s="124" t="s">
        <v>98</v>
      </c>
      <c r="BX63" s="124" t="s">
        <v>5</v>
      </c>
      <c r="CL63" s="124" t="s">
        <v>19</v>
      </c>
      <c r="CM63" s="124" t="s">
        <v>80</v>
      </c>
    </row>
    <row r="64" s="4" customFormat="1" ht="16.5" customHeight="1">
      <c r="A64" s="125" t="s">
        <v>81</v>
      </c>
      <c r="B64" s="64"/>
      <c r="C64" s="126"/>
      <c r="D64" s="126"/>
      <c r="E64" s="127" t="s">
        <v>96</v>
      </c>
      <c r="F64" s="127"/>
      <c r="G64" s="127"/>
      <c r="H64" s="127"/>
      <c r="I64" s="127"/>
      <c r="J64" s="126"/>
      <c r="K64" s="127" t="s">
        <v>97</v>
      </c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8">
        <f>'VRN - Vedlejší rozpočtové...'!J32</f>
        <v>0</v>
      </c>
      <c r="AH64" s="126"/>
      <c r="AI64" s="126"/>
      <c r="AJ64" s="126"/>
      <c r="AK64" s="126"/>
      <c r="AL64" s="126"/>
      <c r="AM64" s="126"/>
      <c r="AN64" s="128">
        <f>SUM(AG64,AT64)</f>
        <v>0</v>
      </c>
      <c r="AO64" s="126"/>
      <c r="AP64" s="126"/>
      <c r="AQ64" s="129" t="s">
        <v>82</v>
      </c>
      <c r="AR64" s="66"/>
      <c r="AS64" s="135">
        <v>0</v>
      </c>
      <c r="AT64" s="136">
        <f>ROUND(SUM(AV64:AW64),2)</f>
        <v>0</v>
      </c>
      <c r="AU64" s="137">
        <f>'VRN - Vedlejší rozpočtové...'!P89</f>
        <v>0</v>
      </c>
      <c r="AV64" s="136">
        <f>'VRN - Vedlejší rozpočtové...'!J35</f>
        <v>0</v>
      </c>
      <c r="AW64" s="136">
        <f>'VRN - Vedlejší rozpočtové...'!J36</f>
        <v>0</v>
      </c>
      <c r="AX64" s="136">
        <f>'VRN - Vedlejší rozpočtové...'!J37</f>
        <v>0</v>
      </c>
      <c r="AY64" s="136">
        <f>'VRN - Vedlejší rozpočtové...'!J38</f>
        <v>0</v>
      </c>
      <c r="AZ64" s="136">
        <f>'VRN - Vedlejší rozpočtové...'!F35</f>
        <v>0</v>
      </c>
      <c r="BA64" s="136">
        <f>'VRN - Vedlejší rozpočtové...'!F36</f>
        <v>0</v>
      </c>
      <c r="BB64" s="136">
        <f>'VRN - Vedlejší rozpočtové...'!F37</f>
        <v>0</v>
      </c>
      <c r="BC64" s="136">
        <f>'VRN - Vedlejší rozpočtové...'!F38</f>
        <v>0</v>
      </c>
      <c r="BD64" s="138">
        <f>'VRN - Vedlejší rozpočtové...'!F39</f>
        <v>0</v>
      </c>
      <c r="BE64" s="4"/>
      <c r="BT64" s="134" t="s">
        <v>80</v>
      </c>
      <c r="BV64" s="134" t="s">
        <v>73</v>
      </c>
      <c r="BW64" s="134" t="s">
        <v>99</v>
      </c>
      <c r="BX64" s="134" t="s">
        <v>98</v>
      </c>
      <c r="CL64" s="134" t="s">
        <v>19</v>
      </c>
    </row>
    <row r="65" s="2" customFormat="1" ht="30" customHeight="1">
      <c r="A65" s="39"/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5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</row>
    <row r="66" s="2" customFormat="1" ht="6.96" customHeight="1">
      <c r="A66" s="39"/>
      <c r="B66" s="60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45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</row>
  </sheetData>
  <sheetProtection sheet="1" formatColumns="0" formatRows="0" objects="1" scenarios="1" spinCount="100000" saltValue="52riyA7tWVm+9AGWNlf0+kbRK4zRQpQWXyNPNvOh7B5bVZ3h1S8utbKAhwMJv9rPC5HV15rWr53UWLdSfUCmCA==" hashValue="AxEle5PqTlw/QEDy59XU4UUzBFr4TRpLahk0syRD62Ra5ri6aom1JGrZ89GeplAYmDHtawR4AjAIaoWuGuHKWg==" algorithmName="SHA-512" password="CC35"/>
  <mergeCells count="78">
    <mergeCell ref="C52:G52"/>
    <mergeCell ref="D57:H57"/>
    <mergeCell ref="D63:H63"/>
    <mergeCell ref="D59:H59"/>
    <mergeCell ref="D55:H55"/>
    <mergeCell ref="D61:H61"/>
    <mergeCell ref="E58:I58"/>
    <mergeCell ref="E56:I56"/>
    <mergeCell ref="E60:I60"/>
    <mergeCell ref="E64:I64"/>
    <mergeCell ref="E62:I62"/>
    <mergeCell ref="I52:AF52"/>
    <mergeCell ref="J57:AF57"/>
    <mergeCell ref="J61:AF61"/>
    <mergeCell ref="J55:AF55"/>
    <mergeCell ref="J59:AF59"/>
    <mergeCell ref="J63:AF63"/>
    <mergeCell ref="K62:AF62"/>
    <mergeCell ref="K56:AF56"/>
    <mergeCell ref="K58:AF58"/>
    <mergeCell ref="K64:AF64"/>
    <mergeCell ref="K60:AF60"/>
    <mergeCell ref="L45:AO45"/>
    <mergeCell ref="AG54:AM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W29:AE29"/>
    <mergeCell ref="L29:P29"/>
    <mergeCell ref="AK30:AO30"/>
    <mergeCell ref="W30:AE30"/>
    <mergeCell ref="L30:P30"/>
    <mergeCell ref="W31:AE31"/>
    <mergeCell ref="L31:P31"/>
    <mergeCell ref="AK31:AO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E2"/>
    <mergeCell ref="AG52:AM52"/>
    <mergeCell ref="AG61:AM61"/>
    <mergeCell ref="AG63:AM63"/>
    <mergeCell ref="AG62:AM62"/>
    <mergeCell ref="AG55:AM55"/>
    <mergeCell ref="AG60:AM60"/>
    <mergeCell ref="AG64:AM64"/>
    <mergeCell ref="AG59:AM59"/>
    <mergeCell ref="AG56:AM56"/>
    <mergeCell ref="AG57:AM57"/>
    <mergeCell ref="AG58:AM58"/>
    <mergeCell ref="AM49:AP49"/>
    <mergeCell ref="AM50:AP50"/>
    <mergeCell ref="AM47:AN47"/>
    <mergeCell ref="AN63:AP63"/>
    <mergeCell ref="AN52:AP52"/>
    <mergeCell ref="AN58:AP58"/>
    <mergeCell ref="AN61:AP61"/>
    <mergeCell ref="AN57:AP57"/>
    <mergeCell ref="AN60:AP60"/>
    <mergeCell ref="AN55:AP55"/>
    <mergeCell ref="AN56:AP56"/>
    <mergeCell ref="AN59:AP59"/>
    <mergeCell ref="AN62:AP62"/>
    <mergeCell ref="AN64:AP64"/>
    <mergeCell ref="AS49:AT51"/>
    <mergeCell ref="AN54:AP54"/>
  </mergeCells>
  <hyperlinks>
    <hyperlink ref="A56" location="'SO 101 - Místní komunikace'!C2" display="/"/>
    <hyperlink ref="A58" location="'SO 102 - Parkovací a odst...'!C2" display="/"/>
    <hyperlink ref="A60" location="'SO 103 - Chodníky'!C2" display="/"/>
    <hyperlink ref="A62" location="'SO 104 - Úprava veřejných...'!C2" display="/"/>
    <hyperlink ref="A64" location="'VRN - Vedlejší rozpočtové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83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21"/>
      <c r="AT3" s="18" t="s">
        <v>80</v>
      </c>
    </row>
    <row r="4" s="1" customFormat="1" ht="24.96" customHeight="1">
      <c r="B4" s="21"/>
      <c r="D4" s="141" t="s">
        <v>100</v>
      </c>
      <c r="L4" s="21"/>
      <c r="M4" s="14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3" t="s">
        <v>16</v>
      </c>
      <c r="L6" s="21"/>
    </row>
    <row r="7" s="1" customFormat="1" ht="16.5" customHeight="1">
      <c r="B7" s="21"/>
      <c r="E7" s="144" t="str">
        <f>'Rekapitulace stavby'!K6</f>
        <v>Regenerace sídliště v Bystřici pod Hostýnem - 1.etapa - ulice U Mlékárny</v>
      </c>
      <c r="F7" s="143"/>
      <c r="G7" s="143"/>
      <c r="H7" s="143"/>
      <c r="L7" s="21"/>
    </row>
    <row r="8" s="1" customFormat="1" ht="12" customHeight="1">
      <c r="B8" s="21"/>
      <c r="D8" s="143" t="s">
        <v>101</v>
      </c>
      <c r="L8" s="21"/>
    </row>
    <row r="9" s="2" customFormat="1" ht="16.5" customHeight="1">
      <c r="A9" s="39"/>
      <c r="B9" s="45"/>
      <c r="C9" s="39"/>
      <c r="D9" s="39"/>
      <c r="E9" s="144" t="s">
        <v>102</v>
      </c>
      <c r="F9" s="39"/>
      <c r="G9" s="39"/>
      <c r="H9" s="39"/>
      <c r="I9" s="39"/>
      <c r="J9" s="39"/>
      <c r="K9" s="39"/>
      <c r="L9" s="14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43" t="s">
        <v>103</v>
      </c>
      <c r="E10" s="39"/>
      <c r="F10" s="39"/>
      <c r="G10" s="39"/>
      <c r="H10" s="39"/>
      <c r="I10" s="39"/>
      <c r="J10" s="39"/>
      <c r="K10" s="39"/>
      <c r="L10" s="14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46" t="s">
        <v>102</v>
      </c>
      <c r="F11" s="39"/>
      <c r="G11" s="39"/>
      <c r="H11" s="39"/>
      <c r="I11" s="39"/>
      <c r="J11" s="39"/>
      <c r="K11" s="39"/>
      <c r="L11" s="14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14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43" t="s">
        <v>18</v>
      </c>
      <c r="E13" s="39"/>
      <c r="F13" s="134" t="s">
        <v>19</v>
      </c>
      <c r="G13" s="39"/>
      <c r="H13" s="39"/>
      <c r="I13" s="143" t="s">
        <v>20</v>
      </c>
      <c r="J13" s="134" t="s">
        <v>19</v>
      </c>
      <c r="K13" s="39"/>
      <c r="L13" s="14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3" t="s">
        <v>21</v>
      </c>
      <c r="E14" s="39"/>
      <c r="F14" s="134" t="s">
        <v>22</v>
      </c>
      <c r="G14" s="39"/>
      <c r="H14" s="39"/>
      <c r="I14" s="143" t="s">
        <v>23</v>
      </c>
      <c r="J14" s="147" t="str">
        <f>'Rekapitulace stavby'!AN8</f>
        <v>18. 11. 2021</v>
      </c>
      <c r="K14" s="39"/>
      <c r="L14" s="14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14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43" t="s">
        <v>25</v>
      </c>
      <c r="E16" s="39"/>
      <c r="F16" s="39"/>
      <c r="G16" s="39"/>
      <c r="H16" s="39"/>
      <c r="I16" s="143" t="s">
        <v>26</v>
      </c>
      <c r="J16" s="134" t="s">
        <v>19</v>
      </c>
      <c r="K16" s="39"/>
      <c r="L16" s="14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34" t="s">
        <v>22</v>
      </c>
      <c r="F17" s="39"/>
      <c r="G17" s="39"/>
      <c r="H17" s="39"/>
      <c r="I17" s="143" t="s">
        <v>27</v>
      </c>
      <c r="J17" s="134" t="s">
        <v>19</v>
      </c>
      <c r="K17" s="39"/>
      <c r="L17" s="14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14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43" t="s">
        <v>28</v>
      </c>
      <c r="E19" s="39"/>
      <c r="F19" s="39"/>
      <c r="G19" s="39"/>
      <c r="H19" s="39"/>
      <c r="I19" s="143" t="s">
        <v>26</v>
      </c>
      <c r="J19" s="34" t="str">
        <f>'Rekapitulace stavby'!AN13</f>
        <v>Vyplň údaj</v>
      </c>
      <c r="K19" s="39"/>
      <c r="L19" s="14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34"/>
      <c r="G20" s="134"/>
      <c r="H20" s="134"/>
      <c r="I20" s="143" t="s">
        <v>27</v>
      </c>
      <c r="J20" s="34" t="str">
        <f>'Rekapitulace stavby'!AN14</f>
        <v>Vyplň údaj</v>
      </c>
      <c r="K20" s="39"/>
      <c r="L20" s="14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14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43" t="s">
        <v>30</v>
      </c>
      <c r="E22" s="39"/>
      <c r="F22" s="39"/>
      <c r="G22" s="39"/>
      <c r="H22" s="39"/>
      <c r="I22" s="143" t="s">
        <v>26</v>
      </c>
      <c r="J22" s="134" t="s">
        <v>19</v>
      </c>
      <c r="K22" s="39"/>
      <c r="L22" s="14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34" t="s">
        <v>31</v>
      </c>
      <c r="F23" s="39"/>
      <c r="G23" s="39"/>
      <c r="H23" s="39"/>
      <c r="I23" s="143" t="s">
        <v>27</v>
      </c>
      <c r="J23" s="134" t="s">
        <v>19</v>
      </c>
      <c r="K23" s="39"/>
      <c r="L23" s="14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14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43" t="s">
        <v>33</v>
      </c>
      <c r="E25" s="39"/>
      <c r="F25" s="39"/>
      <c r="G25" s="39"/>
      <c r="H25" s="39"/>
      <c r="I25" s="143" t="s">
        <v>26</v>
      </c>
      <c r="J25" s="134" t="str">
        <f>IF('Rekapitulace stavby'!AN19="","",'Rekapitulace stavby'!AN19)</f>
        <v/>
      </c>
      <c r="K25" s="39"/>
      <c r="L25" s="14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34" t="str">
        <f>IF('Rekapitulace stavby'!E20="","",'Rekapitulace stavby'!E20)</f>
        <v xml:space="preserve"> </v>
      </c>
      <c r="F26" s="39"/>
      <c r="G26" s="39"/>
      <c r="H26" s="39"/>
      <c r="I26" s="143" t="s">
        <v>27</v>
      </c>
      <c r="J26" s="134" t="str">
        <f>IF('Rekapitulace stavby'!AN20="","",'Rekapitulace stavby'!AN20)</f>
        <v/>
      </c>
      <c r="K26" s="39"/>
      <c r="L26" s="14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145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43" t="s">
        <v>35</v>
      </c>
      <c r="E28" s="39"/>
      <c r="F28" s="39"/>
      <c r="G28" s="39"/>
      <c r="H28" s="39"/>
      <c r="I28" s="39"/>
      <c r="J28" s="39"/>
      <c r="K28" s="39"/>
      <c r="L28" s="14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48"/>
      <c r="B29" s="149"/>
      <c r="C29" s="148"/>
      <c r="D29" s="148"/>
      <c r="E29" s="150" t="s">
        <v>104</v>
      </c>
      <c r="F29" s="150"/>
      <c r="G29" s="150"/>
      <c r="H29" s="150"/>
      <c r="I29" s="148"/>
      <c r="J29" s="148"/>
      <c r="K29" s="148"/>
      <c r="L29" s="151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14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2"/>
      <c r="E31" s="152"/>
      <c r="F31" s="152"/>
      <c r="G31" s="152"/>
      <c r="H31" s="152"/>
      <c r="I31" s="152"/>
      <c r="J31" s="152"/>
      <c r="K31" s="152"/>
      <c r="L31" s="14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53" t="s">
        <v>37</v>
      </c>
      <c r="E32" s="39"/>
      <c r="F32" s="39"/>
      <c r="G32" s="39"/>
      <c r="H32" s="39"/>
      <c r="I32" s="39"/>
      <c r="J32" s="154">
        <f>ROUND(J94, 2)</f>
        <v>0</v>
      </c>
      <c r="K32" s="39"/>
      <c r="L32" s="14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2"/>
      <c r="E33" s="152"/>
      <c r="F33" s="152"/>
      <c r="G33" s="152"/>
      <c r="H33" s="152"/>
      <c r="I33" s="152"/>
      <c r="J33" s="152"/>
      <c r="K33" s="152"/>
      <c r="L33" s="14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55" t="s">
        <v>39</v>
      </c>
      <c r="G34" s="39"/>
      <c r="H34" s="39"/>
      <c r="I34" s="155" t="s">
        <v>38</v>
      </c>
      <c r="J34" s="155" t="s">
        <v>40</v>
      </c>
      <c r="K34" s="39"/>
      <c r="L34" s="14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56" t="s">
        <v>41</v>
      </c>
      <c r="E35" s="143" t="s">
        <v>42</v>
      </c>
      <c r="F35" s="157">
        <f>ROUND((SUM(BE94:BE447)),  2)</f>
        <v>0</v>
      </c>
      <c r="G35" s="39"/>
      <c r="H35" s="39"/>
      <c r="I35" s="158">
        <v>0.20999999999999999</v>
      </c>
      <c r="J35" s="157">
        <f>ROUND(((SUM(BE94:BE447))*I35),  2)</f>
        <v>0</v>
      </c>
      <c r="K35" s="39"/>
      <c r="L35" s="14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43" t="s">
        <v>43</v>
      </c>
      <c r="F36" s="157">
        <f>ROUND((SUM(BF94:BF447)),  2)</f>
        <v>0</v>
      </c>
      <c r="G36" s="39"/>
      <c r="H36" s="39"/>
      <c r="I36" s="158">
        <v>0.14999999999999999</v>
      </c>
      <c r="J36" s="157">
        <f>ROUND(((SUM(BF94:BF447))*I36),  2)</f>
        <v>0</v>
      </c>
      <c r="K36" s="39"/>
      <c r="L36" s="14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3" t="s">
        <v>44</v>
      </c>
      <c r="F37" s="157">
        <f>ROUND((SUM(BG94:BG447)),  2)</f>
        <v>0</v>
      </c>
      <c r="G37" s="39"/>
      <c r="H37" s="39"/>
      <c r="I37" s="158">
        <v>0.20999999999999999</v>
      </c>
      <c r="J37" s="157">
        <f>0</f>
        <v>0</v>
      </c>
      <c r="K37" s="39"/>
      <c r="L37" s="14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43" t="s">
        <v>45</v>
      </c>
      <c r="F38" s="157">
        <f>ROUND((SUM(BH94:BH447)),  2)</f>
        <v>0</v>
      </c>
      <c r="G38" s="39"/>
      <c r="H38" s="39"/>
      <c r="I38" s="158">
        <v>0.14999999999999999</v>
      </c>
      <c r="J38" s="157">
        <f>0</f>
        <v>0</v>
      </c>
      <c r="K38" s="39"/>
      <c r="L38" s="14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43" t="s">
        <v>46</v>
      </c>
      <c r="F39" s="157">
        <f>ROUND((SUM(BI94:BI447)),  2)</f>
        <v>0</v>
      </c>
      <c r="G39" s="39"/>
      <c r="H39" s="39"/>
      <c r="I39" s="158">
        <v>0</v>
      </c>
      <c r="J39" s="157">
        <f>0</f>
        <v>0</v>
      </c>
      <c r="K39" s="39"/>
      <c r="L39" s="14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14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59"/>
      <c r="D41" s="160" t="s">
        <v>47</v>
      </c>
      <c r="E41" s="161"/>
      <c r="F41" s="161"/>
      <c r="G41" s="162" t="s">
        <v>48</v>
      </c>
      <c r="H41" s="163" t="s">
        <v>49</v>
      </c>
      <c r="I41" s="161"/>
      <c r="J41" s="164">
        <f>SUM(J32:J39)</f>
        <v>0</v>
      </c>
      <c r="K41" s="165"/>
      <c r="L41" s="145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45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6" s="2" customFormat="1" ht="6.96" customHeight="1">
      <c r="A46" s="39"/>
      <c r="B46" s="168"/>
      <c r="C46" s="169"/>
      <c r="D46" s="169"/>
      <c r="E46" s="169"/>
      <c r="F46" s="169"/>
      <c r="G46" s="169"/>
      <c r="H46" s="169"/>
      <c r="I46" s="169"/>
      <c r="J46" s="169"/>
      <c r="K46" s="169"/>
      <c r="L46" s="14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24.96" customHeight="1">
      <c r="A47" s="39"/>
      <c r="B47" s="40"/>
      <c r="C47" s="24" t="s">
        <v>105</v>
      </c>
      <c r="D47" s="41"/>
      <c r="E47" s="41"/>
      <c r="F47" s="41"/>
      <c r="G47" s="41"/>
      <c r="H47" s="41"/>
      <c r="I47" s="41"/>
      <c r="J47" s="41"/>
      <c r="K47" s="41"/>
      <c r="L47" s="14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14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16</v>
      </c>
      <c r="D49" s="41"/>
      <c r="E49" s="41"/>
      <c r="F49" s="41"/>
      <c r="G49" s="41"/>
      <c r="H49" s="41"/>
      <c r="I49" s="41"/>
      <c r="J49" s="41"/>
      <c r="K49" s="41"/>
      <c r="L49" s="14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170" t="str">
        <f>E7</f>
        <v>Regenerace sídliště v Bystřici pod Hostýnem - 1.etapa - ulice U Mlékárny</v>
      </c>
      <c r="F50" s="33"/>
      <c r="G50" s="33"/>
      <c r="H50" s="33"/>
      <c r="I50" s="41"/>
      <c r="J50" s="41"/>
      <c r="K50" s="41"/>
      <c r="L50" s="14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1" customFormat="1" ht="12" customHeight="1">
      <c r="B51" s="22"/>
      <c r="C51" s="33" t="s">
        <v>101</v>
      </c>
      <c r="D51" s="23"/>
      <c r="E51" s="23"/>
      <c r="F51" s="23"/>
      <c r="G51" s="23"/>
      <c r="H51" s="23"/>
      <c r="I51" s="23"/>
      <c r="J51" s="23"/>
      <c r="K51" s="23"/>
      <c r="L51" s="21"/>
    </row>
    <row r="52" s="2" customFormat="1" ht="16.5" customHeight="1">
      <c r="A52" s="39"/>
      <c r="B52" s="40"/>
      <c r="C52" s="41"/>
      <c r="D52" s="41"/>
      <c r="E52" s="170" t="s">
        <v>102</v>
      </c>
      <c r="F52" s="41"/>
      <c r="G52" s="41"/>
      <c r="H52" s="41"/>
      <c r="I52" s="41"/>
      <c r="J52" s="41"/>
      <c r="K52" s="41"/>
      <c r="L52" s="14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12" customHeight="1">
      <c r="A53" s="39"/>
      <c r="B53" s="40"/>
      <c r="C53" s="33" t="s">
        <v>103</v>
      </c>
      <c r="D53" s="41"/>
      <c r="E53" s="41"/>
      <c r="F53" s="41"/>
      <c r="G53" s="41"/>
      <c r="H53" s="41"/>
      <c r="I53" s="41"/>
      <c r="J53" s="41"/>
      <c r="K53" s="41"/>
      <c r="L53" s="14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6.5" customHeight="1">
      <c r="A54" s="39"/>
      <c r="B54" s="40"/>
      <c r="C54" s="41"/>
      <c r="D54" s="41"/>
      <c r="E54" s="70" t="str">
        <f>E11</f>
        <v>SO 101 - Místní komunikace</v>
      </c>
      <c r="F54" s="41"/>
      <c r="G54" s="41"/>
      <c r="H54" s="41"/>
      <c r="I54" s="41"/>
      <c r="J54" s="41"/>
      <c r="K54" s="41"/>
      <c r="L54" s="14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6.96" customHeight="1">
      <c r="A55" s="39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14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2" customHeight="1">
      <c r="A56" s="39"/>
      <c r="B56" s="40"/>
      <c r="C56" s="33" t="s">
        <v>21</v>
      </c>
      <c r="D56" s="41"/>
      <c r="E56" s="41"/>
      <c r="F56" s="28" t="str">
        <f>F14</f>
        <v>Bystřice pod Hostýnem</v>
      </c>
      <c r="G56" s="41"/>
      <c r="H56" s="41"/>
      <c r="I56" s="33" t="s">
        <v>23</v>
      </c>
      <c r="J56" s="73" t="str">
        <f>IF(J14="","",J14)</f>
        <v>18. 11. 2021</v>
      </c>
      <c r="K56" s="41"/>
      <c r="L56" s="14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14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5.15" customHeight="1">
      <c r="A58" s="39"/>
      <c r="B58" s="40"/>
      <c r="C58" s="33" t="s">
        <v>25</v>
      </c>
      <c r="D58" s="41"/>
      <c r="E58" s="41"/>
      <c r="F58" s="28" t="str">
        <f>E17</f>
        <v>Bystřice pod Hostýnem</v>
      </c>
      <c r="G58" s="41"/>
      <c r="H58" s="41"/>
      <c r="I58" s="33" t="s">
        <v>30</v>
      </c>
      <c r="J58" s="37" t="str">
        <f>E23</f>
        <v>ViaDesigne s.r.o.</v>
      </c>
      <c r="K58" s="41"/>
      <c r="L58" s="14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15.15" customHeight="1">
      <c r="A59" s="39"/>
      <c r="B59" s="40"/>
      <c r="C59" s="33" t="s">
        <v>28</v>
      </c>
      <c r="D59" s="41"/>
      <c r="E59" s="41"/>
      <c r="F59" s="28" t="str">
        <f>IF(E20="","",E20)</f>
        <v>Vyplň údaj</v>
      </c>
      <c r="G59" s="41"/>
      <c r="H59" s="41"/>
      <c r="I59" s="33" t="s">
        <v>33</v>
      </c>
      <c r="J59" s="37" t="str">
        <f>E26</f>
        <v xml:space="preserve"> </v>
      </c>
      <c r="K59" s="41"/>
      <c r="L59" s="14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0.32" customHeight="1">
      <c r="A60" s="39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145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29.28" customHeight="1">
      <c r="A61" s="39"/>
      <c r="B61" s="40"/>
      <c r="C61" s="171" t="s">
        <v>106</v>
      </c>
      <c r="D61" s="172"/>
      <c r="E61" s="172"/>
      <c r="F61" s="172"/>
      <c r="G61" s="172"/>
      <c r="H61" s="172"/>
      <c r="I61" s="172"/>
      <c r="J61" s="173" t="s">
        <v>107</v>
      </c>
      <c r="K61" s="172"/>
      <c r="L61" s="145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4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2.8" customHeight="1">
      <c r="A63" s="39"/>
      <c r="B63" s="40"/>
      <c r="C63" s="174" t="s">
        <v>69</v>
      </c>
      <c r="D63" s="41"/>
      <c r="E63" s="41"/>
      <c r="F63" s="41"/>
      <c r="G63" s="41"/>
      <c r="H63" s="41"/>
      <c r="I63" s="41"/>
      <c r="J63" s="103">
        <f>J94</f>
        <v>0</v>
      </c>
      <c r="K63" s="41"/>
      <c r="L63" s="14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U63" s="18" t="s">
        <v>108</v>
      </c>
    </row>
    <row r="64" s="9" customFormat="1" ht="24.96" customHeight="1">
      <c r="A64" s="9"/>
      <c r="B64" s="175"/>
      <c r="C64" s="176"/>
      <c r="D64" s="177" t="s">
        <v>109</v>
      </c>
      <c r="E64" s="178"/>
      <c r="F64" s="178"/>
      <c r="G64" s="178"/>
      <c r="H64" s="178"/>
      <c r="I64" s="178"/>
      <c r="J64" s="179">
        <f>J95</f>
        <v>0</v>
      </c>
      <c r="K64" s="176"/>
      <c r="L64" s="18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1"/>
      <c r="C65" s="126"/>
      <c r="D65" s="182" t="s">
        <v>110</v>
      </c>
      <c r="E65" s="183"/>
      <c r="F65" s="183"/>
      <c r="G65" s="183"/>
      <c r="H65" s="183"/>
      <c r="I65" s="183"/>
      <c r="J65" s="184">
        <f>J96</f>
        <v>0</v>
      </c>
      <c r="K65" s="126"/>
      <c r="L65" s="185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1"/>
      <c r="C66" s="126"/>
      <c r="D66" s="182" t="s">
        <v>111</v>
      </c>
      <c r="E66" s="183"/>
      <c r="F66" s="183"/>
      <c r="G66" s="183"/>
      <c r="H66" s="183"/>
      <c r="I66" s="183"/>
      <c r="J66" s="184">
        <f>J198</f>
        <v>0</v>
      </c>
      <c r="K66" s="126"/>
      <c r="L66" s="185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1"/>
      <c r="C67" s="126"/>
      <c r="D67" s="182" t="s">
        <v>112</v>
      </c>
      <c r="E67" s="183"/>
      <c r="F67" s="183"/>
      <c r="G67" s="183"/>
      <c r="H67" s="183"/>
      <c r="I67" s="183"/>
      <c r="J67" s="184">
        <f>J223</f>
        <v>0</v>
      </c>
      <c r="K67" s="126"/>
      <c r="L67" s="185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1"/>
      <c r="C68" s="126"/>
      <c r="D68" s="182" t="s">
        <v>113</v>
      </c>
      <c r="E68" s="183"/>
      <c r="F68" s="183"/>
      <c r="G68" s="183"/>
      <c r="H68" s="183"/>
      <c r="I68" s="183"/>
      <c r="J68" s="184">
        <f>J229</f>
        <v>0</v>
      </c>
      <c r="K68" s="126"/>
      <c r="L68" s="185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1"/>
      <c r="C69" s="126"/>
      <c r="D69" s="182" t="s">
        <v>114</v>
      </c>
      <c r="E69" s="183"/>
      <c r="F69" s="183"/>
      <c r="G69" s="183"/>
      <c r="H69" s="183"/>
      <c r="I69" s="183"/>
      <c r="J69" s="184">
        <f>J272</f>
        <v>0</v>
      </c>
      <c r="K69" s="126"/>
      <c r="L69" s="185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1"/>
      <c r="C70" s="126"/>
      <c r="D70" s="182" t="s">
        <v>115</v>
      </c>
      <c r="E70" s="183"/>
      <c r="F70" s="183"/>
      <c r="G70" s="183"/>
      <c r="H70" s="183"/>
      <c r="I70" s="183"/>
      <c r="J70" s="184">
        <f>J324</f>
        <v>0</v>
      </c>
      <c r="K70" s="126"/>
      <c r="L70" s="185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1"/>
      <c r="C71" s="126"/>
      <c r="D71" s="182" t="s">
        <v>116</v>
      </c>
      <c r="E71" s="183"/>
      <c r="F71" s="183"/>
      <c r="G71" s="183"/>
      <c r="H71" s="183"/>
      <c r="I71" s="183"/>
      <c r="J71" s="184">
        <f>J406</f>
        <v>0</v>
      </c>
      <c r="K71" s="126"/>
      <c r="L71" s="185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1"/>
      <c r="C72" s="126"/>
      <c r="D72" s="182" t="s">
        <v>117</v>
      </c>
      <c r="E72" s="183"/>
      <c r="F72" s="183"/>
      <c r="G72" s="183"/>
      <c r="H72" s="183"/>
      <c r="I72" s="183"/>
      <c r="J72" s="184">
        <f>J443</f>
        <v>0</v>
      </c>
      <c r="K72" s="126"/>
      <c r="L72" s="185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2" customFormat="1" ht="21.84" customHeight="1">
      <c r="A73" s="39"/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14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60"/>
      <c r="C74" s="61"/>
      <c r="D74" s="61"/>
      <c r="E74" s="61"/>
      <c r="F74" s="61"/>
      <c r="G74" s="61"/>
      <c r="H74" s="61"/>
      <c r="I74" s="61"/>
      <c r="J74" s="61"/>
      <c r="K74" s="61"/>
      <c r="L74" s="14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8" s="2" customFormat="1" ht="6.96" customHeight="1">
      <c r="A78" s="39"/>
      <c r="B78" s="62"/>
      <c r="C78" s="63"/>
      <c r="D78" s="63"/>
      <c r="E78" s="63"/>
      <c r="F78" s="63"/>
      <c r="G78" s="63"/>
      <c r="H78" s="63"/>
      <c r="I78" s="63"/>
      <c r="J78" s="63"/>
      <c r="K78" s="63"/>
      <c r="L78" s="14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24.96" customHeight="1">
      <c r="A79" s="39"/>
      <c r="B79" s="40"/>
      <c r="C79" s="24" t="s">
        <v>118</v>
      </c>
      <c r="D79" s="41"/>
      <c r="E79" s="41"/>
      <c r="F79" s="41"/>
      <c r="G79" s="41"/>
      <c r="H79" s="41"/>
      <c r="I79" s="41"/>
      <c r="J79" s="41"/>
      <c r="K79" s="41"/>
      <c r="L79" s="14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4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2" customHeight="1">
      <c r="A81" s="39"/>
      <c r="B81" s="40"/>
      <c r="C81" s="33" t="s">
        <v>16</v>
      </c>
      <c r="D81" s="41"/>
      <c r="E81" s="41"/>
      <c r="F81" s="41"/>
      <c r="G81" s="41"/>
      <c r="H81" s="41"/>
      <c r="I81" s="41"/>
      <c r="J81" s="41"/>
      <c r="K81" s="41"/>
      <c r="L81" s="14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6.5" customHeight="1">
      <c r="A82" s="39"/>
      <c r="B82" s="40"/>
      <c r="C82" s="41"/>
      <c r="D82" s="41"/>
      <c r="E82" s="170" t="str">
        <f>E7</f>
        <v>Regenerace sídliště v Bystřici pod Hostýnem - 1.etapa - ulice U Mlékárny</v>
      </c>
      <c r="F82" s="33"/>
      <c r="G82" s="33"/>
      <c r="H82" s="33"/>
      <c r="I82" s="41"/>
      <c r="J82" s="41"/>
      <c r="K82" s="41"/>
      <c r="L82" s="14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1" customFormat="1" ht="12" customHeight="1">
      <c r="B83" s="22"/>
      <c r="C83" s="33" t="s">
        <v>101</v>
      </c>
      <c r="D83" s="23"/>
      <c r="E83" s="23"/>
      <c r="F83" s="23"/>
      <c r="G83" s="23"/>
      <c r="H83" s="23"/>
      <c r="I83" s="23"/>
      <c r="J83" s="23"/>
      <c r="K83" s="23"/>
      <c r="L83" s="21"/>
    </row>
    <row r="84" s="2" customFormat="1" ht="16.5" customHeight="1">
      <c r="A84" s="39"/>
      <c r="B84" s="40"/>
      <c r="C84" s="41"/>
      <c r="D84" s="41"/>
      <c r="E84" s="170" t="s">
        <v>102</v>
      </c>
      <c r="F84" s="41"/>
      <c r="G84" s="41"/>
      <c r="H84" s="41"/>
      <c r="I84" s="41"/>
      <c r="J84" s="41"/>
      <c r="K84" s="41"/>
      <c r="L84" s="14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2" customHeight="1">
      <c r="A85" s="39"/>
      <c r="B85" s="40"/>
      <c r="C85" s="33" t="s">
        <v>103</v>
      </c>
      <c r="D85" s="41"/>
      <c r="E85" s="41"/>
      <c r="F85" s="41"/>
      <c r="G85" s="41"/>
      <c r="H85" s="41"/>
      <c r="I85" s="41"/>
      <c r="J85" s="41"/>
      <c r="K85" s="41"/>
      <c r="L85" s="14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6.5" customHeight="1">
      <c r="A86" s="39"/>
      <c r="B86" s="40"/>
      <c r="C86" s="41"/>
      <c r="D86" s="41"/>
      <c r="E86" s="70" t="str">
        <f>E11</f>
        <v>SO 101 - Místní komunikace</v>
      </c>
      <c r="F86" s="41"/>
      <c r="G86" s="41"/>
      <c r="H86" s="41"/>
      <c r="I86" s="41"/>
      <c r="J86" s="41"/>
      <c r="K86" s="41"/>
      <c r="L86" s="14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6.96" customHeight="1">
      <c r="A87" s="39"/>
      <c r="B87" s="40"/>
      <c r="C87" s="41"/>
      <c r="D87" s="41"/>
      <c r="E87" s="41"/>
      <c r="F87" s="41"/>
      <c r="G87" s="41"/>
      <c r="H87" s="41"/>
      <c r="I87" s="41"/>
      <c r="J87" s="41"/>
      <c r="K87" s="41"/>
      <c r="L87" s="14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21</v>
      </c>
      <c r="D88" s="41"/>
      <c r="E88" s="41"/>
      <c r="F88" s="28" t="str">
        <f>F14</f>
        <v>Bystřice pod Hostýnem</v>
      </c>
      <c r="G88" s="41"/>
      <c r="H88" s="41"/>
      <c r="I88" s="33" t="s">
        <v>23</v>
      </c>
      <c r="J88" s="73" t="str">
        <f>IF(J14="","",J14)</f>
        <v>18. 11. 2021</v>
      </c>
      <c r="K88" s="41"/>
      <c r="L88" s="14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6.96" customHeight="1">
      <c r="A89" s="39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14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5.15" customHeight="1">
      <c r="A90" s="39"/>
      <c r="B90" s="40"/>
      <c r="C90" s="33" t="s">
        <v>25</v>
      </c>
      <c r="D90" s="41"/>
      <c r="E90" s="41"/>
      <c r="F90" s="28" t="str">
        <f>E17</f>
        <v>Bystřice pod Hostýnem</v>
      </c>
      <c r="G90" s="41"/>
      <c r="H90" s="41"/>
      <c r="I90" s="33" t="s">
        <v>30</v>
      </c>
      <c r="J90" s="37" t="str">
        <f>E23</f>
        <v>ViaDesigne s.r.o.</v>
      </c>
      <c r="K90" s="41"/>
      <c r="L90" s="14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28</v>
      </c>
      <c r="D91" s="41"/>
      <c r="E91" s="41"/>
      <c r="F91" s="28" t="str">
        <f>IF(E20="","",E20)</f>
        <v>Vyplň údaj</v>
      </c>
      <c r="G91" s="41"/>
      <c r="H91" s="41"/>
      <c r="I91" s="33" t="s">
        <v>33</v>
      </c>
      <c r="J91" s="37" t="str">
        <f>E26</f>
        <v xml:space="preserve"> </v>
      </c>
      <c r="K91" s="41"/>
      <c r="L91" s="145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0.32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145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11" customFormat="1" ht="29.28" customHeight="1">
      <c r="A93" s="186"/>
      <c r="B93" s="187"/>
      <c r="C93" s="188" t="s">
        <v>119</v>
      </c>
      <c r="D93" s="189" t="s">
        <v>56</v>
      </c>
      <c r="E93" s="189" t="s">
        <v>52</v>
      </c>
      <c r="F93" s="189" t="s">
        <v>53</v>
      </c>
      <c r="G93" s="189" t="s">
        <v>120</v>
      </c>
      <c r="H93" s="189" t="s">
        <v>121</v>
      </c>
      <c r="I93" s="189" t="s">
        <v>122</v>
      </c>
      <c r="J93" s="189" t="s">
        <v>107</v>
      </c>
      <c r="K93" s="190" t="s">
        <v>123</v>
      </c>
      <c r="L93" s="191"/>
      <c r="M93" s="93" t="s">
        <v>19</v>
      </c>
      <c r="N93" s="94" t="s">
        <v>41</v>
      </c>
      <c r="O93" s="94" t="s">
        <v>124</v>
      </c>
      <c r="P93" s="94" t="s">
        <v>125</v>
      </c>
      <c r="Q93" s="94" t="s">
        <v>126</v>
      </c>
      <c r="R93" s="94" t="s">
        <v>127</v>
      </c>
      <c r="S93" s="94" t="s">
        <v>128</v>
      </c>
      <c r="T93" s="95" t="s">
        <v>129</v>
      </c>
      <c r="U93" s="186"/>
      <c r="V93" s="186"/>
      <c r="W93" s="186"/>
      <c r="X93" s="186"/>
      <c r="Y93" s="186"/>
      <c r="Z93" s="186"/>
      <c r="AA93" s="186"/>
      <c r="AB93" s="186"/>
      <c r="AC93" s="186"/>
      <c r="AD93" s="186"/>
      <c r="AE93" s="186"/>
    </row>
    <row r="94" s="2" customFormat="1" ht="22.8" customHeight="1">
      <c r="A94" s="39"/>
      <c r="B94" s="40"/>
      <c r="C94" s="100" t="s">
        <v>130</v>
      </c>
      <c r="D94" s="41"/>
      <c r="E94" s="41"/>
      <c r="F94" s="41"/>
      <c r="G94" s="41"/>
      <c r="H94" s="41"/>
      <c r="I94" s="41"/>
      <c r="J94" s="192">
        <f>BK94</f>
        <v>0</v>
      </c>
      <c r="K94" s="41"/>
      <c r="L94" s="45"/>
      <c r="M94" s="96"/>
      <c r="N94" s="193"/>
      <c r="O94" s="97"/>
      <c r="P94" s="194">
        <f>P95</f>
        <v>0</v>
      </c>
      <c r="Q94" s="97"/>
      <c r="R94" s="194">
        <f>R95</f>
        <v>560.04965063999998</v>
      </c>
      <c r="S94" s="97"/>
      <c r="T94" s="195">
        <f>T95</f>
        <v>1199.5320000000002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70</v>
      </c>
      <c r="AU94" s="18" t="s">
        <v>108</v>
      </c>
      <c r="BK94" s="196">
        <f>BK95</f>
        <v>0</v>
      </c>
    </row>
    <row r="95" s="12" customFormat="1" ht="25.92" customHeight="1">
      <c r="A95" s="12"/>
      <c r="B95" s="197"/>
      <c r="C95" s="198"/>
      <c r="D95" s="199" t="s">
        <v>70</v>
      </c>
      <c r="E95" s="200" t="s">
        <v>131</v>
      </c>
      <c r="F95" s="200" t="s">
        <v>132</v>
      </c>
      <c r="G95" s="198"/>
      <c r="H95" s="198"/>
      <c r="I95" s="201"/>
      <c r="J95" s="202">
        <f>BK95</f>
        <v>0</v>
      </c>
      <c r="K95" s="198"/>
      <c r="L95" s="203"/>
      <c r="M95" s="204"/>
      <c r="N95" s="205"/>
      <c r="O95" s="205"/>
      <c r="P95" s="206">
        <f>P96+P198+P223+P229+P272+P324+P406+P443</f>
        <v>0</v>
      </c>
      <c r="Q95" s="205"/>
      <c r="R95" s="206">
        <f>R96+R198+R223+R229+R272+R324+R406+R443</f>
        <v>560.04965063999998</v>
      </c>
      <c r="S95" s="205"/>
      <c r="T95" s="207">
        <f>T96+T198+T223+T229+T272+T324+T406+T443</f>
        <v>1199.5320000000002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8" t="s">
        <v>78</v>
      </c>
      <c r="AT95" s="209" t="s">
        <v>70</v>
      </c>
      <c r="AU95" s="209" t="s">
        <v>71</v>
      </c>
      <c r="AY95" s="208" t="s">
        <v>133</v>
      </c>
      <c r="BK95" s="210">
        <f>BK96+BK198+BK223+BK229+BK272+BK324+BK406+BK443</f>
        <v>0</v>
      </c>
    </row>
    <row r="96" s="12" customFormat="1" ht="22.8" customHeight="1">
      <c r="A96" s="12"/>
      <c r="B96" s="197"/>
      <c r="C96" s="198"/>
      <c r="D96" s="199" t="s">
        <v>70</v>
      </c>
      <c r="E96" s="211" t="s">
        <v>78</v>
      </c>
      <c r="F96" s="211" t="s">
        <v>134</v>
      </c>
      <c r="G96" s="198"/>
      <c r="H96" s="198"/>
      <c r="I96" s="201"/>
      <c r="J96" s="212">
        <f>BK96</f>
        <v>0</v>
      </c>
      <c r="K96" s="198"/>
      <c r="L96" s="203"/>
      <c r="M96" s="204"/>
      <c r="N96" s="205"/>
      <c r="O96" s="205"/>
      <c r="P96" s="206">
        <f>SUM(P97:P197)</f>
        <v>0</v>
      </c>
      <c r="Q96" s="205"/>
      <c r="R96" s="206">
        <f>SUM(R97:R197)</f>
        <v>79.251552000000004</v>
      </c>
      <c r="S96" s="205"/>
      <c r="T96" s="207">
        <f>SUM(T97:T197)</f>
        <v>1196.6160000000002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8" t="s">
        <v>78</v>
      </c>
      <c r="AT96" s="209" t="s">
        <v>70</v>
      </c>
      <c r="AU96" s="209" t="s">
        <v>78</v>
      </c>
      <c r="AY96" s="208" t="s">
        <v>133</v>
      </c>
      <c r="BK96" s="210">
        <f>SUM(BK97:BK197)</f>
        <v>0</v>
      </c>
    </row>
    <row r="97" s="2" customFormat="1" ht="16.5" customHeight="1">
      <c r="A97" s="39"/>
      <c r="B97" s="40"/>
      <c r="C97" s="213" t="s">
        <v>78</v>
      </c>
      <c r="D97" s="213" t="s">
        <v>135</v>
      </c>
      <c r="E97" s="214" t="s">
        <v>136</v>
      </c>
      <c r="F97" s="215" t="s">
        <v>137</v>
      </c>
      <c r="G97" s="216" t="s">
        <v>138</v>
      </c>
      <c r="H97" s="217">
        <v>6</v>
      </c>
      <c r="I97" s="218"/>
      <c r="J97" s="219">
        <f>ROUND(I97*H97,2)</f>
        <v>0</v>
      </c>
      <c r="K97" s="215" t="s">
        <v>139</v>
      </c>
      <c r="L97" s="45"/>
      <c r="M97" s="220" t="s">
        <v>19</v>
      </c>
      <c r="N97" s="221" t="s">
        <v>42</v>
      </c>
      <c r="O97" s="85"/>
      <c r="P97" s="222">
        <f>O97*H97</f>
        <v>0</v>
      </c>
      <c r="Q97" s="222">
        <v>0</v>
      </c>
      <c r="R97" s="222">
        <f>Q97*H97</f>
        <v>0</v>
      </c>
      <c r="S97" s="222">
        <v>0.255</v>
      </c>
      <c r="T97" s="223">
        <f>S97*H97</f>
        <v>1.53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24" t="s">
        <v>140</v>
      </c>
      <c r="AT97" s="224" t="s">
        <v>135</v>
      </c>
      <c r="AU97" s="224" t="s">
        <v>80</v>
      </c>
      <c r="AY97" s="18" t="s">
        <v>133</v>
      </c>
      <c r="BE97" s="225">
        <f>IF(N97="základní",J97,0)</f>
        <v>0</v>
      </c>
      <c r="BF97" s="225">
        <f>IF(N97="snížená",J97,0)</f>
        <v>0</v>
      </c>
      <c r="BG97" s="225">
        <f>IF(N97="zákl. přenesená",J97,0)</f>
        <v>0</v>
      </c>
      <c r="BH97" s="225">
        <f>IF(N97="sníž. přenesená",J97,0)</f>
        <v>0</v>
      </c>
      <c r="BI97" s="225">
        <f>IF(N97="nulová",J97,0)</f>
        <v>0</v>
      </c>
      <c r="BJ97" s="18" t="s">
        <v>78</v>
      </c>
      <c r="BK97" s="225">
        <f>ROUND(I97*H97,2)</f>
        <v>0</v>
      </c>
      <c r="BL97" s="18" t="s">
        <v>140</v>
      </c>
      <c r="BM97" s="224" t="s">
        <v>141</v>
      </c>
    </row>
    <row r="98" s="2" customFormat="1">
      <c r="A98" s="39"/>
      <c r="B98" s="40"/>
      <c r="C98" s="41"/>
      <c r="D98" s="226" t="s">
        <v>142</v>
      </c>
      <c r="E98" s="41"/>
      <c r="F98" s="227" t="s">
        <v>143</v>
      </c>
      <c r="G98" s="41"/>
      <c r="H98" s="41"/>
      <c r="I98" s="228"/>
      <c r="J98" s="41"/>
      <c r="K98" s="41"/>
      <c r="L98" s="45"/>
      <c r="M98" s="229"/>
      <c r="N98" s="230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142</v>
      </c>
      <c r="AU98" s="18" t="s">
        <v>80</v>
      </c>
    </row>
    <row r="99" s="2" customFormat="1">
      <c r="A99" s="39"/>
      <c r="B99" s="40"/>
      <c r="C99" s="41"/>
      <c r="D99" s="231" t="s">
        <v>144</v>
      </c>
      <c r="E99" s="41"/>
      <c r="F99" s="232" t="s">
        <v>145</v>
      </c>
      <c r="G99" s="41"/>
      <c r="H99" s="41"/>
      <c r="I99" s="228"/>
      <c r="J99" s="41"/>
      <c r="K99" s="41"/>
      <c r="L99" s="45"/>
      <c r="M99" s="229"/>
      <c r="N99" s="230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144</v>
      </c>
      <c r="AU99" s="18" t="s">
        <v>80</v>
      </c>
    </row>
    <row r="100" s="2" customFormat="1">
      <c r="A100" s="39"/>
      <c r="B100" s="40"/>
      <c r="C100" s="41"/>
      <c r="D100" s="226" t="s">
        <v>146</v>
      </c>
      <c r="E100" s="41"/>
      <c r="F100" s="233" t="s">
        <v>147</v>
      </c>
      <c r="G100" s="41"/>
      <c r="H100" s="41"/>
      <c r="I100" s="228"/>
      <c r="J100" s="41"/>
      <c r="K100" s="41"/>
      <c r="L100" s="45"/>
      <c r="M100" s="229"/>
      <c r="N100" s="230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146</v>
      </c>
      <c r="AU100" s="18" t="s">
        <v>80</v>
      </c>
    </row>
    <row r="101" s="13" customFormat="1">
      <c r="A101" s="13"/>
      <c r="B101" s="234"/>
      <c r="C101" s="235"/>
      <c r="D101" s="226" t="s">
        <v>148</v>
      </c>
      <c r="E101" s="236" t="s">
        <v>19</v>
      </c>
      <c r="F101" s="237" t="s">
        <v>149</v>
      </c>
      <c r="G101" s="235"/>
      <c r="H101" s="238">
        <v>6</v>
      </c>
      <c r="I101" s="239"/>
      <c r="J101" s="235"/>
      <c r="K101" s="235"/>
      <c r="L101" s="240"/>
      <c r="M101" s="241"/>
      <c r="N101" s="242"/>
      <c r="O101" s="242"/>
      <c r="P101" s="242"/>
      <c r="Q101" s="242"/>
      <c r="R101" s="242"/>
      <c r="S101" s="242"/>
      <c r="T101" s="24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44" t="s">
        <v>148</v>
      </c>
      <c r="AU101" s="244" t="s">
        <v>80</v>
      </c>
      <c r="AV101" s="13" t="s">
        <v>80</v>
      </c>
      <c r="AW101" s="13" t="s">
        <v>32</v>
      </c>
      <c r="AX101" s="13" t="s">
        <v>78</v>
      </c>
      <c r="AY101" s="244" t="s">
        <v>133</v>
      </c>
    </row>
    <row r="102" s="2" customFormat="1" ht="16.5" customHeight="1">
      <c r="A102" s="39"/>
      <c r="B102" s="40"/>
      <c r="C102" s="213" t="s">
        <v>80</v>
      </c>
      <c r="D102" s="213" t="s">
        <v>135</v>
      </c>
      <c r="E102" s="214" t="s">
        <v>150</v>
      </c>
      <c r="F102" s="215" t="s">
        <v>151</v>
      </c>
      <c r="G102" s="216" t="s">
        <v>138</v>
      </c>
      <c r="H102" s="217">
        <v>1232</v>
      </c>
      <c r="I102" s="218"/>
      <c r="J102" s="219">
        <f>ROUND(I102*H102,2)</f>
        <v>0</v>
      </c>
      <c r="K102" s="215" t="s">
        <v>139</v>
      </c>
      <c r="L102" s="45"/>
      <c r="M102" s="220" t="s">
        <v>19</v>
      </c>
      <c r="N102" s="221" t="s">
        <v>42</v>
      </c>
      <c r="O102" s="85"/>
      <c r="P102" s="222">
        <f>O102*H102</f>
        <v>0</v>
      </c>
      <c r="Q102" s="222">
        <v>0</v>
      </c>
      <c r="R102" s="222">
        <f>Q102*H102</f>
        <v>0</v>
      </c>
      <c r="S102" s="222">
        <v>0.44</v>
      </c>
      <c r="T102" s="223">
        <f>S102*H102</f>
        <v>542.08000000000004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24" t="s">
        <v>140</v>
      </c>
      <c r="AT102" s="224" t="s">
        <v>135</v>
      </c>
      <c r="AU102" s="224" t="s">
        <v>80</v>
      </c>
      <c r="AY102" s="18" t="s">
        <v>133</v>
      </c>
      <c r="BE102" s="225">
        <f>IF(N102="základní",J102,0)</f>
        <v>0</v>
      </c>
      <c r="BF102" s="225">
        <f>IF(N102="snížená",J102,0)</f>
        <v>0</v>
      </c>
      <c r="BG102" s="225">
        <f>IF(N102="zákl. přenesená",J102,0)</f>
        <v>0</v>
      </c>
      <c r="BH102" s="225">
        <f>IF(N102="sníž. přenesená",J102,0)</f>
        <v>0</v>
      </c>
      <c r="BI102" s="225">
        <f>IF(N102="nulová",J102,0)</f>
        <v>0</v>
      </c>
      <c r="BJ102" s="18" t="s">
        <v>78</v>
      </c>
      <c r="BK102" s="225">
        <f>ROUND(I102*H102,2)</f>
        <v>0</v>
      </c>
      <c r="BL102" s="18" t="s">
        <v>140</v>
      </c>
      <c r="BM102" s="224" t="s">
        <v>152</v>
      </c>
    </row>
    <row r="103" s="2" customFormat="1">
      <c r="A103" s="39"/>
      <c r="B103" s="40"/>
      <c r="C103" s="41"/>
      <c r="D103" s="226" t="s">
        <v>142</v>
      </c>
      <c r="E103" s="41"/>
      <c r="F103" s="227" t="s">
        <v>153</v>
      </c>
      <c r="G103" s="41"/>
      <c r="H103" s="41"/>
      <c r="I103" s="228"/>
      <c r="J103" s="41"/>
      <c r="K103" s="41"/>
      <c r="L103" s="45"/>
      <c r="M103" s="229"/>
      <c r="N103" s="230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142</v>
      </c>
      <c r="AU103" s="18" t="s">
        <v>80</v>
      </c>
    </row>
    <row r="104" s="2" customFormat="1">
      <c r="A104" s="39"/>
      <c r="B104" s="40"/>
      <c r="C104" s="41"/>
      <c r="D104" s="231" t="s">
        <v>144</v>
      </c>
      <c r="E104" s="41"/>
      <c r="F104" s="232" t="s">
        <v>154</v>
      </c>
      <c r="G104" s="41"/>
      <c r="H104" s="41"/>
      <c r="I104" s="228"/>
      <c r="J104" s="41"/>
      <c r="K104" s="41"/>
      <c r="L104" s="45"/>
      <c r="M104" s="229"/>
      <c r="N104" s="230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144</v>
      </c>
      <c r="AU104" s="18" t="s">
        <v>80</v>
      </c>
    </row>
    <row r="105" s="2" customFormat="1">
      <c r="A105" s="39"/>
      <c r="B105" s="40"/>
      <c r="C105" s="41"/>
      <c r="D105" s="226" t="s">
        <v>146</v>
      </c>
      <c r="E105" s="41"/>
      <c r="F105" s="233" t="s">
        <v>155</v>
      </c>
      <c r="G105" s="41"/>
      <c r="H105" s="41"/>
      <c r="I105" s="228"/>
      <c r="J105" s="41"/>
      <c r="K105" s="41"/>
      <c r="L105" s="45"/>
      <c r="M105" s="229"/>
      <c r="N105" s="230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146</v>
      </c>
      <c r="AU105" s="18" t="s">
        <v>80</v>
      </c>
    </row>
    <row r="106" s="13" customFormat="1">
      <c r="A106" s="13"/>
      <c r="B106" s="234"/>
      <c r="C106" s="235"/>
      <c r="D106" s="226" t="s">
        <v>148</v>
      </c>
      <c r="E106" s="236" t="s">
        <v>19</v>
      </c>
      <c r="F106" s="237" t="s">
        <v>156</v>
      </c>
      <c r="G106" s="235"/>
      <c r="H106" s="238">
        <v>1232</v>
      </c>
      <c r="I106" s="239"/>
      <c r="J106" s="235"/>
      <c r="K106" s="235"/>
      <c r="L106" s="240"/>
      <c r="M106" s="241"/>
      <c r="N106" s="242"/>
      <c r="O106" s="242"/>
      <c r="P106" s="242"/>
      <c r="Q106" s="242"/>
      <c r="R106" s="242"/>
      <c r="S106" s="242"/>
      <c r="T106" s="24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44" t="s">
        <v>148</v>
      </c>
      <c r="AU106" s="244" t="s">
        <v>80</v>
      </c>
      <c r="AV106" s="13" t="s">
        <v>80</v>
      </c>
      <c r="AW106" s="13" t="s">
        <v>32</v>
      </c>
      <c r="AX106" s="13" t="s">
        <v>78</v>
      </c>
      <c r="AY106" s="244" t="s">
        <v>133</v>
      </c>
    </row>
    <row r="107" s="2" customFormat="1" ht="16.5" customHeight="1">
      <c r="A107" s="39"/>
      <c r="B107" s="40"/>
      <c r="C107" s="213" t="s">
        <v>157</v>
      </c>
      <c r="D107" s="213" t="s">
        <v>135</v>
      </c>
      <c r="E107" s="214" t="s">
        <v>158</v>
      </c>
      <c r="F107" s="215" t="s">
        <v>159</v>
      </c>
      <c r="G107" s="216" t="s">
        <v>138</v>
      </c>
      <c r="H107" s="217">
        <v>6</v>
      </c>
      <c r="I107" s="218"/>
      <c r="J107" s="219">
        <f>ROUND(I107*H107,2)</f>
        <v>0</v>
      </c>
      <c r="K107" s="215" t="s">
        <v>139</v>
      </c>
      <c r="L107" s="45"/>
      <c r="M107" s="220" t="s">
        <v>19</v>
      </c>
      <c r="N107" s="221" t="s">
        <v>42</v>
      </c>
      <c r="O107" s="85"/>
      <c r="P107" s="222">
        <f>O107*H107</f>
        <v>0</v>
      </c>
      <c r="Q107" s="222">
        <v>0</v>
      </c>
      <c r="R107" s="222">
        <f>Q107*H107</f>
        <v>0</v>
      </c>
      <c r="S107" s="222">
        <v>0.28999999999999998</v>
      </c>
      <c r="T107" s="223">
        <f>S107*H107</f>
        <v>1.7399999999999998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24" t="s">
        <v>140</v>
      </c>
      <c r="AT107" s="224" t="s">
        <v>135</v>
      </c>
      <c r="AU107" s="224" t="s">
        <v>80</v>
      </c>
      <c r="AY107" s="18" t="s">
        <v>133</v>
      </c>
      <c r="BE107" s="225">
        <f>IF(N107="základní",J107,0)</f>
        <v>0</v>
      </c>
      <c r="BF107" s="225">
        <f>IF(N107="snížená",J107,0)</f>
        <v>0</v>
      </c>
      <c r="BG107" s="225">
        <f>IF(N107="zákl. přenesená",J107,0)</f>
        <v>0</v>
      </c>
      <c r="BH107" s="225">
        <f>IF(N107="sníž. přenesená",J107,0)</f>
        <v>0</v>
      </c>
      <c r="BI107" s="225">
        <f>IF(N107="nulová",J107,0)</f>
        <v>0</v>
      </c>
      <c r="BJ107" s="18" t="s">
        <v>78</v>
      </c>
      <c r="BK107" s="225">
        <f>ROUND(I107*H107,2)</f>
        <v>0</v>
      </c>
      <c r="BL107" s="18" t="s">
        <v>140</v>
      </c>
      <c r="BM107" s="224" t="s">
        <v>160</v>
      </c>
    </row>
    <row r="108" s="2" customFormat="1">
      <c r="A108" s="39"/>
      <c r="B108" s="40"/>
      <c r="C108" s="41"/>
      <c r="D108" s="226" t="s">
        <v>142</v>
      </c>
      <c r="E108" s="41"/>
      <c r="F108" s="227" t="s">
        <v>161</v>
      </c>
      <c r="G108" s="41"/>
      <c r="H108" s="41"/>
      <c r="I108" s="228"/>
      <c r="J108" s="41"/>
      <c r="K108" s="41"/>
      <c r="L108" s="45"/>
      <c r="M108" s="229"/>
      <c r="N108" s="230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142</v>
      </c>
      <c r="AU108" s="18" t="s">
        <v>80</v>
      </c>
    </row>
    <row r="109" s="2" customFormat="1">
      <c r="A109" s="39"/>
      <c r="B109" s="40"/>
      <c r="C109" s="41"/>
      <c r="D109" s="231" t="s">
        <v>144</v>
      </c>
      <c r="E109" s="41"/>
      <c r="F109" s="232" t="s">
        <v>162</v>
      </c>
      <c r="G109" s="41"/>
      <c r="H109" s="41"/>
      <c r="I109" s="228"/>
      <c r="J109" s="41"/>
      <c r="K109" s="41"/>
      <c r="L109" s="45"/>
      <c r="M109" s="229"/>
      <c r="N109" s="230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144</v>
      </c>
      <c r="AU109" s="18" t="s">
        <v>80</v>
      </c>
    </row>
    <row r="110" s="2" customFormat="1">
      <c r="A110" s="39"/>
      <c r="B110" s="40"/>
      <c r="C110" s="41"/>
      <c r="D110" s="226" t="s">
        <v>146</v>
      </c>
      <c r="E110" s="41"/>
      <c r="F110" s="233" t="s">
        <v>155</v>
      </c>
      <c r="G110" s="41"/>
      <c r="H110" s="41"/>
      <c r="I110" s="228"/>
      <c r="J110" s="41"/>
      <c r="K110" s="41"/>
      <c r="L110" s="45"/>
      <c r="M110" s="229"/>
      <c r="N110" s="230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146</v>
      </c>
      <c r="AU110" s="18" t="s">
        <v>80</v>
      </c>
    </row>
    <row r="111" s="13" customFormat="1">
      <c r="A111" s="13"/>
      <c r="B111" s="234"/>
      <c r="C111" s="235"/>
      <c r="D111" s="226" t="s">
        <v>148</v>
      </c>
      <c r="E111" s="236" t="s">
        <v>19</v>
      </c>
      <c r="F111" s="237" t="s">
        <v>163</v>
      </c>
      <c r="G111" s="235"/>
      <c r="H111" s="238">
        <v>6</v>
      </c>
      <c r="I111" s="239"/>
      <c r="J111" s="235"/>
      <c r="K111" s="235"/>
      <c r="L111" s="240"/>
      <c r="M111" s="241"/>
      <c r="N111" s="242"/>
      <c r="O111" s="242"/>
      <c r="P111" s="242"/>
      <c r="Q111" s="242"/>
      <c r="R111" s="242"/>
      <c r="S111" s="242"/>
      <c r="T111" s="24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44" t="s">
        <v>148</v>
      </c>
      <c r="AU111" s="244" t="s">
        <v>80</v>
      </c>
      <c r="AV111" s="13" t="s">
        <v>80</v>
      </c>
      <c r="AW111" s="13" t="s">
        <v>32</v>
      </c>
      <c r="AX111" s="13" t="s">
        <v>78</v>
      </c>
      <c r="AY111" s="244" t="s">
        <v>133</v>
      </c>
    </row>
    <row r="112" s="2" customFormat="1" ht="16.5" customHeight="1">
      <c r="A112" s="39"/>
      <c r="B112" s="40"/>
      <c r="C112" s="213" t="s">
        <v>140</v>
      </c>
      <c r="D112" s="213" t="s">
        <v>135</v>
      </c>
      <c r="E112" s="214" t="s">
        <v>164</v>
      </c>
      <c r="F112" s="215" t="s">
        <v>165</v>
      </c>
      <c r="G112" s="216" t="s">
        <v>138</v>
      </c>
      <c r="H112" s="217">
        <v>10.5</v>
      </c>
      <c r="I112" s="218"/>
      <c r="J112" s="219">
        <f>ROUND(I112*H112,2)</f>
        <v>0</v>
      </c>
      <c r="K112" s="215" t="s">
        <v>139</v>
      </c>
      <c r="L112" s="45"/>
      <c r="M112" s="220" t="s">
        <v>19</v>
      </c>
      <c r="N112" s="221" t="s">
        <v>42</v>
      </c>
      <c r="O112" s="85"/>
      <c r="P112" s="222">
        <f>O112*H112</f>
        <v>0</v>
      </c>
      <c r="Q112" s="222">
        <v>0</v>
      </c>
      <c r="R112" s="222">
        <f>Q112*H112</f>
        <v>0</v>
      </c>
      <c r="S112" s="222">
        <v>0.316</v>
      </c>
      <c r="T112" s="223">
        <f>S112*H112</f>
        <v>3.3180000000000001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24" t="s">
        <v>140</v>
      </c>
      <c r="AT112" s="224" t="s">
        <v>135</v>
      </c>
      <c r="AU112" s="224" t="s">
        <v>80</v>
      </c>
      <c r="AY112" s="18" t="s">
        <v>133</v>
      </c>
      <c r="BE112" s="225">
        <f>IF(N112="základní",J112,0)</f>
        <v>0</v>
      </c>
      <c r="BF112" s="225">
        <f>IF(N112="snížená",J112,0)</f>
        <v>0</v>
      </c>
      <c r="BG112" s="225">
        <f>IF(N112="zákl. přenesená",J112,0)</f>
        <v>0</v>
      </c>
      <c r="BH112" s="225">
        <f>IF(N112="sníž. přenesená",J112,0)</f>
        <v>0</v>
      </c>
      <c r="BI112" s="225">
        <f>IF(N112="nulová",J112,0)</f>
        <v>0</v>
      </c>
      <c r="BJ112" s="18" t="s">
        <v>78</v>
      </c>
      <c r="BK112" s="225">
        <f>ROUND(I112*H112,2)</f>
        <v>0</v>
      </c>
      <c r="BL112" s="18" t="s">
        <v>140</v>
      </c>
      <c r="BM112" s="224" t="s">
        <v>166</v>
      </c>
    </row>
    <row r="113" s="2" customFormat="1">
      <c r="A113" s="39"/>
      <c r="B113" s="40"/>
      <c r="C113" s="41"/>
      <c r="D113" s="226" t="s">
        <v>142</v>
      </c>
      <c r="E113" s="41"/>
      <c r="F113" s="227" t="s">
        <v>167</v>
      </c>
      <c r="G113" s="41"/>
      <c r="H113" s="41"/>
      <c r="I113" s="228"/>
      <c r="J113" s="41"/>
      <c r="K113" s="41"/>
      <c r="L113" s="45"/>
      <c r="M113" s="229"/>
      <c r="N113" s="230"/>
      <c r="O113" s="85"/>
      <c r="P113" s="85"/>
      <c r="Q113" s="85"/>
      <c r="R113" s="85"/>
      <c r="S113" s="85"/>
      <c r="T113" s="86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18" t="s">
        <v>142</v>
      </c>
      <c r="AU113" s="18" t="s">
        <v>80</v>
      </c>
    </row>
    <row r="114" s="2" customFormat="1">
      <c r="A114" s="39"/>
      <c r="B114" s="40"/>
      <c r="C114" s="41"/>
      <c r="D114" s="231" t="s">
        <v>144</v>
      </c>
      <c r="E114" s="41"/>
      <c r="F114" s="232" t="s">
        <v>168</v>
      </c>
      <c r="G114" s="41"/>
      <c r="H114" s="41"/>
      <c r="I114" s="228"/>
      <c r="J114" s="41"/>
      <c r="K114" s="41"/>
      <c r="L114" s="45"/>
      <c r="M114" s="229"/>
      <c r="N114" s="230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144</v>
      </c>
      <c r="AU114" s="18" t="s">
        <v>80</v>
      </c>
    </row>
    <row r="115" s="2" customFormat="1">
      <c r="A115" s="39"/>
      <c r="B115" s="40"/>
      <c r="C115" s="41"/>
      <c r="D115" s="226" t="s">
        <v>146</v>
      </c>
      <c r="E115" s="41"/>
      <c r="F115" s="233" t="s">
        <v>155</v>
      </c>
      <c r="G115" s="41"/>
      <c r="H115" s="41"/>
      <c r="I115" s="228"/>
      <c r="J115" s="41"/>
      <c r="K115" s="41"/>
      <c r="L115" s="45"/>
      <c r="M115" s="229"/>
      <c r="N115" s="230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146</v>
      </c>
      <c r="AU115" s="18" t="s">
        <v>80</v>
      </c>
    </row>
    <row r="116" s="13" customFormat="1">
      <c r="A116" s="13"/>
      <c r="B116" s="234"/>
      <c r="C116" s="235"/>
      <c r="D116" s="226" t="s">
        <v>148</v>
      </c>
      <c r="E116" s="236" t="s">
        <v>19</v>
      </c>
      <c r="F116" s="237" t="s">
        <v>169</v>
      </c>
      <c r="G116" s="235"/>
      <c r="H116" s="238">
        <v>10.5</v>
      </c>
      <c r="I116" s="239"/>
      <c r="J116" s="235"/>
      <c r="K116" s="235"/>
      <c r="L116" s="240"/>
      <c r="M116" s="241"/>
      <c r="N116" s="242"/>
      <c r="O116" s="242"/>
      <c r="P116" s="242"/>
      <c r="Q116" s="242"/>
      <c r="R116" s="242"/>
      <c r="S116" s="242"/>
      <c r="T116" s="24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44" t="s">
        <v>148</v>
      </c>
      <c r="AU116" s="244" t="s">
        <v>80</v>
      </c>
      <c r="AV116" s="13" t="s">
        <v>80</v>
      </c>
      <c r="AW116" s="13" t="s">
        <v>32</v>
      </c>
      <c r="AX116" s="13" t="s">
        <v>78</v>
      </c>
      <c r="AY116" s="244" t="s">
        <v>133</v>
      </c>
    </row>
    <row r="117" s="2" customFormat="1" ht="16.5" customHeight="1">
      <c r="A117" s="39"/>
      <c r="B117" s="40"/>
      <c r="C117" s="213" t="s">
        <v>170</v>
      </c>
      <c r="D117" s="213" t="s">
        <v>135</v>
      </c>
      <c r="E117" s="214" t="s">
        <v>171</v>
      </c>
      <c r="F117" s="215" t="s">
        <v>172</v>
      </c>
      <c r="G117" s="216" t="s">
        <v>138</v>
      </c>
      <c r="H117" s="217">
        <v>1339.8</v>
      </c>
      <c r="I117" s="218"/>
      <c r="J117" s="219">
        <f>ROUND(I117*H117,2)</f>
        <v>0</v>
      </c>
      <c r="K117" s="215" t="s">
        <v>139</v>
      </c>
      <c r="L117" s="45"/>
      <c r="M117" s="220" t="s">
        <v>19</v>
      </c>
      <c r="N117" s="221" t="s">
        <v>42</v>
      </c>
      <c r="O117" s="85"/>
      <c r="P117" s="222">
        <f>O117*H117</f>
        <v>0</v>
      </c>
      <c r="Q117" s="222">
        <v>0.00024000000000000001</v>
      </c>
      <c r="R117" s="222">
        <f>Q117*H117</f>
        <v>0.321552</v>
      </c>
      <c r="S117" s="222">
        <v>0.46000000000000002</v>
      </c>
      <c r="T117" s="223">
        <f>S117*H117</f>
        <v>616.30799999999999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24" t="s">
        <v>140</v>
      </c>
      <c r="AT117" s="224" t="s">
        <v>135</v>
      </c>
      <c r="AU117" s="224" t="s">
        <v>80</v>
      </c>
      <c r="AY117" s="18" t="s">
        <v>133</v>
      </c>
      <c r="BE117" s="225">
        <f>IF(N117="základní",J117,0)</f>
        <v>0</v>
      </c>
      <c r="BF117" s="225">
        <f>IF(N117="snížená",J117,0)</f>
        <v>0</v>
      </c>
      <c r="BG117" s="225">
        <f>IF(N117="zákl. přenesená",J117,0)</f>
        <v>0</v>
      </c>
      <c r="BH117" s="225">
        <f>IF(N117="sníž. přenesená",J117,0)</f>
        <v>0</v>
      </c>
      <c r="BI117" s="225">
        <f>IF(N117="nulová",J117,0)</f>
        <v>0</v>
      </c>
      <c r="BJ117" s="18" t="s">
        <v>78</v>
      </c>
      <c r="BK117" s="225">
        <f>ROUND(I117*H117,2)</f>
        <v>0</v>
      </c>
      <c r="BL117" s="18" t="s">
        <v>140</v>
      </c>
      <c r="BM117" s="224" t="s">
        <v>173</v>
      </c>
    </row>
    <row r="118" s="2" customFormat="1">
      <c r="A118" s="39"/>
      <c r="B118" s="40"/>
      <c r="C118" s="41"/>
      <c r="D118" s="226" t="s">
        <v>142</v>
      </c>
      <c r="E118" s="41"/>
      <c r="F118" s="227" t="s">
        <v>174</v>
      </c>
      <c r="G118" s="41"/>
      <c r="H118" s="41"/>
      <c r="I118" s="228"/>
      <c r="J118" s="41"/>
      <c r="K118" s="41"/>
      <c r="L118" s="45"/>
      <c r="M118" s="229"/>
      <c r="N118" s="230"/>
      <c r="O118" s="85"/>
      <c r="P118" s="85"/>
      <c r="Q118" s="85"/>
      <c r="R118" s="85"/>
      <c r="S118" s="85"/>
      <c r="T118" s="86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142</v>
      </c>
      <c r="AU118" s="18" t="s">
        <v>80</v>
      </c>
    </row>
    <row r="119" s="2" customFormat="1">
      <c r="A119" s="39"/>
      <c r="B119" s="40"/>
      <c r="C119" s="41"/>
      <c r="D119" s="231" t="s">
        <v>144</v>
      </c>
      <c r="E119" s="41"/>
      <c r="F119" s="232" t="s">
        <v>175</v>
      </c>
      <c r="G119" s="41"/>
      <c r="H119" s="41"/>
      <c r="I119" s="228"/>
      <c r="J119" s="41"/>
      <c r="K119" s="41"/>
      <c r="L119" s="45"/>
      <c r="M119" s="229"/>
      <c r="N119" s="230"/>
      <c r="O119" s="85"/>
      <c r="P119" s="85"/>
      <c r="Q119" s="85"/>
      <c r="R119" s="85"/>
      <c r="S119" s="85"/>
      <c r="T119" s="86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144</v>
      </c>
      <c r="AU119" s="18" t="s">
        <v>80</v>
      </c>
    </row>
    <row r="120" s="2" customFormat="1">
      <c r="A120" s="39"/>
      <c r="B120" s="40"/>
      <c r="C120" s="41"/>
      <c r="D120" s="226" t="s">
        <v>146</v>
      </c>
      <c r="E120" s="41"/>
      <c r="F120" s="233" t="s">
        <v>176</v>
      </c>
      <c r="G120" s="41"/>
      <c r="H120" s="41"/>
      <c r="I120" s="228"/>
      <c r="J120" s="41"/>
      <c r="K120" s="41"/>
      <c r="L120" s="45"/>
      <c r="M120" s="229"/>
      <c r="N120" s="230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146</v>
      </c>
      <c r="AU120" s="18" t="s">
        <v>80</v>
      </c>
    </row>
    <row r="121" s="13" customFormat="1">
      <c r="A121" s="13"/>
      <c r="B121" s="234"/>
      <c r="C121" s="235"/>
      <c r="D121" s="226" t="s">
        <v>148</v>
      </c>
      <c r="E121" s="236" t="s">
        <v>19</v>
      </c>
      <c r="F121" s="237" t="s">
        <v>177</v>
      </c>
      <c r="G121" s="235"/>
      <c r="H121" s="238">
        <v>1339.8</v>
      </c>
      <c r="I121" s="239"/>
      <c r="J121" s="235"/>
      <c r="K121" s="235"/>
      <c r="L121" s="240"/>
      <c r="M121" s="241"/>
      <c r="N121" s="242"/>
      <c r="O121" s="242"/>
      <c r="P121" s="242"/>
      <c r="Q121" s="242"/>
      <c r="R121" s="242"/>
      <c r="S121" s="242"/>
      <c r="T121" s="24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4" t="s">
        <v>148</v>
      </c>
      <c r="AU121" s="244" t="s">
        <v>80</v>
      </c>
      <c r="AV121" s="13" t="s">
        <v>80</v>
      </c>
      <c r="AW121" s="13" t="s">
        <v>32</v>
      </c>
      <c r="AX121" s="13" t="s">
        <v>78</v>
      </c>
      <c r="AY121" s="244" t="s">
        <v>133</v>
      </c>
    </row>
    <row r="122" s="2" customFormat="1" ht="16.5" customHeight="1">
      <c r="A122" s="39"/>
      <c r="B122" s="40"/>
      <c r="C122" s="213" t="s">
        <v>178</v>
      </c>
      <c r="D122" s="213" t="s">
        <v>135</v>
      </c>
      <c r="E122" s="214" t="s">
        <v>179</v>
      </c>
      <c r="F122" s="215" t="s">
        <v>180</v>
      </c>
      <c r="G122" s="216" t="s">
        <v>181</v>
      </c>
      <c r="H122" s="217">
        <v>50</v>
      </c>
      <c r="I122" s="218"/>
      <c r="J122" s="219">
        <f>ROUND(I122*H122,2)</f>
        <v>0</v>
      </c>
      <c r="K122" s="215" t="s">
        <v>139</v>
      </c>
      <c r="L122" s="45"/>
      <c r="M122" s="220" t="s">
        <v>19</v>
      </c>
      <c r="N122" s="221" t="s">
        <v>42</v>
      </c>
      <c r="O122" s="85"/>
      <c r="P122" s="222">
        <f>O122*H122</f>
        <v>0</v>
      </c>
      <c r="Q122" s="222">
        <v>0</v>
      </c>
      <c r="R122" s="222">
        <f>Q122*H122</f>
        <v>0</v>
      </c>
      <c r="S122" s="222">
        <v>0.20499999999999999</v>
      </c>
      <c r="T122" s="223">
        <f>S122*H122</f>
        <v>10.25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24" t="s">
        <v>140</v>
      </c>
      <c r="AT122" s="224" t="s">
        <v>135</v>
      </c>
      <c r="AU122" s="224" t="s">
        <v>80</v>
      </c>
      <c r="AY122" s="18" t="s">
        <v>133</v>
      </c>
      <c r="BE122" s="225">
        <f>IF(N122="základní",J122,0)</f>
        <v>0</v>
      </c>
      <c r="BF122" s="225">
        <f>IF(N122="snížená",J122,0)</f>
        <v>0</v>
      </c>
      <c r="BG122" s="225">
        <f>IF(N122="zákl. přenesená",J122,0)</f>
        <v>0</v>
      </c>
      <c r="BH122" s="225">
        <f>IF(N122="sníž. přenesená",J122,0)</f>
        <v>0</v>
      </c>
      <c r="BI122" s="225">
        <f>IF(N122="nulová",J122,0)</f>
        <v>0</v>
      </c>
      <c r="BJ122" s="18" t="s">
        <v>78</v>
      </c>
      <c r="BK122" s="225">
        <f>ROUND(I122*H122,2)</f>
        <v>0</v>
      </c>
      <c r="BL122" s="18" t="s">
        <v>140</v>
      </c>
      <c r="BM122" s="224" t="s">
        <v>182</v>
      </c>
    </row>
    <row r="123" s="2" customFormat="1">
      <c r="A123" s="39"/>
      <c r="B123" s="40"/>
      <c r="C123" s="41"/>
      <c r="D123" s="226" t="s">
        <v>142</v>
      </c>
      <c r="E123" s="41"/>
      <c r="F123" s="227" t="s">
        <v>183</v>
      </c>
      <c r="G123" s="41"/>
      <c r="H123" s="41"/>
      <c r="I123" s="228"/>
      <c r="J123" s="41"/>
      <c r="K123" s="41"/>
      <c r="L123" s="45"/>
      <c r="M123" s="229"/>
      <c r="N123" s="230"/>
      <c r="O123" s="85"/>
      <c r="P123" s="85"/>
      <c r="Q123" s="85"/>
      <c r="R123" s="85"/>
      <c r="S123" s="85"/>
      <c r="T123" s="86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142</v>
      </c>
      <c r="AU123" s="18" t="s">
        <v>80</v>
      </c>
    </row>
    <row r="124" s="2" customFormat="1">
      <c r="A124" s="39"/>
      <c r="B124" s="40"/>
      <c r="C124" s="41"/>
      <c r="D124" s="231" t="s">
        <v>144</v>
      </c>
      <c r="E124" s="41"/>
      <c r="F124" s="232" t="s">
        <v>184</v>
      </c>
      <c r="G124" s="41"/>
      <c r="H124" s="41"/>
      <c r="I124" s="228"/>
      <c r="J124" s="41"/>
      <c r="K124" s="41"/>
      <c r="L124" s="45"/>
      <c r="M124" s="229"/>
      <c r="N124" s="230"/>
      <c r="O124" s="85"/>
      <c r="P124" s="85"/>
      <c r="Q124" s="85"/>
      <c r="R124" s="85"/>
      <c r="S124" s="85"/>
      <c r="T124" s="86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144</v>
      </c>
      <c r="AU124" s="18" t="s">
        <v>80</v>
      </c>
    </row>
    <row r="125" s="2" customFormat="1">
      <c r="A125" s="39"/>
      <c r="B125" s="40"/>
      <c r="C125" s="41"/>
      <c r="D125" s="226" t="s">
        <v>146</v>
      </c>
      <c r="E125" s="41"/>
      <c r="F125" s="233" t="s">
        <v>185</v>
      </c>
      <c r="G125" s="41"/>
      <c r="H125" s="41"/>
      <c r="I125" s="228"/>
      <c r="J125" s="41"/>
      <c r="K125" s="41"/>
      <c r="L125" s="45"/>
      <c r="M125" s="229"/>
      <c r="N125" s="230"/>
      <c r="O125" s="85"/>
      <c r="P125" s="85"/>
      <c r="Q125" s="85"/>
      <c r="R125" s="85"/>
      <c r="S125" s="85"/>
      <c r="T125" s="86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146</v>
      </c>
      <c r="AU125" s="18" t="s">
        <v>80</v>
      </c>
    </row>
    <row r="126" s="13" customFormat="1">
      <c r="A126" s="13"/>
      <c r="B126" s="234"/>
      <c r="C126" s="235"/>
      <c r="D126" s="226" t="s">
        <v>148</v>
      </c>
      <c r="E126" s="236" t="s">
        <v>19</v>
      </c>
      <c r="F126" s="237" t="s">
        <v>186</v>
      </c>
      <c r="G126" s="235"/>
      <c r="H126" s="238">
        <v>50</v>
      </c>
      <c r="I126" s="239"/>
      <c r="J126" s="235"/>
      <c r="K126" s="235"/>
      <c r="L126" s="240"/>
      <c r="M126" s="241"/>
      <c r="N126" s="242"/>
      <c r="O126" s="242"/>
      <c r="P126" s="242"/>
      <c r="Q126" s="242"/>
      <c r="R126" s="242"/>
      <c r="S126" s="242"/>
      <c r="T126" s="24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4" t="s">
        <v>148</v>
      </c>
      <c r="AU126" s="244" t="s">
        <v>80</v>
      </c>
      <c r="AV126" s="13" t="s">
        <v>80</v>
      </c>
      <c r="AW126" s="13" t="s">
        <v>32</v>
      </c>
      <c r="AX126" s="13" t="s">
        <v>78</v>
      </c>
      <c r="AY126" s="244" t="s">
        <v>133</v>
      </c>
    </row>
    <row r="127" s="2" customFormat="1" ht="16.5" customHeight="1">
      <c r="A127" s="39"/>
      <c r="B127" s="40"/>
      <c r="C127" s="213" t="s">
        <v>187</v>
      </c>
      <c r="D127" s="213" t="s">
        <v>135</v>
      </c>
      <c r="E127" s="214" t="s">
        <v>188</v>
      </c>
      <c r="F127" s="215" t="s">
        <v>189</v>
      </c>
      <c r="G127" s="216" t="s">
        <v>181</v>
      </c>
      <c r="H127" s="217">
        <v>186</v>
      </c>
      <c r="I127" s="218"/>
      <c r="J127" s="219">
        <f>ROUND(I127*H127,2)</f>
        <v>0</v>
      </c>
      <c r="K127" s="215" t="s">
        <v>139</v>
      </c>
      <c r="L127" s="45"/>
      <c r="M127" s="220" t="s">
        <v>19</v>
      </c>
      <c r="N127" s="221" t="s">
        <v>42</v>
      </c>
      <c r="O127" s="85"/>
      <c r="P127" s="222">
        <f>O127*H127</f>
        <v>0</v>
      </c>
      <c r="Q127" s="222">
        <v>0</v>
      </c>
      <c r="R127" s="222">
        <f>Q127*H127</f>
        <v>0</v>
      </c>
      <c r="S127" s="222">
        <v>0.11500000000000001</v>
      </c>
      <c r="T127" s="223">
        <f>S127*H127</f>
        <v>21.390000000000001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24" t="s">
        <v>140</v>
      </c>
      <c r="AT127" s="224" t="s">
        <v>135</v>
      </c>
      <c r="AU127" s="224" t="s">
        <v>80</v>
      </c>
      <c r="AY127" s="18" t="s">
        <v>133</v>
      </c>
      <c r="BE127" s="225">
        <f>IF(N127="základní",J127,0)</f>
        <v>0</v>
      </c>
      <c r="BF127" s="225">
        <f>IF(N127="snížená",J127,0)</f>
        <v>0</v>
      </c>
      <c r="BG127" s="225">
        <f>IF(N127="zákl. přenesená",J127,0)</f>
        <v>0</v>
      </c>
      <c r="BH127" s="225">
        <f>IF(N127="sníž. přenesená",J127,0)</f>
        <v>0</v>
      </c>
      <c r="BI127" s="225">
        <f>IF(N127="nulová",J127,0)</f>
        <v>0</v>
      </c>
      <c r="BJ127" s="18" t="s">
        <v>78</v>
      </c>
      <c r="BK127" s="225">
        <f>ROUND(I127*H127,2)</f>
        <v>0</v>
      </c>
      <c r="BL127" s="18" t="s">
        <v>140</v>
      </c>
      <c r="BM127" s="224" t="s">
        <v>190</v>
      </c>
    </row>
    <row r="128" s="2" customFormat="1">
      <c r="A128" s="39"/>
      <c r="B128" s="40"/>
      <c r="C128" s="41"/>
      <c r="D128" s="226" t="s">
        <v>142</v>
      </c>
      <c r="E128" s="41"/>
      <c r="F128" s="227" t="s">
        <v>191</v>
      </c>
      <c r="G128" s="41"/>
      <c r="H128" s="41"/>
      <c r="I128" s="228"/>
      <c r="J128" s="41"/>
      <c r="K128" s="41"/>
      <c r="L128" s="45"/>
      <c r="M128" s="229"/>
      <c r="N128" s="230"/>
      <c r="O128" s="85"/>
      <c r="P128" s="85"/>
      <c r="Q128" s="85"/>
      <c r="R128" s="85"/>
      <c r="S128" s="85"/>
      <c r="T128" s="86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142</v>
      </c>
      <c r="AU128" s="18" t="s">
        <v>80</v>
      </c>
    </row>
    <row r="129" s="2" customFormat="1">
      <c r="A129" s="39"/>
      <c r="B129" s="40"/>
      <c r="C129" s="41"/>
      <c r="D129" s="231" t="s">
        <v>144</v>
      </c>
      <c r="E129" s="41"/>
      <c r="F129" s="232" t="s">
        <v>192</v>
      </c>
      <c r="G129" s="41"/>
      <c r="H129" s="41"/>
      <c r="I129" s="228"/>
      <c r="J129" s="41"/>
      <c r="K129" s="41"/>
      <c r="L129" s="45"/>
      <c r="M129" s="229"/>
      <c r="N129" s="230"/>
      <c r="O129" s="85"/>
      <c r="P129" s="85"/>
      <c r="Q129" s="85"/>
      <c r="R129" s="85"/>
      <c r="S129" s="85"/>
      <c r="T129" s="86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144</v>
      </c>
      <c r="AU129" s="18" t="s">
        <v>80</v>
      </c>
    </row>
    <row r="130" s="2" customFormat="1">
      <c r="A130" s="39"/>
      <c r="B130" s="40"/>
      <c r="C130" s="41"/>
      <c r="D130" s="226" t="s">
        <v>146</v>
      </c>
      <c r="E130" s="41"/>
      <c r="F130" s="233" t="s">
        <v>185</v>
      </c>
      <c r="G130" s="41"/>
      <c r="H130" s="41"/>
      <c r="I130" s="228"/>
      <c r="J130" s="41"/>
      <c r="K130" s="41"/>
      <c r="L130" s="45"/>
      <c r="M130" s="229"/>
      <c r="N130" s="230"/>
      <c r="O130" s="85"/>
      <c r="P130" s="85"/>
      <c r="Q130" s="85"/>
      <c r="R130" s="85"/>
      <c r="S130" s="85"/>
      <c r="T130" s="86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146</v>
      </c>
      <c r="AU130" s="18" t="s">
        <v>80</v>
      </c>
    </row>
    <row r="131" s="13" customFormat="1">
      <c r="A131" s="13"/>
      <c r="B131" s="234"/>
      <c r="C131" s="235"/>
      <c r="D131" s="226" t="s">
        <v>148</v>
      </c>
      <c r="E131" s="236" t="s">
        <v>19</v>
      </c>
      <c r="F131" s="237" t="s">
        <v>193</v>
      </c>
      <c r="G131" s="235"/>
      <c r="H131" s="238">
        <v>186</v>
      </c>
      <c r="I131" s="239"/>
      <c r="J131" s="235"/>
      <c r="K131" s="235"/>
      <c r="L131" s="240"/>
      <c r="M131" s="241"/>
      <c r="N131" s="242"/>
      <c r="O131" s="242"/>
      <c r="P131" s="242"/>
      <c r="Q131" s="242"/>
      <c r="R131" s="242"/>
      <c r="S131" s="242"/>
      <c r="T131" s="24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4" t="s">
        <v>148</v>
      </c>
      <c r="AU131" s="244" t="s">
        <v>80</v>
      </c>
      <c r="AV131" s="13" t="s">
        <v>80</v>
      </c>
      <c r="AW131" s="13" t="s">
        <v>32</v>
      </c>
      <c r="AX131" s="13" t="s">
        <v>78</v>
      </c>
      <c r="AY131" s="244" t="s">
        <v>133</v>
      </c>
    </row>
    <row r="132" s="2" customFormat="1" ht="21.75" customHeight="1">
      <c r="A132" s="39"/>
      <c r="B132" s="40"/>
      <c r="C132" s="213" t="s">
        <v>194</v>
      </c>
      <c r="D132" s="213" t="s">
        <v>135</v>
      </c>
      <c r="E132" s="214" t="s">
        <v>195</v>
      </c>
      <c r="F132" s="215" t="s">
        <v>196</v>
      </c>
      <c r="G132" s="216" t="s">
        <v>197</v>
      </c>
      <c r="H132" s="217">
        <v>605.94000000000005</v>
      </c>
      <c r="I132" s="218"/>
      <c r="J132" s="219">
        <f>ROUND(I132*H132,2)</f>
        <v>0</v>
      </c>
      <c r="K132" s="215" t="s">
        <v>139</v>
      </c>
      <c r="L132" s="45"/>
      <c r="M132" s="220" t="s">
        <v>19</v>
      </c>
      <c r="N132" s="221" t="s">
        <v>42</v>
      </c>
      <c r="O132" s="85"/>
      <c r="P132" s="222">
        <f>O132*H132</f>
        <v>0</v>
      </c>
      <c r="Q132" s="222">
        <v>0</v>
      </c>
      <c r="R132" s="222">
        <f>Q132*H132</f>
        <v>0</v>
      </c>
      <c r="S132" s="222">
        <v>0</v>
      </c>
      <c r="T132" s="223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24" t="s">
        <v>140</v>
      </c>
      <c r="AT132" s="224" t="s">
        <v>135</v>
      </c>
      <c r="AU132" s="224" t="s">
        <v>80</v>
      </c>
      <c r="AY132" s="18" t="s">
        <v>133</v>
      </c>
      <c r="BE132" s="225">
        <f>IF(N132="základní",J132,0)</f>
        <v>0</v>
      </c>
      <c r="BF132" s="225">
        <f>IF(N132="snížená",J132,0)</f>
        <v>0</v>
      </c>
      <c r="BG132" s="225">
        <f>IF(N132="zákl. přenesená",J132,0)</f>
        <v>0</v>
      </c>
      <c r="BH132" s="225">
        <f>IF(N132="sníž. přenesená",J132,0)</f>
        <v>0</v>
      </c>
      <c r="BI132" s="225">
        <f>IF(N132="nulová",J132,0)</f>
        <v>0</v>
      </c>
      <c r="BJ132" s="18" t="s">
        <v>78</v>
      </c>
      <c r="BK132" s="225">
        <f>ROUND(I132*H132,2)</f>
        <v>0</v>
      </c>
      <c r="BL132" s="18" t="s">
        <v>140</v>
      </c>
      <c r="BM132" s="224" t="s">
        <v>198</v>
      </c>
    </row>
    <row r="133" s="2" customFormat="1">
      <c r="A133" s="39"/>
      <c r="B133" s="40"/>
      <c r="C133" s="41"/>
      <c r="D133" s="226" t="s">
        <v>142</v>
      </c>
      <c r="E133" s="41"/>
      <c r="F133" s="227" t="s">
        <v>199</v>
      </c>
      <c r="G133" s="41"/>
      <c r="H133" s="41"/>
      <c r="I133" s="228"/>
      <c r="J133" s="41"/>
      <c r="K133" s="41"/>
      <c r="L133" s="45"/>
      <c r="M133" s="229"/>
      <c r="N133" s="230"/>
      <c r="O133" s="85"/>
      <c r="P133" s="85"/>
      <c r="Q133" s="85"/>
      <c r="R133" s="85"/>
      <c r="S133" s="85"/>
      <c r="T133" s="86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142</v>
      </c>
      <c r="AU133" s="18" t="s">
        <v>80</v>
      </c>
    </row>
    <row r="134" s="2" customFormat="1">
      <c r="A134" s="39"/>
      <c r="B134" s="40"/>
      <c r="C134" s="41"/>
      <c r="D134" s="231" t="s">
        <v>144</v>
      </c>
      <c r="E134" s="41"/>
      <c r="F134" s="232" t="s">
        <v>200</v>
      </c>
      <c r="G134" s="41"/>
      <c r="H134" s="41"/>
      <c r="I134" s="228"/>
      <c r="J134" s="41"/>
      <c r="K134" s="41"/>
      <c r="L134" s="45"/>
      <c r="M134" s="229"/>
      <c r="N134" s="230"/>
      <c r="O134" s="85"/>
      <c r="P134" s="85"/>
      <c r="Q134" s="85"/>
      <c r="R134" s="85"/>
      <c r="S134" s="85"/>
      <c r="T134" s="86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144</v>
      </c>
      <c r="AU134" s="18" t="s">
        <v>80</v>
      </c>
    </row>
    <row r="135" s="2" customFormat="1">
      <c r="A135" s="39"/>
      <c r="B135" s="40"/>
      <c r="C135" s="41"/>
      <c r="D135" s="226" t="s">
        <v>146</v>
      </c>
      <c r="E135" s="41"/>
      <c r="F135" s="233" t="s">
        <v>201</v>
      </c>
      <c r="G135" s="41"/>
      <c r="H135" s="41"/>
      <c r="I135" s="228"/>
      <c r="J135" s="41"/>
      <c r="K135" s="41"/>
      <c r="L135" s="45"/>
      <c r="M135" s="229"/>
      <c r="N135" s="230"/>
      <c r="O135" s="85"/>
      <c r="P135" s="85"/>
      <c r="Q135" s="85"/>
      <c r="R135" s="85"/>
      <c r="S135" s="85"/>
      <c r="T135" s="86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146</v>
      </c>
      <c r="AU135" s="18" t="s">
        <v>80</v>
      </c>
    </row>
    <row r="136" s="13" customFormat="1">
      <c r="A136" s="13"/>
      <c r="B136" s="234"/>
      <c r="C136" s="235"/>
      <c r="D136" s="226" t="s">
        <v>148</v>
      </c>
      <c r="E136" s="236" t="s">
        <v>19</v>
      </c>
      <c r="F136" s="237" t="s">
        <v>202</v>
      </c>
      <c r="G136" s="235"/>
      <c r="H136" s="238">
        <v>2.1200000000000001</v>
      </c>
      <c r="I136" s="239"/>
      <c r="J136" s="235"/>
      <c r="K136" s="235"/>
      <c r="L136" s="240"/>
      <c r="M136" s="241"/>
      <c r="N136" s="242"/>
      <c r="O136" s="242"/>
      <c r="P136" s="242"/>
      <c r="Q136" s="242"/>
      <c r="R136" s="242"/>
      <c r="S136" s="242"/>
      <c r="T136" s="24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4" t="s">
        <v>148</v>
      </c>
      <c r="AU136" s="244" t="s">
        <v>80</v>
      </c>
      <c r="AV136" s="13" t="s">
        <v>80</v>
      </c>
      <c r="AW136" s="13" t="s">
        <v>32</v>
      </c>
      <c r="AX136" s="13" t="s">
        <v>71</v>
      </c>
      <c r="AY136" s="244" t="s">
        <v>133</v>
      </c>
    </row>
    <row r="137" s="13" customFormat="1">
      <c r="A137" s="13"/>
      <c r="B137" s="234"/>
      <c r="C137" s="235"/>
      <c r="D137" s="226" t="s">
        <v>148</v>
      </c>
      <c r="E137" s="236" t="s">
        <v>19</v>
      </c>
      <c r="F137" s="237" t="s">
        <v>203</v>
      </c>
      <c r="G137" s="235"/>
      <c r="H137" s="238">
        <v>40.32</v>
      </c>
      <c r="I137" s="239"/>
      <c r="J137" s="235"/>
      <c r="K137" s="235"/>
      <c r="L137" s="240"/>
      <c r="M137" s="241"/>
      <c r="N137" s="242"/>
      <c r="O137" s="242"/>
      <c r="P137" s="242"/>
      <c r="Q137" s="242"/>
      <c r="R137" s="242"/>
      <c r="S137" s="242"/>
      <c r="T137" s="24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4" t="s">
        <v>148</v>
      </c>
      <c r="AU137" s="244" t="s">
        <v>80</v>
      </c>
      <c r="AV137" s="13" t="s">
        <v>80</v>
      </c>
      <c r="AW137" s="13" t="s">
        <v>32</v>
      </c>
      <c r="AX137" s="13" t="s">
        <v>71</v>
      </c>
      <c r="AY137" s="244" t="s">
        <v>133</v>
      </c>
    </row>
    <row r="138" s="13" customFormat="1">
      <c r="A138" s="13"/>
      <c r="B138" s="234"/>
      <c r="C138" s="235"/>
      <c r="D138" s="226" t="s">
        <v>148</v>
      </c>
      <c r="E138" s="236" t="s">
        <v>19</v>
      </c>
      <c r="F138" s="237" t="s">
        <v>204</v>
      </c>
      <c r="G138" s="235"/>
      <c r="H138" s="238">
        <v>88</v>
      </c>
      <c r="I138" s="239"/>
      <c r="J138" s="235"/>
      <c r="K138" s="235"/>
      <c r="L138" s="240"/>
      <c r="M138" s="241"/>
      <c r="N138" s="242"/>
      <c r="O138" s="242"/>
      <c r="P138" s="242"/>
      <c r="Q138" s="242"/>
      <c r="R138" s="242"/>
      <c r="S138" s="242"/>
      <c r="T138" s="24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4" t="s">
        <v>148</v>
      </c>
      <c r="AU138" s="244" t="s">
        <v>80</v>
      </c>
      <c r="AV138" s="13" t="s">
        <v>80</v>
      </c>
      <c r="AW138" s="13" t="s">
        <v>32</v>
      </c>
      <c r="AX138" s="13" t="s">
        <v>71</v>
      </c>
      <c r="AY138" s="244" t="s">
        <v>133</v>
      </c>
    </row>
    <row r="139" s="13" customFormat="1">
      <c r="A139" s="13"/>
      <c r="B139" s="234"/>
      <c r="C139" s="235"/>
      <c r="D139" s="226" t="s">
        <v>148</v>
      </c>
      <c r="E139" s="236" t="s">
        <v>19</v>
      </c>
      <c r="F139" s="237" t="s">
        <v>205</v>
      </c>
      <c r="G139" s="235"/>
      <c r="H139" s="238">
        <v>475.5</v>
      </c>
      <c r="I139" s="239"/>
      <c r="J139" s="235"/>
      <c r="K139" s="235"/>
      <c r="L139" s="240"/>
      <c r="M139" s="241"/>
      <c r="N139" s="242"/>
      <c r="O139" s="242"/>
      <c r="P139" s="242"/>
      <c r="Q139" s="242"/>
      <c r="R139" s="242"/>
      <c r="S139" s="242"/>
      <c r="T139" s="24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4" t="s">
        <v>148</v>
      </c>
      <c r="AU139" s="244" t="s">
        <v>80</v>
      </c>
      <c r="AV139" s="13" t="s">
        <v>80</v>
      </c>
      <c r="AW139" s="13" t="s">
        <v>32</v>
      </c>
      <c r="AX139" s="13" t="s">
        <v>71</v>
      </c>
      <c r="AY139" s="244" t="s">
        <v>133</v>
      </c>
    </row>
    <row r="140" s="14" customFormat="1">
      <c r="A140" s="14"/>
      <c r="B140" s="245"/>
      <c r="C140" s="246"/>
      <c r="D140" s="226" t="s">
        <v>148</v>
      </c>
      <c r="E140" s="247" t="s">
        <v>19</v>
      </c>
      <c r="F140" s="248" t="s">
        <v>206</v>
      </c>
      <c r="G140" s="246"/>
      <c r="H140" s="249">
        <v>605.94000000000005</v>
      </c>
      <c r="I140" s="250"/>
      <c r="J140" s="246"/>
      <c r="K140" s="246"/>
      <c r="L140" s="251"/>
      <c r="M140" s="252"/>
      <c r="N140" s="253"/>
      <c r="O140" s="253"/>
      <c r="P140" s="253"/>
      <c r="Q140" s="253"/>
      <c r="R140" s="253"/>
      <c r="S140" s="253"/>
      <c r="T140" s="25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5" t="s">
        <v>148</v>
      </c>
      <c r="AU140" s="255" t="s">
        <v>80</v>
      </c>
      <c r="AV140" s="14" t="s">
        <v>140</v>
      </c>
      <c r="AW140" s="14" t="s">
        <v>32</v>
      </c>
      <c r="AX140" s="14" t="s">
        <v>78</v>
      </c>
      <c r="AY140" s="255" t="s">
        <v>133</v>
      </c>
    </row>
    <row r="141" s="2" customFormat="1" ht="16.5" customHeight="1">
      <c r="A141" s="39"/>
      <c r="B141" s="40"/>
      <c r="C141" s="213" t="s">
        <v>207</v>
      </c>
      <c r="D141" s="213" t="s">
        <v>135</v>
      </c>
      <c r="E141" s="214" t="s">
        <v>208</v>
      </c>
      <c r="F141" s="215" t="s">
        <v>209</v>
      </c>
      <c r="G141" s="216" t="s">
        <v>197</v>
      </c>
      <c r="H141" s="217">
        <v>23.399999999999999</v>
      </c>
      <c r="I141" s="218"/>
      <c r="J141" s="219">
        <f>ROUND(I141*H141,2)</f>
        <v>0</v>
      </c>
      <c r="K141" s="215" t="s">
        <v>139</v>
      </c>
      <c r="L141" s="45"/>
      <c r="M141" s="220" t="s">
        <v>19</v>
      </c>
      <c r="N141" s="221" t="s">
        <v>42</v>
      </c>
      <c r="O141" s="85"/>
      <c r="P141" s="222">
        <f>O141*H141</f>
        <v>0</v>
      </c>
      <c r="Q141" s="222">
        <v>0</v>
      </c>
      <c r="R141" s="222">
        <f>Q141*H141</f>
        <v>0</v>
      </c>
      <c r="S141" s="222">
        <v>0</v>
      </c>
      <c r="T141" s="223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24" t="s">
        <v>140</v>
      </c>
      <c r="AT141" s="224" t="s">
        <v>135</v>
      </c>
      <c r="AU141" s="224" t="s">
        <v>80</v>
      </c>
      <c r="AY141" s="18" t="s">
        <v>133</v>
      </c>
      <c r="BE141" s="225">
        <f>IF(N141="základní",J141,0)</f>
        <v>0</v>
      </c>
      <c r="BF141" s="225">
        <f>IF(N141="snížená",J141,0)</f>
        <v>0</v>
      </c>
      <c r="BG141" s="225">
        <f>IF(N141="zákl. přenesená",J141,0)</f>
        <v>0</v>
      </c>
      <c r="BH141" s="225">
        <f>IF(N141="sníž. přenesená",J141,0)</f>
        <v>0</v>
      </c>
      <c r="BI141" s="225">
        <f>IF(N141="nulová",J141,0)</f>
        <v>0</v>
      </c>
      <c r="BJ141" s="18" t="s">
        <v>78</v>
      </c>
      <c r="BK141" s="225">
        <f>ROUND(I141*H141,2)</f>
        <v>0</v>
      </c>
      <c r="BL141" s="18" t="s">
        <v>140</v>
      </c>
      <c r="BM141" s="224" t="s">
        <v>210</v>
      </c>
    </row>
    <row r="142" s="2" customFormat="1">
      <c r="A142" s="39"/>
      <c r="B142" s="40"/>
      <c r="C142" s="41"/>
      <c r="D142" s="226" t="s">
        <v>142</v>
      </c>
      <c r="E142" s="41"/>
      <c r="F142" s="227" t="s">
        <v>211</v>
      </c>
      <c r="G142" s="41"/>
      <c r="H142" s="41"/>
      <c r="I142" s="228"/>
      <c r="J142" s="41"/>
      <c r="K142" s="41"/>
      <c r="L142" s="45"/>
      <c r="M142" s="229"/>
      <c r="N142" s="230"/>
      <c r="O142" s="85"/>
      <c r="P142" s="85"/>
      <c r="Q142" s="85"/>
      <c r="R142" s="85"/>
      <c r="S142" s="85"/>
      <c r="T142" s="86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142</v>
      </c>
      <c r="AU142" s="18" t="s">
        <v>80</v>
      </c>
    </row>
    <row r="143" s="2" customFormat="1">
      <c r="A143" s="39"/>
      <c r="B143" s="40"/>
      <c r="C143" s="41"/>
      <c r="D143" s="231" t="s">
        <v>144</v>
      </c>
      <c r="E143" s="41"/>
      <c r="F143" s="232" t="s">
        <v>212</v>
      </c>
      <c r="G143" s="41"/>
      <c r="H143" s="41"/>
      <c r="I143" s="228"/>
      <c r="J143" s="41"/>
      <c r="K143" s="41"/>
      <c r="L143" s="45"/>
      <c r="M143" s="229"/>
      <c r="N143" s="230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144</v>
      </c>
      <c r="AU143" s="18" t="s">
        <v>80</v>
      </c>
    </row>
    <row r="144" s="2" customFormat="1">
      <c r="A144" s="39"/>
      <c r="B144" s="40"/>
      <c r="C144" s="41"/>
      <c r="D144" s="226" t="s">
        <v>146</v>
      </c>
      <c r="E144" s="41"/>
      <c r="F144" s="233" t="s">
        <v>213</v>
      </c>
      <c r="G144" s="41"/>
      <c r="H144" s="41"/>
      <c r="I144" s="228"/>
      <c r="J144" s="41"/>
      <c r="K144" s="41"/>
      <c r="L144" s="45"/>
      <c r="M144" s="229"/>
      <c r="N144" s="230"/>
      <c r="O144" s="85"/>
      <c r="P144" s="85"/>
      <c r="Q144" s="85"/>
      <c r="R144" s="85"/>
      <c r="S144" s="85"/>
      <c r="T144" s="86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146</v>
      </c>
      <c r="AU144" s="18" t="s">
        <v>80</v>
      </c>
    </row>
    <row r="145" s="13" customFormat="1">
      <c r="A145" s="13"/>
      <c r="B145" s="234"/>
      <c r="C145" s="235"/>
      <c r="D145" s="226" t="s">
        <v>148</v>
      </c>
      <c r="E145" s="236" t="s">
        <v>19</v>
      </c>
      <c r="F145" s="237" t="s">
        <v>214</v>
      </c>
      <c r="G145" s="235"/>
      <c r="H145" s="238">
        <v>7.9199999999999999</v>
      </c>
      <c r="I145" s="239"/>
      <c r="J145" s="235"/>
      <c r="K145" s="235"/>
      <c r="L145" s="240"/>
      <c r="M145" s="241"/>
      <c r="N145" s="242"/>
      <c r="O145" s="242"/>
      <c r="P145" s="242"/>
      <c r="Q145" s="242"/>
      <c r="R145" s="242"/>
      <c r="S145" s="242"/>
      <c r="T145" s="24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4" t="s">
        <v>148</v>
      </c>
      <c r="AU145" s="244" t="s">
        <v>80</v>
      </c>
      <c r="AV145" s="13" t="s">
        <v>80</v>
      </c>
      <c r="AW145" s="13" t="s">
        <v>32</v>
      </c>
      <c r="AX145" s="13" t="s">
        <v>71</v>
      </c>
      <c r="AY145" s="244" t="s">
        <v>133</v>
      </c>
    </row>
    <row r="146" s="13" customFormat="1">
      <c r="A146" s="13"/>
      <c r="B146" s="234"/>
      <c r="C146" s="235"/>
      <c r="D146" s="226" t="s">
        <v>148</v>
      </c>
      <c r="E146" s="236" t="s">
        <v>19</v>
      </c>
      <c r="F146" s="237" t="s">
        <v>215</v>
      </c>
      <c r="G146" s="235"/>
      <c r="H146" s="238">
        <v>13.5</v>
      </c>
      <c r="I146" s="239"/>
      <c r="J146" s="235"/>
      <c r="K146" s="235"/>
      <c r="L146" s="240"/>
      <c r="M146" s="241"/>
      <c r="N146" s="242"/>
      <c r="O146" s="242"/>
      <c r="P146" s="242"/>
      <c r="Q146" s="242"/>
      <c r="R146" s="242"/>
      <c r="S146" s="242"/>
      <c r="T146" s="24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4" t="s">
        <v>148</v>
      </c>
      <c r="AU146" s="244" t="s">
        <v>80</v>
      </c>
      <c r="AV146" s="13" t="s">
        <v>80</v>
      </c>
      <c r="AW146" s="13" t="s">
        <v>32</v>
      </c>
      <c r="AX146" s="13" t="s">
        <v>71</v>
      </c>
      <c r="AY146" s="244" t="s">
        <v>133</v>
      </c>
    </row>
    <row r="147" s="13" customFormat="1">
      <c r="A147" s="13"/>
      <c r="B147" s="234"/>
      <c r="C147" s="235"/>
      <c r="D147" s="226" t="s">
        <v>148</v>
      </c>
      <c r="E147" s="236" t="s">
        <v>19</v>
      </c>
      <c r="F147" s="237" t="s">
        <v>216</v>
      </c>
      <c r="G147" s="235"/>
      <c r="H147" s="238">
        <v>1.98</v>
      </c>
      <c r="I147" s="239"/>
      <c r="J147" s="235"/>
      <c r="K147" s="235"/>
      <c r="L147" s="240"/>
      <c r="M147" s="241"/>
      <c r="N147" s="242"/>
      <c r="O147" s="242"/>
      <c r="P147" s="242"/>
      <c r="Q147" s="242"/>
      <c r="R147" s="242"/>
      <c r="S147" s="242"/>
      <c r="T147" s="24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4" t="s">
        <v>148</v>
      </c>
      <c r="AU147" s="244" t="s">
        <v>80</v>
      </c>
      <c r="AV147" s="13" t="s">
        <v>80</v>
      </c>
      <c r="AW147" s="13" t="s">
        <v>32</v>
      </c>
      <c r="AX147" s="13" t="s">
        <v>71</v>
      </c>
      <c r="AY147" s="244" t="s">
        <v>133</v>
      </c>
    </row>
    <row r="148" s="14" customFormat="1">
      <c r="A148" s="14"/>
      <c r="B148" s="245"/>
      <c r="C148" s="246"/>
      <c r="D148" s="226" t="s">
        <v>148</v>
      </c>
      <c r="E148" s="247" t="s">
        <v>19</v>
      </c>
      <c r="F148" s="248" t="s">
        <v>206</v>
      </c>
      <c r="G148" s="246"/>
      <c r="H148" s="249">
        <v>23.399999999999999</v>
      </c>
      <c r="I148" s="250"/>
      <c r="J148" s="246"/>
      <c r="K148" s="246"/>
      <c r="L148" s="251"/>
      <c r="M148" s="252"/>
      <c r="N148" s="253"/>
      <c r="O148" s="253"/>
      <c r="P148" s="253"/>
      <c r="Q148" s="253"/>
      <c r="R148" s="253"/>
      <c r="S148" s="253"/>
      <c r="T148" s="25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5" t="s">
        <v>148</v>
      </c>
      <c r="AU148" s="255" t="s">
        <v>80</v>
      </c>
      <c r="AV148" s="14" t="s">
        <v>140</v>
      </c>
      <c r="AW148" s="14" t="s">
        <v>32</v>
      </c>
      <c r="AX148" s="14" t="s">
        <v>78</v>
      </c>
      <c r="AY148" s="255" t="s">
        <v>133</v>
      </c>
    </row>
    <row r="149" s="2" customFormat="1" ht="21.75" customHeight="1">
      <c r="A149" s="39"/>
      <c r="B149" s="40"/>
      <c r="C149" s="213" t="s">
        <v>217</v>
      </c>
      <c r="D149" s="213" t="s">
        <v>135</v>
      </c>
      <c r="E149" s="214" t="s">
        <v>218</v>
      </c>
      <c r="F149" s="215" t="s">
        <v>219</v>
      </c>
      <c r="G149" s="216" t="s">
        <v>197</v>
      </c>
      <c r="H149" s="217">
        <v>112.65000000000001</v>
      </c>
      <c r="I149" s="218"/>
      <c r="J149" s="219">
        <f>ROUND(I149*H149,2)</f>
        <v>0</v>
      </c>
      <c r="K149" s="215" t="s">
        <v>139</v>
      </c>
      <c r="L149" s="45"/>
      <c r="M149" s="220" t="s">
        <v>19</v>
      </c>
      <c r="N149" s="221" t="s">
        <v>42</v>
      </c>
      <c r="O149" s="85"/>
      <c r="P149" s="222">
        <f>O149*H149</f>
        <v>0</v>
      </c>
      <c r="Q149" s="222">
        <v>0</v>
      </c>
      <c r="R149" s="222">
        <f>Q149*H149</f>
        <v>0</v>
      </c>
      <c r="S149" s="222">
        <v>0</v>
      </c>
      <c r="T149" s="223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24" t="s">
        <v>140</v>
      </c>
      <c r="AT149" s="224" t="s">
        <v>135</v>
      </c>
      <c r="AU149" s="224" t="s">
        <v>80</v>
      </c>
      <c r="AY149" s="18" t="s">
        <v>133</v>
      </c>
      <c r="BE149" s="225">
        <f>IF(N149="základní",J149,0)</f>
        <v>0</v>
      </c>
      <c r="BF149" s="225">
        <f>IF(N149="snížená",J149,0)</f>
        <v>0</v>
      </c>
      <c r="BG149" s="225">
        <f>IF(N149="zákl. přenesená",J149,0)</f>
        <v>0</v>
      </c>
      <c r="BH149" s="225">
        <f>IF(N149="sníž. přenesená",J149,0)</f>
        <v>0</v>
      </c>
      <c r="BI149" s="225">
        <f>IF(N149="nulová",J149,0)</f>
        <v>0</v>
      </c>
      <c r="BJ149" s="18" t="s">
        <v>78</v>
      </c>
      <c r="BK149" s="225">
        <f>ROUND(I149*H149,2)</f>
        <v>0</v>
      </c>
      <c r="BL149" s="18" t="s">
        <v>140</v>
      </c>
      <c r="BM149" s="224" t="s">
        <v>220</v>
      </c>
    </row>
    <row r="150" s="2" customFormat="1">
      <c r="A150" s="39"/>
      <c r="B150" s="40"/>
      <c r="C150" s="41"/>
      <c r="D150" s="226" t="s">
        <v>142</v>
      </c>
      <c r="E150" s="41"/>
      <c r="F150" s="227" t="s">
        <v>221</v>
      </c>
      <c r="G150" s="41"/>
      <c r="H150" s="41"/>
      <c r="I150" s="228"/>
      <c r="J150" s="41"/>
      <c r="K150" s="41"/>
      <c r="L150" s="45"/>
      <c r="M150" s="229"/>
      <c r="N150" s="230"/>
      <c r="O150" s="85"/>
      <c r="P150" s="85"/>
      <c r="Q150" s="85"/>
      <c r="R150" s="85"/>
      <c r="S150" s="85"/>
      <c r="T150" s="86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142</v>
      </c>
      <c r="AU150" s="18" t="s">
        <v>80</v>
      </c>
    </row>
    <row r="151" s="2" customFormat="1">
      <c r="A151" s="39"/>
      <c r="B151" s="40"/>
      <c r="C151" s="41"/>
      <c r="D151" s="231" t="s">
        <v>144</v>
      </c>
      <c r="E151" s="41"/>
      <c r="F151" s="232" t="s">
        <v>222</v>
      </c>
      <c r="G151" s="41"/>
      <c r="H151" s="41"/>
      <c r="I151" s="228"/>
      <c r="J151" s="41"/>
      <c r="K151" s="41"/>
      <c r="L151" s="45"/>
      <c r="M151" s="229"/>
      <c r="N151" s="230"/>
      <c r="O151" s="85"/>
      <c r="P151" s="85"/>
      <c r="Q151" s="85"/>
      <c r="R151" s="85"/>
      <c r="S151" s="85"/>
      <c r="T151" s="86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144</v>
      </c>
      <c r="AU151" s="18" t="s">
        <v>80</v>
      </c>
    </row>
    <row r="152" s="2" customFormat="1">
      <c r="A152" s="39"/>
      <c r="B152" s="40"/>
      <c r="C152" s="41"/>
      <c r="D152" s="226" t="s">
        <v>146</v>
      </c>
      <c r="E152" s="41"/>
      <c r="F152" s="233" t="s">
        <v>223</v>
      </c>
      <c r="G152" s="41"/>
      <c r="H152" s="41"/>
      <c r="I152" s="228"/>
      <c r="J152" s="41"/>
      <c r="K152" s="41"/>
      <c r="L152" s="45"/>
      <c r="M152" s="229"/>
      <c r="N152" s="230"/>
      <c r="O152" s="85"/>
      <c r="P152" s="85"/>
      <c r="Q152" s="85"/>
      <c r="R152" s="85"/>
      <c r="S152" s="85"/>
      <c r="T152" s="86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146</v>
      </c>
      <c r="AU152" s="18" t="s">
        <v>80</v>
      </c>
    </row>
    <row r="153" s="13" customFormat="1">
      <c r="A153" s="13"/>
      <c r="B153" s="234"/>
      <c r="C153" s="235"/>
      <c r="D153" s="226" t="s">
        <v>148</v>
      </c>
      <c r="E153" s="236" t="s">
        <v>19</v>
      </c>
      <c r="F153" s="237" t="s">
        <v>224</v>
      </c>
      <c r="G153" s="235"/>
      <c r="H153" s="238">
        <v>20.25</v>
      </c>
      <c r="I153" s="239"/>
      <c r="J153" s="235"/>
      <c r="K153" s="235"/>
      <c r="L153" s="240"/>
      <c r="M153" s="241"/>
      <c r="N153" s="242"/>
      <c r="O153" s="242"/>
      <c r="P153" s="242"/>
      <c r="Q153" s="242"/>
      <c r="R153" s="242"/>
      <c r="S153" s="242"/>
      <c r="T153" s="24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4" t="s">
        <v>148</v>
      </c>
      <c r="AU153" s="244" t="s">
        <v>80</v>
      </c>
      <c r="AV153" s="13" t="s">
        <v>80</v>
      </c>
      <c r="AW153" s="13" t="s">
        <v>32</v>
      </c>
      <c r="AX153" s="13" t="s">
        <v>71</v>
      </c>
      <c r="AY153" s="244" t="s">
        <v>133</v>
      </c>
    </row>
    <row r="154" s="13" customFormat="1">
      <c r="A154" s="13"/>
      <c r="B154" s="234"/>
      <c r="C154" s="235"/>
      <c r="D154" s="226" t="s">
        <v>148</v>
      </c>
      <c r="E154" s="236" t="s">
        <v>19</v>
      </c>
      <c r="F154" s="237" t="s">
        <v>225</v>
      </c>
      <c r="G154" s="235"/>
      <c r="H154" s="238">
        <v>92.400000000000006</v>
      </c>
      <c r="I154" s="239"/>
      <c r="J154" s="235"/>
      <c r="K154" s="235"/>
      <c r="L154" s="240"/>
      <c r="M154" s="241"/>
      <c r="N154" s="242"/>
      <c r="O154" s="242"/>
      <c r="P154" s="242"/>
      <c r="Q154" s="242"/>
      <c r="R154" s="242"/>
      <c r="S154" s="242"/>
      <c r="T154" s="24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4" t="s">
        <v>148</v>
      </c>
      <c r="AU154" s="244" t="s">
        <v>80</v>
      </c>
      <c r="AV154" s="13" t="s">
        <v>80</v>
      </c>
      <c r="AW154" s="13" t="s">
        <v>32</v>
      </c>
      <c r="AX154" s="13" t="s">
        <v>71</v>
      </c>
      <c r="AY154" s="244" t="s">
        <v>133</v>
      </c>
    </row>
    <row r="155" s="14" customFormat="1">
      <c r="A155" s="14"/>
      <c r="B155" s="245"/>
      <c r="C155" s="246"/>
      <c r="D155" s="226" t="s">
        <v>148</v>
      </c>
      <c r="E155" s="247" t="s">
        <v>19</v>
      </c>
      <c r="F155" s="248" t="s">
        <v>206</v>
      </c>
      <c r="G155" s="246"/>
      <c r="H155" s="249">
        <v>112.65000000000001</v>
      </c>
      <c r="I155" s="250"/>
      <c r="J155" s="246"/>
      <c r="K155" s="246"/>
      <c r="L155" s="251"/>
      <c r="M155" s="252"/>
      <c r="N155" s="253"/>
      <c r="O155" s="253"/>
      <c r="P155" s="253"/>
      <c r="Q155" s="253"/>
      <c r="R155" s="253"/>
      <c r="S155" s="253"/>
      <c r="T155" s="25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5" t="s">
        <v>148</v>
      </c>
      <c r="AU155" s="255" t="s">
        <v>80</v>
      </c>
      <c r="AV155" s="14" t="s">
        <v>140</v>
      </c>
      <c r="AW155" s="14" t="s">
        <v>32</v>
      </c>
      <c r="AX155" s="14" t="s">
        <v>78</v>
      </c>
      <c r="AY155" s="255" t="s">
        <v>133</v>
      </c>
    </row>
    <row r="156" s="2" customFormat="1" ht="16.5" customHeight="1">
      <c r="A156" s="39"/>
      <c r="B156" s="40"/>
      <c r="C156" s="213" t="s">
        <v>226</v>
      </c>
      <c r="D156" s="213" t="s">
        <v>135</v>
      </c>
      <c r="E156" s="214" t="s">
        <v>227</v>
      </c>
      <c r="F156" s="215" t="s">
        <v>228</v>
      </c>
      <c r="G156" s="216" t="s">
        <v>197</v>
      </c>
      <c r="H156" s="217">
        <v>741.99000000000001</v>
      </c>
      <c r="I156" s="218"/>
      <c r="J156" s="219">
        <f>ROUND(I156*H156,2)</f>
        <v>0</v>
      </c>
      <c r="K156" s="215" t="s">
        <v>139</v>
      </c>
      <c r="L156" s="45"/>
      <c r="M156" s="220" t="s">
        <v>19</v>
      </c>
      <c r="N156" s="221" t="s">
        <v>42</v>
      </c>
      <c r="O156" s="85"/>
      <c r="P156" s="222">
        <f>O156*H156</f>
        <v>0</v>
      </c>
      <c r="Q156" s="222">
        <v>0</v>
      </c>
      <c r="R156" s="222">
        <f>Q156*H156</f>
        <v>0</v>
      </c>
      <c r="S156" s="222">
        <v>0</v>
      </c>
      <c r="T156" s="223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24" t="s">
        <v>140</v>
      </c>
      <c r="AT156" s="224" t="s">
        <v>135</v>
      </c>
      <c r="AU156" s="224" t="s">
        <v>80</v>
      </c>
      <c r="AY156" s="18" t="s">
        <v>133</v>
      </c>
      <c r="BE156" s="225">
        <f>IF(N156="základní",J156,0)</f>
        <v>0</v>
      </c>
      <c r="BF156" s="225">
        <f>IF(N156="snížená",J156,0)</f>
        <v>0</v>
      </c>
      <c r="BG156" s="225">
        <f>IF(N156="zákl. přenesená",J156,0)</f>
        <v>0</v>
      </c>
      <c r="BH156" s="225">
        <f>IF(N156="sníž. přenesená",J156,0)</f>
        <v>0</v>
      </c>
      <c r="BI156" s="225">
        <f>IF(N156="nulová",J156,0)</f>
        <v>0</v>
      </c>
      <c r="BJ156" s="18" t="s">
        <v>78</v>
      </c>
      <c r="BK156" s="225">
        <f>ROUND(I156*H156,2)</f>
        <v>0</v>
      </c>
      <c r="BL156" s="18" t="s">
        <v>140</v>
      </c>
      <c r="BM156" s="224" t="s">
        <v>229</v>
      </c>
    </row>
    <row r="157" s="2" customFormat="1">
      <c r="A157" s="39"/>
      <c r="B157" s="40"/>
      <c r="C157" s="41"/>
      <c r="D157" s="226" t="s">
        <v>142</v>
      </c>
      <c r="E157" s="41"/>
      <c r="F157" s="227" t="s">
        <v>230</v>
      </c>
      <c r="G157" s="41"/>
      <c r="H157" s="41"/>
      <c r="I157" s="228"/>
      <c r="J157" s="41"/>
      <c r="K157" s="41"/>
      <c r="L157" s="45"/>
      <c r="M157" s="229"/>
      <c r="N157" s="230"/>
      <c r="O157" s="85"/>
      <c r="P157" s="85"/>
      <c r="Q157" s="85"/>
      <c r="R157" s="85"/>
      <c r="S157" s="85"/>
      <c r="T157" s="86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142</v>
      </c>
      <c r="AU157" s="18" t="s">
        <v>80</v>
      </c>
    </row>
    <row r="158" s="2" customFormat="1">
      <c r="A158" s="39"/>
      <c r="B158" s="40"/>
      <c r="C158" s="41"/>
      <c r="D158" s="231" t="s">
        <v>144</v>
      </c>
      <c r="E158" s="41"/>
      <c r="F158" s="232" t="s">
        <v>231</v>
      </c>
      <c r="G158" s="41"/>
      <c r="H158" s="41"/>
      <c r="I158" s="228"/>
      <c r="J158" s="41"/>
      <c r="K158" s="41"/>
      <c r="L158" s="45"/>
      <c r="M158" s="229"/>
      <c r="N158" s="230"/>
      <c r="O158" s="85"/>
      <c r="P158" s="85"/>
      <c r="Q158" s="85"/>
      <c r="R158" s="85"/>
      <c r="S158" s="85"/>
      <c r="T158" s="86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144</v>
      </c>
      <c r="AU158" s="18" t="s">
        <v>80</v>
      </c>
    </row>
    <row r="159" s="2" customFormat="1">
      <c r="A159" s="39"/>
      <c r="B159" s="40"/>
      <c r="C159" s="41"/>
      <c r="D159" s="226" t="s">
        <v>146</v>
      </c>
      <c r="E159" s="41"/>
      <c r="F159" s="233" t="s">
        <v>232</v>
      </c>
      <c r="G159" s="41"/>
      <c r="H159" s="41"/>
      <c r="I159" s="228"/>
      <c r="J159" s="41"/>
      <c r="K159" s="41"/>
      <c r="L159" s="45"/>
      <c r="M159" s="229"/>
      <c r="N159" s="230"/>
      <c r="O159" s="85"/>
      <c r="P159" s="85"/>
      <c r="Q159" s="85"/>
      <c r="R159" s="85"/>
      <c r="S159" s="85"/>
      <c r="T159" s="86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146</v>
      </c>
      <c r="AU159" s="18" t="s">
        <v>80</v>
      </c>
    </row>
    <row r="160" s="13" customFormat="1">
      <c r="A160" s="13"/>
      <c r="B160" s="234"/>
      <c r="C160" s="235"/>
      <c r="D160" s="226" t="s">
        <v>148</v>
      </c>
      <c r="E160" s="236" t="s">
        <v>19</v>
      </c>
      <c r="F160" s="237" t="s">
        <v>233</v>
      </c>
      <c r="G160" s="235"/>
      <c r="H160" s="238">
        <v>741.99000000000001</v>
      </c>
      <c r="I160" s="239"/>
      <c r="J160" s="235"/>
      <c r="K160" s="235"/>
      <c r="L160" s="240"/>
      <c r="M160" s="241"/>
      <c r="N160" s="242"/>
      <c r="O160" s="242"/>
      <c r="P160" s="242"/>
      <c r="Q160" s="242"/>
      <c r="R160" s="242"/>
      <c r="S160" s="242"/>
      <c r="T160" s="24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4" t="s">
        <v>148</v>
      </c>
      <c r="AU160" s="244" t="s">
        <v>80</v>
      </c>
      <c r="AV160" s="13" t="s">
        <v>80</v>
      </c>
      <c r="AW160" s="13" t="s">
        <v>32</v>
      </c>
      <c r="AX160" s="13" t="s">
        <v>78</v>
      </c>
      <c r="AY160" s="244" t="s">
        <v>133</v>
      </c>
    </row>
    <row r="161" s="2" customFormat="1" ht="16.5" customHeight="1">
      <c r="A161" s="39"/>
      <c r="B161" s="40"/>
      <c r="C161" s="213" t="s">
        <v>234</v>
      </c>
      <c r="D161" s="213" t="s">
        <v>135</v>
      </c>
      <c r="E161" s="214" t="s">
        <v>235</v>
      </c>
      <c r="F161" s="215" t="s">
        <v>236</v>
      </c>
      <c r="G161" s="216" t="s">
        <v>237</v>
      </c>
      <c r="H161" s="217">
        <v>1335.5820000000001</v>
      </c>
      <c r="I161" s="218"/>
      <c r="J161" s="219">
        <f>ROUND(I161*H161,2)</f>
        <v>0</v>
      </c>
      <c r="K161" s="215" t="s">
        <v>139</v>
      </c>
      <c r="L161" s="45"/>
      <c r="M161" s="220" t="s">
        <v>19</v>
      </c>
      <c r="N161" s="221" t="s">
        <v>42</v>
      </c>
      <c r="O161" s="85"/>
      <c r="P161" s="222">
        <f>O161*H161</f>
        <v>0</v>
      </c>
      <c r="Q161" s="222">
        <v>0</v>
      </c>
      <c r="R161" s="222">
        <f>Q161*H161</f>
        <v>0</v>
      </c>
      <c r="S161" s="222">
        <v>0</v>
      </c>
      <c r="T161" s="223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24" t="s">
        <v>140</v>
      </c>
      <c r="AT161" s="224" t="s">
        <v>135</v>
      </c>
      <c r="AU161" s="224" t="s">
        <v>80</v>
      </c>
      <c r="AY161" s="18" t="s">
        <v>133</v>
      </c>
      <c r="BE161" s="225">
        <f>IF(N161="základní",J161,0)</f>
        <v>0</v>
      </c>
      <c r="BF161" s="225">
        <f>IF(N161="snížená",J161,0)</f>
        <v>0</v>
      </c>
      <c r="BG161" s="225">
        <f>IF(N161="zákl. přenesená",J161,0)</f>
        <v>0</v>
      </c>
      <c r="BH161" s="225">
        <f>IF(N161="sníž. přenesená",J161,0)</f>
        <v>0</v>
      </c>
      <c r="BI161" s="225">
        <f>IF(N161="nulová",J161,0)</f>
        <v>0</v>
      </c>
      <c r="BJ161" s="18" t="s">
        <v>78</v>
      </c>
      <c r="BK161" s="225">
        <f>ROUND(I161*H161,2)</f>
        <v>0</v>
      </c>
      <c r="BL161" s="18" t="s">
        <v>140</v>
      </c>
      <c r="BM161" s="224" t="s">
        <v>238</v>
      </c>
    </row>
    <row r="162" s="2" customFormat="1">
      <c r="A162" s="39"/>
      <c r="B162" s="40"/>
      <c r="C162" s="41"/>
      <c r="D162" s="226" t="s">
        <v>142</v>
      </c>
      <c r="E162" s="41"/>
      <c r="F162" s="227" t="s">
        <v>239</v>
      </c>
      <c r="G162" s="41"/>
      <c r="H162" s="41"/>
      <c r="I162" s="228"/>
      <c r="J162" s="41"/>
      <c r="K162" s="41"/>
      <c r="L162" s="45"/>
      <c r="M162" s="229"/>
      <c r="N162" s="230"/>
      <c r="O162" s="85"/>
      <c r="P162" s="85"/>
      <c r="Q162" s="85"/>
      <c r="R162" s="85"/>
      <c r="S162" s="85"/>
      <c r="T162" s="86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8" t="s">
        <v>142</v>
      </c>
      <c r="AU162" s="18" t="s">
        <v>80</v>
      </c>
    </row>
    <row r="163" s="2" customFormat="1">
      <c r="A163" s="39"/>
      <c r="B163" s="40"/>
      <c r="C163" s="41"/>
      <c r="D163" s="231" t="s">
        <v>144</v>
      </c>
      <c r="E163" s="41"/>
      <c r="F163" s="232" t="s">
        <v>240</v>
      </c>
      <c r="G163" s="41"/>
      <c r="H163" s="41"/>
      <c r="I163" s="228"/>
      <c r="J163" s="41"/>
      <c r="K163" s="41"/>
      <c r="L163" s="45"/>
      <c r="M163" s="229"/>
      <c r="N163" s="230"/>
      <c r="O163" s="85"/>
      <c r="P163" s="85"/>
      <c r="Q163" s="85"/>
      <c r="R163" s="85"/>
      <c r="S163" s="85"/>
      <c r="T163" s="86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144</v>
      </c>
      <c r="AU163" s="18" t="s">
        <v>80</v>
      </c>
    </row>
    <row r="164" s="2" customFormat="1">
      <c r="A164" s="39"/>
      <c r="B164" s="40"/>
      <c r="C164" s="41"/>
      <c r="D164" s="226" t="s">
        <v>146</v>
      </c>
      <c r="E164" s="41"/>
      <c r="F164" s="233" t="s">
        <v>241</v>
      </c>
      <c r="G164" s="41"/>
      <c r="H164" s="41"/>
      <c r="I164" s="228"/>
      <c r="J164" s="41"/>
      <c r="K164" s="41"/>
      <c r="L164" s="45"/>
      <c r="M164" s="229"/>
      <c r="N164" s="230"/>
      <c r="O164" s="85"/>
      <c r="P164" s="85"/>
      <c r="Q164" s="85"/>
      <c r="R164" s="85"/>
      <c r="S164" s="85"/>
      <c r="T164" s="86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146</v>
      </c>
      <c r="AU164" s="18" t="s">
        <v>80</v>
      </c>
    </row>
    <row r="165" s="13" customFormat="1">
      <c r="A165" s="13"/>
      <c r="B165" s="234"/>
      <c r="C165" s="235"/>
      <c r="D165" s="226" t="s">
        <v>148</v>
      </c>
      <c r="E165" s="236" t="s">
        <v>19</v>
      </c>
      <c r="F165" s="237" t="s">
        <v>242</v>
      </c>
      <c r="G165" s="235"/>
      <c r="H165" s="238">
        <v>1335.5820000000001</v>
      </c>
      <c r="I165" s="239"/>
      <c r="J165" s="235"/>
      <c r="K165" s="235"/>
      <c r="L165" s="240"/>
      <c r="M165" s="241"/>
      <c r="N165" s="242"/>
      <c r="O165" s="242"/>
      <c r="P165" s="242"/>
      <c r="Q165" s="242"/>
      <c r="R165" s="242"/>
      <c r="S165" s="242"/>
      <c r="T165" s="24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4" t="s">
        <v>148</v>
      </c>
      <c r="AU165" s="244" t="s">
        <v>80</v>
      </c>
      <c r="AV165" s="13" t="s">
        <v>80</v>
      </c>
      <c r="AW165" s="13" t="s">
        <v>32</v>
      </c>
      <c r="AX165" s="13" t="s">
        <v>78</v>
      </c>
      <c r="AY165" s="244" t="s">
        <v>133</v>
      </c>
    </row>
    <row r="166" s="2" customFormat="1" ht="16.5" customHeight="1">
      <c r="A166" s="39"/>
      <c r="B166" s="40"/>
      <c r="C166" s="213" t="s">
        <v>243</v>
      </c>
      <c r="D166" s="213" t="s">
        <v>135</v>
      </c>
      <c r="E166" s="214" t="s">
        <v>244</v>
      </c>
      <c r="F166" s="215" t="s">
        <v>245</v>
      </c>
      <c r="G166" s="216" t="s">
        <v>197</v>
      </c>
      <c r="H166" s="217">
        <v>741.99000000000001</v>
      </c>
      <c r="I166" s="218"/>
      <c r="J166" s="219">
        <f>ROUND(I166*H166,2)</f>
        <v>0</v>
      </c>
      <c r="K166" s="215" t="s">
        <v>139</v>
      </c>
      <c r="L166" s="45"/>
      <c r="M166" s="220" t="s">
        <v>19</v>
      </c>
      <c r="N166" s="221" t="s">
        <v>42</v>
      </c>
      <c r="O166" s="85"/>
      <c r="P166" s="222">
        <f>O166*H166</f>
        <v>0</v>
      </c>
      <c r="Q166" s="222">
        <v>0</v>
      </c>
      <c r="R166" s="222">
        <f>Q166*H166</f>
        <v>0</v>
      </c>
      <c r="S166" s="222">
        <v>0</v>
      </c>
      <c r="T166" s="223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24" t="s">
        <v>140</v>
      </c>
      <c r="AT166" s="224" t="s">
        <v>135</v>
      </c>
      <c r="AU166" s="224" t="s">
        <v>80</v>
      </c>
      <c r="AY166" s="18" t="s">
        <v>133</v>
      </c>
      <c r="BE166" s="225">
        <f>IF(N166="základní",J166,0)</f>
        <v>0</v>
      </c>
      <c r="BF166" s="225">
        <f>IF(N166="snížená",J166,0)</f>
        <v>0</v>
      </c>
      <c r="BG166" s="225">
        <f>IF(N166="zákl. přenesená",J166,0)</f>
        <v>0</v>
      </c>
      <c r="BH166" s="225">
        <f>IF(N166="sníž. přenesená",J166,0)</f>
        <v>0</v>
      </c>
      <c r="BI166" s="225">
        <f>IF(N166="nulová",J166,0)</f>
        <v>0</v>
      </c>
      <c r="BJ166" s="18" t="s">
        <v>78</v>
      </c>
      <c r="BK166" s="225">
        <f>ROUND(I166*H166,2)</f>
        <v>0</v>
      </c>
      <c r="BL166" s="18" t="s">
        <v>140</v>
      </c>
      <c r="BM166" s="224" t="s">
        <v>246</v>
      </c>
    </row>
    <row r="167" s="2" customFormat="1">
      <c r="A167" s="39"/>
      <c r="B167" s="40"/>
      <c r="C167" s="41"/>
      <c r="D167" s="226" t="s">
        <v>142</v>
      </c>
      <c r="E167" s="41"/>
      <c r="F167" s="227" t="s">
        <v>247</v>
      </c>
      <c r="G167" s="41"/>
      <c r="H167" s="41"/>
      <c r="I167" s="228"/>
      <c r="J167" s="41"/>
      <c r="K167" s="41"/>
      <c r="L167" s="45"/>
      <c r="M167" s="229"/>
      <c r="N167" s="230"/>
      <c r="O167" s="85"/>
      <c r="P167" s="85"/>
      <c r="Q167" s="85"/>
      <c r="R167" s="85"/>
      <c r="S167" s="85"/>
      <c r="T167" s="86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142</v>
      </c>
      <c r="AU167" s="18" t="s">
        <v>80</v>
      </c>
    </row>
    <row r="168" s="2" customFormat="1">
      <c r="A168" s="39"/>
      <c r="B168" s="40"/>
      <c r="C168" s="41"/>
      <c r="D168" s="231" t="s">
        <v>144</v>
      </c>
      <c r="E168" s="41"/>
      <c r="F168" s="232" t="s">
        <v>248</v>
      </c>
      <c r="G168" s="41"/>
      <c r="H168" s="41"/>
      <c r="I168" s="228"/>
      <c r="J168" s="41"/>
      <c r="K168" s="41"/>
      <c r="L168" s="45"/>
      <c r="M168" s="229"/>
      <c r="N168" s="230"/>
      <c r="O168" s="85"/>
      <c r="P168" s="85"/>
      <c r="Q168" s="85"/>
      <c r="R168" s="85"/>
      <c r="S168" s="85"/>
      <c r="T168" s="86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144</v>
      </c>
      <c r="AU168" s="18" t="s">
        <v>80</v>
      </c>
    </row>
    <row r="169" s="2" customFormat="1">
      <c r="A169" s="39"/>
      <c r="B169" s="40"/>
      <c r="C169" s="41"/>
      <c r="D169" s="226" t="s">
        <v>146</v>
      </c>
      <c r="E169" s="41"/>
      <c r="F169" s="233" t="s">
        <v>249</v>
      </c>
      <c r="G169" s="41"/>
      <c r="H169" s="41"/>
      <c r="I169" s="228"/>
      <c r="J169" s="41"/>
      <c r="K169" s="41"/>
      <c r="L169" s="45"/>
      <c r="M169" s="229"/>
      <c r="N169" s="230"/>
      <c r="O169" s="85"/>
      <c r="P169" s="85"/>
      <c r="Q169" s="85"/>
      <c r="R169" s="85"/>
      <c r="S169" s="85"/>
      <c r="T169" s="86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146</v>
      </c>
      <c r="AU169" s="18" t="s">
        <v>80</v>
      </c>
    </row>
    <row r="170" s="13" customFormat="1">
      <c r="A170" s="13"/>
      <c r="B170" s="234"/>
      <c r="C170" s="235"/>
      <c r="D170" s="226" t="s">
        <v>148</v>
      </c>
      <c r="E170" s="236" t="s">
        <v>19</v>
      </c>
      <c r="F170" s="237" t="s">
        <v>250</v>
      </c>
      <c r="G170" s="235"/>
      <c r="H170" s="238">
        <v>741.99000000000001</v>
      </c>
      <c r="I170" s="239"/>
      <c r="J170" s="235"/>
      <c r="K170" s="235"/>
      <c r="L170" s="240"/>
      <c r="M170" s="241"/>
      <c r="N170" s="242"/>
      <c r="O170" s="242"/>
      <c r="P170" s="242"/>
      <c r="Q170" s="242"/>
      <c r="R170" s="242"/>
      <c r="S170" s="242"/>
      <c r="T170" s="24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4" t="s">
        <v>148</v>
      </c>
      <c r="AU170" s="244" t="s">
        <v>80</v>
      </c>
      <c r="AV170" s="13" t="s">
        <v>80</v>
      </c>
      <c r="AW170" s="13" t="s">
        <v>32</v>
      </c>
      <c r="AX170" s="13" t="s">
        <v>78</v>
      </c>
      <c r="AY170" s="244" t="s">
        <v>133</v>
      </c>
    </row>
    <row r="171" s="2" customFormat="1" ht="16.5" customHeight="1">
      <c r="A171" s="39"/>
      <c r="B171" s="40"/>
      <c r="C171" s="213" t="s">
        <v>251</v>
      </c>
      <c r="D171" s="213" t="s">
        <v>135</v>
      </c>
      <c r="E171" s="214" t="s">
        <v>252</v>
      </c>
      <c r="F171" s="215" t="s">
        <v>253</v>
      </c>
      <c r="G171" s="216" t="s">
        <v>197</v>
      </c>
      <c r="H171" s="217">
        <v>31.77</v>
      </c>
      <c r="I171" s="218"/>
      <c r="J171" s="219">
        <f>ROUND(I171*H171,2)</f>
        <v>0</v>
      </c>
      <c r="K171" s="215" t="s">
        <v>139</v>
      </c>
      <c r="L171" s="45"/>
      <c r="M171" s="220" t="s">
        <v>19</v>
      </c>
      <c r="N171" s="221" t="s">
        <v>42</v>
      </c>
      <c r="O171" s="85"/>
      <c r="P171" s="222">
        <f>O171*H171</f>
        <v>0</v>
      </c>
      <c r="Q171" s="222">
        <v>0</v>
      </c>
      <c r="R171" s="222">
        <f>Q171*H171</f>
        <v>0</v>
      </c>
      <c r="S171" s="222">
        <v>0</v>
      </c>
      <c r="T171" s="223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24" t="s">
        <v>140</v>
      </c>
      <c r="AT171" s="224" t="s">
        <v>135</v>
      </c>
      <c r="AU171" s="224" t="s">
        <v>80</v>
      </c>
      <c r="AY171" s="18" t="s">
        <v>133</v>
      </c>
      <c r="BE171" s="225">
        <f>IF(N171="základní",J171,0)</f>
        <v>0</v>
      </c>
      <c r="BF171" s="225">
        <f>IF(N171="snížená",J171,0)</f>
        <v>0</v>
      </c>
      <c r="BG171" s="225">
        <f>IF(N171="zákl. přenesená",J171,0)</f>
        <v>0</v>
      </c>
      <c r="BH171" s="225">
        <f>IF(N171="sníž. přenesená",J171,0)</f>
        <v>0</v>
      </c>
      <c r="BI171" s="225">
        <f>IF(N171="nulová",J171,0)</f>
        <v>0</v>
      </c>
      <c r="BJ171" s="18" t="s">
        <v>78</v>
      </c>
      <c r="BK171" s="225">
        <f>ROUND(I171*H171,2)</f>
        <v>0</v>
      </c>
      <c r="BL171" s="18" t="s">
        <v>140</v>
      </c>
      <c r="BM171" s="224" t="s">
        <v>254</v>
      </c>
    </row>
    <row r="172" s="2" customFormat="1">
      <c r="A172" s="39"/>
      <c r="B172" s="40"/>
      <c r="C172" s="41"/>
      <c r="D172" s="226" t="s">
        <v>142</v>
      </c>
      <c r="E172" s="41"/>
      <c r="F172" s="227" t="s">
        <v>255</v>
      </c>
      <c r="G172" s="41"/>
      <c r="H172" s="41"/>
      <c r="I172" s="228"/>
      <c r="J172" s="41"/>
      <c r="K172" s="41"/>
      <c r="L172" s="45"/>
      <c r="M172" s="229"/>
      <c r="N172" s="230"/>
      <c r="O172" s="85"/>
      <c r="P172" s="85"/>
      <c r="Q172" s="85"/>
      <c r="R172" s="85"/>
      <c r="S172" s="85"/>
      <c r="T172" s="86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18" t="s">
        <v>142</v>
      </c>
      <c r="AU172" s="18" t="s">
        <v>80</v>
      </c>
    </row>
    <row r="173" s="2" customFormat="1">
      <c r="A173" s="39"/>
      <c r="B173" s="40"/>
      <c r="C173" s="41"/>
      <c r="D173" s="231" t="s">
        <v>144</v>
      </c>
      <c r="E173" s="41"/>
      <c r="F173" s="232" t="s">
        <v>256</v>
      </c>
      <c r="G173" s="41"/>
      <c r="H173" s="41"/>
      <c r="I173" s="228"/>
      <c r="J173" s="41"/>
      <c r="K173" s="41"/>
      <c r="L173" s="45"/>
      <c r="M173" s="229"/>
      <c r="N173" s="230"/>
      <c r="O173" s="85"/>
      <c r="P173" s="85"/>
      <c r="Q173" s="85"/>
      <c r="R173" s="85"/>
      <c r="S173" s="85"/>
      <c r="T173" s="86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144</v>
      </c>
      <c r="AU173" s="18" t="s">
        <v>80</v>
      </c>
    </row>
    <row r="174" s="2" customFormat="1">
      <c r="A174" s="39"/>
      <c r="B174" s="40"/>
      <c r="C174" s="41"/>
      <c r="D174" s="226" t="s">
        <v>146</v>
      </c>
      <c r="E174" s="41"/>
      <c r="F174" s="233" t="s">
        <v>257</v>
      </c>
      <c r="G174" s="41"/>
      <c r="H174" s="41"/>
      <c r="I174" s="228"/>
      <c r="J174" s="41"/>
      <c r="K174" s="41"/>
      <c r="L174" s="45"/>
      <c r="M174" s="229"/>
      <c r="N174" s="230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146</v>
      </c>
      <c r="AU174" s="18" t="s">
        <v>80</v>
      </c>
    </row>
    <row r="175" s="13" customFormat="1">
      <c r="A175" s="13"/>
      <c r="B175" s="234"/>
      <c r="C175" s="235"/>
      <c r="D175" s="226" t="s">
        <v>148</v>
      </c>
      <c r="E175" s="236" t="s">
        <v>19</v>
      </c>
      <c r="F175" s="237" t="s">
        <v>258</v>
      </c>
      <c r="G175" s="235"/>
      <c r="H175" s="238">
        <v>15.84</v>
      </c>
      <c r="I175" s="239"/>
      <c r="J175" s="235"/>
      <c r="K175" s="235"/>
      <c r="L175" s="240"/>
      <c r="M175" s="241"/>
      <c r="N175" s="242"/>
      <c r="O175" s="242"/>
      <c r="P175" s="242"/>
      <c r="Q175" s="242"/>
      <c r="R175" s="242"/>
      <c r="S175" s="242"/>
      <c r="T175" s="24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4" t="s">
        <v>148</v>
      </c>
      <c r="AU175" s="244" t="s">
        <v>80</v>
      </c>
      <c r="AV175" s="13" t="s">
        <v>80</v>
      </c>
      <c r="AW175" s="13" t="s">
        <v>32</v>
      </c>
      <c r="AX175" s="13" t="s">
        <v>71</v>
      </c>
      <c r="AY175" s="244" t="s">
        <v>133</v>
      </c>
    </row>
    <row r="176" s="13" customFormat="1">
      <c r="A176" s="13"/>
      <c r="B176" s="234"/>
      <c r="C176" s="235"/>
      <c r="D176" s="226" t="s">
        <v>148</v>
      </c>
      <c r="E176" s="236" t="s">
        <v>19</v>
      </c>
      <c r="F176" s="237" t="s">
        <v>259</v>
      </c>
      <c r="G176" s="235"/>
      <c r="H176" s="238">
        <v>12.555</v>
      </c>
      <c r="I176" s="239"/>
      <c r="J176" s="235"/>
      <c r="K176" s="235"/>
      <c r="L176" s="240"/>
      <c r="M176" s="241"/>
      <c r="N176" s="242"/>
      <c r="O176" s="242"/>
      <c r="P176" s="242"/>
      <c r="Q176" s="242"/>
      <c r="R176" s="242"/>
      <c r="S176" s="242"/>
      <c r="T176" s="24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4" t="s">
        <v>148</v>
      </c>
      <c r="AU176" s="244" t="s">
        <v>80</v>
      </c>
      <c r="AV176" s="13" t="s">
        <v>80</v>
      </c>
      <c r="AW176" s="13" t="s">
        <v>32</v>
      </c>
      <c r="AX176" s="13" t="s">
        <v>71</v>
      </c>
      <c r="AY176" s="244" t="s">
        <v>133</v>
      </c>
    </row>
    <row r="177" s="13" customFormat="1">
      <c r="A177" s="13"/>
      <c r="B177" s="234"/>
      <c r="C177" s="235"/>
      <c r="D177" s="226" t="s">
        <v>148</v>
      </c>
      <c r="E177" s="236" t="s">
        <v>19</v>
      </c>
      <c r="F177" s="237" t="s">
        <v>260</v>
      </c>
      <c r="G177" s="235"/>
      <c r="H177" s="238">
        <v>3.375</v>
      </c>
      <c r="I177" s="239"/>
      <c r="J177" s="235"/>
      <c r="K177" s="235"/>
      <c r="L177" s="240"/>
      <c r="M177" s="241"/>
      <c r="N177" s="242"/>
      <c r="O177" s="242"/>
      <c r="P177" s="242"/>
      <c r="Q177" s="242"/>
      <c r="R177" s="242"/>
      <c r="S177" s="242"/>
      <c r="T177" s="24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4" t="s">
        <v>148</v>
      </c>
      <c r="AU177" s="244" t="s">
        <v>80</v>
      </c>
      <c r="AV177" s="13" t="s">
        <v>80</v>
      </c>
      <c r="AW177" s="13" t="s">
        <v>32</v>
      </c>
      <c r="AX177" s="13" t="s">
        <v>71</v>
      </c>
      <c r="AY177" s="244" t="s">
        <v>133</v>
      </c>
    </row>
    <row r="178" s="14" customFormat="1">
      <c r="A178" s="14"/>
      <c r="B178" s="245"/>
      <c r="C178" s="246"/>
      <c r="D178" s="226" t="s">
        <v>148</v>
      </c>
      <c r="E178" s="247" t="s">
        <v>19</v>
      </c>
      <c r="F178" s="248" t="s">
        <v>206</v>
      </c>
      <c r="G178" s="246"/>
      <c r="H178" s="249">
        <v>31.77</v>
      </c>
      <c r="I178" s="250"/>
      <c r="J178" s="246"/>
      <c r="K178" s="246"/>
      <c r="L178" s="251"/>
      <c r="M178" s="252"/>
      <c r="N178" s="253"/>
      <c r="O178" s="253"/>
      <c r="P178" s="253"/>
      <c r="Q178" s="253"/>
      <c r="R178" s="253"/>
      <c r="S178" s="253"/>
      <c r="T178" s="25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5" t="s">
        <v>148</v>
      </c>
      <c r="AU178" s="255" t="s">
        <v>80</v>
      </c>
      <c r="AV178" s="14" t="s">
        <v>140</v>
      </c>
      <c r="AW178" s="14" t="s">
        <v>32</v>
      </c>
      <c r="AX178" s="14" t="s">
        <v>78</v>
      </c>
      <c r="AY178" s="255" t="s">
        <v>133</v>
      </c>
    </row>
    <row r="179" s="2" customFormat="1" ht="16.5" customHeight="1">
      <c r="A179" s="39"/>
      <c r="B179" s="40"/>
      <c r="C179" s="256" t="s">
        <v>8</v>
      </c>
      <c r="D179" s="256" t="s">
        <v>261</v>
      </c>
      <c r="E179" s="257" t="s">
        <v>262</v>
      </c>
      <c r="F179" s="258" t="s">
        <v>263</v>
      </c>
      <c r="G179" s="259" t="s">
        <v>237</v>
      </c>
      <c r="H179" s="260">
        <v>63.539999999999999</v>
      </c>
      <c r="I179" s="261"/>
      <c r="J179" s="262">
        <f>ROUND(I179*H179,2)</f>
        <v>0</v>
      </c>
      <c r="K179" s="258" t="s">
        <v>139</v>
      </c>
      <c r="L179" s="263"/>
      <c r="M179" s="264" t="s">
        <v>19</v>
      </c>
      <c r="N179" s="265" t="s">
        <v>42</v>
      </c>
      <c r="O179" s="85"/>
      <c r="P179" s="222">
        <f>O179*H179</f>
        <v>0</v>
      </c>
      <c r="Q179" s="222">
        <v>1</v>
      </c>
      <c r="R179" s="222">
        <f>Q179*H179</f>
        <v>63.539999999999999</v>
      </c>
      <c r="S179" s="222">
        <v>0</v>
      </c>
      <c r="T179" s="223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24" t="s">
        <v>194</v>
      </c>
      <c r="AT179" s="224" t="s">
        <v>261</v>
      </c>
      <c r="AU179" s="224" t="s">
        <v>80</v>
      </c>
      <c r="AY179" s="18" t="s">
        <v>133</v>
      </c>
      <c r="BE179" s="225">
        <f>IF(N179="základní",J179,0)</f>
        <v>0</v>
      </c>
      <c r="BF179" s="225">
        <f>IF(N179="snížená",J179,0)</f>
        <v>0</v>
      </c>
      <c r="BG179" s="225">
        <f>IF(N179="zákl. přenesená",J179,0)</f>
        <v>0</v>
      </c>
      <c r="BH179" s="225">
        <f>IF(N179="sníž. přenesená",J179,0)</f>
        <v>0</v>
      </c>
      <c r="BI179" s="225">
        <f>IF(N179="nulová",J179,0)</f>
        <v>0</v>
      </c>
      <c r="BJ179" s="18" t="s">
        <v>78</v>
      </c>
      <c r="BK179" s="225">
        <f>ROUND(I179*H179,2)</f>
        <v>0</v>
      </c>
      <c r="BL179" s="18" t="s">
        <v>140</v>
      </c>
      <c r="BM179" s="224" t="s">
        <v>264</v>
      </c>
    </row>
    <row r="180" s="2" customFormat="1">
      <c r="A180" s="39"/>
      <c r="B180" s="40"/>
      <c r="C180" s="41"/>
      <c r="D180" s="226" t="s">
        <v>142</v>
      </c>
      <c r="E180" s="41"/>
      <c r="F180" s="227" t="s">
        <v>263</v>
      </c>
      <c r="G180" s="41"/>
      <c r="H180" s="41"/>
      <c r="I180" s="228"/>
      <c r="J180" s="41"/>
      <c r="K180" s="41"/>
      <c r="L180" s="45"/>
      <c r="M180" s="229"/>
      <c r="N180" s="230"/>
      <c r="O180" s="85"/>
      <c r="P180" s="85"/>
      <c r="Q180" s="85"/>
      <c r="R180" s="85"/>
      <c r="S180" s="85"/>
      <c r="T180" s="86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18" t="s">
        <v>142</v>
      </c>
      <c r="AU180" s="18" t="s">
        <v>80</v>
      </c>
    </row>
    <row r="181" s="13" customFormat="1">
      <c r="A181" s="13"/>
      <c r="B181" s="234"/>
      <c r="C181" s="235"/>
      <c r="D181" s="226" t="s">
        <v>148</v>
      </c>
      <c r="E181" s="236" t="s">
        <v>19</v>
      </c>
      <c r="F181" s="237" t="s">
        <v>265</v>
      </c>
      <c r="G181" s="235"/>
      <c r="H181" s="238">
        <v>31.68</v>
      </c>
      <c r="I181" s="239"/>
      <c r="J181" s="235"/>
      <c r="K181" s="235"/>
      <c r="L181" s="240"/>
      <c r="M181" s="241"/>
      <c r="N181" s="242"/>
      <c r="O181" s="242"/>
      <c r="P181" s="242"/>
      <c r="Q181" s="242"/>
      <c r="R181" s="242"/>
      <c r="S181" s="242"/>
      <c r="T181" s="24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4" t="s">
        <v>148</v>
      </c>
      <c r="AU181" s="244" t="s">
        <v>80</v>
      </c>
      <c r="AV181" s="13" t="s">
        <v>80</v>
      </c>
      <c r="AW181" s="13" t="s">
        <v>32</v>
      </c>
      <c r="AX181" s="13" t="s">
        <v>71</v>
      </c>
      <c r="AY181" s="244" t="s">
        <v>133</v>
      </c>
    </row>
    <row r="182" s="13" customFormat="1">
      <c r="A182" s="13"/>
      <c r="B182" s="234"/>
      <c r="C182" s="235"/>
      <c r="D182" s="226" t="s">
        <v>148</v>
      </c>
      <c r="E182" s="236" t="s">
        <v>19</v>
      </c>
      <c r="F182" s="237" t="s">
        <v>266</v>
      </c>
      <c r="G182" s="235"/>
      <c r="H182" s="238">
        <v>25.109999999999999</v>
      </c>
      <c r="I182" s="239"/>
      <c r="J182" s="235"/>
      <c r="K182" s="235"/>
      <c r="L182" s="240"/>
      <c r="M182" s="241"/>
      <c r="N182" s="242"/>
      <c r="O182" s="242"/>
      <c r="P182" s="242"/>
      <c r="Q182" s="242"/>
      <c r="R182" s="242"/>
      <c r="S182" s="242"/>
      <c r="T182" s="24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4" t="s">
        <v>148</v>
      </c>
      <c r="AU182" s="244" t="s">
        <v>80</v>
      </c>
      <c r="AV182" s="13" t="s">
        <v>80</v>
      </c>
      <c r="AW182" s="13" t="s">
        <v>32</v>
      </c>
      <c r="AX182" s="13" t="s">
        <v>71</v>
      </c>
      <c r="AY182" s="244" t="s">
        <v>133</v>
      </c>
    </row>
    <row r="183" s="13" customFormat="1">
      <c r="A183" s="13"/>
      <c r="B183" s="234"/>
      <c r="C183" s="235"/>
      <c r="D183" s="226" t="s">
        <v>148</v>
      </c>
      <c r="E183" s="236" t="s">
        <v>19</v>
      </c>
      <c r="F183" s="237" t="s">
        <v>267</v>
      </c>
      <c r="G183" s="235"/>
      <c r="H183" s="238">
        <v>6.75</v>
      </c>
      <c r="I183" s="239"/>
      <c r="J183" s="235"/>
      <c r="K183" s="235"/>
      <c r="L183" s="240"/>
      <c r="M183" s="241"/>
      <c r="N183" s="242"/>
      <c r="O183" s="242"/>
      <c r="P183" s="242"/>
      <c r="Q183" s="242"/>
      <c r="R183" s="242"/>
      <c r="S183" s="242"/>
      <c r="T183" s="24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4" t="s">
        <v>148</v>
      </c>
      <c r="AU183" s="244" t="s">
        <v>80</v>
      </c>
      <c r="AV183" s="13" t="s">
        <v>80</v>
      </c>
      <c r="AW183" s="13" t="s">
        <v>32</v>
      </c>
      <c r="AX183" s="13" t="s">
        <v>71</v>
      </c>
      <c r="AY183" s="244" t="s">
        <v>133</v>
      </c>
    </row>
    <row r="184" s="14" customFormat="1">
      <c r="A184" s="14"/>
      <c r="B184" s="245"/>
      <c r="C184" s="246"/>
      <c r="D184" s="226" t="s">
        <v>148</v>
      </c>
      <c r="E184" s="247" t="s">
        <v>19</v>
      </c>
      <c r="F184" s="248" t="s">
        <v>206</v>
      </c>
      <c r="G184" s="246"/>
      <c r="H184" s="249">
        <v>63.539999999999999</v>
      </c>
      <c r="I184" s="250"/>
      <c r="J184" s="246"/>
      <c r="K184" s="246"/>
      <c r="L184" s="251"/>
      <c r="M184" s="252"/>
      <c r="N184" s="253"/>
      <c r="O184" s="253"/>
      <c r="P184" s="253"/>
      <c r="Q184" s="253"/>
      <c r="R184" s="253"/>
      <c r="S184" s="253"/>
      <c r="T184" s="25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5" t="s">
        <v>148</v>
      </c>
      <c r="AU184" s="255" t="s">
        <v>80</v>
      </c>
      <c r="AV184" s="14" t="s">
        <v>140</v>
      </c>
      <c r="AW184" s="14" t="s">
        <v>32</v>
      </c>
      <c r="AX184" s="14" t="s">
        <v>78</v>
      </c>
      <c r="AY184" s="255" t="s">
        <v>133</v>
      </c>
    </row>
    <row r="185" s="2" customFormat="1" ht="16.5" customHeight="1">
      <c r="A185" s="39"/>
      <c r="B185" s="40"/>
      <c r="C185" s="213" t="s">
        <v>268</v>
      </c>
      <c r="D185" s="213" t="s">
        <v>135</v>
      </c>
      <c r="E185" s="214" t="s">
        <v>269</v>
      </c>
      <c r="F185" s="215" t="s">
        <v>270</v>
      </c>
      <c r="G185" s="216" t="s">
        <v>197</v>
      </c>
      <c r="H185" s="217">
        <v>6.3449999999999998</v>
      </c>
      <c r="I185" s="218"/>
      <c r="J185" s="219">
        <f>ROUND(I185*H185,2)</f>
        <v>0</v>
      </c>
      <c r="K185" s="215" t="s">
        <v>139</v>
      </c>
      <c r="L185" s="45"/>
      <c r="M185" s="220" t="s">
        <v>19</v>
      </c>
      <c r="N185" s="221" t="s">
        <v>42</v>
      </c>
      <c r="O185" s="85"/>
      <c r="P185" s="222">
        <f>O185*H185</f>
        <v>0</v>
      </c>
      <c r="Q185" s="222">
        <v>0</v>
      </c>
      <c r="R185" s="222">
        <f>Q185*H185</f>
        <v>0</v>
      </c>
      <c r="S185" s="222">
        <v>0</v>
      </c>
      <c r="T185" s="223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24" t="s">
        <v>140</v>
      </c>
      <c r="AT185" s="224" t="s">
        <v>135</v>
      </c>
      <c r="AU185" s="224" t="s">
        <v>80</v>
      </c>
      <c r="AY185" s="18" t="s">
        <v>133</v>
      </c>
      <c r="BE185" s="225">
        <f>IF(N185="základní",J185,0)</f>
        <v>0</v>
      </c>
      <c r="BF185" s="225">
        <f>IF(N185="snížená",J185,0)</f>
        <v>0</v>
      </c>
      <c r="BG185" s="225">
        <f>IF(N185="zákl. přenesená",J185,0)</f>
        <v>0</v>
      </c>
      <c r="BH185" s="225">
        <f>IF(N185="sníž. přenesená",J185,0)</f>
        <v>0</v>
      </c>
      <c r="BI185" s="225">
        <f>IF(N185="nulová",J185,0)</f>
        <v>0</v>
      </c>
      <c r="BJ185" s="18" t="s">
        <v>78</v>
      </c>
      <c r="BK185" s="225">
        <f>ROUND(I185*H185,2)</f>
        <v>0</v>
      </c>
      <c r="BL185" s="18" t="s">
        <v>140</v>
      </c>
      <c r="BM185" s="224" t="s">
        <v>271</v>
      </c>
    </row>
    <row r="186" s="2" customFormat="1">
      <c r="A186" s="39"/>
      <c r="B186" s="40"/>
      <c r="C186" s="41"/>
      <c r="D186" s="226" t="s">
        <v>142</v>
      </c>
      <c r="E186" s="41"/>
      <c r="F186" s="227" t="s">
        <v>272</v>
      </c>
      <c r="G186" s="41"/>
      <c r="H186" s="41"/>
      <c r="I186" s="228"/>
      <c r="J186" s="41"/>
      <c r="K186" s="41"/>
      <c r="L186" s="45"/>
      <c r="M186" s="229"/>
      <c r="N186" s="230"/>
      <c r="O186" s="85"/>
      <c r="P186" s="85"/>
      <c r="Q186" s="85"/>
      <c r="R186" s="85"/>
      <c r="S186" s="85"/>
      <c r="T186" s="86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142</v>
      </c>
      <c r="AU186" s="18" t="s">
        <v>80</v>
      </c>
    </row>
    <row r="187" s="2" customFormat="1">
      <c r="A187" s="39"/>
      <c r="B187" s="40"/>
      <c r="C187" s="41"/>
      <c r="D187" s="231" t="s">
        <v>144</v>
      </c>
      <c r="E187" s="41"/>
      <c r="F187" s="232" t="s">
        <v>273</v>
      </c>
      <c r="G187" s="41"/>
      <c r="H187" s="41"/>
      <c r="I187" s="228"/>
      <c r="J187" s="41"/>
      <c r="K187" s="41"/>
      <c r="L187" s="45"/>
      <c r="M187" s="229"/>
      <c r="N187" s="230"/>
      <c r="O187" s="85"/>
      <c r="P187" s="85"/>
      <c r="Q187" s="85"/>
      <c r="R187" s="85"/>
      <c r="S187" s="85"/>
      <c r="T187" s="86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144</v>
      </c>
      <c r="AU187" s="18" t="s">
        <v>80</v>
      </c>
    </row>
    <row r="188" s="2" customFormat="1">
      <c r="A188" s="39"/>
      <c r="B188" s="40"/>
      <c r="C188" s="41"/>
      <c r="D188" s="226" t="s">
        <v>146</v>
      </c>
      <c r="E188" s="41"/>
      <c r="F188" s="233" t="s">
        <v>274</v>
      </c>
      <c r="G188" s="41"/>
      <c r="H188" s="41"/>
      <c r="I188" s="228"/>
      <c r="J188" s="41"/>
      <c r="K188" s="41"/>
      <c r="L188" s="45"/>
      <c r="M188" s="229"/>
      <c r="N188" s="230"/>
      <c r="O188" s="85"/>
      <c r="P188" s="85"/>
      <c r="Q188" s="85"/>
      <c r="R188" s="85"/>
      <c r="S188" s="85"/>
      <c r="T188" s="86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8" t="s">
        <v>146</v>
      </c>
      <c r="AU188" s="18" t="s">
        <v>80</v>
      </c>
    </row>
    <row r="189" s="13" customFormat="1">
      <c r="A189" s="13"/>
      <c r="B189" s="234"/>
      <c r="C189" s="235"/>
      <c r="D189" s="226" t="s">
        <v>148</v>
      </c>
      <c r="E189" s="236" t="s">
        <v>19</v>
      </c>
      <c r="F189" s="237" t="s">
        <v>275</v>
      </c>
      <c r="G189" s="235"/>
      <c r="H189" s="238">
        <v>6.3449999999999998</v>
      </c>
      <c r="I189" s="239"/>
      <c r="J189" s="235"/>
      <c r="K189" s="235"/>
      <c r="L189" s="240"/>
      <c r="M189" s="241"/>
      <c r="N189" s="242"/>
      <c r="O189" s="242"/>
      <c r="P189" s="242"/>
      <c r="Q189" s="242"/>
      <c r="R189" s="242"/>
      <c r="S189" s="242"/>
      <c r="T189" s="24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4" t="s">
        <v>148</v>
      </c>
      <c r="AU189" s="244" t="s">
        <v>80</v>
      </c>
      <c r="AV189" s="13" t="s">
        <v>80</v>
      </c>
      <c r="AW189" s="13" t="s">
        <v>32</v>
      </c>
      <c r="AX189" s="13" t="s">
        <v>78</v>
      </c>
      <c r="AY189" s="244" t="s">
        <v>133</v>
      </c>
    </row>
    <row r="190" s="2" customFormat="1" ht="16.5" customHeight="1">
      <c r="A190" s="39"/>
      <c r="B190" s="40"/>
      <c r="C190" s="256" t="s">
        <v>276</v>
      </c>
      <c r="D190" s="256" t="s">
        <v>261</v>
      </c>
      <c r="E190" s="257" t="s">
        <v>277</v>
      </c>
      <c r="F190" s="258" t="s">
        <v>278</v>
      </c>
      <c r="G190" s="259" t="s">
        <v>237</v>
      </c>
      <c r="H190" s="260">
        <v>15.390000000000001</v>
      </c>
      <c r="I190" s="261"/>
      <c r="J190" s="262">
        <f>ROUND(I190*H190,2)</f>
        <v>0</v>
      </c>
      <c r="K190" s="258" t="s">
        <v>139</v>
      </c>
      <c r="L190" s="263"/>
      <c r="M190" s="264" t="s">
        <v>19</v>
      </c>
      <c r="N190" s="265" t="s">
        <v>42</v>
      </c>
      <c r="O190" s="85"/>
      <c r="P190" s="222">
        <f>O190*H190</f>
        <v>0</v>
      </c>
      <c r="Q190" s="222">
        <v>1</v>
      </c>
      <c r="R190" s="222">
        <f>Q190*H190</f>
        <v>15.390000000000001</v>
      </c>
      <c r="S190" s="222">
        <v>0</v>
      </c>
      <c r="T190" s="223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24" t="s">
        <v>194</v>
      </c>
      <c r="AT190" s="224" t="s">
        <v>261</v>
      </c>
      <c r="AU190" s="224" t="s">
        <v>80</v>
      </c>
      <c r="AY190" s="18" t="s">
        <v>133</v>
      </c>
      <c r="BE190" s="225">
        <f>IF(N190="základní",J190,0)</f>
        <v>0</v>
      </c>
      <c r="BF190" s="225">
        <f>IF(N190="snížená",J190,0)</f>
        <v>0</v>
      </c>
      <c r="BG190" s="225">
        <f>IF(N190="zákl. přenesená",J190,0)</f>
        <v>0</v>
      </c>
      <c r="BH190" s="225">
        <f>IF(N190="sníž. přenesená",J190,0)</f>
        <v>0</v>
      </c>
      <c r="BI190" s="225">
        <f>IF(N190="nulová",J190,0)</f>
        <v>0</v>
      </c>
      <c r="BJ190" s="18" t="s">
        <v>78</v>
      </c>
      <c r="BK190" s="225">
        <f>ROUND(I190*H190,2)</f>
        <v>0</v>
      </c>
      <c r="BL190" s="18" t="s">
        <v>140</v>
      </c>
      <c r="BM190" s="224" t="s">
        <v>279</v>
      </c>
    </row>
    <row r="191" s="2" customFormat="1">
      <c r="A191" s="39"/>
      <c r="B191" s="40"/>
      <c r="C191" s="41"/>
      <c r="D191" s="226" t="s">
        <v>142</v>
      </c>
      <c r="E191" s="41"/>
      <c r="F191" s="227" t="s">
        <v>278</v>
      </c>
      <c r="G191" s="41"/>
      <c r="H191" s="41"/>
      <c r="I191" s="228"/>
      <c r="J191" s="41"/>
      <c r="K191" s="41"/>
      <c r="L191" s="45"/>
      <c r="M191" s="229"/>
      <c r="N191" s="230"/>
      <c r="O191" s="85"/>
      <c r="P191" s="85"/>
      <c r="Q191" s="85"/>
      <c r="R191" s="85"/>
      <c r="S191" s="85"/>
      <c r="T191" s="86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142</v>
      </c>
      <c r="AU191" s="18" t="s">
        <v>80</v>
      </c>
    </row>
    <row r="192" s="13" customFormat="1">
      <c r="A192" s="13"/>
      <c r="B192" s="234"/>
      <c r="C192" s="235"/>
      <c r="D192" s="226" t="s">
        <v>148</v>
      </c>
      <c r="E192" s="236" t="s">
        <v>19</v>
      </c>
      <c r="F192" s="237" t="s">
        <v>280</v>
      </c>
      <c r="G192" s="235"/>
      <c r="H192" s="238">
        <v>15.390000000000001</v>
      </c>
      <c r="I192" s="239"/>
      <c r="J192" s="235"/>
      <c r="K192" s="235"/>
      <c r="L192" s="240"/>
      <c r="M192" s="241"/>
      <c r="N192" s="242"/>
      <c r="O192" s="242"/>
      <c r="P192" s="242"/>
      <c r="Q192" s="242"/>
      <c r="R192" s="242"/>
      <c r="S192" s="242"/>
      <c r="T192" s="24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4" t="s">
        <v>148</v>
      </c>
      <c r="AU192" s="244" t="s">
        <v>80</v>
      </c>
      <c r="AV192" s="13" t="s">
        <v>80</v>
      </c>
      <c r="AW192" s="13" t="s">
        <v>32</v>
      </c>
      <c r="AX192" s="13" t="s">
        <v>78</v>
      </c>
      <c r="AY192" s="244" t="s">
        <v>133</v>
      </c>
    </row>
    <row r="193" s="2" customFormat="1" ht="16.5" customHeight="1">
      <c r="A193" s="39"/>
      <c r="B193" s="40"/>
      <c r="C193" s="213" t="s">
        <v>281</v>
      </c>
      <c r="D193" s="213" t="s">
        <v>135</v>
      </c>
      <c r="E193" s="214" t="s">
        <v>282</v>
      </c>
      <c r="F193" s="215" t="s">
        <v>283</v>
      </c>
      <c r="G193" s="216" t="s">
        <v>138</v>
      </c>
      <c r="H193" s="217">
        <v>1585</v>
      </c>
      <c r="I193" s="218"/>
      <c r="J193" s="219">
        <f>ROUND(I193*H193,2)</f>
        <v>0</v>
      </c>
      <c r="K193" s="215" t="s">
        <v>139</v>
      </c>
      <c r="L193" s="45"/>
      <c r="M193" s="220" t="s">
        <v>19</v>
      </c>
      <c r="N193" s="221" t="s">
        <v>42</v>
      </c>
      <c r="O193" s="85"/>
      <c r="P193" s="222">
        <f>O193*H193</f>
        <v>0</v>
      </c>
      <c r="Q193" s="222">
        <v>0</v>
      </c>
      <c r="R193" s="222">
        <f>Q193*H193</f>
        <v>0</v>
      </c>
      <c r="S193" s="222">
        <v>0</v>
      </c>
      <c r="T193" s="223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24" t="s">
        <v>140</v>
      </c>
      <c r="AT193" s="224" t="s">
        <v>135</v>
      </c>
      <c r="AU193" s="224" t="s">
        <v>80</v>
      </c>
      <c r="AY193" s="18" t="s">
        <v>133</v>
      </c>
      <c r="BE193" s="225">
        <f>IF(N193="základní",J193,0)</f>
        <v>0</v>
      </c>
      <c r="BF193" s="225">
        <f>IF(N193="snížená",J193,0)</f>
        <v>0</v>
      </c>
      <c r="BG193" s="225">
        <f>IF(N193="zákl. přenesená",J193,0)</f>
        <v>0</v>
      </c>
      <c r="BH193" s="225">
        <f>IF(N193="sníž. přenesená",J193,0)</f>
        <v>0</v>
      </c>
      <c r="BI193" s="225">
        <f>IF(N193="nulová",J193,0)</f>
        <v>0</v>
      </c>
      <c r="BJ193" s="18" t="s">
        <v>78</v>
      </c>
      <c r="BK193" s="225">
        <f>ROUND(I193*H193,2)</f>
        <v>0</v>
      </c>
      <c r="BL193" s="18" t="s">
        <v>140</v>
      </c>
      <c r="BM193" s="224" t="s">
        <v>284</v>
      </c>
    </row>
    <row r="194" s="2" customFormat="1">
      <c r="A194" s="39"/>
      <c r="B194" s="40"/>
      <c r="C194" s="41"/>
      <c r="D194" s="226" t="s">
        <v>142</v>
      </c>
      <c r="E194" s="41"/>
      <c r="F194" s="227" t="s">
        <v>285</v>
      </c>
      <c r="G194" s="41"/>
      <c r="H194" s="41"/>
      <c r="I194" s="228"/>
      <c r="J194" s="41"/>
      <c r="K194" s="41"/>
      <c r="L194" s="45"/>
      <c r="M194" s="229"/>
      <c r="N194" s="230"/>
      <c r="O194" s="85"/>
      <c r="P194" s="85"/>
      <c r="Q194" s="85"/>
      <c r="R194" s="85"/>
      <c r="S194" s="85"/>
      <c r="T194" s="86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142</v>
      </c>
      <c r="AU194" s="18" t="s">
        <v>80</v>
      </c>
    </row>
    <row r="195" s="2" customFormat="1">
      <c r="A195" s="39"/>
      <c r="B195" s="40"/>
      <c r="C195" s="41"/>
      <c r="D195" s="231" t="s">
        <v>144</v>
      </c>
      <c r="E195" s="41"/>
      <c r="F195" s="232" t="s">
        <v>286</v>
      </c>
      <c r="G195" s="41"/>
      <c r="H195" s="41"/>
      <c r="I195" s="228"/>
      <c r="J195" s="41"/>
      <c r="K195" s="41"/>
      <c r="L195" s="45"/>
      <c r="M195" s="229"/>
      <c r="N195" s="230"/>
      <c r="O195" s="85"/>
      <c r="P195" s="85"/>
      <c r="Q195" s="85"/>
      <c r="R195" s="85"/>
      <c r="S195" s="85"/>
      <c r="T195" s="86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144</v>
      </c>
      <c r="AU195" s="18" t="s">
        <v>80</v>
      </c>
    </row>
    <row r="196" s="2" customFormat="1">
      <c r="A196" s="39"/>
      <c r="B196" s="40"/>
      <c r="C196" s="41"/>
      <c r="D196" s="226" t="s">
        <v>146</v>
      </c>
      <c r="E196" s="41"/>
      <c r="F196" s="233" t="s">
        <v>287</v>
      </c>
      <c r="G196" s="41"/>
      <c r="H196" s="41"/>
      <c r="I196" s="228"/>
      <c r="J196" s="41"/>
      <c r="K196" s="41"/>
      <c r="L196" s="45"/>
      <c r="M196" s="229"/>
      <c r="N196" s="230"/>
      <c r="O196" s="85"/>
      <c r="P196" s="85"/>
      <c r="Q196" s="85"/>
      <c r="R196" s="85"/>
      <c r="S196" s="85"/>
      <c r="T196" s="86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T196" s="18" t="s">
        <v>146</v>
      </c>
      <c r="AU196" s="18" t="s">
        <v>80</v>
      </c>
    </row>
    <row r="197" s="13" customFormat="1">
      <c r="A197" s="13"/>
      <c r="B197" s="234"/>
      <c r="C197" s="235"/>
      <c r="D197" s="226" t="s">
        <v>148</v>
      </c>
      <c r="E197" s="236" t="s">
        <v>19</v>
      </c>
      <c r="F197" s="237" t="s">
        <v>288</v>
      </c>
      <c r="G197" s="235"/>
      <c r="H197" s="238">
        <v>1585</v>
      </c>
      <c r="I197" s="239"/>
      <c r="J197" s="235"/>
      <c r="K197" s="235"/>
      <c r="L197" s="240"/>
      <c r="M197" s="241"/>
      <c r="N197" s="242"/>
      <c r="O197" s="242"/>
      <c r="P197" s="242"/>
      <c r="Q197" s="242"/>
      <c r="R197" s="242"/>
      <c r="S197" s="242"/>
      <c r="T197" s="24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4" t="s">
        <v>148</v>
      </c>
      <c r="AU197" s="244" t="s">
        <v>80</v>
      </c>
      <c r="AV197" s="13" t="s">
        <v>80</v>
      </c>
      <c r="AW197" s="13" t="s">
        <v>32</v>
      </c>
      <c r="AX197" s="13" t="s">
        <v>78</v>
      </c>
      <c r="AY197" s="244" t="s">
        <v>133</v>
      </c>
    </row>
    <row r="198" s="12" customFormat="1" ht="22.8" customHeight="1">
      <c r="A198" s="12"/>
      <c r="B198" s="197"/>
      <c r="C198" s="198"/>
      <c r="D198" s="199" t="s">
        <v>70</v>
      </c>
      <c r="E198" s="211" t="s">
        <v>80</v>
      </c>
      <c r="F198" s="211" t="s">
        <v>289</v>
      </c>
      <c r="G198" s="198"/>
      <c r="H198" s="198"/>
      <c r="I198" s="201"/>
      <c r="J198" s="212">
        <f>BK198</f>
        <v>0</v>
      </c>
      <c r="K198" s="198"/>
      <c r="L198" s="203"/>
      <c r="M198" s="204"/>
      <c r="N198" s="205"/>
      <c r="O198" s="205"/>
      <c r="P198" s="206">
        <f>SUM(P199:P222)</f>
        <v>0</v>
      </c>
      <c r="Q198" s="205"/>
      <c r="R198" s="206">
        <f>SUM(R199:R222)</f>
        <v>242.7142379</v>
      </c>
      <c r="S198" s="205"/>
      <c r="T198" s="207">
        <f>SUM(T199:T222)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08" t="s">
        <v>78</v>
      </c>
      <c r="AT198" s="209" t="s">
        <v>70</v>
      </c>
      <c r="AU198" s="209" t="s">
        <v>78</v>
      </c>
      <c r="AY198" s="208" t="s">
        <v>133</v>
      </c>
      <c r="BK198" s="210">
        <f>SUM(BK199:BK222)</f>
        <v>0</v>
      </c>
    </row>
    <row r="199" s="2" customFormat="1" ht="16.5" customHeight="1">
      <c r="A199" s="39"/>
      <c r="B199" s="40"/>
      <c r="C199" s="213" t="s">
        <v>290</v>
      </c>
      <c r="D199" s="213" t="s">
        <v>135</v>
      </c>
      <c r="E199" s="214" t="s">
        <v>291</v>
      </c>
      <c r="F199" s="215" t="s">
        <v>292</v>
      </c>
      <c r="G199" s="216" t="s">
        <v>138</v>
      </c>
      <c r="H199" s="217">
        <v>880</v>
      </c>
      <c r="I199" s="218"/>
      <c r="J199" s="219">
        <f>ROUND(I199*H199,2)</f>
        <v>0</v>
      </c>
      <c r="K199" s="215" t="s">
        <v>139</v>
      </c>
      <c r="L199" s="45"/>
      <c r="M199" s="220" t="s">
        <v>19</v>
      </c>
      <c r="N199" s="221" t="s">
        <v>42</v>
      </c>
      <c r="O199" s="85"/>
      <c r="P199" s="222">
        <f>O199*H199</f>
        <v>0</v>
      </c>
      <c r="Q199" s="222">
        <v>0.00031</v>
      </c>
      <c r="R199" s="222">
        <f>Q199*H199</f>
        <v>0.27279999999999999</v>
      </c>
      <c r="S199" s="222">
        <v>0</v>
      </c>
      <c r="T199" s="223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24" t="s">
        <v>140</v>
      </c>
      <c r="AT199" s="224" t="s">
        <v>135</v>
      </c>
      <c r="AU199" s="224" t="s">
        <v>80</v>
      </c>
      <c r="AY199" s="18" t="s">
        <v>133</v>
      </c>
      <c r="BE199" s="225">
        <f>IF(N199="základní",J199,0)</f>
        <v>0</v>
      </c>
      <c r="BF199" s="225">
        <f>IF(N199="snížená",J199,0)</f>
        <v>0</v>
      </c>
      <c r="BG199" s="225">
        <f>IF(N199="zákl. přenesená",J199,0)</f>
        <v>0</v>
      </c>
      <c r="BH199" s="225">
        <f>IF(N199="sníž. přenesená",J199,0)</f>
        <v>0</v>
      </c>
      <c r="BI199" s="225">
        <f>IF(N199="nulová",J199,0)</f>
        <v>0</v>
      </c>
      <c r="BJ199" s="18" t="s">
        <v>78</v>
      </c>
      <c r="BK199" s="225">
        <f>ROUND(I199*H199,2)</f>
        <v>0</v>
      </c>
      <c r="BL199" s="18" t="s">
        <v>140</v>
      </c>
      <c r="BM199" s="224" t="s">
        <v>293</v>
      </c>
    </row>
    <row r="200" s="2" customFormat="1">
      <c r="A200" s="39"/>
      <c r="B200" s="40"/>
      <c r="C200" s="41"/>
      <c r="D200" s="226" t="s">
        <v>142</v>
      </c>
      <c r="E200" s="41"/>
      <c r="F200" s="227" t="s">
        <v>294</v>
      </c>
      <c r="G200" s="41"/>
      <c r="H200" s="41"/>
      <c r="I200" s="228"/>
      <c r="J200" s="41"/>
      <c r="K200" s="41"/>
      <c r="L200" s="45"/>
      <c r="M200" s="229"/>
      <c r="N200" s="230"/>
      <c r="O200" s="85"/>
      <c r="P200" s="85"/>
      <c r="Q200" s="85"/>
      <c r="R200" s="85"/>
      <c r="S200" s="85"/>
      <c r="T200" s="86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142</v>
      </c>
      <c r="AU200" s="18" t="s">
        <v>80</v>
      </c>
    </row>
    <row r="201" s="2" customFormat="1">
      <c r="A201" s="39"/>
      <c r="B201" s="40"/>
      <c r="C201" s="41"/>
      <c r="D201" s="231" t="s">
        <v>144</v>
      </c>
      <c r="E201" s="41"/>
      <c r="F201" s="232" t="s">
        <v>295</v>
      </c>
      <c r="G201" s="41"/>
      <c r="H201" s="41"/>
      <c r="I201" s="228"/>
      <c r="J201" s="41"/>
      <c r="K201" s="41"/>
      <c r="L201" s="45"/>
      <c r="M201" s="229"/>
      <c r="N201" s="230"/>
      <c r="O201" s="85"/>
      <c r="P201" s="85"/>
      <c r="Q201" s="85"/>
      <c r="R201" s="85"/>
      <c r="S201" s="85"/>
      <c r="T201" s="86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T201" s="18" t="s">
        <v>144</v>
      </c>
      <c r="AU201" s="18" t="s">
        <v>80</v>
      </c>
    </row>
    <row r="202" s="2" customFormat="1">
      <c r="A202" s="39"/>
      <c r="B202" s="40"/>
      <c r="C202" s="41"/>
      <c r="D202" s="226" t="s">
        <v>146</v>
      </c>
      <c r="E202" s="41"/>
      <c r="F202" s="233" t="s">
        <v>296</v>
      </c>
      <c r="G202" s="41"/>
      <c r="H202" s="41"/>
      <c r="I202" s="228"/>
      <c r="J202" s="41"/>
      <c r="K202" s="41"/>
      <c r="L202" s="45"/>
      <c r="M202" s="229"/>
      <c r="N202" s="230"/>
      <c r="O202" s="85"/>
      <c r="P202" s="85"/>
      <c r="Q202" s="85"/>
      <c r="R202" s="85"/>
      <c r="S202" s="85"/>
      <c r="T202" s="86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8" t="s">
        <v>146</v>
      </c>
      <c r="AU202" s="18" t="s">
        <v>80</v>
      </c>
    </row>
    <row r="203" s="13" customFormat="1">
      <c r="A203" s="13"/>
      <c r="B203" s="234"/>
      <c r="C203" s="235"/>
      <c r="D203" s="226" t="s">
        <v>148</v>
      </c>
      <c r="E203" s="236" t="s">
        <v>19</v>
      </c>
      <c r="F203" s="237" t="s">
        <v>297</v>
      </c>
      <c r="G203" s="235"/>
      <c r="H203" s="238">
        <v>880</v>
      </c>
      <c r="I203" s="239"/>
      <c r="J203" s="235"/>
      <c r="K203" s="235"/>
      <c r="L203" s="240"/>
      <c r="M203" s="241"/>
      <c r="N203" s="242"/>
      <c r="O203" s="242"/>
      <c r="P203" s="242"/>
      <c r="Q203" s="242"/>
      <c r="R203" s="242"/>
      <c r="S203" s="242"/>
      <c r="T203" s="24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4" t="s">
        <v>148</v>
      </c>
      <c r="AU203" s="244" t="s">
        <v>80</v>
      </c>
      <c r="AV203" s="13" t="s">
        <v>80</v>
      </c>
      <c r="AW203" s="13" t="s">
        <v>32</v>
      </c>
      <c r="AX203" s="13" t="s">
        <v>78</v>
      </c>
      <c r="AY203" s="244" t="s">
        <v>133</v>
      </c>
    </row>
    <row r="204" s="2" customFormat="1" ht="16.5" customHeight="1">
      <c r="A204" s="39"/>
      <c r="B204" s="40"/>
      <c r="C204" s="256" t="s">
        <v>298</v>
      </c>
      <c r="D204" s="256" t="s">
        <v>261</v>
      </c>
      <c r="E204" s="257" t="s">
        <v>299</v>
      </c>
      <c r="F204" s="258" t="s">
        <v>300</v>
      </c>
      <c r="G204" s="259" t="s">
        <v>138</v>
      </c>
      <c r="H204" s="260">
        <v>2919.7930000000001</v>
      </c>
      <c r="I204" s="261"/>
      <c r="J204" s="262">
        <f>ROUND(I204*H204,2)</f>
        <v>0</v>
      </c>
      <c r="K204" s="258" t="s">
        <v>139</v>
      </c>
      <c r="L204" s="263"/>
      <c r="M204" s="264" t="s">
        <v>19</v>
      </c>
      <c r="N204" s="265" t="s">
        <v>42</v>
      </c>
      <c r="O204" s="85"/>
      <c r="P204" s="222">
        <f>O204*H204</f>
        <v>0</v>
      </c>
      <c r="Q204" s="222">
        <v>0.00029999999999999997</v>
      </c>
      <c r="R204" s="222">
        <f>Q204*H204</f>
        <v>0.87593789999999994</v>
      </c>
      <c r="S204" s="222">
        <v>0</v>
      </c>
      <c r="T204" s="223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24" t="s">
        <v>194</v>
      </c>
      <c r="AT204" s="224" t="s">
        <v>261</v>
      </c>
      <c r="AU204" s="224" t="s">
        <v>80</v>
      </c>
      <c r="AY204" s="18" t="s">
        <v>133</v>
      </c>
      <c r="BE204" s="225">
        <f>IF(N204="základní",J204,0)</f>
        <v>0</v>
      </c>
      <c r="BF204" s="225">
        <f>IF(N204="snížená",J204,0)</f>
        <v>0</v>
      </c>
      <c r="BG204" s="225">
        <f>IF(N204="zákl. přenesená",J204,0)</f>
        <v>0</v>
      </c>
      <c r="BH204" s="225">
        <f>IF(N204="sníž. přenesená",J204,0)</f>
        <v>0</v>
      </c>
      <c r="BI204" s="225">
        <f>IF(N204="nulová",J204,0)</f>
        <v>0</v>
      </c>
      <c r="BJ204" s="18" t="s">
        <v>78</v>
      </c>
      <c r="BK204" s="225">
        <f>ROUND(I204*H204,2)</f>
        <v>0</v>
      </c>
      <c r="BL204" s="18" t="s">
        <v>140</v>
      </c>
      <c r="BM204" s="224" t="s">
        <v>301</v>
      </c>
    </row>
    <row r="205" s="2" customFormat="1">
      <c r="A205" s="39"/>
      <c r="B205" s="40"/>
      <c r="C205" s="41"/>
      <c r="D205" s="226" t="s">
        <v>142</v>
      </c>
      <c r="E205" s="41"/>
      <c r="F205" s="227" t="s">
        <v>300</v>
      </c>
      <c r="G205" s="41"/>
      <c r="H205" s="41"/>
      <c r="I205" s="228"/>
      <c r="J205" s="41"/>
      <c r="K205" s="41"/>
      <c r="L205" s="45"/>
      <c r="M205" s="229"/>
      <c r="N205" s="230"/>
      <c r="O205" s="85"/>
      <c r="P205" s="85"/>
      <c r="Q205" s="85"/>
      <c r="R205" s="85"/>
      <c r="S205" s="85"/>
      <c r="T205" s="86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8" t="s">
        <v>142</v>
      </c>
      <c r="AU205" s="18" t="s">
        <v>80</v>
      </c>
    </row>
    <row r="206" s="13" customFormat="1">
      <c r="A206" s="13"/>
      <c r="B206" s="234"/>
      <c r="C206" s="235"/>
      <c r="D206" s="226" t="s">
        <v>148</v>
      </c>
      <c r="E206" s="236" t="s">
        <v>19</v>
      </c>
      <c r="F206" s="237" t="s">
        <v>302</v>
      </c>
      <c r="G206" s="235"/>
      <c r="H206" s="238">
        <v>880</v>
      </c>
      <c r="I206" s="239"/>
      <c r="J206" s="235"/>
      <c r="K206" s="235"/>
      <c r="L206" s="240"/>
      <c r="M206" s="241"/>
      <c r="N206" s="242"/>
      <c r="O206" s="242"/>
      <c r="P206" s="242"/>
      <c r="Q206" s="242"/>
      <c r="R206" s="242"/>
      <c r="S206" s="242"/>
      <c r="T206" s="24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4" t="s">
        <v>148</v>
      </c>
      <c r="AU206" s="244" t="s">
        <v>80</v>
      </c>
      <c r="AV206" s="13" t="s">
        <v>80</v>
      </c>
      <c r="AW206" s="13" t="s">
        <v>32</v>
      </c>
      <c r="AX206" s="13" t="s">
        <v>71</v>
      </c>
      <c r="AY206" s="244" t="s">
        <v>133</v>
      </c>
    </row>
    <row r="207" s="13" customFormat="1">
      <c r="A207" s="13"/>
      <c r="B207" s="234"/>
      <c r="C207" s="235"/>
      <c r="D207" s="226" t="s">
        <v>148</v>
      </c>
      <c r="E207" s="236" t="s">
        <v>19</v>
      </c>
      <c r="F207" s="237" t="s">
        <v>303</v>
      </c>
      <c r="G207" s="235"/>
      <c r="H207" s="238">
        <v>1585</v>
      </c>
      <c r="I207" s="239"/>
      <c r="J207" s="235"/>
      <c r="K207" s="235"/>
      <c r="L207" s="240"/>
      <c r="M207" s="241"/>
      <c r="N207" s="242"/>
      <c r="O207" s="242"/>
      <c r="P207" s="242"/>
      <c r="Q207" s="242"/>
      <c r="R207" s="242"/>
      <c r="S207" s="242"/>
      <c r="T207" s="24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4" t="s">
        <v>148</v>
      </c>
      <c r="AU207" s="244" t="s">
        <v>80</v>
      </c>
      <c r="AV207" s="13" t="s">
        <v>80</v>
      </c>
      <c r="AW207" s="13" t="s">
        <v>32</v>
      </c>
      <c r="AX207" s="13" t="s">
        <v>71</v>
      </c>
      <c r="AY207" s="244" t="s">
        <v>133</v>
      </c>
    </row>
    <row r="208" s="14" customFormat="1">
      <c r="A208" s="14"/>
      <c r="B208" s="245"/>
      <c r="C208" s="246"/>
      <c r="D208" s="226" t="s">
        <v>148</v>
      </c>
      <c r="E208" s="247" t="s">
        <v>19</v>
      </c>
      <c r="F208" s="248" t="s">
        <v>206</v>
      </c>
      <c r="G208" s="246"/>
      <c r="H208" s="249">
        <v>2465</v>
      </c>
      <c r="I208" s="250"/>
      <c r="J208" s="246"/>
      <c r="K208" s="246"/>
      <c r="L208" s="251"/>
      <c r="M208" s="252"/>
      <c r="N208" s="253"/>
      <c r="O208" s="253"/>
      <c r="P208" s="253"/>
      <c r="Q208" s="253"/>
      <c r="R208" s="253"/>
      <c r="S208" s="253"/>
      <c r="T208" s="25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5" t="s">
        <v>148</v>
      </c>
      <c r="AU208" s="255" t="s">
        <v>80</v>
      </c>
      <c r="AV208" s="14" t="s">
        <v>140</v>
      </c>
      <c r="AW208" s="14" t="s">
        <v>32</v>
      </c>
      <c r="AX208" s="14" t="s">
        <v>78</v>
      </c>
      <c r="AY208" s="255" t="s">
        <v>133</v>
      </c>
    </row>
    <row r="209" s="13" customFormat="1">
      <c r="A209" s="13"/>
      <c r="B209" s="234"/>
      <c r="C209" s="235"/>
      <c r="D209" s="226" t="s">
        <v>148</v>
      </c>
      <c r="E209" s="235"/>
      <c r="F209" s="237" t="s">
        <v>304</v>
      </c>
      <c r="G209" s="235"/>
      <c r="H209" s="238">
        <v>2919.7930000000001</v>
      </c>
      <c r="I209" s="239"/>
      <c r="J209" s="235"/>
      <c r="K209" s="235"/>
      <c r="L209" s="240"/>
      <c r="M209" s="241"/>
      <c r="N209" s="242"/>
      <c r="O209" s="242"/>
      <c r="P209" s="242"/>
      <c r="Q209" s="242"/>
      <c r="R209" s="242"/>
      <c r="S209" s="242"/>
      <c r="T209" s="24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4" t="s">
        <v>148</v>
      </c>
      <c r="AU209" s="244" t="s">
        <v>80</v>
      </c>
      <c r="AV209" s="13" t="s">
        <v>80</v>
      </c>
      <c r="AW209" s="13" t="s">
        <v>4</v>
      </c>
      <c r="AX209" s="13" t="s">
        <v>78</v>
      </c>
      <c r="AY209" s="244" t="s">
        <v>133</v>
      </c>
    </row>
    <row r="210" s="2" customFormat="1" ht="24.15" customHeight="1">
      <c r="A210" s="39"/>
      <c r="B210" s="40"/>
      <c r="C210" s="213" t="s">
        <v>7</v>
      </c>
      <c r="D210" s="213" t="s">
        <v>135</v>
      </c>
      <c r="E210" s="214" t="s">
        <v>305</v>
      </c>
      <c r="F210" s="215" t="s">
        <v>306</v>
      </c>
      <c r="G210" s="216" t="s">
        <v>181</v>
      </c>
      <c r="H210" s="217">
        <v>880</v>
      </c>
      <c r="I210" s="218"/>
      <c r="J210" s="219">
        <f>ROUND(I210*H210,2)</f>
        <v>0</v>
      </c>
      <c r="K210" s="215" t="s">
        <v>139</v>
      </c>
      <c r="L210" s="45"/>
      <c r="M210" s="220" t="s">
        <v>19</v>
      </c>
      <c r="N210" s="221" t="s">
        <v>42</v>
      </c>
      <c r="O210" s="85"/>
      <c r="P210" s="222">
        <f>O210*H210</f>
        <v>0</v>
      </c>
      <c r="Q210" s="222">
        <v>0.27411000000000002</v>
      </c>
      <c r="R210" s="222">
        <f>Q210*H210</f>
        <v>241.21680000000001</v>
      </c>
      <c r="S210" s="222">
        <v>0</v>
      </c>
      <c r="T210" s="223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24" t="s">
        <v>140</v>
      </c>
      <c r="AT210" s="224" t="s">
        <v>135</v>
      </c>
      <c r="AU210" s="224" t="s">
        <v>80</v>
      </c>
      <c r="AY210" s="18" t="s">
        <v>133</v>
      </c>
      <c r="BE210" s="225">
        <f>IF(N210="základní",J210,0)</f>
        <v>0</v>
      </c>
      <c r="BF210" s="225">
        <f>IF(N210="snížená",J210,0)</f>
        <v>0</v>
      </c>
      <c r="BG210" s="225">
        <f>IF(N210="zákl. přenesená",J210,0)</f>
        <v>0</v>
      </c>
      <c r="BH210" s="225">
        <f>IF(N210="sníž. přenesená",J210,0)</f>
        <v>0</v>
      </c>
      <c r="BI210" s="225">
        <f>IF(N210="nulová",J210,0)</f>
        <v>0</v>
      </c>
      <c r="BJ210" s="18" t="s">
        <v>78</v>
      </c>
      <c r="BK210" s="225">
        <f>ROUND(I210*H210,2)</f>
        <v>0</v>
      </c>
      <c r="BL210" s="18" t="s">
        <v>140</v>
      </c>
      <c r="BM210" s="224" t="s">
        <v>307</v>
      </c>
    </row>
    <row r="211" s="2" customFormat="1">
      <c r="A211" s="39"/>
      <c r="B211" s="40"/>
      <c r="C211" s="41"/>
      <c r="D211" s="226" t="s">
        <v>142</v>
      </c>
      <c r="E211" s="41"/>
      <c r="F211" s="227" t="s">
        <v>308</v>
      </c>
      <c r="G211" s="41"/>
      <c r="H211" s="41"/>
      <c r="I211" s="228"/>
      <c r="J211" s="41"/>
      <c r="K211" s="41"/>
      <c r="L211" s="45"/>
      <c r="M211" s="229"/>
      <c r="N211" s="230"/>
      <c r="O211" s="85"/>
      <c r="P211" s="85"/>
      <c r="Q211" s="85"/>
      <c r="R211" s="85"/>
      <c r="S211" s="85"/>
      <c r="T211" s="86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T211" s="18" t="s">
        <v>142</v>
      </c>
      <c r="AU211" s="18" t="s">
        <v>80</v>
      </c>
    </row>
    <row r="212" s="2" customFormat="1">
      <c r="A212" s="39"/>
      <c r="B212" s="40"/>
      <c r="C212" s="41"/>
      <c r="D212" s="231" t="s">
        <v>144</v>
      </c>
      <c r="E212" s="41"/>
      <c r="F212" s="232" t="s">
        <v>309</v>
      </c>
      <c r="G212" s="41"/>
      <c r="H212" s="41"/>
      <c r="I212" s="228"/>
      <c r="J212" s="41"/>
      <c r="K212" s="41"/>
      <c r="L212" s="45"/>
      <c r="M212" s="229"/>
      <c r="N212" s="230"/>
      <c r="O212" s="85"/>
      <c r="P212" s="85"/>
      <c r="Q212" s="85"/>
      <c r="R212" s="85"/>
      <c r="S212" s="85"/>
      <c r="T212" s="86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144</v>
      </c>
      <c r="AU212" s="18" t="s">
        <v>80</v>
      </c>
    </row>
    <row r="213" s="2" customFormat="1">
      <c r="A213" s="39"/>
      <c r="B213" s="40"/>
      <c r="C213" s="41"/>
      <c r="D213" s="226" t="s">
        <v>146</v>
      </c>
      <c r="E213" s="41"/>
      <c r="F213" s="233" t="s">
        <v>310</v>
      </c>
      <c r="G213" s="41"/>
      <c r="H213" s="41"/>
      <c r="I213" s="228"/>
      <c r="J213" s="41"/>
      <c r="K213" s="41"/>
      <c r="L213" s="45"/>
      <c r="M213" s="229"/>
      <c r="N213" s="230"/>
      <c r="O213" s="85"/>
      <c r="P213" s="85"/>
      <c r="Q213" s="85"/>
      <c r="R213" s="85"/>
      <c r="S213" s="85"/>
      <c r="T213" s="86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146</v>
      </c>
      <c r="AU213" s="18" t="s">
        <v>80</v>
      </c>
    </row>
    <row r="214" s="13" customFormat="1">
      <c r="A214" s="13"/>
      <c r="B214" s="234"/>
      <c r="C214" s="235"/>
      <c r="D214" s="226" t="s">
        <v>148</v>
      </c>
      <c r="E214" s="236" t="s">
        <v>19</v>
      </c>
      <c r="F214" s="237" t="s">
        <v>311</v>
      </c>
      <c r="G214" s="235"/>
      <c r="H214" s="238">
        <v>880</v>
      </c>
      <c r="I214" s="239"/>
      <c r="J214" s="235"/>
      <c r="K214" s="235"/>
      <c r="L214" s="240"/>
      <c r="M214" s="241"/>
      <c r="N214" s="242"/>
      <c r="O214" s="242"/>
      <c r="P214" s="242"/>
      <c r="Q214" s="242"/>
      <c r="R214" s="242"/>
      <c r="S214" s="242"/>
      <c r="T214" s="24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4" t="s">
        <v>148</v>
      </c>
      <c r="AU214" s="244" t="s">
        <v>80</v>
      </c>
      <c r="AV214" s="13" t="s">
        <v>80</v>
      </c>
      <c r="AW214" s="13" t="s">
        <v>32</v>
      </c>
      <c r="AX214" s="13" t="s">
        <v>78</v>
      </c>
      <c r="AY214" s="244" t="s">
        <v>133</v>
      </c>
    </row>
    <row r="215" s="2" customFormat="1" ht="16.5" customHeight="1">
      <c r="A215" s="39"/>
      <c r="B215" s="40"/>
      <c r="C215" s="213" t="s">
        <v>312</v>
      </c>
      <c r="D215" s="213" t="s">
        <v>135</v>
      </c>
      <c r="E215" s="214" t="s">
        <v>313</v>
      </c>
      <c r="F215" s="215" t="s">
        <v>314</v>
      </c>
      <c r="G215" s="216" t="s">
        <v>138</v>
      </c>
      <c r="H215" s="217">
        <v>1585</v>
      </c>
      <c r="I215" s="218"/>
      <c r="J215" s="219">
        <f>ROUND(I215*H215,2)</f>
        <v>0</v>
      </c>
      <c r="K215" s="215" t="s">
        <v>139</v>
      </c>
      <c r="L215" s="45"/>
      <c r="M215" s="220" t="s">
        <v>19</v>
      </c>
      <c r="N215" s="221" t="s">
        <v>42</v>
      </c>
      <c r="O215" s="85"/>
      <c r="P215" s="222">
        <f>O215*H215</f>
        <v>0</v>
      </c>
      <c r="Q215" s="222">
        <v>0.00022000000000000001</v>
      </c>
      <c r="R215" s="222">
        <f>Q215*H215</f>
        <v>0.34870000000000001</v>
      </c>
      <c r="S215" s="222">
        <v>0</v>
      </c>
      <c r="T215" s="223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24" t="s">
        <v>140</v>
      </c>
      <c r="AT215" s="224" t="s">
        <v>135</v>
      </c>
      <c r="AU215" s="224" t="s">
        <v>80</v>
      </c>
      <c r="AY215" s="18" t="s">
        <v>133</v>
      </c>
      <c r="BE215" s="225">
        <f>IF(N215="základní",J215,0)</f>
        <v>0</v>
      </c>
      <c r="BF215" s="225">
        <f>IF(N215="snížená",J215,0)</f>
        <v>0</v>
      </c>
      <c r="BG215" s="225">
        <f>IF(N215="zákl. přenesená",J215,0)</f>
        <v>0</v>
      </c>
      <c r="BH215" s="225">
        <f>IF(N215="sníž. přenesená",J215,0)</f>
        <v>0</v>
      </c>
      <c r="BI215" s="225">
        <f>IF(N215="nulová",J215,0)</f>
        <v>0</v>
      </c>
      <c r="BJ215" s="18" t="s">
        <v>78</v>
      </c>
      <c r="BK215" s="225">
        <f>ROUND(I215*H215,2)</f>
        <v>0</v>
      </c>
      <c r="BL215" s="18" t="s">
        <v>140</v>
      </c>
      <c r="BM215" s="224" t="s">
        <v>315</v>
      </c>
    </row>
    <row r="216" s="2" customFormat="1">
      <c r="A216" s="39"/>
      <c r="B216" s="40"/>
      <c r="C216" s="41"/>
      <c r="D216" s="226" t="s">
        <v>142</v>
      </c>
      <c r="E216" s="41"/>
      <c r="F216" s="227" t="s">
        <v>316</v>
      </c>
      <c r="G216" s="41"/>
      <c r="H216" s="41"/>
      <c r="I216" s="228"/>
      <c r="J216" s="41"/>
      <c r="K216" s="41"/>
      <c r="L216" s="45"/>
      <c r="M216" s="229"/>
      <c r="N216" s="230"/>
      <c r="O216" s="85"/>
      <c r="P216" s="85"/>
      <c r="Q216" s="85"/>
      <c r="R216" s="85"/>
      <c r="S216" s="85"/>
      <c r="T216" s="86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T216" s="18" t="s">
        <v>142</v>
      </c>
      <c r="AU216" s="18" t="s">
        <v>80</v>
      </c>
    </row>
    <row r="217" s="2" customFormat="1">
      <c r="A217" s="39"/>
      <c r="B217" s="40"/>
      <c r="C217" s="41"/>
      <c r="D217" s="231" t="s">
        <v>144</v>
      </c>
      <c r="E217" s="41"/>
      <c r="F217" s="232" t="s">
        <v>317</v>
      </c>
      <c r="G217" s="41"/>
      <c r="H217" s="41"/>
      <c r="I217" s="228"/>
      <c r="J217" s="41"/>
      <c r="K217" s="41"/>
      <c r="L217" s="45"/>
      <c r="M217" s="229"/>
      <c r="N217" s="230"/>
      <c r="O217" s="85"/>
      <c r="P217" s="85"/>
      <c r="Q217" s="85"/>
      <c r="R217" s="85"/>
      <c r="S217" s="85"/>
      <c r="T217" s="86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18" t="s">
        <v>144</v>
      </c>
      <c r="AU217" s="18" t="s">
        <v>80</v>
      </c>
    </row>
    <row r="218" s="2" customFormat="1">
      <c r="A218" s="39"/>
      <c r="B218" s="40"/>
      <c r="C218" s="41"/>
      <c r="D218" s="226" t="s">
        <v>146</v>
      </c>
      <c r="E218" s="41"/>
      <c r="F218" s="233" t="s">
        <v>318</v>
      </c>
      <c r="G218" s="41"/>
      <c r="H218" s="41"/>
      <c r="I218" s="228"/>
      <c r="J218" s="41"/>
      <c r="K218" s="41"/>
      <c r="L218" s="45"/>
      <c r="M218" s="229"/>
      <c r="N218" s="230"/>
      <c r="O218" s="85"/>
      <c r="P218" s="85"/>
      <c r="Q218" s="85"/>
      <c r="R218" s="85"/>
      <c r="S218" s="85"/>
      <c r="T218" s="86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T218" s="18" t="s">
        <v>146</v>
      </c>
      <c r="AU218" s="18" t="s">
        <v>80</v>
      </c>
    </row>
    <row r="219" s="13" customFormat="1">
      <c r="A219" s="13"/>
      <c r="B219" s="234"/>
      <c r="C219" s="235"/>
      <c r="D219" s="226" t="s">
        <v>148</v>
      </c>
      <c r="E219" s="236" t="s">
        <v>19</v>
      </c>
      <c r="F219" s="237" t="s">
        <v>303</v>
      </c>
      <c r="G219" s="235"/>
      <c r="H219" s="238">
        <v>1585</v>
      </c>
      <c r="I219" s="239"/>
      <c r="J219" s="235"/>
      <c r="K219" s="235"/>
      <c r="L219" s="240"/>
      <c r="M219" s="241"/>
      <c r="N219" s="242"/>
      <c r="O219" s="242"/>
      <c r="P219" s="242"/>
      <c r="Q219" s="242"/>
      <c r="R219" s="242"/>
      <c r="S219" s="242"/>
      <c r="T219" s="24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4" t="s">
        <v>148</v>
      </c>
      <c r="AU219" s="244" t="s">
        <v>80</v>
      </c>
      <c r="AV219" s="13" t="s">
        <v>80</v>
      </c>
      <c r="AW219" s="13" t="s">
        <v>32</v>
      </c>
      <c r="AX219" s="13" t="s">
        <v>78</v>
      </c>
      <c r="AY219" s="244" t="s">
        <v>133</v>
      </c>
    </row>
    <row r="220" s="2" customFormat="1" ht="16.5" customHeight="1">
      <c r="A220" s="39"/>
      <c r="B220" s="40"/>
      <c r="C220" s="213" t="s">
        <v>319</v>
      </c>
      <c r="D220" s="213" t="s">
        <v>135</v>
      </c>
      <c r="E220" s="214" t="s">
        <v>320</v>
      </c>
      <c r="F220" s="215" t="s">
        <v>321</v>
      </c>
      <c r="G220" s="216" t="s">
        <v>181</v>
      </c>
      <c r="H220" s="217">
        <v>10</v>
      </c>
      <c r="I220" s="218"/>
      <c r="J220" s="219">
        <f>ROUND(I220*H220,2)</f>
        <v>0</v>
      </c>
      <c r="K220" s="215" t="s">
        <v>19</v>
      </c>
      <c r="L220" s="45"/>
      <c r="M220" s="220" t="s">
        <v>19</v>
      </c>
      <c r="N220" s="221" t="s">
        <v>42</v>
      </c>
      <c r="O220" s="85"/>
      <c r="P220" s="222">
        <f>O220*H220</f>
        <v>0</v>
      </c>
      <c r="Q220" s="222">
        <v>0</v>
      </c>
      <c r="R220" s="222">
        <f>Q220*H220</f>
        <v>0</v>
      </c>
      <c r="S220" s="222">
        <v>0</v>
      </c>
      <c r="T220" s="223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24" t="s">
        <v>140</v>
      </c>
      <c r="AT220" s="224" t="s">
        <v>135</v>
      </c>
      <c r="AU220" s="224" t="s">
        <v>80</v>
      </c>
      <c r="AY220" s="18" t="s">
        <v>133</v>
      </c>
      <c r="BE220" s="225">
        <f>IF(N220="základní",J220,0)</f>
        <v>0</v>
      </c>
      <c r="BF220" s="225">
        <f>IF(N220="snížená",J220,0)</f>
        <v>0</v>
      </c>
      <c r="BG220" s="225">
        <f>IF(N220="zákl. přenesená",J220,0)</f>
        <v>0</v>
      </c>
      <c r="BH220" s="225">
        <f>IF(N220="sníž. přenesená",J220,0)</f>
        <v>0</v>
      </c>
      <c r="BI220" s="225">
        <f>IF(N220="nulová",J220,0)</f>
        <v>0</v>
      </c>
      <c r="BJ220" s="18" t="s">
        <v>78</v>
      </c>
      <c r="BK220" s="225">
        <f>ROUND(I220*H220,2)</f>
        <v>0</v>
      </c>
      <c r="BL220" s="18" t="s">
        <v>140</v>
      </c>
      <c r="BM220" s="224" t="s">
        <v>322</v>
      </c>
    </row>
    <row r="221" s="2" customFormat="1">
      <c r="A221" s="39"/>
      <c r="B221" s="40"/>
      <c r="C221" s="41"/>
      <c r="D221" s="226" t="s">
        <v>142</v>
      </c>
      <c r="E221" s="41"/>
      <c r="F221" s="227" t="s">
        <v>321</v>
      </c>
      <c r="G221" s="41"/>
      <c r="H221" s="41"/>
      <c r="I221" s="228"/>
      <c r="J221" s="41"/>
      <c r="K221" s="41"/>
      <c r="L221" s="45"/>
      <c r="M221" s="229"/>
      <c r="N221" s="230"/>
      <c r="O221" s="85"/>
      <c r="P221" s="85"/>
      <c r="Q221" s="85"/>
      <c r="R221" s="85"/>
      <c r="S221" s="85"/>
      <c r="T221" s="86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8" t="s">
        <v>142</v>
      </c>
      <c r="AU221" s="18" t="s">
        <v>80</v>
      </c>
    </row>
    <row r="222" s="13" customFormat="1">
      <c r="A222" s="13"/>
      <c r="B222" s="234"/>
      <c r="C222" s="235"/>
      <c r="D222" s="226" t="s">
        <v>148</v>
      </c>
      <c r="E222" s="236" t="s">
        <v>19</v>
      </c>
      <c r="F222" s="237" t="s">
        <v>323</v>
      </c>
      <c r="G222" s="235"/>
      <c r="H222" s="238">
        <v>10</v>
      </c>
      <c r="I222" s="239"/>
      <c r="J222" s="235"/>
      <c r="K222" s="235"/>
      <c r="L222" s="240"/>
      <c r="M222" s="241"/>
      <c r="N222" s="242"/>
      <c r="O222" s="242"/>
      <c r="P222" s="242"/>
      <c r="Q222" s="242"/>
      <c r="R222" s="242"/>
      <c r="S222" s="242"/>
      <c r="T222" s="24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4" t="s">
        <v>148</v>
      </c>
      <c r="AU222" s="244" t="s">
        <v>80</v>
      </c>
      <c r="AV222" s="13" t="s">
        <v>80</v>
      </c>
      <c r="AW222" s="13" t="s">
        <v>32</v>
      </c>
      <c r="AX222" s="13" t="s">
        <v>78</v>
      </c>
      <c r="AY222" s="244" t="s">
        <v>133</v>
      </c>
    </row>
    <row r="223" s="12" customFormat="1" ht="22.8" customHeight="1">
      <c r="A223" s="12"/>
      <c r="B223" s="197"/>
      <c r="C223" s="198"/>
      <c r="D223" s="199" t="s">
        <v>70</v>
      </c>
      <c r="E223" s="211" t="s">
        <v>140</v>
      </c>
      <c r="F223" s="211" t="s">
        <v>324</v>
      </c>
      <c r="G223" s="198"/>
      <c r="H223" s="198"/>
      <c r="I223" s="201"/>
      <c r="J223" s="212">
        <f>BK223</f>
        <v>0</v>
      </c>
      <c r="K223" s="198"/>
      <c r="L223" s="203"/>
      <c r="M223" s="204"/>
      <c r="N223" s="205"/>
      <c r="O223" s="205"/>
      <c r="P223" s="206">
        <f>SUM(P224:P228)</f>
        <v>0</v>
      </c>
      <c r="Q223" s="205"/>
      <c r="R223" s="206">
        <f>SUM(R224:R228)</f>
        <v>0</v>
      </c>
      <c r="S223" s="205"/>
      <c r="T223" s="207">
        <f>SUM(T224:T228)</f>
        <v>0</v>
      </c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R223" s="208" t="s">
        <v>78</v>
      </c>
      <c r="AT223" s="209" t="s">
        <v>70</v>
      </c>
      <c r="AU223" s="209" t="s">
        <v>78</v>
      </c>
      <c r="AY223" s="208" t="s">
        <v>133</v>
      </c>
      <c r="BK223" s="210">
        <f>SUM(BK224:BK228)</f>
        <v>0</v>
      </c>
    </row>
    <row r="224" s="2" customFormat="1" ht="16.5" customHeight="1">
      <c r="A224" s="39"/>
      <c r="B224" s="40"/>
      <c r="C224" s="213" t="s">
        <v>325</v>
      </c>
      <c r="D224" s="213" t="s">
        <v>135</v>
      </c>
      <c r="E224" s="214" t="s">
        <v>326</v>
      </c>
      <c r="F224" s="215" t="s">
        <v>327</v>
      </c>
      <c r="G224" s="216" t="s">
        <v>197</v>
      </c>
      <c r="H224" s="217">
        <v>1.3500000000000001</v>
      </c>
      <c r="I224" s="218"/>
      <c r="J224" s="219">
        <f>ROUND(I224*H224,2)</f>
        <v>0</v>
      </c>
      <c r="K224" s="215" t="s">
        <v>139</v>
      </c>
      <c r="L224" s="45"/>
      <c r="M224" s="220" t="s">
        <v>19</v>
      </c>
      <c r="N224" s="221" t="s">
        <v>42</v>
      </c>
      <c r="O224" s="85"/>
      <c r="P224" s="222">
        <f>O224*H224</f>
        <v>0</v>
      </c>
      <c r="Q224" s="222">
        <v>0</v>
      </c>
      <c r="R224" s="222">
        <f>Q224*H224</f>
        <v>0</v>
      </c>
      <c r="S224" s="222">
        <v>0</v>
      </c>
      <c r="T224" s="223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24" t="s">
        <v>140</v>
      </c>
      <c r="AT224" s="224" t="s">
        <v>135</v>
      </c>
      <c r="AU224" s="224" t="s">
        <v>80</v>
      </c>
      <c r="AY224" s="18" t="s">
        <v>133</v>
      </c>
      <c r="BE224" s="225">
        <f>IF(N224="základní",J224,0)</f>
        <v>0</v>
      </c>
      <c r="BF224" s="225">
        <f>IF(N224="snížená",J224,0)</f>
        <v>0</v>
      </c>
      <c r="BG224" s="225">
        <f>IF(N224="zákl. přenesená",J224,0)</f>
        <v>0</v>
      </c>
      <c r="BH224" s="225">
        <f>IF(N224="sníž. přenesená",J224,0)</f>
        <v>0</v>
      </c>
      <c r="BI224" s="225">
        <f>IF(N224="nulová",J224,0)</f>
        <v>0</v>
      </c>
      <c r="BJ224" s="18" t="s">
        <v>78</v>
      </c>
      <c r="BK224" s="225">
        <f>ROUND(I224*H224,2)</f>
        <v>0</v>
      </c>
      <c r="BL224" s="18" t="s">
        <v>140</v>
      </c>
      <c r="BM224" s="224" t="s">
        <v>328</v>
      </c>
    </row>
    <row r="225" s="2" customFormat="1">
      <c r="A225" s="39"/>
      <c r="B225" s="40"/>
      <c r="C225" s="41"/>
      <c r="D225" s="226" t="s">
        <v>142</v>
      </c>
      <c r="E225" s="41"/>
      <c r="F225" s="227" t="s">
        <v>329</v>
      </c>
      <c r="G225" s="41"/>
      <c r="H225" s="41"/>
      <c r="I225" s="228"/>
      <c r="J225" s="41"/>
      <c r="K225" s="41"/>
      <c r="L225" s="45"/>
      <c r="M225" s="229"/>
      <c r="N225" s="230"/>
      <c r="O225" s="85"/>
      <c r="P225" s="85"/>
      <c r="Q225" s="85"/>
      <c r="R225" s="85"/>
      <c r="S225" s="85"/>
      <c r="T225" s="86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T225" s="18" t="s">
        <v>142</v>
      </c>
      <c r="AU225" s="18" t="s">
        <v>80</v>
      </c>
    </row>
    <row r="226" s="2" customFormat="1">
      <c r="A226" s="39"/>
      <c r="B226" s="40"/>
      <c r="C226" s="41"/>
      <c r="D226" s="231" t="s">
        <v>144</v>
      </c>
      <c r="E226" s="41"/>
      <c r="F226" s="232" t="s">
        <v>330</v>
      </c>
      <c r="G226" s="41"/>
      <c r="H226" s="41"/>
      <c r="I226" s="228"/>
      <c r="J226" s="41"/>
      <c r="K226" s="41"/>
      <c r="L226" s="45"/>
      <c r="M226" s="229"/>
      <c r="N226" s="230"/>
      <c r="O226" s="85"/>
      <c r="P226" s="85"/>
      <c r="Q226" s="85"/>
      <c r="R226" s="85"/>
      <c r="S226" s="85"/>
      <c r="T226" s="86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18" t="s">
        <v>144</v>
      </c>
      <c r="AU226" s="18" t="s">
        <v>80</v>
      </c>
    </row>
    <row r="227" s="2" customFormat="1">
      <c r="A227" s="39"/>
      <c r="B227" s="40"/>
      <c r="C227" s="41"/>
      <c r="D227" s="226" t="s">
        <v>146</v>
      </c>
      <c r="E227" s="41"/>
      <c r="F227" s="233" t="s">
        <v>331</v>
      </c>
      <c r="G227" s="41"/>
      <c r="H227" s="41"/>
      <c r="I227" s="228"/>
      <c r="J227" s="41"/>
      <c r="K227" s="41"/>
      <c r="L227" s="45"/>
      <c r="M227" s="229"/>
      <c r="N227" s="230"/>
      <c r="O227" s="85"/>
      <c r="P227" s="85"/>
      <c r="Q227" s="85"/>
      <c r="R227" s="85"/>
      <c r="S227" s="85"/>
      <c r="T227" s="86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T227" s="18" t="s">
        <v>146</v>
      </c>
      <c r="AU227" s="18" t="s">
        <v>80</v>
      </c>
    </row>
    <row r="228" s="13" customFormat="1">
      <c r="A228" s="13"/>
      <c r="B228" s="234"/>
      <c r="C228" s="235"/>
      <c r="D228" s="226" t="s">
        <v>148</v>
      </c>
      <c r="E228" s="236" t="s">
        <v>19</v>
      </c>
      <c r="F228" s="237" t="s">
        <v>332</v>
      </c>
      <c r="G228" s="235"/>
      <c r="H228" s="238">
        <v>1.3500000000000001</v>
      </c>
      <c r="I228" s="239"/>
      <c r="J228" s="235"/>
      <c r="K228" s="235"/>
      <c r="L228" s="240"/>
      <c r="M228" s="241"/>
      <c r="N228" s="242"/>
      <c r="O228" s="242"/>
      <c r="P228" s="242"/>
      <c r="Q228" s="242"/>
      <c r="R228" s="242"/>
      <c r="S228" s="242"/>
      <c r="T228" s="24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4" t="s">
        <v>148</v>
      </c>
      <c r="AU228" s="244" t="s">
        <v>80</v>
      </c>
      <c r="AV228" s="13" t="s">
        <v>80</v>
      </c>
      <c r="AW228" s="13" t="s">
        <v>32</v>
      </c>
      <c r="AX228" s="13" t="s">
        <v>78</v>
      </c>
      <c r="AY228" s="244" t="s">
        <v>133</v>
      </c>
    </row>
    <row r="229" s="12" customFormat="1" ht="22.8" customHeight="1">
      <c r="A229" s="12"/>
      <c r="B229" s="197"/>
      <c r="C229" s="198"/>
      <c r="D229" s="199" t="s">
        <v>70</v>
      </c>
      <c r="E229" s="211" t="s">
        <v>170</v>
      </c>
      <c r="F229" s="211" t="s">
        <v>333</v>
      </c>
      <c r="G229" s="198"/>
      <c r="H229" s="198"/>
      <c r="I229" s="201"/>
      <c r="J229" s="212">
        <f>BK229</f>
        <v>0</v>
      </c>
      <c r="K229" s="198"/>
      <c r="L229" s="203"/>
      <c r="M229" s="204"/>
      <c r="N229" s="205"/>
      <c r="O229" s="205"/>
      <c r="P229" s="206">
        <f>SUM(P230:P271)</f>
        <v>0</v>
      </c>
      <c r="Q229" s="205"/>
      <c r="R229" s="206">
        <f>SUM(R230:R271)</f>
        <v>0.16020000000000001</v>
      </c>
      <c r="S229" s="205"/>
      <c r="T229" s="207">
        <f>SUM(T230:T271)</f>
        <v>0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208" t="s">
        <v>78</v>
      </c>
      <c r="AT229" s="209" t="s">
        <v>70</v>
      </c>
      <c r="AU229" s="209" t="s">
        <v>78</v>
      </c>
      <c r="AY229" s="208" t="s">
        <v>133</v>
      </c>
      <c r="BK229" s="210">
        <f>SUM(BK230:BK271)</f>
        <v>0</v>
      </c>
    </row>
    <row r="230" s="2" customFormat="1" ht="16.5" customHeight="1">
      <c r="A230" s="39"/>
      <c r="B230" s="40"/>
      <c r="C230" s="213" t="s">
        <v>334</v>
      </c>
      <c r="D230" s="213" t="s">
        <v>135</v>
      </c>
      <c r="E230" s="214" t="s">
        <v>335</v>
      </c>
      <c r="F230" s="215" t="s">
        <v>336</v>
      </c>
      <c r="G230" s="216" t="s">
        <v>138</v>
      </c>
      <c r="H230" s="217">
        <v>1585</v>
      </c>
      <c r="I230" s="218"/>
      <c r="J230" s="219">
        <f>ROUND(I230*H230,2)</f>
        <v>0</v>
      </c>
      <c r="K230" s="215" t="s">
        <v>139</v>
      </c>
      <c r="L230" s="45"/>
      <c r="M230" s="220" t="s">
        <v>19</v>
      </c>
      <c r="N230" s="221" t="s">
        <v>42</v>
      </c>
      <c r="O230" s="85"/>
      <c r="P230" s="222">
        <f>O230*H230</f>
        <v>0</v>
      </c>
      <c r="Q230" s="222">
        <v>0</v>
      </c>
      <c r="R230" s="222">
        <f>Q230*H230</f>
        <v>0</v>
      </c>
      <c r="S230" s="222">
        <v>0</v>
      </c>
      <c r="T230" s="223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24" t="s">
        <v>140</v>
      </c>
      <c r="AT230" s="224" t="s">
        <v>135</v>
      </c>
      <c r="AU230" s="224" t="s">
        <v>80</v>
      </c>
      <c r="AY230" s="18" t="s">
        <v>133</v>
      </c>
      <c r="BE230" s="225">
        <f>IF(N230="základní",J230,0)</f>
        <v>0</v>
      </c>
      <c r="BF230" s="225">
        <f>IF(N230="snížená",J230,0)</f>
        <v>0</v>
      </c>
      <c r="BG230" s="225">
        <f>IF(N230="zákl. přenesená",J230,0)</f>
        <v>0</v>
      </c>
      <c r="BH230" s="225">
        <f>IF(N230="sníž. přenesená",J230,0)</f>
        <v>0</v>
      </c>
      <c r="BI230" s="225">
        <f>IF(N230="nulová",J230,0)</f>
        <v>0</v>
      </c>
      <c r="BJ230" s="18" t="s">
        <v>78</v>
      </c>
      <c r="BK230" s="225">
        <f>ROUND(I230*H230,2)</f>
        <v>0</v>
      </c>
      <c r="BL230" s="18" t="s">
        <v>140</v>
      </c>
      <c r="BM230" s="224" t="s">
        <v>337</v>
      </c>
    </row>
    <row r="231" s="2" customFormat="1">
      <c r="A231" s="39"/>
      <c r="B231" s="40"/>
      <c r="C231" s="41"/>
      <c r="D231" s="226" t="s">
        <v>142</v>
      </c>
      <c r="E231" s="41"/>
      <c r="F231" s="227" t="s">
        <v>338</v>
      </c>
      <c r="G231" s="41"/>
      <c r="H231" s="41"/>
      <c r="I231" s="228"/>
      <c r="J231" s="41"/>
      <c r="K231" s="41"/>
      <c r="L231" s="45"/>
      <c r="M231" s="229"/>
      <c r="N231" s="230"/>
      <c r="O231" s="85"/>
      <c r="P231" s="85"/>
      <c r="Q231" s="85"/>
      <c r="R231" s="85"/>
      <c r="S231" s="85"/>
      <c r="T231" s="86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18" t="s">
        <v>142</v>
      </c>
      <c r="AU231" s="18" t="s">
        <v>80</v>
      </c>
    </row>
    <row r="232" s="2" customFormat="1">
      <c r="A232" s="39"/>
      <c r="B232" s="40"/>
      <c r="C232" s="41"/>
      <c r="D232" s="231" t="s">
        <v>144</v>
      </c>
      <c r="E232" s="41"/>
      <c r="F232" s="232" t="s">
        <v>339</v>
      </c>
      <c r="G232" s="41"/>
      <c r="H232" s="41"/>
      <c r="I232" s="228"/>
      <c r="J232" s="41"/>
      <c r="K232" s="41"/>
      <c r="L232" s="45"/>
      <c r="M232" s="229"/>
      <c r="N232" s="230"/>
      <c r="O232" s="85"/>
      <c r="P232" s="85"/>
      <c r="Q232" s="85"/>
      <c r="R232" s="85"/>
      <c r="S232" s="85"/>
      <c r="T232" s="86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T232" s="18" t="s">
        <v>144</v>
      </c>
      <c r="AU232" s="18" t="s">
        <v>80</v>
      </c>
    </row>
    <row r="233" s="13" customFormat="1">
      <c r="A233" s="13"/>
      <c r="B233" s="234"/>
      <c r="C233" s="235"/>
      <c r="D233" s="226" t="s">
        <v>148</v>
      </c>
      <c r="E233" s="236" t="s">
        <v>19</v>
      </c>
      <c r="F233" s="237" t="s">
        <v>340</v>
      </c>
      <c r="G233" s="235"/>
      <c r="H233" s="238">
        <v>1585</v>
      </c>
      <c r="I233" s="239"/>
      <c r="J233" s="235"/>
      <c r="K233" s="235"/>
      <c r="L233" s="240"/>
      <c r="M233" s="241"/>
      <c r="N233" s="242"/>
      <c r="O233" s="242"/>
      <c r="P233" s="242"/>
      <c r="Q233" s="242"/>
      <c r="R233" s="242"/>
      <c r="S233" s="242"/>
      <c r="T233" s="24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4" t="s">
        <v>148</v>
      </c>
      <c r="AU233" s="244" t="s">
        <v>80</v>
      </c>
      <c r="AV233" s="13" t="s">
        <v>80</v>
      </c>
      <c r="AW233" s="13" t="s">
        <v>32</v>
      </c>
      <c r="AX233" s="13" t="s">
        <v>78</v>
      </c>
      <c r="AY233" s="244" t="s">
        <v>133</v>
      </c>
    </row>
    <row r="234" s="2" customFormat="1" ht="16.5" customHeight="1">
      <c r="A234" s="39"/>
      <c r="B234" s="40"/>
      <c r="C234" s="213" t="s">
        <v>341</v>
      </c>
      <c r="D234" s="213" t="s">
        <v>135</v>
      </c>
      <c r="E234" s="214" t="s">
        <v>342</v>
      </c>
      <c r="F234" s="215" t="s">
        <v>336</v>
      </c>
      <c r="G234" s="216" t="s">
        <v>138</v>
      </c>
      <c r="H234" s="217">
        <v>1321</v>
      </c>
      <c r="I234" s="218"/>
      <c r="J234" s="219">
        <f>ROUND(I234*H234,2)</f>
        <v>0</v>
      </c>
      <c r="K234" s="215" t="s">
        <v>139</v>
      </c>
      <c r="L234" s="45"/>
      <c r="M234" s="220" t="s">
        <v>19</v>
      </c>
      <c r="N234" s="221" t="s">
        <v>42</v>
      </c>
      <c r="O234" s="85"/>
      <c r="P234" s="222">
        <f>O234*H234</f>
        <v>0</v>
      </c>
      <c r="Q234" s="222">
        <v>0</v>
      </c>
      <c r="R234" s="222">
        <f>Q234*H234</f>
        <v>0</v>
      </c>
      <c r="S234" s="222">
        <v>0</v>
      </c>
      <c r="T234" s="223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24" t="s">
        <v>140</v>
      </c>
      <c r="AT234" s="224" t="s">
        <v>135</v>
      </c>
      <c r="AU234" s="224" t="s">
        <v>80</v>
      </c>
      <c r="AY234" s="18" t="s">
        <v>133</v>
      </c>
      <c r="BE234" s="225">
        <f>IF(N234="základní",J234,0)</f>
        <v>0</v>
      </c>
      <c r="BF234" s="225">
        <f>IF(N234="snížená",J234,0)</f>
        <v>0</v>
      </c>
      <c r="BG234" s="225">
        <f>IF(N234="zákl. přenesená",J234,0)</f>
        <v>0</v>
      </c>
      <c r="BH234" s="225">
        <f>IF(N234="sníž. přenesená",J234,0)</f>
        <v>0</v>
      </c>
      <c r="BI234" s="225">
        <f>IF(N234="nulová",J234,0)</f>
        <v>0</v>
      </c>
      <c r="BJ234" s="18" t="s">
        <v>78</v>
      </c>
      <c r="BK234" s="225">
        <f>ROUND(I234*H234,2)</f>
        <v>0</v>
      </c>
      <c r="BL234" s="18" t="s">
        <v>140</v>
      </c>
      <c r="BM234" s="224" t="s">
        <v>343</v>
      </c>
    </row>
    <row r="235" s="2" customFormat="1">
      <c r="A235" s="39"/>
      <c r="B235" s="40"/>
      <c r="C235" s="41"/>
      <c r="D235" s="226" t="s">
        <v>142</v>
      </c>
      <c r="E235" s="41"/>
      <c r="F235" s="227" t="s">
        <v>338</v>
      </c>
      <c r="G235" s="41"/>
      <c r="H235" s="41"/>
      <c r="I235" s="228"/>
      <c r="J235" s="41"/>
      <c r="K235" s="41"/>
      <c r="L235" s="45"/>
      <c r="M235" s="229"/>
      <c r="N235" s="230"/>
      <c r="O235" s="85"/>
      <c r="P235" s="85"/>
      <c r="Q235" s="85"/>
      <c r="R235" s="85"/>
      <c r="S235" s="85"/>
      <c r="T235" s="86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T235" s="18" t="s">
        <v>142</v>
      </c>
      <c r="AU235" s="18" t="s">
        <v>80</v>
      </c>
    </row>
    <row r="236" s="2" customFormat="1">
      <c r="A236" s="39"/>
      <c r="B236" s="40"/>
      <c r="C236" s="41"/>
      <c r="D236" s="231" t="s">
        <v>144</v>
      </c>
      <c r="E236" s="41"/>
      <c r="F236" s="232" t="s">
        <v>344</v>
      </c>
      <c r="G236" s="41"/>
      <c r="H236" s="41"/>
      <c r="I236" s="228"/>
      <c r="J236" s="41"/>
      <c r="K236" s="41"/>
      <c r="L236" s="45"/>
      <c r="M236" s="229"/>
      <c r="N236" s="230"/>
      <c r="O236" s="85"/>
      <c r="P236" s="85"/>
      <c r="Q236" s="85"/>
      <c r="R236" s="85"/>
      <c r="S236" s="85"/>
      <c r="T236" s="86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8" t="s">
        <v>144</v>
      </c>
      <c r="AU236" s="18" t="s">
        <v>80</v>
      </c>
    </row>
    <row r="237" s="13" customFormat="1">
      <c r="A237" s="13"/>
      <c r="B237" s="234"/>
      <c r="C237" s="235"/>
      <c r="D237" s="226" t="s">
        <v>148</v>
      </c>
      <c r="E237" s="236" t="s">
        <v>19</v>
      </c>
      <c r="F237" s="237" t="s">
        <v>345</v>
      </c>
      <c r="G237" s="235"/>
      <c r="H237" s="238">
        <v>1321</v>
      </c>
      <c r="I237" s="239"/>
      <c r="J237" s="235"/>
      <c r="K237" s="235"/>
      <c r="L237" s="240"/>
      <c r="M237" s="241"/>
      <c r="N237" s="242"/>
      <c r="O237" s="242"/>
      <c r="P237" s="242"/>
      <c r="Q237" s="242"/>
      <c r="R237" s="242"/>
      <c r="S237" s="242"/>
      <c r="T237" s="24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4" t="s">
        <v>148</v>
      </c>
      <c r="AU237" s="244" t="s">
        <v>80</v>
      </c>
      <c r="AV237" s="13" t="s">
        <v>80</v>
      </c>
      <c r="AW237" s="13" t="s">
        <v>32</v>
      </c>
      <c r="AX237" s="13" t="s">
        <v>78</v>
      </c>
      <c r="AY237" s="244" t="s">
        <v>133</v>
      </c>
    </row>
    <row r="238" s="2" customFormat="1" ht="16.5" customHeight="1">
      <c r="A238" s="39"/>
      <c r="B238" s="40"/>
      <c r="C238" s="213" t="s">
        <v>346</v>
      </c>
      <c r="D238" s="213" t="s">
        <v>135</v>
      </c>
      <c r="E238" s="214" t="s">
        <v>347</v>
      </c>
      <c r="F238" s="215" t="s">
        <v>348</v>
      </c>
      <c r="G238" s="216" t="s">
        <v>138</v>
      </c>
      <c r="H238" s="217">
        <v>1585</v>
      </c>
      <c r="I238" s="218"/>
      <c r="J238" s="219">
        <f>ROUND(I238*H238,2)</f>
        <v>0</v>
      </c>
      <c r="K238" s="215" t="s">
        <v>139</v>
      </c>
      <c r="L238" s="45"/>
      <c r="M238" s="220" t="s">
        <v>19</v>
      </c>
      <c r="N238" s="221" t="s">
        <v>42</v>
      </c>
      <c r="O238" s="85"/>
      <c r="P238" s="222">
        <f>O238*H238</f>
        <v>0</v>
      </c>
      <c r="Q238" s="222">
        <v>0</v>
      </c>
      <c r="R238" s="222">
        <f>Q238*H238</f>
        <v>0</v>
      </c>
      <c r="S238" s="222">
        <v>0</v>
      </c>
      <c r="T238" s="223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24" t="s">
        <v>140</v>
      </c>
      <c r="AT238" s="224" t="s">
        <v>135</v>
      </c>
      <c r="AU238" s="224" t="s">
        <v>80</v>
      </c>
      <c r="AY238" s="18" t="s">
        <v>133</v>
      </c>
      <c r="BE238" s="225">
        <f>IF(N238="základní",J238,0)</f>
        <v>0</v>
      </c>
      <c r="BF238" s="225">
        <f>IF(N238="snížená",J238,0)</f>
        <v>0</v>
      </c>
      <c r="BG238" s="225">
        <f>IF(N238="zákl. přenesená",J238,0)</f>
        <v>0</v>
      </c>
      <c r="BH238" s="225">
        <f>IF(N238="sníž. přenesená",J238,0)</f>
        <v>0</v>
      </c>
      <c r="BI238" s="225">
        <f>IF(N238="nulová",J238,0)</f>
        <v>0</v>
      </c>
      <c r="BJ238" s="18" t="s">
        <v>78</v>
      </c>
      <c r="BK238" s="225">
        <f>ROUND(I238*H238,2)</f>
        <v>0</v>
      </c>
      <c r="BL238" s="18" t="s">
        <v>140</v>
      </c>
      <c r="BM238" s="224" t="s">
        <v>349</v>
      </c>
    </row>
    <row r="239" s="2" customFormat="1">
      <c r="A239" s="39"/>
      <c r="B239" s="40"/>
      <c r="C239" s="41"/>
      <c r="D239" s="226" t="s">
        <v>142</v>
      </c>
      <c r="E239" s="41"/>
      <c r="F239" s="227" t="s">
        <v>350</v>
      </c>
      <c r="G239" s="41"/>
      <c r="H239" s="41"/>
      <c r="I239" s="228"/>
      <c r="J239" s="41"/>
      <c r="K239" s="41"/>
      <c r="L239" s="45"/>
      <c r="M239" s="229"/>
      <c r="N239" s="230"/>
      <c r="O239" s="85"/>
      <c r="P239" s="85"/>
      <c r="Q239" s="85"/>
      <c r="R239" s="85"/>
      <c r="S239" s="85"/>
      <c r="T239" s="86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8" t="s">
        <v>142</v>
      </c>
      <c r="AU239" s="18" t="s">
        <v>80</v>
      </c>
    </row>
    <row r="240" s="2" customFormat="1">
      <c r="A240" s="39"/>
      <c r="B240" s="40"/>
      <c r="C240" s="41"/>
      <c r="D240" s="231" t="s">
        <v>144</v>
      </c>
      <c r="E240" s="41"/>
      <c r="F240" s="232" t="s">
        <v>351</v>
      </c>
      <c r="G240" s="41"/>
      <c r="H240" s="41"/>
      <c r="I240" s="228"/>
      <c r="J240" s="41"/>
      <c r="K240" s="41"/>
      <c r="L240" s="45"/>
      <c r="M240" s="229"/>
      <c r="N240" s="230"/>
      <c r="O240" s="85"/>
      <c r="P240" s="85"/>
      <c r="Q240" s="85"/>
      <c r="R240" s="85"/>
      <c r="S240" s="85"/>
      <c r="T240" s="86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T240" s="18" t="s">
        <v>144</v>
      </c>
      <c r="AU240" s="18" t="s">
        <v>80</v>
      </c>
    </row>
    <row r="241" s="13" customFormat="1">
      <c r="A241" s="13"/>
      <c r="B241" s="234"/>
      <c r="C241" s="235"/>
      <c r="D241" s="226" t="s">
        <v>148</v>
      </c>
      <c r="E241" s="236" t="s">
        <v>19</v>
      </c>
      <c r="F241" s="237" t="s">
        <v>352</v>
      </c>
      <c r="G241" s="235"/>
      <c r="H241" s="238">
        <v>1585</v>
      </c>
      <c r="I241" s="239"/>
      <c r="J241" s="235"/>
      <c r="K241" s="235"/>
      <c r="L241" s="240"/>
      <c r="M241" s="241"/>
      <c r="N241" s="242"/>
      <c r="O241" s="242"/>
      <c r="P241" s="242"/>
      <c r="Q241" s="242"/>
      <c r="R241" s="242"/>
      <c r="S241" s="242"/>
      <c r="T241" s="24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4" t="s">
        <v>148</v>
      </c>
      <c r="AU241" s="244" t="s">
        <v>80</v>
      </c>
      <c r="AV241" s="13" t="s">
        <v>80</v>
      </c>
      <c r="AW241" s="13" t="s">
        <v>32</v>
      </c>
      <c r="AX241" s="13" t="s">
        <v>78</v>
      </c>
      <c r="AY241" s="244" t="s">
        <v>133</v>
      </c>
    </row>
    <row r="242" s="2" customFormat="1" ht="16.5" customHeight="1">
      <c r="A242" s="39"/>
      <c r="B242" s="40"/>
      <c r="C242" s="213" t="s">
        <v>353</v>
      </c>
      <c r="D242" s="213" t="s">
        <v>135</v>
      </c>
      <c r="E242" s="214" t="s">
        <v>354</v>
      </c>
      <c r="F242" s="215" t="s">
        <v>355</v>
      </c>
      <c r="G242" s="216" t="s">
        <v>138</v>
      </c>
      <c r="H242" s="217">
        <v>1350.8</v>
      </c>
      <c r="I242" s="218"/>
      <c r="J242" s="219">
        <f>ROUND(I242*H242,2)</f>
        <v>0</v>
      </c>
      <c r="K242" s="215" t="s">
        <v>139</v>
      </c>
      <c r="L242" s="45"/>
      <c r="M242" s="220" t="s">
        <v>19</v>
      </c>
      <c r="N242" s="221" t="s">
        <v>42</v>
      </c>
      <c r="O242" s="85"/>
      <c r="P242" s="222">
        <f>O242*H242</f>
        <v>0</v>
      </c>
      <c r="Q242" s="222">
        <v>0</v>
      </c>
      <c r="R242" s="222">
        <f>Q242*H242</f>
        <v>0</v>
      </c>
      <c r="S242" s="222">
        <v>0</v>
      </c>
      <c r="T242" s="223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24" t="s">
        <v>140</v>
      </c>
      <c r="AT242" s="224" t="s">
        <v>135</v>
      </c>
      <c r="AU242" s="224" t="s">
        <v>80</v>
      </c>
      <c r="AY242" s="18" t="s">
        <v>133</v>
      </c>
      <c r="BE242" s="225">
        <f>IF(N242="základní",J242,0)</f>
        <v>0</v>
      </c>
      <c r="BF242" s="225">
        <f>IF(N242="snížená",J242,0)</f>
        <v>0</v>
      </c>
      <c r="BG242" s="225">
        <f>IF(N242="zákl. přenesená",J242,0)</f>
        <v>0</v>
      </c>
      <c r="BH242" s="225">
        <f>IF(N242="sníž. přenesená",J242,0)</f>
        <v>0</v>
      </c>
      <c r="BI242" s="225">
        <f>IF(N242="nulová",J242,0)</f>
        <v>0</v>
      </c>
      <c r="BJ242" s="18" t="s">
        <v>78</v>
      </c>
      <c r="BK242" s="225">
        <f>ROUND(I242*H242,2)</f>
        <v>0</v>
      </c>
      <c r="BL242" s="18" t="s">
        <v>140</v>
      </c>
      <c r="BM242" s="224" t="s">
        <v>356</v>
      </c>
    </row>
    <row r="243" s="2" customFormat="1">
      <c r="A243" s="39"/>
      <c r="B243" s="40"/>
      <c r="C243" s="41"/>
      <c r="D243" s="226" t="s">
        <v>142</v>
      </c>
      <c r="E243" s="41"/>
      <c r="F243" s="227" t="s">
        <v>357</v>
      </c>
      <c r="G243" s="41"/>
      <c r="H243" s="41"/>
      <c r="I243" s="228"/>
      <c r="J243" s="41"/>
      <c r="K243" s="41"/>
      <c r="L243" s="45"/>
      <c r="M243" s="229"/>
      <c r="N243" s="230"/>
      <c r="O243" s="85"/>
      <c r="P243" s="85"/>
      <c r="Q243" s="85"/>
      <c r="R243" s="85"/>
      <c r="S243" s="85"/>
      <c r="T243" s="86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142</v>
      </c>
      <c r="AU243" s="18" t="s">
        <v>80</v>
      </c>
    </row>
    <row r="244" s="2" customFormat="1">
      <c r="A244" s="39"/>
      <c r="B244" s="40"/>
      <c r="C244" s="41"/>
      <c r="D244" s="231" t="s">
        <v>144</v>
      </c>
      <c r="E244" s="41"/>
      <c r="F244" s="232" t="s">
        <v>358</v>
      </c>
      <c r="G244" s="41"/>
      <c r="H244" s="41"/>
      <c r="I244" s="228"/>
      <c r="J244" s="41"/>
      <c r="K244" s="41"/>
      <c r="L244" s="45"/>
      <c r="M244" s="229"/>
      <c r="N244" s="230"/>
      <c r="O244" s="85"/>
      <c r="P244" s="85"/>
      <c r="Q244" s="85"/>
      <c r="R244" s="85"/>
      <c r="S244" s="85"/>
      <c r="T244" s="86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T244" s="18" t="s">
        <v>144</v>
      </c>
      <c r="AU244" s="18" t="s">
        <v>80</v>
      </c>
    </row>
    <row r="245" s="2" customFormat="1">
      <c r="A245" s="39"/>
      <c r="B245" s="40"/>
      <c r="C245" s="41"/>
      <c r="D245" s="226" t="s">
        <v>146</v>
      </c>
      <c r="E245" s="41"/>
      <c r="F245" s="233" t="s">
        <v>359</v>
      </c>
      <c r="G245" s="41"/>
      <c r="H245" s="41"/>
      <c r="I245" s="228"/>
      <c r="J245" s="41"/>
      <c r="K245" s="41"/>
      <c r="L245" s="45"/>
      <c r="M245" s="229"/>
      <c r="N245" s="230"/>
      <c r="O245" s="85"/>
      <c r="P245" s="85"/>
      <c r="Q245" s="85"/>
      <c r="R245" s="85"/>
      <c r="S245" s="85"/>
      <c r="T245" s="86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146</v>
      </c>
      <c r="AU245" s="18" t="s">
        <v>80</v>
      </c>
    </row>
    <row r="246" s="13" customFormat="1">
      <c r="A246" s="13"/>
      <c r="B246" s="234"/>
      <c r="C246" s="235"/>
      <c r="D246" s="226" t="s">
        <v>148</v>
      </c>
      <c r="E246" s="236" t="s">
        <v>19</v>
      </c>
      <c r="F246" s="237" t="s">
        <v>360</v>
      </c>
      <c r="G246" s="235"/>
      <c r="H246" s="238">
        <v>1233</v>
      </c>
      <c r="I246" s="239"/>
      <c r="J246" s="235"/>
      <c r="K246" s="235"/>
      <c r="L246" s="240"/>
      <c r="M246" s="241"/>
      <c r="N246" s="242"/>
      <c r="O246" s="242"/>
      <c r="P246" s="242"/>
      <c r="Q246" s="242"/>
      <c r="R246" s="242"/>
      <c r="S246" s="242"/>
      <c r="T246" s="24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4" t="s">
        <v>148</v>
      </c>
      <c r="AU246" s="244" t="s">
        <v>80</v>
      </c>
      <c r="AV246" s="13" t="s">
        <v>80</v>
      </c>
      <c r="AW246" s="13" t="s">
        <v>32</v>
      </c>
      <c r="AX246" s="13" t="s">
        <v>71</v>
      </c>
      <c r="AY246" s="244" t="s">
        <v>133</v>
      </c>
    </row>
    <row r="247" s="13" customFormat="1">
      <c r="A247" s="13"/>
      <c r="B247" s="234"/>
      <c r="C247" s="235"/>
      <c r="D247" s="226" t="s">
        <v>148</v>
      </c>
      <c r="E247" s="236" t="s">
        <v>19</v>
      </c>
      <c r="F247" s="237" t="s">
        <v>361</v>
      </c>
      <c r="G247" s="235"/>
      <c r="H247" s="238">
        <v>117.8</v>
      </c>
      <c r="I247" s="239"/>
      <c r="J247" s="235"/>
      <c r="K247" s="235"/>
      <c r="L247" s="240"/>
      <c r="M247" s="241"/>
      <c r="N247" s="242"/>
      <c r="O247" s="242"/>
      <c r="P247" s="242"/>
      <c r="Q247" s="242"/>
      <c r="R247" s="242"/>
      <c r="S247" s="242"/>
      <c r="T247" s="24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4" t="s">
        <v>148</v>
      </c>
      <c r="AU247" s="244" t="s">
        <v>80</v>
      </c>
      <c r="AV247" s="13" t="s">
        <v>80</v>
      </c>
      <c r="AW247" s="13" t="s">
        <v>32</v>
      </c>
      <c r="AX247" s="13" t="s">
        <v>71</v>
      </c>
      <c r="AY247" s="244" t="s">
        <v>133</v>
      </c>
    </row>
    <row r="248" s="14" customFormat="1">
      <c r="A248" s="14"/>
      <c r="B248" s="245"/>
      <c r="C248" s="246"/>
      <c r="D248" s="226" t="s">
        <v>148</v>
      </c>
      <c r="E248" s="247" t="s">
        <v>19</v>
      </c>
      <c r="F248" s="248" t="s">
        <v>206</v>
      </c>
      <c r="G248" s="246"/>
      <c r="H248" s="249">
        <v>1350.8</v>
      </c>
      <c r="I248" s="250"/>
      <c r="J248" s="246"/>
      <c r="K248" s="246"/>
      <c r="L248" s="251"/>
      <c r="M248" s="252"/>
      <c r="N248" s="253"/>
      <c r="O248" s="253"/>
      <c r="P248" s="253"/>
      <c r="Q248" s="253"/>
      <c r="R248" s="253"/>
      <c r="S248" s="253"/>
      <c r="T248" s="25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5" t="s">
        <v>148</v>
      </c>
      <c r="AU248" s="255" t="s">
        <v>80</v>
      </c>
      <c r="AV248" s="14" t="s">
        <v>140</v>
      </c>
      <c r="AW248" s="14" t="s">
        <v>32</v>
      </c>
      <c r="AX248" s="14" t="s">
        <v>78</v>
      </c>
      <c r="AY248" s="255" t="s">
        <v>133</v>
      </c>
    </row>
    <row r="249" s="2" customFormat="1" ht="16.5" customHeight="1">
      <c r="A249" s="39"/>
      <c r="B249" s="40"/>
      <c r="C249" s="213" t="s">
        <v>362</v>
      </c>
      <c r="D249" s="213" t="s">
        <v>135</v>
      </c>
      <c r="E249" s="214" t="s">
        <v>363</v>
      </c>
      <c r="F249" s="215" t="s">
        <v>364</v>
      </c>
      <c r="G249" s="216" t="s">
        <v>138</v>
      </c>
      <c r="H249" s="217">
        <v>1233</v>
      </c>
      <c r="I249" s="218"/>
      <c r="J249" s="219">
        <f>ROUND(I249*H249,2)</f>
        <v>0</v>
      </c>
      <c r="K249" s="215" t="s">
        <v>139</v>
      </c>
      <c r="L249" s="45"/>
      <c r="M249" s="220" t="s">
        <v>19</v>
      </c>
      <c r="N249" s="221" t="s">
        <v>42</v>
      </c>
      <c r="O249" s="85"/>
      <c r="P249" s="222">
        <f>O249*H249</f>
        <v>0</v>
      </c>
      <c r="Q249" s="222">
        <v>0</v>
      </c>
      <c r="R249" s="222">
        <f>Q249*H249</f>
        <v>0</v>
      </c>
      <c r="S249" s="222">
        <v>0</v>
      </c>
      <c r="T249" s="223">
        <f>S249*H249</f>
        <v>0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24" t="s">
        <v>140</v>
      </c>
      <c r="AT249" s="224" t="s">
        <v>135</v>
      </c>
      <c r="AU249" s="224" t="s">
        <v>80</v>
      </c>
      <c r="AY249" s="18" t="s">
        <v>133</v>
      </c>
      <c r="BE249" s="225">
        <f>IF(N249="základní",J249,0)</f>
        <v>0</v>
      </c>
      <c r="BF249" s="225">
        <f>IF(N249="snížená",J249,0)</f>
        <v>0</v>
      </c>
      <c r="BG249" s="225">
        <f>IF(N249="zákl. přenesená",J249,0)</f>
        <v>0</v>
      </c>
      <c r="BH249" s="225">
        <f>IF(N249="sníž. přenesená",J249,0)</f>
        <v>0</v>
      </c>
      <c r="BI249" s="225">
        <f>IF(N249="nulová",J249,0)</f>
        <v>0</v>
      </c>
      <c r="BJ249" s="18" t="s">
        <v>78</v>
      </c>
      <c r="BK249" s="225">
        <f>ROUND(I249*H249,2)</f>
        <v>0</v>
      </c>
      <c r="BL249" s="18" t="s">
        <v>140</v>
      </c>
      <c r="BM249" s="224" t="s">
        <v>365</v>
      </c>
    </row>
    <row r="250" s="2" customFormat="1">
      <c r="A250" s="39"/>
      <c r="B250" s="40"/>
      <c r="C250" s="41"/>
      <c r="D250" s="226" t="s">
        <v>142</v>
      </c>
      <c r="E250" s="41"/>
      <c r="F250" s="227" t="s">
        <v>366</v>
      </c>
      <c r="G250" s="41"/>
      <c r="H250" s="41"/>
      <c r="I250" s="228"/>
      <c r="J250" s="41"/>
      <c r="K250" s="41"/>
      <c r="L250" s="45"/>
      <c r="M250" s="229"/>
      <c r="N250" s="230"/>
      <c r="O250" s="85"/>
      <c r="P250" s="85"/>
      <c r="Q250" s="85"/>
      <c r="R250" s="85"/>
      <c r="S250" s="85"/>
      <c r="T250" s="86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T250" s="18" t="s">
        <v>142</v>
      </c>
      <c r="AU250" s="18" t="s">
        <v>80</v>
      </c>
    </row>
    <row r="251" s="2" customFormat="1">
      <c r="A251" s="39"/>
      <c r="B251" s="40"/>
      <c r="C251" s="41"/>
      <c r="D251" s="231" t="s">
        <v>144</v>
      </c>
      <c r="E251" s="41"/>
      <c r="F251" s="232" t="s">
        <v>367</v>
      </c>
      <c r="G251" s="41"/>
      <c r="H251" s="41"/>
      <c r="I251" s="228"/>
      <c r="J251" s="41"/>
      <c r="K251" s="41"/>
      <c r="L251" s="45"/>
      <c r="M251" s="229"/>
      <c r="N251" s="230"/>
      <c r="O251" s="85"/>
      <c r="P251" s="85"/>
      <c r="Q251" s="85"/>
      <c r="R251" s="85"/>
      <c r="S251" s="85"/>
      <c r="T251" s="86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T251" s="18" t="s">
        <v>144</v>
      </c>
      <c r="AU251" s="18" t="s">
        <v>80</v>
      </c>
    </row>
    <row r="252" s="2" customFormat="1">
      <c r="A252" s="39"/>
      <c r="B252" s="40"/>
      <c r="C252" s="41"/>
      <c r="D252" s="226" t="s">
        <v>146</v>
      </c>
      <c r="E252" s="41"/>
      <c r="F252" s="233" t="s">
        <v>368</v>
      </c>
      <c r="G252" s="41"/>
      <c r="H252" s="41"/>
      <c r="I252" s="228"/>
      <c r="J252" s="41"/>
      <c r="K252" s="41"/>
      <c r="L252" s="45"/>
      <c r="M252" s="229"/>
      <c r="N252" s="230"/>
      <c r="O252" s="85"/>
      <c r="P252" s="85"/>
      <c r="Q252" s="85"/>
      <c r="R252" s="85"/>
      <c r="S252" s="85"/>
      <c r="T252" s="86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8" t="s">
        <v>146</v>
      </c>
      <c r="AU252" s="18" t="s">
        <v>80</v>
      </c>
    </row>
    <row r="253" s="13" customFormat="1">
      <c r="A253" s="13"/>
      <c r="B253" s="234"/>
      <c r="C253" s="235"/>
      <c r="D253" s="226" t="s">
        <v>148</v>
      </c>
      <c r="E253" s="236" t="s">
        <v>19</v>
      </c>
      <c r="F253" s="237" t="s">
        <v>369</v>
      </c>
      <c r="G253" s="235"/>
      <c r="H253" s="238">
        <v>1233</v>
      </c>
      <c r="I253" s="239"/>
      <c r="J253" s="235"/>
      <c r="K253" s="235"/>
      <c r="L253" s="240"/>
      <c r="M253" s="241"/>
      <c r="N253" s="242"/>
      <c r="O253" s="242"/>
      <c r="P253" s="242"/>
      <c r="Q253" s="242"/>
      <c r="R253" s="242"/>
      <c r="S253" s="242"/>
      <c r="T253" s="24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4" t="s">
        <v>148</v>
      </c>
      <c r="AU253" s="244" t="s">
        <v>80</v>
      </c>
      <c r="AV253" s="13" t="s">
        <v>80</v>
      </c>
      <c r="AW253" s="13" t="s">
        <v>32</v>
      </c>
      <c r="AX253" s="13" t="s">
        <v>78</v>
      </c>
      <c r="AY253" s="244" t="s">
        <v>133</v>
      </c>
    </row>
    <row r="254" s="2" customFormat="1" ht="16.5" customHeight="1">
      <c r="A254" s="39"/>
      <c r="B254" s="40"/>
      <c r="C254" s="213" t="s">
        <v>370</v>
      </c>
      <c r="D254" s="213" t="s">
        <v>135</v>
      </c>
      <c r="E254" s="214" t="s">
        <v>371</v>
      </c>
      <c r="F254" s="215" t="s">
        <v>372</v>
      </c>
      <c r="G254" s="216" t="s">
        <v>138</v>
      </c>
      <c r="H254" s="217">
        <v>1468.5999999999999</v>
      </c>
      <c r="I254" s="218"/>
      <c r="J254" s="219">
        <f>ROUND(I254*H254,2)</f>
        <v>0</v>
      </c>
      <c r="K254" s="215" t="s">
        <v>139</v>
      </c>
      <c r="L254" s="45"/>
      <c r="M254" s="220" t="s">
        <v>19</v>
      </c>
      <c r="N254" s="221" t="s">
        <v>42</v>
      </c>
      <c r="O254" s="85"/>
      <c r="P254" s="222">
        <f>O254*H254</f>
        <v>0</v>
      </c>
      <c r="Q254" s="222">
        <v>0</v>
      </c>
      <c r="R254" s="222">
        <f>Q254*H254</f>
        <v>0</v>
      </c>
      <c r="S254" s="222">
        <v>0</v>
      </c>
      <c r="T254" s="223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24" t="s">
        <v>140</v>
      </c>
      <c r="AT254" s="224" t="s">
        <v>135</v>
      </c>
      <c r="AU254" s="224" t="s">
        <v>80</v>
      </c>
      <c r="AY254" s="18" t="s">
        <v>133</v>
      </c>
      <c r="BE254" s="225">
        <f>IF(N254="základní",J254,0)</f>
        <v>0</v>
      </c>
      <c r="BF254" s="225">
        <f>IF(N254="snížená",J254,0)</f>
        <v>0</v>
      </c>
      <c r="BG254" s="225">
        <f>IF(N254="zákl. přenesená",J254,0)</f>
        <v>0</v>
      </c>
      <c r="BH254" s="225">
        <f>IF(N254="sníž. přenesená",J254,0)</f>
        <v>0</v>
      </c>
      <c r="BI254" s="225">
        <f>IF(N254="nulová",J254,0)</f>
        <v>0</v>
      </c>
      <c r="BJ254" s="18" t="s">
        <v>78</v>
      </c>
      <c r="BK254" s="225">
        <f>ROUND(I254*H254,2)</f>
        <v>0</v>
      </c>
      <c r="BL254" s="18" t="s">
        <v>140</v>
      </c>
      <c r="BM254" s="224" t="s">
        <v>373</v>
      </c>
    </row>
    <row r="255" s="2" customFormat="1">
      <c r="A255" s="39"/>
      <c r="B255" s="40"/>
      <c r="C255" s="41"/>
      <c r="D255" s="226" t="s">
        <v>142</v>
      </c>
      <c r="E255" s="41"/>
      <c r="F255" s="227" t="s">
        <v>374</v>
      </c>
      <c r="G255" s="41"/>
      <c r="H255" s="41"/>
      <c r="I255" s="228"/>
      <c r="J255" s="41"/>
      <c r="K255" s="41"/>
      <c r="L255" s="45"/>
      <c r="M255" s="229"/>
      <c r="N255" s="230"/>
      <c r="O255" s="85"/>
      <c r="P255" s="85"/>
      <c r="Q255" s="85"/>
      <c r="R255" s="85"/>
      <c r="S255" s="85"/>
      <c r="T255" s="86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T255" s="18" t="s">
        <v>142</v>
      </c>
      <c r="AU255" s="18" t="s">
        <v>80</v>
      </c>
    </row>
    <row r="256" s="2" customFormat="1">
      <c r="A256" s="39"/>
      <c r="B256" s="40"/>
      <c r="C256" s="41"/>
      <c r="D256" s="231" t="s">
        <v>144</v>
      </c>
      <c r="E256" s="41"/>
      <c r="F256" s="232" t="s">
        <v>375</v>
      </c>
      <c r="G256" s="41"/>
      <c r="H256" s="41"/>
      <c r="I256" s="228"/>
      <c r="J256" s="41"/>
      <c r="K256" s="41"/>
      <c r="L256" s="45"/>
      <c r="M256" s="229"/>
      <c r="N256" s="230"/>
      <c r="O256" s="85"/>
      <c r="P256" s="85"/>
      <c r="Q256" s="85"/>
      <c r="R256" s="85"/>
      <c r="S256" s="85"/>
      <c r="T256" s="86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18" t="s">
        <v>144</v>
      </c>
      <c r="AU256" s="18" t="s">
        <v>80</v>
      </c>
    </row>
    <row r="257" s="13" customFormat="1">
      <c r="A257" s="13"/>
      <c r="B257" s="234"/>
      <c r="C257" s="235"/>
      <c r="D257" s="226" t="s">
        <v>148</v>
      </c>
      <c r="E257" s="236" t="s">
        <v>19</v>
      </c>
      <c r="F257" s="237" t="s">
        <v>376</v>
      </c>
      <c r="G257" s="235"/>
      <c r="H257" s="238">
        <v>235.59999999999999</v>
      </c>
      <c r="I257" s="239"/>
      <c r="J257" s="235"/>
      <c r="K257" s="235"/>
      <c r="L257" s="240"/>
      <c r="M257" s="241"/>
      <c r="N257" s="242"/>
      <c r="O257" s="242"/>
      <c r="P257" s="242"/>
      <c r="Q257" s="242"/>
      <c r="R257" s="242"/>
      <c r="S257" s="242"/>
      <c r="T257" s="24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4" t="s">
        <v>148</v>
      </c>
      <c r="AU257" s="244" t="s">
        <v>80</v>
      </c>
      <c r="AV257" s="13" t="s">
        <v>80</v>
      </c>
      <c r="AW257" s="13" t="s">
        <v>32</v>
      </c>
      <c r="AX257" s="13" t="s">
        <v>71</v>
      </c>
      <c r="AY257" s="244" t="s">
        <v>133</v>
      </c>
    </row>
    <row r="258" s="13" customFormat="1">
      <c r="A258" s="13"/>
      <c r="B258" s="234"/>
      <c r="C258" s="235"/>
      <c r="D258" s="226" t="s">
        <v>148</v>
      </c>
      <c r="E258" s="236" t="s">
        <v>19</v>
      </c>
      <c r="F258" s="237" t="s">
        <v>377</v>
      </c>
      <c r="G258" s="235"/>
      <c r="H258" s="238">
        <v>1233</v>
      </c>
      <c r="I258" s="239"/>
      <c r="J258" s="235"/>
      <c r="K258" s="235"/>
      <c r="L258" s="240"/>
      <c r="M258" s="241"/>
      <c r="N258" s="242"/>
      <c r="O258" s="242"/>
      <c r="P258" s="242"/>
      <c r="Q258" s="242"/>
      <c r="R258" s="242"/>
      <c r="S258" s="242"/>
      <c r="T258" s="24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4" t="s">
        <v>148</v>
      </c>
      <c r="AU258" s="244" t="s">
        <v>80</v>
      </c>
      <c r="AV258" s="13" t="s">
        <v>80</v>
      </c>
      <c r="AW258" s="13" t="s">
        <v>32</v>
      </c>
      <c r="AX258" s="13" t="s">
        <v>71</v>
      </c>
      <c r="AY258" s="244" t="s">
        <v>133</v>
      </c>
    </row>
    <row r="259" s="14" customFormat="1">
      <c r="A259" s="14"/>
      <c r="B259" s="245"/>
      <c r="C259" s="246"/>
      <c r="D259" s="226" t="s">
        <v>148</v>
      </c>
      <c r="E259" s="247" t="s">
        <v>19</v>
      </c>
      <c r="F259" s="248" t="s">
        <v>206</v>
      </c>
      <c r="G259" s="246"/>
      <c r="H259" s="249">
        <v>1468.5999999999999</v>
      </c>
      <c r="I259" s="250"/>
      <c r="J259" s="246"/>
      <c r="K259" s="246"/>
      <c r="L259" s="251"/>
      <c r="M259" s="252"/>
      <c r="N259" s="253"/>
      <c r="O259" s="253"/>
      <c r="P259" s="253"/>
      <c r="Q259" s="253"/>
      <c r="R259" s="253"/>
      <c r="S259" s="253"/>
      <c r="T259" s="25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5" t="s">
        <v>148</v>
      </c>
      <c r="AU259" s="255" t="s">
        <v>80</v>
      </c>
      <c r="AV259" s="14" t="s">
        <v>140</v>
      </c>
      <c r="AW259" s="14" t="s">
        <v>32</v>
      </c>
      <c r="AX259" s="14" t="s">
        <v>78</v>
      </c>
      <c r="AY259" s="255" t="s">
        <v>133</v>
      </c>
    </row>
    <row r="260" s="2" customFormat="1" ht="21.75" customHeight="1">
      <c r="A260" s="39"/>
      <c r="B260" s="40"/>
      <c r="C260" s="213" t="s">
        <v>378</v>
      </c>
      <c r="D260" s="213" t="s">
        <v>135</v>
      </c>
      <c r="E260" s="214" t="s">
        <v>379</v>
      </c>
      <c r="F260" s="215" t="s">
        <v>380</v>
      </c>
      <c r="G260" s="216" t="s">
        <v>138</v>
      </c>
      <c r="H260" s="217">
        <v>1350.8</v>
      </c>
      <c r="I260" s="218"/>
      <c r="J260" s="219">
        <f>ROUND(I260*H260,2)</f>
        <v>0</v>
      </c>
      <c r="K260" s="215" t="s">
        <v>139</v>
      </c>
      <c r="L260" s="45"/>
      <c r="M260" s="220" t="s">
        <v>19</v>
      </c>
      <c r="N260" s="221" t="s">
        <v>42</v>
      </c>
      <c r="O260" s="85"/>
      <c r="P260" s="222">
        <f>O260*H260</f>
        <v>0</v>
      </c>
      <c r="Q260" s="222">
        <v>0</v>
      </c>
      <c r="R260" s="222">
        <f>Q260*H260</f>
        <v>0</v>
      </c>
      <c r="S260" s="222">
        <v>0</v>
      </c>
      <c r="T260" s="223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24" t="s">
        <v>140</v>
      </c>
      <c r="AT260" s="224" t="s">
        <v>135</v>
      </c>
      <c r="AU260" s="224" t="s">
        <v>80</v>
      </c>
      <c r="AY260" s="18" t="s">
        <v>133</v>
      </c>
      <c r="BE260" s="225">
        <f>IF(N260="základní",J260,0)</f>
        <v>0</v>
      </c>
      <c r="BF260" s="225">
        <f>IF(N260="snížená",J260,0)</f>
        <v>0</v>
      </c>
      <c r="BG260" s="225">
        <f>IF(N260="zákl. přenesená",J260,0)</f>
        <v>0</v>
      </c>
      <c r="BH260" s="225">
        <f>IF(N260="sníž. přenesená",J260,0)</f>
        <v>0</v>
      </c>
      <c r="BI260" s="225">
        <f>IF(N260="nulová",J260,0)</f>
        <v>0</v>
      </c>
      <c r="BJ260" s="18" t="s">
        <v>78</v>
      </c>
      <c r="BK260" s="225">
        <f>ROUND(I260*H260,2)</f>
        <v>0</v>
      </c>
      <c r="BL260" s="18" t="s">
        <v>140</v>
      </c>
      <c r="BM260" s="224" t="s">
        <v>381</v>
      </c>
    </row>
    <row r="261" s="2" customFormat="1">
      <c r="A261" s="39"/>
      <c r="B261" s="40"/>
      <c r="C261" s="41"/>
      <c r="D261" s="226" t="s">
        <v>142</v>
      </c>
      <c r="E261" s="41"/>
      <c r="F261" s="227" t="s">
        <v>382</v>
      </c>
      <c r="G261" s="41"/>
      <c r="H261" s="41"/>
      <c r="I261" s="228"/>
      <c r="J261" s="41"/>
      <c r="K261" s="41"/>
      <c r="L261" s="45"/>
      <c r="M261" s="229"/>
      <c r="N261" s="230"/>
      <c r="O261" s="85"/>
      <c r="P261" s="85"/>
      <c r="Q261" s="85"/>
      <c r="R261" s="85"/>
      <c r="S261" s="85"/>
      <c r="T261" s="86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T261" s="18" t="s">
        <v>142</v>
      </c>
      <c r="AU261" s="18" t="s">
        <v>80</v>
      </c>
    </row>
    <row r="262" s="2" customFormat="1">
      <c r="A262" s="39"/>
      <c r="B262" s="40"/>
      <c r="C262" s="41"/>
      <c r="D262" s="231" t="s">
        <v>144</v>
      </c>
      <c r="E262" s="41"/>
      <c r="F262" s="232" t="s">
        <v>383</v>
      </c>
      <c r="G262" s="41"/>
      <c r="H262" s="41"/>
      <c r="I262" s="228"/>
      <c r="J262" s="41"/>
      <c r="K262" s="41"/>
      <c r="L262" s="45"/>
      <c r="M262" s="229"/>
      <c r="N262" s="230"/>
      <c r="O262" s="85"/>
      <c r="P262" s="85"/>
      <c r="Q262" s="85"/>
      <c r="R262" s="85"/>
      <c r="S262" s="85"/>
      <c r="T262" s="86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T262" s="18" t="s">
        <v>144</v>
      </c>
      <c r="AU262" s="18" t="s">
        <v>80</v>
      </c>
    </row>
    <row r="263" s="2" customFormat="1">
      <c r="A263" s="39"/>
      <c r="B263" s="40"/>
      <c r="C263" s="41"/>
      <c r="D263" s="226" t="s">
        <v>146</v>
      </c>
      <c r="E263" s="41"/>
      <c r="F263" s="233" t="s">
        <v>384</v>
      </c>
      <c r="G263" s="41"/>
      <c r="H263" s="41"/>
      <c r="I263" s="228"/>
      <c r="J263" s="41"/>
      <c r="K263" s="41"/>
      <c r="L263" s="45"/>
      <c r="M263" s="229"/>
      <c r="N263" s="230"/>
      <c r="O263" s="85"/>
      <c r="P263" s="85"/>
      <c r="Q263" s="85"/>
      <c r="R263" s="85"/>
      <c r="S263" s="85"/>
      <c r="T263" s="86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T263" s="18" t="s">
        <v>146</v>
      </c>
      <c r="AU263" s="18" t="s">
        <v>80</v>
      </c>
    </row>
    <row r="264" s="13" customFormat="1">
      <c r="A264" s="13"/>
      <c r="B264" s="234"/>
      <c r="C264" s="235"/>
      <c r="D264" s="226" t="s">
        <v>148</v>
      </c>
      <c r="E264" s="236" t="s">
        <v>19</v>
      </c>
      <c r="F264" s="237" t="s">
        <v>385</v>
      </c>
      <c r="G264" s="235"/>
      <c r="H264" s="238">
        <v>1233</v>
      </c>
      <c r="I264" s="239"/>
      <c r="J264" s="235"/>
      <c r="K264" s="235"/>
      <c r="L264" s="240"/>
      <c r="M264" s="241"/>
      <c r="N264" s="242"/>
      <c r="O264" s="242"/>
      <c r="P264" s="242"/>
      <c r="Q264" s="242"/>
      <c r="R264" s="242"/>
      <c r="S264" s="242"/>
      <c r="T264" s="24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4" t="s">
        <v>148</v>
      </c>
      <c r="AU264" s="244" t="s">
        <v>80</v>
      </c>
      <c r="AV264" s="13" t="s">
        <v>80</v>
      </c>
      <c r="AW264" s="13" t="s">
        <v>32</v>
      </c>
      <c r="AX264" s="13" t="s">
        <v>71</v>
      </c>
      <c r="AY264" s="244" t="s">
        <v>133</v>
      </c>
    </row>
    <row r="265" s="13" customFormat="1">
      <c r="A265" s="13"/>
      <c r="B265" s="234"/>
      <c r="C265" s="235"/>
      <c r="D265" s="226" t="s">
        <v>148</v>
      </c>
      <c r="E265" s="236" t="s">
        <v>19</v>
      </c>
      <c r="F265" s="237" t="s">
        <v>361</v>
      </c>
      <c r="G265" s="235"/>
      <c r="H265" s="238">
        <v>117.8</v>
      </c>
      <c r="I265" s="239"/>
      <c r="J265" s="235"/>
      <c r="K265" s="235"/>
      <c r="L265" s="240"/>
      <c r="M265" s="241"/>
      <c r="N265" s="242"/>
      <c r="O265" s="242"/>
      <c r="P265" s="242"/>
      <c r="Q265" s="242"/>
      <c r="R265" s="242"/>
      <c r="S265" s="242"/>
      <c r="T265" s="24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4" t="s">
        <v>148</v>
      </c>
      <c r="AU265" s="244" t="s">
        <v>80</v>
      </c>
      <c r="AV265" s="13" t="s">
        <v>80</v>
      </c>
      <c r="AW265" s="13" t="s">
        <v>32</v>
      </c>
      <c r="AX265" s="13" t="s">
        <v>71</v>
      </c>
      <c r="AY265" s="244" t="s">
        <v>133</v>
      </c>
    </row>
    <row r="266" s="14" customFormat="1">
      <c r="A266" s="14"/>
      <c r="B266" s="245"/>
      <c r="C266" s="246"/>
      <c r="D266" s="226" t="s">
        <v>148</v>
      </c>
      <c r="E266" s="247" t="s">
        <v>19</v>
      </c>
      <c r="F266" s="248" t="s">
        <v>206</v>
      </c>
      <c r="G266" s="246"/>
      <c r="H266" s="249">
        <v>1350.8</v>
      </c>
      <c r="I266" s="250"/>
      <c r="J266" s="246"/>
      <c r="K266" s="246"/>
      <c r="L266" s="251"/>
      <c r="M266" s="252"/>
      <c r="N266" s="253"/>
      <c r="O266" s="253"/>
      <c r="P266" s="253"/>
      <c r="Q266" s="253"/>
      <c r="R266" s="253"/>
      <c r="S266" s="253"/>
      <c r="T266" s="25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55" t="s">
        <v>148</v>
      </c>
      <c r="AU266" s="255" t="s">
        <v>80</v>
      </c>
      <c r="AV266" s="14" t="s">
        <v>140</v>
      </c>
      <c r="AW266" s="14" t="s">
        <v>32</v>
      </c>
      <c r="AX266" s="14" t="s">
        <v>78</v>
      </c>
      <c r="AY266" s="255" t="s">
        <v>133</v>
      </c>
    </row>
    <row r="267" s="2" customFormat="1" ht="16.5" customHeight="1">
      <c r="A267" s="39"/>
      <c r="B267" s="40"/>
      <c r="C267" s="213" t="s">
        <v>386</v>
      </c>
      <c r="D267" s="213" t="s">
        <v>135</v>
      </c>
      <c r="E267" s="214" t="s">
        <v>387</v>
      </c>
      <c r="F267" s="215" t="s">
        <v>388</v>
      </c>
      <c r="G267" s="216" t="s">
        <v>181</v>
      </c>
      <c r="H267" s="217">
        <v>44.5</v>
      </c>
      <c r="I267" s="218"/>
      <c r="J267" s="219">
        <f>ROUND(I267*H267,2)</f>
        <v>0</v>
      </c>
      <c r="K267" s="215" t="s">
        <v>139</v>
      </c>
      <c r="L267" s="45"/>
      <c r="M267" s="220" t="s">
        <v>19</v>
      </c>
      <c r="N267" s="221" t="s">
        <v>42</v>
      </c>
      <c r="O267" s="85"/>
      <c r="P267" s="222">
        <f>O267*H267</f>
        <v>0</v>
      </c>
      <c r="Q267" s="222">
        <v>0.0035999999999999999</v>
      </c>
      <c r="R267" s="222">
        <f>Q267*H267</f>
        <v>0.16020000000000001</v>
      </c>
      <c r="S267" s="222">
        <v>0</v>
      </c>
      <c r="T267" s="223">
        <f>S267*H267</f>
        <v>0</v>
      </c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R267" s="224" t="s">
        <v>140</v>
      </c>
      <c r="AT267" s="224" t="s">
        <v>135</v>
      </c>
      <c r="AU267" s="224" t="s">
        <v>80</v>
      </c>
      <c r="AY267" s="18" t="s">
        <v>133</v>
      </c>
      <c r="BE267" s="225">
        <f>IF(N267="základní",J267,0)</f>
        <v>0</v>
      </c>
      <c r="BF267" s="225">
        <f>IF(N267="snížená",J267,0)</f>
        <v>0</v>
      </c>
      <c r="BG267" s="225">
        <f>IF(N267="zákl. přenesená",J267,0)</f>
        <v>0</v>
      </c>
      <c r="BH267" s="225">
        <f>IF(N267="sníž. přenesená",J267,0)</f>
        <v>0</v>
      </c>
      <c r="BI267" s="225">
        <f>IF(N267="nulová",J267,0)</f>
        <v>0</v>
      </c>
      <c r="BJ267" s="18" t="s">
        <v>78</v>
      </c>
      <c r="BK267" s="225">
        <f>ROUND(I267*H267,2)</f>
        <v>0</v>
      </c>
      <c r="BL267" s="18" t="s">
        <v>140</v>
      </c>
      <c r="BM267" s="224" t="s">
        <v>389</v>
      </c>
    </row>
    <row r="268" s="2" customFormat="1">
      <c r="A268" s="39"/>
      <c r="B268" s="40"/>
      <c r="C268" s="41"/>
      <c r="D268" s="226" t="s">
        <v>142</v>
      </c>
      <c r="E268" s="41"/>
      <c r="F268" s="227" t="s">
        <v>390</v>
      </c>
      <c r="G268" s="41"/>
      <c r="H268" s="41"/>
      <c r="I268" s="228"/>
      <c r="J268" s="41"/>
      <c r="K268" s="41"/>
      <c r="L268" s="45"/>
      <c r="M268" s="229"/>
      <c r="N268" s="230"/>
      <c r="O268" s="85"/>
      <c r="P268" s="85"/>
      <c r="Q268" s="85"/>
      <c r="R268" s="85"/>
      <c r="S268" s="85"/>
      <c r="T268" s="86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T268" s="18" t="s">
        <v>142</v>
      </c>
      <c r="AU268" s="18" t="s">
        <v>80</v>
      </c>
    </row>
    <row r="269" s="2" customFormat="1">
      <c r="A269" s="39"/>
      <c r="B269" s="40"/>
      <c r="C269" s="41"/>
      <c r="D269" s="231" t="s">
        <v>144</v>
      </c>
      <c r="E269" s="41"/>
      <c r="F269" s="232" t="s">
        <v>391</v>
      </c>
      <c r="G269" s="41"/>
      <c r="H269" s="41"/>
      <c r="I269" s="228"/>
      <c r="J269" s="41"/>
      <c r="K269" s="41"/>
      <c r="L269" s="45"/>
      <c r="M269" s="229"/>
      <c r="N269" s="230"/>
      <c r="O269" s="85"/>
      <c r="P269" s="85"/>
      <c r="Q269" s="85"/>
      <c r="R269" s="85"/>
      <c r="S269" s="85"/>
      <c r="T269" s="86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T269" s="18" t="s">
        <v>144</v>
      </c>
      <c r="AU269" s="18" t="s">
        <v>80</v>
      </c>
    </row>
    <row r="270" s="2" customFormat="1">
      <c r="A270" s="39"/>
      <c r="B270" s="40"/>
      <c r="C270" s="41"/>
      <c r="D270" s="226" t="s">
        <v>146</v>
      </c>
      <c r="E270" s="41"/>
      <c r="F270" s="233" t="s">
        <v>392</v>
      </c>
      <c r="G270" s="41"/>
      <c r="H270" s="41"/>
      <c r="I270" s="228"/>
      <c r="J270" s="41"/>
      <c r="K270" s="41"/>
      <c r="L270" s="45"/>
      <c r="M270" s="229"/>
      <c r="N270" s="230"/>
      <c r="O270" s="85"/>
      <c r="P270" s="85"/>
      <c r="Q270" s="85"/>
      <c r="R270" s="85"/>
      <c r="S270" s="85"/>
      <c r="T270" s="86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T270" s="18" t="s">
        <v>146</v>
      </c>
      <c r="AU270" s="18" t="s">
        <v>80</v>
      </c>
    </row>
    <row r="271" s="13" customFormat="1">
      <c r="A271" s="13"/>
      <c r="B271" s="234"/>
      <c r="C271" s="235"/>
      <c r="D271" s="226" t="s">
        <v>148</v>
      </c>
      <c r="E271" s="236" t="s">
        <v>19</v>
      </c>
      <c r="F271" s="237" t="s">
        <v>393</v>
      </c>
      <c r="G271" s="235"/>
      <c r="H271" s="238">
        <v>44.5</v>
      </c>
      <c r="I271" s="239"/>
      <c r="J271" s="235"/>
      <c r="K271" s="235"/>
      <c r="L271" s="240"/>
      <c r="M271" s="241"/>
      <c r="N271" s="242"/>
      <c r="O271" s="242"/>
      <c r="P271" s="242"/>
      <c r="Q271" s="242"/>
      <c r="R271" s="242"/>
      <c r="S271" s="242"/>
      <c r="T271" s="24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4" t="s">
        <v>148</v>
      </c>
      <c r="AU271" s="244" t="s">
        <v>80</v>
      </c>
      <c r="AV271" s="13" t="s">
        <v>80</v>
      </c>
      <c r="AW271" s="13" t="s">
        <v>32</v>
      </c>
      <c r="AX271" s="13" t="s">
        <v>78</v>
      </c>
      <c r="AY271" s="244" t="s">
        <v>133</v>
      </c>
    </row>
    <row r="272" s="12" customFormat="1" ht="22.8" customHeight="1">
      <c r="A272" s="12"/>
      <c r="B272" s="197"/>
      <c r="C272" s="198"/>
      <c r="D272" s="199" t="s">
        <v>70</v>
      </c>
      <c r="E272" s="211" t="s">
        <v>194</v>
      </c>
      <c r="F272" s="211" t="s">
        <v>394</v>
      </c>
      <c r="G272" s="198"/>
      <c r="H272" s="198"/>
      <c r="I272" s="201"/>
      <c r="J272" s="212">
        <f>BK272</f>
        <v>0</v>
      </c>
      <c r="K272" s="198"/>
      <c r="L272" s="203"/>
      <c r="M272" s="204"/>
      <c r="N272" s="205"/>
      <c r="O272" s="205"/>
      <c r="P272" s="206">
        <f>SUM(P273:P323)</f>
        <v>0</v>
      </c>
      <c r="Q272" s="205"/>
      <c r="R272" s="206">
        <f>SUM(R273:R323)</f>
        <v>7.5940299999999992</v>
      </c>
      <c r="S272" s="205"/>
      <c r="T272" s="207">
        <f>SUM(T273:T323)</f>
        <v>0.20000000000000001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208" t="s">
        <v>78</v>
      </c>
      <c r="AT272" s="209" t="s">
        <v>70</v>
      </c>
      <c r="AU272" s="209" t="s">
        <v>78</v>
      </c>
      <c r="AY272" s="208" t="s">
        <v>133</v>
      </c>
      <c r="BK272" s="210">
        <f>SUM(BK273:BK323)</f>
        <v>0</v>
      </c>
    </row>
    <row r="273" s="2" customFormat="1" ht="16.5" customHeight="1">
      <c r="A273" s="39"/>
      <c r="B273" s="40"/>
      <c r="C273" s="213" t="s">
        <v>395</v>
      </c>
      <c r="D273" s="213" t="s">
        <v>135</v>
      </c>
      <c r="E273" s="214" t="s">
        <v>396</v>
      </c>
      <c r="F273" s="215" t="s">
        <v>397</v>
      </c>
      <c r="G273" s="216" t="s">
        <v>181</v>
      </c>
      <c r="H273" s="217">
        <v>22.5</v>
      </c>
      <c r="I273" s="218"/>
      <c r="J273" s="219">
        <f>ROUND(I273*H273,2)</f>
        <v>0</v>
      </c>
      <c r="K273" s="215" t="s">
        <v>139</v>
      </c>
      <c r="L273" s="45"/>
      <c r="M273" s="220" t="s">
        <v>19</v>
      </c>
      <c r="N273" s="221" t="s">
        <v>42</v>
      </c>
      <c r="O273" s="85"/>
      <c r="P273" s="222">
        <f>O273*H273</f>
        <v>0</v>
      </c>
      <c r="Q273" s="222">
        <v>0.0042199999999999998</v>
      </c>
      <c r="R273" s="222">
        <f>Q273*H273</f>
        <v>0.094949999999999993</v>
      </c>
      <c r="S273" s="222">
        <v>0</v>
      </c>
      <c r="T273" s="223">
        <f>S273*H273</f>
        <v>0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24" t="s">
        <v>140</v>
      </c>
      <c r="AT273" s="224" t="s">
        <v>135</v>
      </c>
      <c r="AU273" s="224" t="s">
        <v>80</v>
      </c>
      <c r="AY273" s="18" t="s">
        <v>133</v>
      </c>
      <c r="BE273" s="225">
        <f>IF(N273="základní",J273,0)</f>
        <v>0</v>
      </c>
      <c r="BF273" s="225">
        <f>IF(N273="snížená",J273,0)</f>
        <v>0</v>
      </c>
      <c r="BG273" s="225">
        <f>IF(N273="zákl. přenesená",J273,0)</f>
        <v>0</v>
      </c>
      <c r="BH273" s="225">
        <f>IF(N273="sníž. přenesená",J273,0)</f>
        <v>0</v>
      </c>
      <c r="BI273" s="225">
        <f>IF(N273="nulová",J273,0)</f>
        <v>0</v>
      </c>
      <c r="BJ273" s="18" t="s">
        <v>78</v>
      </c>
      <c r="BK273" s="225">
        <f>ROUND(I273*H273,2)</f>
        <v>0</v>
      </c>
      <c r="BL273" s="18" t="s">
        <v>140</v>
      </c>
      <c r="BM273" s="224" t="s">
        <v>398</v>
      </c>
    </row>
    <row r="274" s="2" customFormat="1">
      <c r="A274" s="39"/>
      <c r="B274" s="40"/>
      <c r="C274" s="41"/>
      <c r="D274" s="226" t="s">
        <v>142</v>
      </c>
      <c r="E274" s="41"/>
      <c r="F274" s="227" t="s">
        <v>399</v>
      </c>
      <c r="G274" s="41"/>
      <c r="H274" s="41"/>
      <c r="I274" s="228"/>
      <c r="J274" s="41"/>
      <c r="K274" s="41"/>
      <c r="L274" s="45"/>
      <c r="M274" s="229"/>
      <c r="N274" s="230"/>
      <c r="O274" s="85"/>
      <c r="P274" s="85"/>
      <c r="Q274" s="85"/>
      <c r="R274" s="85"/>
      <c r="S274" s="85"/>
      <c r="T274" s="86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T274" s="18" t="s">
        <v>142</v>
      </c>
      <c r="AU274" s="18" t="s">
        <v>80</v>
      </c>
    </row>
    <row r="275" s="2" customFormat="1">
      <c r="A275" s="39"/>
      <c r="B275" s="40"/>
      <c r="C275" s="41"/>
      <c r="D275" s="231" t="s">
        <v>144</v>
      </c>
      <c r="E275" s="41"/>
      <c r="F275" s="232" t="s">
        <v>400</v>
      </c>
      <c r="G275" s="41"/>
      <c r="H275" s="41"/>
      <c r="I275" s="228"/>
      <c r="J275" s="41"/>
      <c r="K275" s="41"/>
      <c r="L275" s="45"/>
      <c r="M275" s="229"/>
      <c r="N275" s="230"/>
      <c r="O275" s="85"/>
      <c r="P275" s="85"/>
      <c r="Q275" s="85"/>
      <c r="R275" s="85"/>
      <c r="S275" s="85"/>
      <c r="T275" s="86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T275" s="18" t="s">
        <v>144</v>
      </c>
      <c r="AU275" s="18" t="s">
        <v>80</v>
      </c>
    </row>
    <row r="276" s="2" customFormat="1">
      <c r="A276" s="39"/>
      <c r="B276" s="40"/>
      <c r="C276" s="41"/>
      <c r="D276" s="226" t="s">
        <v>146</v>
      </c>
      <c r="E276" s="41"/>
      <c r="F276" s="233" t="s">
        <v>401</v>
      </c>
      <c r="G276" s="41"/>
      <c r="H276" s="41"/>
      <c r="I276" s="228"/>
      <c r="J276" s="41"/>
      <c r="K276" s="41"/>
      <c r="L276" s="45"/>
      <c r="M276" s="229"/>
      <c r="N276" s="230"/>
      <c r="O276" s="85"/>
      <c r="P276" s="85"/>
      <c r="Q276" s="85"/>
      <c r="R276" s="85"/>
      <c r="S276" s="85"/>
      <c r="T276" s="86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T276" s="18" t="s">
        <v>146</v>
      </c>
      <c r="AU276" s="18" t="s">
        <v>80</v>
      </c>
    </row>
    <row r="277" s="13" customFormat="1">
      <c r="A277" s="13"/>
      <c r="B277" s="234"/>
      <c r="C277" s="235"/>
      <c r="D277" s="226" t="s">
        <v>148</v>
      </c>
      <c r="E277" s="236" t="s">
        <v>19</v>
      </c>
      <c r="F277" s="237" t="s">
        <v>402</v>
      </c>
      <c r="G277" s="235"/>
      <c r="H277" s="238">
        <v>22.5</v>
      </c>
      <c r="I277" s="239"/>
      <c r="J277" s="235"/>
      <c r="K277" s="235"/>
      <c r="L277" s="240"/>
      <c r="M277" s="241"/>
      <c r="N277" s="242"/>
      <c r="O277" s="242"/>
      <c r="P277" s="242"/>
      <c r="Q277" s="242"/>
      <c r="R277" s="242"/>
      <c r="S277" s="242"/>
      <c r="T277" s="24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4" t="s">
        <v>148</v>
      </c>
      <c r="AU277" s="244" t="s">
        <v>80</v>
      </c>
      <c r="AV277" s="13" t="s">
        <v>80</v>
      </c>
      <c r="AW277" s="13" t="s">
        <v>32</v>
      </c>
      <c r="AX277" s="13" t="s">
        <v>78</v>
      </c>
      <c r="AY277" s="244" t="s">
        <v>133</v>
      </c>
    </row>
    <row r="278" s="2" customFormat="1" ht="16.5" customHeight="1">
      <c r="A278" s="39"/>
      <c r="B278" s="40"/>
      <c r="C278" s="213" t="s">
        <v>403</v>
      </c>
      <c r="D278" s="213" t="s">
        <v>135</v>
      </c>
      <c r="E278" s="214" t="s">
        <v>404</v>
      </c>
      <c r="F278" s="215" t="s">
        <v>405</v>
      </c>
      <c r="G278" s="216" t="s">
        <v>406</v>
      </c>
      <c r="H278" s="217">
        <v>8</v>
      </c>
      <c r="I278" s="218"/>
      <c r="J278" s="219">
        <f>ROUND(I278*H278,2)</f>
        <v>0</v>
      </c>
      <c r="K278" s="215" t="s">
        <v>19</v>
      </c>
      <c r="L278" s="45"/>
      <c r="M278" s="220" t="s">
        <v>19</v>
      </c>
      <c r="N278" s="221" t="s">
        <v>42</v>
      </c>
      <c r="O278" s="85"/>
      <c r="P278" s="222">
        <f>O278*H278</f>
        <v>0</v>
      </c>
      <c r="Q278" s="222">
        <v>0</v>
      </c>
      <c r="R278" s="222">
        <f>Q278*H278</f>
        <v>0</v>
      </c>
      <c r="S278" s="222">
        <v>0</v>
      </c>
      <c r="T278" s="223">
        <f>S278*H278</f>
        <v>0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24" t="s">
        <v>140</v>
      </c>
      <c r="AT278" s="224" t="s">
        <v>135</v>
      </c>
      <c r="AU278" s="224" t="s">
        <v>80</v>
      </c>
      <c r="AY278" s="18" t="s">
        <v>133</v>
      </c>
      <c r="BE278" s="225">
        <f>IF(N278="základní",J278,0)</f>
        <v>0</v>
      </c>
      <c r="BF278" s="225">
        <f>IF(N278="snížená",J278,0)</f>
        <v>0</v>
      </c>
      <c r="BG278" s="225">
        <f>IF(N278="zákl. přenesená",J278,0)</f>
        <v>0</v>
      </c>
      <c r="BH278" s="225">
        <f>IF(N278="sníž. přenesená",J278,0)</f>
        <v>0</v>
      </c>
      <c r="BI278" s="225">
        <f>IF(N278="nulová",J278,0)</f>
        <v>0</v>
      </c>
      <c r="BJ278" s="18" t="s">
        <v>78</v>
      </c>
      <c r="BK278" s="225">
        <f>ROUND(I278*H278,2)</f>
        <v>0</v>
      </c>
      <c r="BL278" s="18" t="s">
        <v>140</v>
      </c>
      <c r="BM278" s="224" t="s">
        <v>407</v>
      </c>
    </row>
    <row r="279" s="2" customFormat="1">
      <c r="A279" s="39"/>
      <c r="B279" s="40"/>
      <c r="C279" s="41"/>
      <c r="D279" s="226" t="s">
        <v>142</v>
      </c>
      <c r="E279" s="41"/>
      <c r="F279" s="227" t="s">
        <v>405</v>
      </c>
      <c r="G279" s="41"/>
      <c r="H279" s="41"/>
      <c r="I279" s="228"/>
      <c r="J279" s="41"/>
      <c r="K279" s="41"/>
      <c r="L279" s="45"/>
      <c r="M279" s="229"/>
      <c r="N279" s="230"/>
      <c r="O279" s="85"/>
      <c r="P279" s="85"/>
      <c r="Q279" s="85"/>
      <c r="R279" s="85"/>
      <c r="S279" s="85"/>
      <c r="T279" s="86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T279" s="18" t="s">
        <v>142</v>
      </c>
      <c r="AU279" s="18" t="s">
        <v>80</v>
      </c>
    </row>
    <row r="280" s="13" customFormat="1">
      <c r="A280" s="13"/>
      <c r="B280" s="234"/>
      <c r="C280" s="235"/>
      <c r="D280" s="226" t="s">
        <v>148</v>
      </c>
      <c r="E280" s="236" t="s">
        <v>19</v>
      </c>
      <c r="F280" s="237" t="s">
        <v>408</v>
      </c>
      <c r="G280" s="235"/>
      <c r="H280" s="238">
        <v>8</v>
      </c>
      <c r="I280" s="239"/>
      <c r="J280" s="235"/>
      <c r="K280" s="235"/>
      <c r="L280" s="240"/>
      <c r="M280" s="241"/>
      <c r="N280" s="242"/>
      <c r="O280" s="242"/>
      <c r="P280" s="242"/>
      <c r="Q280" s="242"/>
      <c r="R280" s="242"/>
      <c r="S280" s="242"/>
      <c r="T280" s="24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44" t="s">
        <v>148</v>
      </c>
      <c r="AU280" s="244" t="s">
        <v>80</v>
      </c>
      <c r="AV280" s="13" t="s">
        <v>80</v>
      </c>
      <c r="AW280" s="13" t="s">
        <v>32</v>
      </c>
      <c r="AX280" s="13" t="s">
        <v>78</v>
      </c>
      <c r="AY280" s="244" t="s">
        <v>133</v>
      </c>
    </row>
    <row r="281" s="2" customFormat="1" ht="16.5" customHeight="1">
      <c r="A281" s="39"/>
      <c r="B281" s="40"/>
      <c r="C281" s="213" t="s">
        <v>409</v>
      </c>
      <c r="D281" s="213" t="s">
        <v>135</v>
      </c>
      <c r="E281" s="214" t="s">
        <v>410</v>
      </c>
      <c r="F281" s="215" t="s">
        <v>411</v>
      </c>
      <c r="G281" s="216" t="s">
        <v>406</v>
      </c>
      <c r="H281" s="217">
        <v>8</v>
      </c>
      <c r="I281" s="218"/>
      <c r="J281" s="219">
        <f>ROUND(I281*H281,2)</f>
        <v>0</v>
      </c>
      <c r="K281" s="215" t="s">
        <v>19</v>
      </c>
      <c r="L281" s="45"/>
      <c r="M281" s="220" t="s">
        <v>19</v>
      </c>
      <c r="N281" s="221" t="s">
        <v>42</v>
      </c>
      <c r="O281" s="85"/>
      <c r="P281" s="222">
        <f>O281*H281</f>
        <v>0</v>
      </c>
      <c r="Q281" s="222">
        <v>0.34089999999999998</v>
      </c>
      <c r="R281" s="222">
        <f>Q281*H281</f>
        <v>2.7271999999999998</v>
      </c>
      <c r="S281" s="222">
        <v>0</v>
      </c>
      <c r="T281" s="223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24" t="s">
        <v>140</v>
      </c>
      <c r="AT281" s="224" t="s">
        <v>135</v>
      </c>
      <c r="AU281" s="224" t="s">
        <v>80</v>
      </c>
      <c r="AY281" s="18" t="s">
        <v>133</v>
      </c>
      <c r="BE281" s="225">
        <f>IF(N281="základní",J281,0)</f>
        <v>0</v>
      </c>
      <c r="BF281" s="225">
        <f>IF(N281="snížená",J281,0)</f>
        <v>0</v>
      </c>
      <c r="BG281" s="225">
        <f>IF(N281="zákl. přenesená",J281,0)</f>
        <v>0</v>
      </c>
      <c r="BH281" s="225">
        <f>IF(N281="sníž. přenesená",J281,0)</f>
        <v>0</v>
      </c>
      <c r="BI281" s="225">
        <f>IF(N281="nulová",J281,0)</f>
        <v>0</v>
      </c>
      <c r="BJ281" s="18" t="s">
        <v>78</v>
      </c>
      <c r="BK281" s="225">
        <f>ROUND(I281*H281,2)</f>
        <v>0</v>
      </c>
      <c r="BL281" s="18" t="s">
        <v>140</v>
      </c>
      <c r="BM281" s="224" t="s">
        <v>412</v>
      </c>
    </row>
    <row r="282" s="2" customFormat="1">
      <c r="A282" s="39"/>
      <c r="B282" s="40"/>
      <c r="C282" s="41"/>
      <c r="D282" s="226" t="s">
        <v>142</v>
      </c>
      <c r="E282" s="41"/>
      <c r="F282" s="227" t="s">
        <v>411</v>
      </c>
      <c r="G282" s="41"/>
      <c r="H282" s="41"/>
      <c r="I282" s="228"/>
      <c r="J282" s="41"/>
      <c r="K282" s="41"/>
      <c r="L282" s="45"/>
      <c r="M282" s="229"/>
      <c r="N282" s="230"/>
      <c r="O282" s="85"/>
      <c r="P282" s="85"/>
      <c r="Q282" s="85"/>
      <c r="R282" s="85"/>
      <c r="S282" s="85"/>
      <c r="T282" s="86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T282" s="18" t="s">
        <v>142</v>
      </c>
      <c r="AU282" s="18" t="s">
        <v>80</v>
      </c>
    </row>
    <row r="283" s="2" customFormat="1">
      <c r="A283" s="39"/>
      <c r="B283" s="40"/>
      <c r="C283" s="41"/>
      <c r="D283" s="226" t="s">
        <v>146</v>
      </c>
      <c r="E283" s="41"/>
      <c r="F283" s="233" t="s">
        <v>413</v>
      </c>
      <c r="G283" s="41"/>
      <c r="H283" s="41"/>
      <c r="I283" s="228"/>
      <c r="J283" s="41"/>
      <c r="K283" s="41"/>
      <c r="L283" s="45"/>
      <c r="M283" s="229"/>
      <c r="N283" s="230"/>
      <c r="O283" s="85"/>
      <c r="P283" s="85"/>
      <c r="Q283" s="85"/>
      <c r="R283" s="85"/>
      <c r="S283" s="85"/>
      <c r="T283" s="86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T283" s="18" t="s">
        <v>146</v>
      </c>
      <c r="AU283" s="18" t="s">
        <v>80</v>
      </c>
    </row>
    <row r="284" s="13" customFormat="1">
      <c r="A284" s="13"/>
      <c r="B284" s="234"/>
      <c r="C284" s="235"/>
      <c r="D284" s="226" t="s">
        <v>148</v>
      </c>
      <c r="E284" s="236" t="s">
        <v>19</v>
      </c>
      <c r="F284" s="237" t="s">
        <v>414</v>
      </c>
      <c r="G284" s="235"/>
      <c r="H284" s="238">
        <v>8</v>
      </c>
      <c r="I284" s="239"/>
      <c r="J284" s="235"/>
      <c r="K284" s="235"/>
      <c r="L284" s="240"/>
      <c r="M284" s="241"/>
      <c r="N284" s="242"/>
      <c r="O284" s="242"/>
      <c r="P284" s="242"/>
      <c r="Q284" s="242"/>
      <c r="R284" s="242"/>
      <c r="S284" s="242"/>
      <c r="T284" s="24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4" t="s">
        <v>148</v>
      </c>
      <c r="AU284" s="244" t="s">
        <v>80</v>
      </c>
      <c r="AV284" s="13" t="s">
        <v>80</v>
      </c>
      <c r="AW284" s="13" t="s">
        <v>32</v>
      </c>
      <c r="AX284" s="13" t="s">
        <v>78</v>
      </c>
      <c r="AY284" s="244" t="s">
        <v>133</v>
      </c>
    </row>
    <row r="285" s="2" customFormat="1" ht="16.5" customHeight="1">
      <c r="A285" s="39"/>
      <c r="B285" s="40"/>
      <c r="C285" s="213" t="s">
        <v>415</v>
      </c>
      <c r="D285" s="213" t="s">
        <v>135</v>
      </c>
      <c r="E285" s="214" t="s">
        <v>416</v>
      </c>
      <c r="F285" s="215" t="s">
        <v>417</v>
      </c>
      <c r="G285" s="216" t="s">
        <v>406</v>
      </c>
      <c r="H285" s="217">
        <v>4</v>
      </c>
      <c r="I285" s="218"/>
      <c r="J285" s="219">
        <f>ROUND(I285*H285,2)</f>
        <v>0</v>
      </c>
      <c r="K285" s="215" t="s">
        <v>19</v>
      </c>
      <c r="L285" s="45"/>
      <c r="M285" s="220" t="s">
        <v>19</v>
      </c>
      <c r="N285" s="221" t="s">
        <v>42</v>
      </c>
      <c r="O285" s="85"/>
      <c r="P285" s="222">
        <f>O285*H285</f>
        <v>0</v>
      </c>
      <c r="Q285" s="222">
        <v>0</v>
      </c>
      <c r="R285" s="222">
        <f>Q285*H285</f>
        <v>0</v>
      </c>
      <c r="S285" s="222">
        <v>0</v>
      </c>
      <c r="T285" s="223">
        <f>S285*H285</f>
        <v>0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24" t="s">
        <v>140</v>
      </c>
      <c r="AT285" s="224" t="s">
        <v>135</v>
      </c>
      <c r="AU285" s="224" t="s">
        <v>80</v>
      </c>
      <c r="AY285" s="18" t="s">
        <v>133</v>
      </c>
      <c r="BE285" s="225">
        <f>IF(N285="základní",J285,0)</f>
        <v>0</v>
      </c>
      <c r="BF285" s="225">
        <f>IF(N285="snížená",J285,0)</f>
        <v>0</v>
      </c>
      <c r="BG285" s="225">
        <f>IF(N285="zákl. přenesená",J285,0)</f>
        <v>0</v>
      </c>
      <c r="BH285" s="225">
        <f>IF(N285="sníž. přenesená",J285,0)</f>
        <v>0</v>
      </c>
      <c r="BI285" s="225">
        <f>IF(N285="nulová",J285,0)</f>
        <v>0</v>
      </c>
      <c r="BJ285" s="18" t="s">
        <v>78</v>
      </c>
      <c r="BK285" s="225">
        <f>ROUND(I285*H285,2)</f>
        <v>0</v>
      </c>
      <c r="BL285" s="18" t="s">
        <v>140</v>
      </c>
      <c r="BM285" s="224" t="s">
        <v>418</v>
      </c>
    </row>
    <row r="286" s="2" customFormat="1">
      <c r="A286" s="39"/>
      <c r="B286" s="40"/>
      <c r="C286" s="41"/>
      <c r="D286" s="226" t="s">
        <v>142</v>
      </c>
      <c r="E286" s="41"/>
      <c r="F286" s="227" t="s">
        <v>417</v>
      </c>
      <c r="G286" s="41"/>
      <c r="H286" s="41"/>
      <c r="I286" s="228"/>
      <c r="J286" s="41"/>
      <c r="K286" s="41"/>
      <c r="L286" s="45"/>
      <c r="M286" s="229"/>
      <c r="N286" s="230"/>
      <c r="O286" s="85"/>
      <c r="P286" s="85"/>
      <c r="Q286" s="85"/>
      <c r="R286" s="85"/>
      <c r="S286" s="85"/>
      <c r="T286" s="86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T286" s="18" t="s">
        <v>142</v>
      </c>
      <c r="AU286" s="18" t="s">
        <v>80</v>
      </c>
    </row>
    <row r="287" s="15" customFormat="1">
      <c r="A287" s="15"/>
      <c r="B287" s="266"/>
      <c r="C287" s="267"/>
      <c r="D287" s="226" t="s">
        <v>148</v>
      </c>
      <c r="E287" s="268" t="s">
        <v>19</v>
      </c>
      <c r="F287" s="269" t="s">
        <v>419</v>
      </c>
      <c r="G287" s="267"/>
      <c r="H287" s="268" t="s">
        <v>19</v>
      </c>
      <c r="I287" s="270"/>
      <c r="J287" s="267"/>
      <c r="K287" s="267"/>
      <c r="L287" s="271"/>
      <c r="M287" s="272"/>
      <c r="N287" s="273"/>
      <c r="O287" s="273"/>
      <c r="P287" s="273"/>
      <c r="Q287" s="273"/>
      <c r="R287" s="273"/>
      <c r="S287" s="273"/>
      <c r="T287" s="274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T287" s="275" t="s">
        <v>148</v>
      </c>
      <c r="AU287" s="275" t="s">
        <v>80</v>
      </c>
      <c r="AV287" s="15" t="s">
        <v>78</v>
      </c>
      <c r="AW287" s="15" t="s">
        <v>32</v>
      </c>
      <c r="AX287" s="15" t="s">
        <v>71</v>
      </c>
      <c r="AY287" s="275" t="s">
        <v>133</v>
      </c>
    </row>
    <row r="288" s="13" customFormat="1">
      <c r="A288" s="13"/>
      <c r="B288" s="234"/>
      <c r="C288" s="235"/>
      <c r="D288" s="226" t="s">
        <v>148</v>
      </c>
      <c r="E288" s="236" t="s">
        <v>19</v>
      </c>
      <c r="F288" s="237" t="s">
        <v>420</v>
      </c>
      <c r="G288" s="235"/>
      <c r="H288" s="238">
        <v>4</v>
      </c>
      <c r="I288" s="239"/>
      <c r="J288" s="235"/>
      <c r="K288" s="235"/>
      <c r="L288" s="240"/>
      <c r="M288" s="241"/>
      <c r="N288" s="242"/>
      <c r="O288" s="242"/>
      <c r="P288" s="242"/>
      <c r="Q288" s="242"/>
      <c r="R288" s="242"/>
      <c r="S288" s="242"/>
      <c r="T288" s="24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4" t="s">
        <v>148</v>
      </c>
      <c r="AU288" s="244" t="s">
        <v>80</v>
      </c>
      <c r="AV288" s="13" t="s">
        <v>80</v>
      </c>
      <c r="AW288" s="13" t="s">
        <v>32</v>
      </c>
      <c r="AX288" s="13" t="s">
        <v>78</v>
      </c>
      <c r="AY288" s="244" t="s">
        <v>133</v>
      </c>
    </row>
    <row r="289" s="2" customFormat="1" ht="16.5" customHeight="1">
      <c r="A289" s="39"/>
      <c r="B289" s="40"/>
      <c r="C289" s="213" t="s">
        <v>421</v>
      </c>
      <c r="D289" s="213" t="s">
        <v>135</v>
      </c>
      <c r="E289" s="214" t="s">
        <v>422</v>
      </c>
      <c r="F289" s="215" t="s">
        <v>423</v>
      </c>
      <c r="G289" s="216" t="s">
        <v>406</v>
      </c>
      <c r="H289" s="217">
        <v>1</v>
      </c>
      <c r="I289" s="218"/>
      <c r="J289" s="219">
        <f>ROUND(I289*H289,2)</f>
        <v>0</v>
      </c>
      <c r="K289" s="215" t="s">
        <v>19</v>
      </c>
      <c r="L289" s="45"/>
      <c r="M289" s="220" t="s">
        <v>19</v>
      </c>
      <c r="N289" s="221" t="s">
        <v>42</v>
      </c>
      <c r="O289" s="85"/>
      <c r="P289" s="222">
        <f>O289*H289</f>
        <v>0</v>
      </c>
      <c r="Q289" s="222">
        <v>0</v>
      </c>
      <c r="R289" s="222">
        <f>Q289*H289</f>
        <v>0</v>
      </c>
      <c r="S289" s="222">
        <v>0</v>
      </c>
      <c r="T289" s="223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24" t="s">
        <v>140</v>
      </c>
      <c r="AT289" s="224" t="s">
        <v>135</v>
      </c>
      <c r="AU289" s="224" t="s">
        <v>80</v>
      </c>
      <c r="AY289" s="18" t="s">
        <v>133</v>
      </c>
      <c r="BE289" s="225">
        <f>IF(N289="základní",J289,0)</f>
        <v>0</v>
      </c>
      <c r="BF289" s="225">
        <f>IF(N289="snížená",J289,0)</f>
        <v>0</v>
      </c>
      <c r="BG289" s="225">
        <f>IF(N289="zákl. přenesená",J289,0)</f>
        <v>0</v>
      </c>
      <c r="BH289" s="225">
        <f>IF(N289="sníž. přenesená",J289,0)</f>
        <v>0</v>
      </c>
      <c r="BI289" s="225">
        <f>IF(N289="nulová",J289,0)</f>
        <v>0</v>
      </c>
      <c r="BJ289" s="18" t="s">
        <v>78</v>
      </c>
      <c r="BK289" s="225">
        <f>ROUND(I289*H289,2)</f>
        <v>0</v>
      </c>
      <c r="BL289" s="18" t="s">
        <v>140</v>
      </c>
      <c r="BM289" s="224" t="s">
        <v>424</v>
      </c>
    </row>
    <row r="290" s="2" customFormat="1">
      <c r="A290" s="39"/>
      <c r="B290" s="40"/>
      <c r="C290" s="41"/>
      <c r="D290" s="226" t="s">
        <v>142</v>
      </c>
      <c r="E290" s="41"/>
      <c r="F290" s="227" t="s">
        <v>423</v>
      </c>
      <c r="G290" s="41"/>
      <c r="H290" s="41"/>
      <c r="I290" s="228"/>
      <c r="J290" s="41"/>
      <c r="K290" s="41"/>
      <c r="L290" s="45"/>
      <c r="M290" s="229"/>
      <c r="N290" s="230"/>
      <c r="O290" s="85"/>
      <c r="P290" s="85"/>
      <c r="Q290" s="85"/>
      <c r="R290" s="85"/>
      <c r="S290" s="85"/>
      <c r="T290" s="86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T290" s="18" t="s">
        <v>142</v>
      </c>
      <c r="AU290" s="18" t="s">
        <v>80</v>
      </c>
    </row>
    <row r="291" s="15" customFormat="1">
      <c r="A291" s="15"/>
      <c r="B291" s="266"/>
      <c r="C291" s="267"/>
      <c r="D291" s="226" t="s">
        <v>148</v>
      </c>
      <c r="E291" s="268" t="s">
        <v>19</v>
      </c>
      <c r="F291" s="269" t="s">
        <v>425</v>
      </c>
      <c r="G291" s="267"/>
      <c r="H291" s="268" t="s">
        <v>19</v>
      </c>
      <c r="I291" s="270"/>
      <c r="J291" s="267"/>
      <c r="K291" s="267"/>
      <c r="L291" s="271"/>
      <c r="M291" s="272"/>
      <c r="N291" s="273"/>
      <c r="O291" s="273"/>
      <c r="P291" s="273"/>
      <c r="Q291" s="273"/>
      <c r="R291" s="273"/>
      <c r="S291" s="273"/>
      <c r="T291" s="274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T291" s="275" t="s">
        <v>148</v>
      </c>
      <c r="AU291" s="275" t="s">
        <v>80</v>
      </c>
      <c r="AV291" s="15" t="s">
        <v>78</v>
      </c>
      <c r="AW291" s="15" t="s">
        <v>32</v>
      </c>
      <c r="AX291" s="15" t="s">
        <v>71</v>
      </c>
      <c r="AY291" s="275" t="s">
        <v>133</v>
      </c>
    </row>
    <row r="292" s="15" customFormat="1">
      <c r="A292" s="15"/>
      <c r="B292" s="266"/>
      <c r="C292" s="267"/>
      <c r="D292" s="226" t="s">
        <v>148</v>
      </c>
      <c r="E292" s="268" t="s">
        <v>19</v>
      </c>
      <c r="F292" s="269" t="s">
        <v>426</v>
      </c>
      <c r="G292" s="267"/>
      <c r="H292" s="268" t="s">
        <v>19</v>
      </c>
      <c r="I292" s="270"/>
      <c r="J292" s="267"/>
      <c r="K292" s="267"/>
      <c r="L292" s="271"/>
      <c r="M292" s="272"/>
      <c r="N292" s="273"/>
      <c r="O292" s="273"/>
      <c r="P292" s="273"/>
      <c r="Q292" s="273"/>
      <c r="R292" s="273"/>
      <c r="S292" s="273"/>
      <c r="T292" s="274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T292" s="275" t="s">
        <v>148</v>
      </c>
      <c r="AU292" s="275" t="s">
        <v>80</v>
      </c>
      <c r="AV292" s="15" t="s">
        <v>78</v>
      </c>
      <c r="AW292" s="15" t="s">
        <v>32</v>
      </c>
      <c r="AX292" s="15" t="s">
        <v>71</v>
      </c>
      <c r="AY292" s="275" t="s">
        <v>133</v>
      </c>
    </row>
    <row r="293" s="13" customFormat="1">
      <c r="A293" s="13"/>
      <c r="B293" s="234"/>
      <c r="C293" s="235"/>
      <c r="D293" s="226" t="s">
        <v>148</v>
      </c>
      <c r="E293" s="236" t="s">
        <v>19</v>
      </c>
      <c r="F293" s="237" t="s">
        <v>78</v>
      </c>
      <c r="G293" s="235"/>
      <c r="H293" s="238">
        <v>1</v>
      </c>
      <c r="I293" s="239"/>
      <c r="J293" s="235"/>
      <c r="K293" s="235"/>
      <c r="L293" s="240"/>
      <c r="M293" s="241"/>
      <c r="N293" s="242"/>
      <c r="O293" s="242"/>
      <c r="P293" s="242"/>
      <c r="Q293" s="242"/>
      <c r="R293" s="242"/>
      <c r="S293" s="242"/>
      <c r="T293" s="24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4" t="s">
        <v>148</v>
      </c>
      <c r="AU293" s="244" t="s">
        <v>80</v>
      </c>
      <c r="AV293" s="13" t="s">
        <v>80</v>
      </c>
      <c r="AW293" s="13" t="s">
        <v>32</v>
      </c>
      <c r="AX293" s="13" t="s">
        <v>78</v>
      </c>
      <c r="AY293" s="244" t="s">
        <v>133</v>
      </c>
    </row>
    <row r="294" s="2" customFormat="1" ht="16.5" customHeight="1">
      <c r="A294" s="39"/>
      <c r="B294" s="40"/>
      <c r="C294" s="213" t="s">
        <v>427</v>
      </c>
      <c r="D294" s="213" t="s">
        <v>135</v>
      </c>
      <c r="E294" s="214" t="s">
        <v>428</v>
      </c>
      <c r="F294" s="215" t="s">
        <v>429</v>
      </c>
      <c r="G294" s="216" t="s">
        <v>406</v>
      </c>
      <c r="H294" s="217">
        <v>2</v>
      </c>
      <c r="I294" s="218"/>
      <c r="J294" s="219">
        <f>ROUND(I294*H294,2)</f>
        <v>0</v>
      </c>
      <c r="K294" s="215" t="s">
        <v>139</v>
      </c>
      <c r="L294" s="45"/>
      <c r="M294" s="220" t="s">
        <v>19</v>
      </c>
      <c r="N294" s="221" t="s">
        <v>42</v>
      </c>
      <c r="O294" s="85"/>
      <c r="P294" s="222">
        <f>O294*H294</f>
        <v>0</v>
      </c>
      <c r="Q294" s="222">
        <v>0</v>
      </c>
      <c r="R294" s="222">
        <f>Q294*H294</f>
        <v>0</v>
      </c>
      <c r="S294" s="222">
        <v>0.10000000000000001</v>
      </c>
      <c r="T294" s="223">
        <f>S294*H294</f>
        <v>0.20000000000000001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24" t="s">
        <v>140</v>
      </c>
      <c r="AT294" s="224" t="s">
        <v>135</v>
      </c>
      <c r="AU294" s="224" t="s">
        <v>80</v>
      </c>
      <c r="AY294" s="18" t="s">
        <v>133</v>
      </c>
      <c r="BE294" s="225">
        <f>IF(N294="základní",J294,0)</f>
        <v>0</v>
      </c>
      <c r="BF294" s="225">
        <f>IF(N294="snížená",J294,0)</f>
        <v>0</v>
      </c>
      <c r="BG294" s="225">
        <f>IF(N294="zákl. přenesená",J294,0)</f>
        <v>0</v>
      </c>
      <c r="BH294" s="225">
        <f>IF(N294="sníž. přenesená",J294,0)</f>
        <v>0</v>
      </c>
      <c r="BI294" s="225">
        <f>IF(N294="nulová",J294,0)</f>
        <v>0</v>
      </c>
      <c r="BJ294" s="18" t="s">
        <v>78</v>
      </c>
      <c r="BK294" s="225">
        <f>ROUND(I294*H294,2)</f>
        <v>0</v>
      </c>
      <c r="BL294" s="18" t="s">
        <v>140</v>
      </c>
      <c r="BM294" s="224" t="s">
        <v>430</v>
      </c>
    </row>
    <row r="295" s="2" customFormat="1">
      <c r="A295" s="39"/>
      <c r="B295" s="40"/>
      <c r="C295" s="41"/>
      <c r="D295" s="226" t="s">
        <v>142</v>
      </c>
      <c r="E295" s="41"/>
      <c r="F295" s="227" t="s">
        <v>431</v>
      </c>
      <c r="G295" s="41"/>
      <c r="H295" s="41"/>
      <c r="I295" s="228"/>
      <c r="J295" s="41"/>
      <c r="K295" s="41"/>
      <c r="L295" s="45"/>
      <c r="M295" s="229"/>
      <c r="N295" s="230"/>
      <c r="O295" s="85"/>
      <c r="P295" s="85"/>
      <c r="Q295" s="85"/>
      <c r="R295" s="85"/>
      <c r="S295" s="85"/>
      <c r="T295" s="86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T295" s="18" t="s">
        <v>142</v>
      </c>
      <c r="AU295" s="18" t="s">
        <v>80</v>
      </c>
    </row>
    <row r="296" s="2" customFormat="1">
      <c r="A296" s="39"/>
      <c r="B296" s="40"/>
      <c r="C296" s="41"/>
      <c r="D296" s="231" t="s">
        <v>144</v>
      </c>
      <c r="E296" s="41"/>
      <c r="F296" s="232" t="s">
        <v>432</v>
      </c>
      <c r="G296" s="41"/>
      <c r="H296" s="41"/>
      <c r="I296" s="228"/>
      <c r="J296" s="41"/>
      <c r="K296" s="41"/>
      <c r="L296" s="45"/>
      <c r="M296" s="229"/>
      <c r="N296" s="230"/>
      <c r="O296" s="85"/>
      <c r="P296" s="85"/>
      <c r="Q296" s="85"/>
      <c r="R296" s="85"/>
      <c r="S296" s="85"/>
      <c r="T296" s="86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T296" s="18" t="s">
        <v>144</v>
      </c>
      <c r="AU296" s="18" t="s">
        <v>80</v>
      </c>
    </row>
    <row r="297" s="15" customFormat="1">
      <c r="A297" s="15"/>
      <c r="B297" s="266"/>
      <c r="C297" s="267"/>
      <c r="D297" s="226" t="s">
        <v>148</v>
      </c>
      <c r="E297" s="268" t="s">
        <v>19</v>
      </c>
      <c r="F297" s="269" t="s">
        <v>433</v>
      </c>
      <c r="G297" s="267"/>
      <c r="H297" s="268" t="s">
        <v>19</v>
      </c>
      <c r="I297" s="270"/>
      <c r="J297" s="267"/>
      <c r="K297" s="267"/>
      <c r="L297" s="271"/>
      <c r="M297" s="272"/>
      <c r="N297" s="273"/>
      <c r="O297" s="273"/>
      <c r="P297" s="273"/>
      <c r="Q297" s="273"/>
      <c r="R297" s="273"/>
      <c r="S297" s="273"/>
      <c r="T297" s="274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T297" s="275" t="s">
        <v>148</v>
      </c>
      <c r="AU297" s="275" t="s">
        <v>80</v>
      </c>
      <c r="AV297" s="15" t="s">
        <v>78</v>
      </c>
      <c r="AW297" s="15" t="s">
        <v>32</v>
      </c>
      <c r="AX297" s="15" t="s">
        <v>71</v>
      </c>
      <c r="AY297" s="275" t="s">
        <v>133</v>
      </c>
    </row>
    <row r="298" s="13" customFormat="1">
      <c r="A298" s="13"/>
      <c r="B298" s="234"/>
      <c r="C298" s="235"/>
      <c r="D298" s="226" t="s">
        <v>148</v>
      </c>
      <c r="E298" s="236" t="s">
        <v>19</v>
      </c>
      <c r="F298" s="237" t="s">
        <v>434</v>
      </c>
      <c r="G298" s="235"/>
      <c r="H298" s="238">
        <v>2</v>
      </c>
      <c r="I298" s="239"/>
      <c r="J298" s="235"/>
      <c r="K298" s="235"/>
      <c r="L298" s="240"/>
      <c r="M298" s="241"/>
      <c r="N298" s="242"/>
      <c r="O298" s="242"/>
      <c r="P298" s="242"/>
      <c r="Q298" s="242"/>
      <c r="R298" s="242"/>
      <c r="S298" s="242"/>
      <c r="T298" s="24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44" t="s">
        <v>148</v>
      </c>
      <c r="AU298" s="244" t="s">
        <v>80</v>
      </c>
      <c r="AV298" s="13" t="s">
        <v>80</v>
      </c>
      <c r="AW298" s="13" t="s">
        <v>32</v>
      </c>
      <c r="AX298" s="13" t="s">
        <v>78</v>
      </c>
      <c r="AY298" s="244" t="s">
        <v>133</v>
      </c>
    </row>
    <row r="299" s="2" customFormat="1" ht="16.5" customHeight="1">
      <c r="A299" s="39"/>
      <c r="B299" s="40"/>
      <c r="C299" s="213" t="s">
        <v>435</v>
      </c>
      <c r="D299" s="213" t="s">
        <v>135</v>
      </c>
      <c r="E299" s="214" t="s">
        <v>436</v>
      </c>
      <c r="F299" s="215" t="s">
        <v>437</v>
      </c>
      <c r="G299" s="216" t="s">
        <v>406</v>
      </c>
      <c r="H299" s="217">
        <v>10</v>
      </c>
      <c r="I299" s="218"/>
      <c r="J299" s="219">
        <f>ROUND(I299*H299,2)</f>
        <v>0</v>
      </c>
      <c r="K299" s="215" t="s">
        <v>139</v>
      </c>
      <c r="L299" s="45"/>
      <c r="M299" s="220" t="s">
        <v>19</v>
      </c>
      <c r="N299" s="221" t="s">
        <v>42</v>
      </c>
      <c r="O299" s="85"/>
      <c r="P299" s="222">
        <f>O299*H299</f>
        <v>0</v>
      </c>
      <c r="Q299" s="222">
        <v>0.0070200000000000002</v>
      </c>
      <c r="R299" s="222">
        <f>Q299*H299</f>
        <v>0.070199999999999999</v>
      </c>
      <c r="S299" s="222">
        <v>0</v>
      </c>
      <c r="T299" s="223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224" t="s">
        <v>140</v>
      </c>
      <c r="AT299" s="224" t="s">
        <v>135</v>
      </c>
      <c r="AU299" s="224" t="s">
        <v>80</v>
      </c>
      <c r="AY299" s="18" t="s">
        <v>133</v>
      </c>
      <c r="BE299" s="225">
        <f>IF(N299="základní",J299,0)</f>
        <v>0</v>
      </c>
      <c r="BF299" s="225">
        <f>IF(N299="snížená",J299,0)</f>
        <v>0</v>
      </c>
      <c r="BG299" s="225">
        <f>IF(N299="zákl. přenesená",J299,0)</f>
        <v>0</v>
      </c>
      <c r="BH299" s="225">
        <f>IF(N299="sníž. přenesená",J299,0)</f>
        <v>0</v>
      </c>
      <c r="BI299" s="225">
        <f>IF(N299="nulová",J299,0)</f>
        <v>0</v>
      </c>
      <c r="BJ299" s="18" t="s">
        <v>78</v>
      </c>
      <c r="BK299" s="225">
        <f>ROUND(I299*H299,2)</f>
        <v>0</v>
      </c>
      <c r="BL299" s="18" t="s">
        <v>140</v>
      </c>
      <c r="BM299" s="224" t="s">
        <v>438</v>
      </c>
    </row>
    <row r="300" s="2" customFormat="1">
      <c r="A300" s="39"/>
      <c r="B300" s="40"/>
      <c r="C300" s="41"/>
      <c r="D300" s="226" t="s">
        <v>142</v>
      </c>
      <c r="E300" s="41"/>
      <c r="F300" s="227" t="s">
        <v>439</v>
      </c>
      <c r="G300" s="41"/>
      <c r="H300" s="41"/>
      <c r="I300" s="228"/>
      <c r="J300" s="41"/>
      <c r="K300" s="41"/>
      <c r="L300" s="45"/>
      <c r="M300" s="229"/>
      <c r="N300" s="230"/>
      <c r="O300" s="85"/>
      <c r="P300" s="85"/>
      <c r="Q300" s="85"/>
      <c r="R300" s="85"/>
      <c r="S300" s="85"/>
      <c r="T300" s="86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T300" s="18" t="s">
        <v>142</v>
      </c>
      <c r="AU300" s="18" t="s">
        <v>80</v>
      </c>
    </row>
    <row r="301" s="2" customFormat="1">
      <c r="A301" s="39"/>
      <c r="B301" s="40"/>
      <c r="C301" s="41"/>
      <c r="D301" s="231" t="s">
        <v>144</v>
      </c>
      <c r="E301" s="41"/>
      <c r="F301" s="232" t="s">
        <v>440</v>
      </c>
      <c r="G301" s="41"/>
      <c r="H301" s="41"/>
      <c r="I301" s="228"/>
      <c r="J301" s="41"/>
      <c r="K301" s="41"/>
      <c r="L301" s="45"/>
      <c r="M301" s="229"/>
      <c r="N301" s="230"/>
      <c r="O301" s="85"/>
      <c r="P301" s="85"/>
      <c r="Q301" s="85"/>
      <c r="R301" s="85"/>
      <c r="S301" s="85"/>
      <c r="T301" s="86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T301" s="18" t="s">
        <v>144</v>
      </c>
      <c r="AU301" s="18" t="s">
        <v>80</v>
      </c>
    </row>
    <row r="302" s="2" customFormat="1">
      <c r="A302" s="39"/>
      <c r="B302" s="40"/>
      <c r="C302" s="41"/>
      <c r="D302" s="226" t="s">
        <v>146</v>
      </c>
      <c r="E302" s="41"/>
      <c r="F302" s="233" t="s">
        <v>441</v>
      </c>
      <c r="G302" s="41"/>
      <c r="H302" s="41"/>
      <c r="I302" s="228"/>
      <c r="J302" s="41"/>
      <c r="K302" s="41"/>
      <c r="L302" s="45"/>
      <c r="M302" s="229"/>
      <c r="N302" s="230"/>
      <c r="O302" s="85"/>
      <c r="P302" s="85"/>
      <c r="Q302" s="85"/>
      <c r="R302" s="85"/>
      <c r="S302" s="85"/>
      <c r="T302" s="86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T302" s="18" t="s">
        <v>146</v>
      </c>
      <c r="AU302" s="18" t="s">
        <v>80</v>
      </c>
    </row>
    <row r="303" s="13" customFormat="1">
      <c r="A303" s="13"/>
      <c r="B303" s="234"/>
      <c r="C303" s="235"/>
      <c r="D303" s="226" t="s">
        <v>148</v>
      </c>
      <c r="E303" s="236" t="s">
        <v>19</v>
      </c>
      <c r="F303" s="237" t="s">
        <v>434</v>
      </c>
      <c r="G303" s="235"/>
      <c r="H303" s="238">
        <v>2</v>
      </c>
      <c r="I303" s="239"/>
      <c r="J303" s="235"/>
      <c r="K303" s="235"/>
      <c r="L303" s="240"/>
      <c r="M303" s="241"/>
      <c r="N303" s="242"/>
      <c r="O303" s="242"/>
      <c r="P303" s="242"/>
      <c r="Q303" s="242"/>
      <c r="R303" s="242"/>
      <c r="S303" s="242"/>
      <c r="T303" s="24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44" t="s">
        <v>148</v>
      </c>
      <c r="AU303" s="244" t="s">
        <v>80</v>
      </c>
      <c r="AV303" s="13" t="s">
        <v>80</v>
      </c>
      <c r="AW303" s="13" t="s">
        <v>32</v>
      </c>
      <c r="AX303" s="13" t="s">
        <v>71</v>
      </c>
      <c r="AY303" s="244" t="s">
        <v>133</v>
      </c>
    </row>
    <row r="304" s="13" customFormat="1">
      <c r="A304" s="13"/>
      <c r="B304" s="234"/>
      <c r="C304" s="235"/>
      <c r="D304" s="226" t="s">
        <v>148</v>
      </c>
      <c r="E304" s="236" t="s">
        <v>19</v>
      </c>
      <c r="F304" s="237" t="s">
        <v>414</v>
      </c>
      <c r="G304" s="235"/>
      <c r="H304" s="238">
        <v>8</v>
      </c>
      <c r="I304" s="239"/>
      <c r="J304" s="235"/>
      <c r="K304" s="235"/>
      <c r="L304" s="240"/>
      <c r="M304" s="241"/>
      <c r="N304" s="242"/>
      <c r="O304" s="242"/>
      <c r="P304" s="242"/>
      <c r="Q304" s="242"/>
      <c r="R304" s="242"/>
      <c r="S304" s="242"/>
      <c r="T304" s="24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44" t="s">
        <v>148</v>
      </c>
      <c r="AU304" s="244" t="s">
        <v>80</v>
      </c>
      <c r="AV304" s="13" t="s">
        <v>80</v>
      </c>
      <c r="AW304" s="13" t="s">
        <v>32</v>
      </c>
      <c r="AX304" s="13" t="s">
        <v>71</v>
      </c>
      <c r="AY304" s="244" t="s">
        <v>133</v>
      </c>
    </row>
    <row r="305" s="14" customFormat="1">
      <c r="A305" s="14"/>
      <c r="B305" s="245"/>
      <c r="C305" s="246"/>
      <c r="D305" s="226" t="s">
        <v>148</v>
      </c>
      <c r="E305" s="247" t="s">
        <v>19</v>
      </c>
      <c r="F305" s="248" t="s">
        <v>206</v>
      </c>
      <c r="G305" s="246"/>
      <c r="H305" s="249">
        <v>10</v>
      </c>
      <c r="I305" s="250"/>
      <c r="J305" s="246"/>
      <c r="K305" s="246"/>
      <c r="L305" s="251"/>
      <c r="M305" s="252"/>
      <c r="N305" s="253"/>
      <c r="O305" s="253"/>
      <c r="P305" s="253"/>
      <c r="Q305" s="253"/>
      <c r="R305" s="253"/>
      <c r="S305" s="253"/>
      <c r="T305" s="25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55" t="s">
        <v>148</v>
      </c>
      <c r="AU305" s="255" t="s">
        <v>80</v>
      </c>
      <c r="AV305" s="14" t="s">
        <v>140</v>
      </c>
      <c r="AW305" s="14" t="s">
        <v>32</v>
      </c>
      <c r="AX305" s="14" t="s">
        <v>78</v>
      </c>
      <c r="AY305" s="255" t="s">
        <v>133</v>
      </c>
    </row>
    <row r="306" s="2" customFormat="1" ht="16.5" customHeight="1">
      <c r="A306" s="39"/>
      <c r="B306" s="40"/>
      <c r="C306" s="256" t="s">
        <v>442</v>
      </c>
      <c r="D306" s="256" t="s">
        <v>261</v>
      </c>
      <c r="E306" s="257" t="s">
        <v>443</v>
      </c>
      <c r="F306" s="258" t="s">
        <v>444</v>
      </c>
      <c r="G306" s="259" t="s">
        <v>406</v>
      </c>
      <c r="H306" s="260">
        <v>10</v>
      </c>
      <c r="I306" s="261"/>
      <c r="J306" s="262">
        <f>ROUND(I306*H306,2)</f>
        <v>0</v>
      </c>
      <c r="K306" s="258" t="s">
        <v>139</v>
      </c>
      <c r="L306" s="263"/>
      <c r="M306" s="264" t="s">
        <v>19</v>
      </c>
      <c r="N306" s="265" t="s">
        <v>42</v>
      </c>
      <c r="O306" s="85"/>
      <c r="P306" s="222">
        <f>O306*H306</f>
        <v>0</v>
      </c>
      <c r="Q306" s="222">
        <v>0.050599999999999999</v>
      </c>
      <c r="R306" s="222">
        <f>Q306*H306</f>
        <v>0.50600000000000001</v>
      </c>
      <c r="S306" s="222">
        <v>0</v>
      </c>
      <c r="T306" s="223">
        <f>S306*H306</f>
        <v>0</v>
      </c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R306" s="224" t="s">
        <v>194</v>
      </c>
      <c r="AT306" s="224" t="s">
        <v>261</v>
      </c>
      <c r="AU306" s="224" t="s">
        <v>80</v>
      </c>
      <c r="AY306" s="18" t="s">
        <v>133</v>
      </c>
      <c r="BE306" s="225">
        <f>IF(N306="základní",J306,0)</f>
        <v>0</v>
      </c>
      <c r="BF306" s="225">
        <f>IF(N306="snížená",J306,0)</f>
        <v>0</v>
      </c>
      <c r="BG306" s="225">
        <f>IF(N306="zákl. přenesená",J306,0)</f>
        <v>0</v>
      </c>
      <c r="BH306" s="225">
        <f>IF(N306="sníž. přenesená",J306,0)</f>
        <v>0</v>
      </c>
      <c r="BI306" s="225">
        <f>IF(N306="nulová",J306,0)</f>
        <v>0</v>
      </c>
      <c r="BJ306" s="18" t="s">
        <v>78</v>
      </c>
      <c r="BK306" s="225">
        <f>ROUND(I306*H306,2)</f>
        <v>0</v>
      </c>
      <c r="BL306" s="18" t="s">
        <v>140</v>
      </c>
      <c r="BM306" s="224" t="s">
        <v>445</v>
      </c>
    </row>
    <row r="307" s="2" customFormat="1">
      <c r="A307" s="39"/>
      <c r="B307" s="40"/>
      <c r="C307" s="41"/>
      <c r="D307" s="226" t="s">
        <v>142</v>
      </c>
      <c r="E307" s="41"/>
      <c r="F307" s="227" t="s">
        <v>444</v>
      </c>
      <c r="G307" s="41"/>
      <c r="H307" s="41"/>
      <c r="I307" s="228"/>
      <c r="J307" s="41"/>
      <c r="K307" s="41"/>
      <c r="L307" s="45"/>
      <c r="M307" s="229"/>
      <c r="N307" s="230"/>
      <c r="O307" s="85"/>
      <c r="P307" s="85"/>
      <c r="Q307" s="85"/>
      <c r="R307" s="85"/>
      <c r="S307" s="85"/>
      <c r="T307" s="86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T307" s="18" t="s">
        <v>142</v>
      </c>
      <c r="AU307" s="18" t="s">
        <v>80</v>
      </c>
    </row>
    <row r="308" s="13" customFormat="1">
      <c r="A308" s="13"/>
      <c r="B308" s="234"/>
      <c r="C308" s="235"/>
      <c r="D308" s="226" t="s">
        <v>148</v>
      </c>
      <c r="E308" s="236" t="s">
        <v>19</v>
      </c>
      <c r="F308" s="237" t="s">
        <v>217</v>
      </c>
      <c r="G308" s="235"/>
      <c r="H308" s="238">
        <v>10</v>
      </c>
      <c r="I308" s="239"/>
      <c r="J308" s="235"/>
      <c r="K308" s="235"/>
      <c r="L308" s="240"/>
      <c r="M308" s="241"/>
      <c r="N308" s="242"/>
      <c r="O308" s="242"/>
      <c r="P308" s="242"/>
      <c r="Q308" s="242"/>
      <c r="R308" s="242"/>
      <c r="S308" s="242"/>
      <c r="T308" s="24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44" t="s">
        <v>148</v>
      </c>
      <c r="AU308" s="244" t="s">
        <v>80</v>
      </c>
      <c r="AV308" s="13" t="s">
        <v>80</v>
      </c>
      <c r="AW308" s="13" t="s">
        <v>32</v>
      </c>
      <c r="AX308" s="13" t="s">
        <v>78</v>
      </c>
      <c r="AY308" s="244" t="s">
        <v>133</v>
      </c>
    </row>
    <row r="309" s="2" customFormat="1" ht="16.5" customHeight="1">
      <c r="A309" s="39"/>
      <c r="B309" s="40"/>
      <c r="C309" s="213" t="s">
        <v>446</v>
      </c>
      <c r="D309" s="213" t="s">
        <v>135</v>
      </c>
      <c r="E309" s="214" t="s">
        <v>447</v>
      </c>
      <c r="F309" s="215" t="s">
        <v>448</v>
      </c>
      <c r="G309" s="216" t="s">
        <v>406</v>
      </c>
      <c r="H309" s="217">
        <v>2</v>
      </c>
      <c r="I309" s="218"/>
      <c r="J309" s="219">
        <f>ROUND(I309*H309,2)</f>
        <v>0</v>
      </c>
      <c r="K309" s="215" t="s">
        <v>139</v>
      </c>
      <c r="L309" s="45"/>
      <c r="M309" s="220" t="s">
        <v>19</v>
      </c>
      <c r="N309" s="221" t="s">
        <v>42</v>
      </c>
      <c r="O309" s="85"/>
      <c r="P309" s="222">
        <f>O309*H309</f>
        <v>0</v>
      </c>
      <c r="Q309" s="222">
        <v>0.42368</v>
      </c>
      <c r="R309" s="222">
        <f>Q309*H309</f>
        <v>0.84736</v>
      </c>
      <c r="S309" s="222">
        <v>0</v>
      </c>
      <c r="T309" s="223">
        <f>S309*H309</f>
        <v>0</v>
      </c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R309" s="224" t="s">
        <v>140</v>
      </c>
      <c r="AT309" s="224" t="s">
        <v>135</v>
      </c>
      <c r="AU309" s="224" t="s">
        <v>80</v>
      </c>
      <c r="AY309" s="18" t="s">
        <v>133</v>
      </c>
      <c r="BE309" s="225">
        <f>IF(N309="základní",J309,0)</f>
        <v>0</v>
      </c>
      <c r="BF309" s="225">
        <f>IF(N309="snížená",J309,0)</f>
        <v>0</v>
      </c>
      <c r="BG309" s="225">
        <f>IF(N309="zákl. přenesená",J309,0)</f>
        <v>0</v>
      </c>
      <c r="BH309" s="225">
        <f>IF(N309="sníž. přenesená",J309,0)</f>
        <v>0</v>
      </c>
      <c r="BI309" s="225">
        <f>IF(N309="nulová",J309,0)</f>
        <v>0</v>
      </c>
      <c r="BJ309" s="18" t="s">
        <v>78</v>
      </c>
      <c r="BK309" s="225">
        <f>ROUND(I309*H309,2)</f>
        <v>0</v>
      </c>
      <c r="BL309" s="18" t="s">
        <v>140</v>
      </c>
      <c r="BM309" s="224" t="s">
        <v>449</v>
      </c>
    </row>
    <row r="310" s="2" customFormat="1">
      <c r="A310" s="39"/>
      <c r="B310" s="40"/>
      <c r="C310" s="41"/>
      <c r="D310" s="226" t="s">
        <v>142</v>
      </c>
      <c r="E310" s="41"/>
      <c r="F310" s="227" t="s">
        <v>448</v>
      </c>
      <c r="G310" s="41"/>
      <c r="H310" s="41"/>
      <c r="I310" s="228"/>
      <c r="J310" s="41"/>
      <c r="K310" s="41"/>
      <c r="L310" s="45"/>
      <c r="M310" s="229"/>
      <c r="N310" s="230"/>
      <c r="O310" s="85"/>
      <c r="P310" s="85"/>
      <c r="Q310" s="85"/>
      <c r="R310" s="85"/>
      <c r="S310" s="85"/>
      <c r="T310" s="86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T310" s="18" t="s">
        <v>142</v>
      </c>
      <c r="AU310" s="18" t="s">
        <v>80</v>
      </c>
    </row>
    <row r="311" s="2" customFormat="1">
      <c r="A311" s="39"/>
      <c r="B311" s="40"/>
      <c r="C311" s="41"/>
      <c r="D311" s="231" t="s">
        <v>144</v>
      </c>
      <c r="E311" s="41"/>
      <c r="F311" s="232" t="s">
        <v>450</v>
      </c>
      <c r="G311" s="41"/>
      <c r="H311" s="41"/>
      <c r="I311" s="228"/>
      <c r="J311" s="41"/>
      <c r="K311" s="41"/>
      <c r="L311" s="45"/>
      <c r="M311" s="229"/>
      <c r="N311" s="230"/>
      <c r="O311" s="85"/>
      <c r="P311" s="85"/>
      <c r="Q311" s="85"/>
      <c r="R311" s="85"/>
      <c r="S311" s="85"/>
      <c r="T311" s="86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T311" s="18" t="s">
        <v>144</v>
      </c>
      <c r="AU311" s="18" t="s">
        <v>80</v>
      </c>
    </row>
    <row r="312" s="2" customFormat="1">
      <c r="A312" s="39"/>
      <c r="B312" s="40"/>
      <c r="C312" s="41"/>
      <c r="D312" s="226" t="s">
        <v>146</v>
      </c>
      <c r="E312" s="41"/>
      <c r="F312" s="233" t="s">
        <v>451</v>
      </c>
      <c r="G312" s="41"/>
      <c r="H312" s="41"/>
      <c r="I312" s="228"/>
      <c r="J312" s="41"/>
      <c r="K312" s="41"/>
      <c r="L312" s="45"/>
      <c r="M312" s="229"/>
      <c r="N312" s="230"/>
      <c r="O312" s="85"/>
      <c r="P312" s="85"/>
      <c r="Q312" s="85"/>
      <c r="R312" s="85"/>
      <c r="S312" s="85"/>
      <c r="T312" s="86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T312" s="18" t="s">
        <v>146</v>
      </c>
      <c r="AU312" s="18" t="s">
        <v>80</v>
      </c>
    </row>
    <row r="313" s="13" customFormat="1">
      <c r="A313" s="13"/>
      <c r="B313" s="234"/>
      <c r="C313" s="235"/>
      <c r="D313" s="226" t="s">
        <v>148</v>
      </c>
      <c r="E313" s="236" t="s">
        <v>19</v>
      </c>
      <c r="F313" s="237" t="s">
        <v>80</v>
      </c>
      <c r="G313" s="235"/>
      <c r="H313" s="238">
        <v>2</v>
      </c>
      <c r="I313" s="239"/>
      <c r="J313" s="235"/>
      <c r="K313" s="235"/>
      <c r="L313" s="240"/>
      <c r="M313" s="241"/>
      <c r="N313" s="242"/>
      <c r="O313" s="242"/>
      <c r="P313" s="242"/>
      <c r="Q313" s="242"/>
      <c r="R313" s="242"/>
      <c r="S313" s="242"/>
      <c r="T313" s="24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44" t="s">
        <v>148</v>
      </c>
      <c r="AU313" s="244" t="s">
        <v>80</v>
      </c>
      <c r="AV313" s="13" t="s">
        <v>80</v>
      </c>
      <c r="AW313" s="13" t="s">
        <v>32</v>
      </c>
      <c r="AX313" s="13" t="s">
        <v>78</v>
      </c>
      <c r="AY313" s="244" t="s">
        <v>133</v>
      </c>
    </row>
    <row r="314" s="2" customFormat="1" ht="16.5" customHeight="1">
      <c r="A314" s="39"/>
      <c r="B314" s="40"/>
      <c r="C314" s="213" t="s">
        <v>452</v>
      </c>
      <c r="D314" s="213" t="s">
        <v>135</v>
      </c>
      <c r="E314" s="214" t="s">
        <v>453</v>
      </c>
      <c r="F314" s="215" t="s">
        <v>454</v>
      </c>
      <c r="G314" s="216" t="s">
        <v>406</v>
      </c>
      <c r="H314" s="217">
        <v>5</v>
      </c>
      <c r="I314" s="218"/>
      <c r="J314" s="219">
        <f>ROUND(I314*H314,2)</f>
        <v>0</v>
      </c>
      <c r="K314" s="215" t="s">
        <v>139</v>
      </c>
      <c r="L314" s="45"/>
      <c r="M314" s="220" t="s">
        <v>19</v>
      </c>
      <c r="N314" s="221" t="s">
        <v>42</v>
      </c>
      <c r="O314" s="85"/>
      <c r="P314" s="222">
        <f>O314*H314</f>
        <v>0</v>
      </c>
      <c r="Q314" s="222">
        <v>0.42080000000000001</v>
      </c>
      <c r="R314" s="222">
        <f>Q314*H314</f>
        <v>2.1040000000000001</v>
      </c>
      <c r="S314" s="222">
        <v>0</v>
      </c>
      <c r="T314" s="223">
        <f>S314*H314</f>
        <v>0</v>
      </c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R314" s="224" t="s">
        <v>140</v>
      </c>
      <c r="AT314" s="224" t="s">
        <v>135</v>
      </c>
      <c r="AU314" s="224" t="s">
        <v>80</v>
      </c>
      <c r="AY314" s="18" t="s">
        <v>133</v>
      </c>
      <c r="BE314" s="225">
        <f>IF(N314="základní",J314,0)</f>
        <v>0</v>
      </c>
      <c r="BF314" s="225">
        <f>IF(N314="snížená",J314,0)</f>
        <v>0</v>
      </c>
      <c r="BG314" s="225">
        <f>IF(N314="zákl. přenesená",J314,0)</f>
        <v>0</v>
      </c>
      <c r="BH314" s="225">
        <f>IF(N314="sníž. přenesená",J314,0)</f>
        <v>0</v>
      </c>
      <c r="BI314" s="225">
        <f>IF(N314="nulová",J314,0)</f>
        <v>0</v>
      </c>
      <c r="BJ314" s="18" t="s">
        <v>78</v>
      </c>
      <c r="BK314" s="225">
        <f>ROUND(I314*H314,2)</f>
        <v>0</v>
      </c>
      <c r="BL314" s="18" t="s">
        <v>140</v>
      </c>
      <c r="BM314" s="224" t="s">
        <v>455</v>
      </c>
    </row>
    <row r="315" s="2" customFormat="1">
      <c r="A315" s="39"/>
      <c r="B315" s="40"/>
      <c r="C315" s="41"/>
      <c r="D315" s="226" t="s">
        <v>142</v>
      </c>
      <c r="E315" s="41"/>
      <c r="F315" s="227" t="s">
        <v>454</v>
      </c>
      <c r="G315" s="41"/>
      <c r="H315" s="41"/>
      <c r="I315" s="228"/>
      <c r="J315" s="41"/>
      <c r="K315" s="41"/>
      <c r="L315" s="45"/>
      <c r="M315" s="229"/>
      <c r="N315" s="230"/>
      <c r="O315" s="85"/>
      <c r="P315" s="85"/>
      <c r="Q315" s="85"/>
      <c r="R315" s="85"/>
      <c r="S315" s="85"/>
      <c r="T315" s="86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T315" s="18" t="s">
        <v>142</v>
      </c>
      <c r="AU315" s="18" t="s">
        <v>80</v>
      </c>
    </row>
    <row r="316" s="2" customFormat="1">
      <c r="A316" s="39"/>
      <c r="B316" s="40"/>
      <c r="C316" s="41"/>
      <c r="D316" s="231" t="s">
        <v>144</v>
      </c>
      <c r="E316" s="41"/>
      <c r="F316" s="232" t="s">
        <v>456</v>
      </c>
      <c r="G316" s="41"/>
      <c r="H316" s="41"/>
      <c r="I316" s="228"/>
      <c r="J316" s="41"/>
      <c r="K316" s="41"/>
      <c r="L316" s="45"/>
      <c r="M316" s="229"/>
      <c r="N316" s="230"/>
      <c r="O316" s="85"/>
      <c r="P316" s="85"/>
      <c r="Q316" s="85"/>
      <c r="R316" s="85"/>
      <c r="S316" s="85"/>
      <c r="T316" s="86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T316" s="18" t="s">
        <v>144</v>
      </c>
      <c r="AU316" s="18" t="s">
        <v>80</v>
      </c>
    </row>
    <row r="317" s="2" customFormat="1">
      <c r="A317" s="39"/>
      <c r="B317" s="40"/>
      <c r="C317" s="41"/>
      <c r="D317" s="226" t="s">
        <v>146</v>
      </c>
      <c r="E317" s="41"/>
      <c r="F317" s="233" t="s">
        <v>451</v>
      </c>
      <c r="G317" s="41"/>
      <c r="H317" s="41"/>
      <c r="I317" s="228"/>
      <c r="J317" s="41"/>
      <c r="K317" s="41"/>
      <c r="L317" s="45"/>
      <c r="M317" s="229"/>
      <c r="N317" s="230"/>
      <c r="O317" s="85"/>
      <c r="P317" s="85"/>
      <c r="Q317" s="85"/>
      <c r="R317" s="85"/>
      <c r="S317" s="85"/>
      <c r="T317" s="86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T317" s="18" t="s">
        <v>146</v>
      </c>
      <c r="AU317" s="18" t="s">
        <v>80</v>
      </c>
    </row>
    <row r="318" s="13" customFormat="1">
      <c r="A318" s="13"/>
      <c r="B318" s="234"/>
      <c r="C318" s="235"/>
      <c r="D318" s="226" t="s">
        <v>148</v>
      </c>
      <c r="E318" s="236" t="s">
        <v>19</v>
      </c>
      <c r="F318" s="237" t="s">
        <v>170</v>
      </c>
      <c r="G318" s="235"/>
      <c r="H318" s="238">
        <v>5</v>
      </c>
      <c r="I318" s="239"/>
      <c r="J318" s="235"/>
      <c r="K318" s="235"/>
      <c r="L318" s="240"/>
      <c r="M318" s="241"/>
      <c r="N318" s="242"/>
      <c r="O318" s="242"/>
      <c r="P318" s="242"/>
      <c r="Q318" s="242"/>
      <c r="R318" s="242"/>
      <c r="S318" s="242"/>
      <c r="T318" s="24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44" t="s">
        <v>148</v>
      </c>
      <c r="AU318" s="244" t="s">
        <v>80</v>
      </c>
      <c r="AV318" s="13" t="s">
        <v>80</v>
      </c>
      <c r="AW318" s="13" t="s">
        <v>32</v>
      </c>
      <c r="AX318" s="13" t="s">
        <v>78</v>
      </c>
      <c r="AY318" s="244" t="s">
        <v>133</v>
      </c>
    </row>
    <row r="319" s="2" customFormat="1" ht="21.75" customHeight="1">
      <c r="A319" s="39"/>
      <c r="B319" s="40"/>
      <c r="C319" s="213" t="s">
        <v>457</v>
      </c>
      <c r="D319" s="213" t="s">
        <v>135</v>
      </c>
      <c r="E319" s="214" t="s">
        <v>458</v>
      </c>
      <c r="F319" s="215" t="s">
        <v>459</v>
      </c>
      <c r="G319" s="216" t="s">
        <v>406</v>
      </c>
      <c r="H319" s="217">
        <v>4</v>
      </c>
      <c r="I319" s="218"/>
      <c r="J319" s="219">
        <f>ROUND(I319*H319,2)</f>
        <v>0</v>
      </c>
      <c r="K319" s="215" t="s">
        <v>139</v>
      </c>
      <c r="L319" s="45"/>
      <c r="M319" s="220" t="s">
        <v>19</v>
      </c>
      <c r="N319" s="221" t="s">
        <v>42</v>
      </c>
      <c r="O319" s="85"/>
      <c r="P319" s="222">
        <f>O319*H319</f>
        <v>0</v>
      </c>
      <c r="Q319" s="222">
        <v>0.31108000000000002</v>
      </c>
      <c r="R319" s="222">
        <f>Q319*H319</f>
        <v>1.2443200000000001</v>
      </c>
      <c r="S319" s="222">
        <v>0</v>
      </c>
      <c r="T319" s="223">
        <f>S319*H319</f>
        <v>0</v>
      </c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R319" s="224" t="s">
        <v>140</v>
      </c>
      <c r="AT319" s="224" t="s">
        <v>135</v>
      </c>
      <c r="AU319" s="224" t="s">
        <v>80</v>
      </c>
      <c r="AY319" s="18" t="s">
        <v>133</v>
      </c>
      <c r="BE319" s="225">
        <f>IF(N319="základní",J319,0)</f>
        <v>0</v>
      </c>
      <c r="BF319" s="225">
        <f>IF(N319="snížená",J319,0)</f>
        <v>0</v>
      </c>
      <c r="BG319" s="225">
        <f>IF(N319="zákl. přenesená",J319,0)</f>
        <v>0</v>
      </c>
      <c r="BH319" s="225">
        <f>IF(N319="sníž. přenesená",J319,0)</f>
        <v>0</v>
      </c>
      <c r="BI319" s="225">
        <f>IF(N319="nulová",J319,0)</f>
        <v>0</v>
      </c>
      <c r="BJ319" s="18" t="s">
        <v>78</v>
      </c>
      <c r="BK319" s="225">
        <f>ROUND(I319*H319,2)</f>
        <v>0</v>
      </c>
      <c r="BL319" s="18" t="s">
        <v>140</v>
      </c>
      <c r="BM319" s="224" t="s">
        <v>460</v>
      </c>
    </row>
    <row r="320" s="2" customFormat="1">
      <c r="A320" s="39"/>
      <c r="B320" s="40"/>
      <c r="C320" s="41"/>
      <c r="D320" s="226" t="s">
        <v>142</v>
      </c>
      <c r="E320" s="41"/>
      <c r="F320" s="227" t="s">
        <v>461</v>
      </c>
      <c r="G320" s="41"/>
      <c r="H320" s="41"/>
      <c r="I320" s="228"/>
      <c r="J320" s="41"/>
      <c r="K320" s="41"/>
      <c r="L320" s="45"/>
      <c r="M320" s="229"/>
      <c r="N320" s="230"/>
      <c r="O320" s="85"/>
      <c r="P320" s="85"/>
      <c r="Q320" s="85"/>
      <c r="R320" s="85"/>
      <c r="S320" s="85"/>
      <c r="T320" s="86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T320" s="18" t="s">
        <v>142</v>
      </c>
      <c r="AU320" s="18" t="s">
        <v>80</v>
      </c>
    </row>
    <row r="321" s="2" customFormat="1">
      <c r="A321" s="39"/>
      <c r="B321" s="40"/>
      <c r="C321" s="41"/>
      <c r="D321" s="231" t="s">
        <v>144</v>
      </c>
      <c r="E321" s="41"/>
      <c r="F321" s="232" t="s">
        <v>462</v>
      </c>
      <c r="G321" s="41"/>
      <c r="H321" s="41"/>
      <c r="I321" s="228"/>
      <c r="J321" s="41"/>
      <c r="K321" s="41"/>
      <c r="L321" s="45"/>
      <c r="M321" s="229"/>
      <c r="N321" s="230"/>
      <c r="O321" s="85"/>
      <c r="P321" s="85"/>
      <c r="Q321" s="85"/>
      <c r="R321" s="85"/>
      <c r="S321" s="85"/>
      <c r="T321" s="86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T321" s="18" t="s">
        <v>144</v>
      </c>
      <c r="AU321" s="18" t="s">
        <v>80</v>
      </c>
    </row>
    <row r="322" s="2" customFormat="1">
      <c r="A322" s="39"/>
      <c r="B322" s="40"/>
      <c r="C322" s="41"/>
      <c r="D322" s="226" t="s">
        <v>146</v>
      </c>
      <c r="E322" s="41"/>
      <c r="F322" s="233" t="s">
        <v>451</v>
      </c>
      <c r="G322" s="41"/>
      <c r="H322" s="41"/>
      <c r="I322" s="228"/>
      <c r="J322" s="41"/>
      <c r="K322" s="41"/>
      <c r="L322" s="45"/>
      <c r="M322" s="229"/>
      <c r="N322" s="230"/>
      <c r="O322" s="85"/>
      <c r="P322" s="85"/>
      <c r="Q322" s="85"/>
      <c r="R322" s="85"/>
      <c r="S322" s="85"/>
      <c r="T322" s="86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T322" s="18" t="s">
        <v>146</v>
      </c>
      <c r="AU322" s="18" t="s">
        <v>80</v>
      </c>
    </row>
    <row r="323" s="13" customFormat="1">
      <c r="A323" s="13"/>
      <c r="B323" s="234"/>
      <c r="C323" s="235"/>
      <c r="D323" s="226" t="s">
        <v>148</v>
      </c>
      <c r="E323" s="236" t="s">
        <v>19</v>
      </c>
      <c r="F323" s="237" t="s">
        <v>463</v>
      </c>
      <c r="G323" s="235"/>
      <c r="H323" s="238">
        <v>4</v>
      </c>
      <c r="I323" s="239"/>
      <c r="J323" s="235"/>
      <c r="K323" s="235"/>
      <c r="L323" s="240"/>
      <c r="M323" s="241"/>
      <c r="N323" s="242"/>
      <c r="O323" s="242"/>
      <c r="P323" s="242"/>
      <c r="Q323" s="242"/>
      <c r="R323" s="242"/>
      <c r="S323" s="242"/>
      <c r="T323" s="24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44" t="s">
        <v>148</v>
      </c>
      <c r="AU323" s="244" t="s">
        <v>80</v>
      </c>
      <c r="AV323" s="13" t="s">
        <v>80</v>
      </c>
      <c r="AW323" s="13" t="s">
        <v>32</v>
      </c>
      <c r="AX323" s="13" t="s">
        <v>78</v>
      </c>
      <c r="AY323" s="244" t="s">
        <v>133</v>
      </c>
    </row>
    <row r="324" s="12" customFormat="1" ht="22.8" customHeight="1">
      <c r="A324" s="12"/>
      <c r="B324" s="197"/>
      <c r="C324" s="198"/>
      <c r="D324" s="199" t="s">
        <v>70</v>
      </c>
      <c r="E324" s="211" t="s">
        <v>207</v>
      </c>
      <c r="F324" s="211" t="s">
        <v>464</v>
      </c>
      <c r="G324" s="198"/>
      <c r="H324" s="198"/>
      <c r="I324" s="201"/>
      <c r="J324" s="212">
        <f>BK324</f>
        <v>0</v>
      </c>
      <c r="K324" s="198"/>
      <c r="L324" s="203"/>
      <c r="M324" s="204"/>
      <c r="N324" s="205"/>
      <c r="O324" s="205"/>
      <c r="P324" s="206">
        <f>SUM(P325:P405)</f>
        <v>0</v>
      </c>
      <c r="Q324" s="205"/>
      <c r="R324" s="206">
        <f>SUM(R325:R405)</f>
        <v>230.32963074</v>
      </c>
      <c r="S324" s="205"/>
      <c r="T324" s="207">
        <f>SUM(T325:T405)</f>
        <v>2.7159999999999997</v>
      </c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R324" s="208" t="s">
        <v>78</v>
      </c>
      <c r="AT324" s="209" t="s">
        <v>70</v>
      </c>
      <c r="AU324" s="209" t="s">
        <v>78</v>
      </c>
      <c r="AY324" s="208" t="s">
        <v>133</v>
      </c>
      <c r="BK324" s="210">
        <f>SUM(BK325:BK405)</f>
        <v>0</v>
      </c>
    </row>
    <row r="325" s="2" customFormat="1" ht="16.5" customHeight="1">
      <c r="A325" s="39"/>
      <c r="B325" s="40"/>
      <c r="C325" s="213" t="s">
        <v>465</v>
      </c>
      <c r="D325" s="213" t="s">
        <v>135</v>
      </c>
      <c r="E325" s="214" t="s">
        <v>466</v>
      </c>
      <c r="F325" s="215" t="s">
        <v>467</v>
      </c>
      <c r="G325" s="216" t="s">
        <v>406</v>
      </c>
      <c r="H325" s="217">
        <v>8</v>
      </c>
      <c r="I325" s="218"/>
      <c r="J325" s="219">
        <f>ROUND(I325*H325,2)</f>
        <v>0</v>
      </c>
      <c r="K325" s="215" t="s">
        <v>139</v>
      </c>
      <c r="L325" s="45"/>
      <c r="M325" s="220" t="s">
        <v>19</v>
      </c>
      <c r="N325" s="221" t="s">
        <v>42</v>
      </c>
      <c r="O325" s="85"/>
      <c r="P325" s="222">
        <f>O325*H325</f>
        <v>0</v>
      </c>
      <c r="Q325" s="222">
        <v>0.00069999999999999999</v>
      </c>
      <c r="R325" s="222">
        <f>Q325*H325</f>
        <v>0.0055999999999999999</v>
      </c>
      <c r="S325" s="222">
        <v>0</v>
      </c>
      <c r="T325" s="223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24" t="s">
        <v>140</v>
      </c>
      <c r="AT325" s="224" t="s">
        <v>135</v>
      </c>
      <c r="AU325" s="224" t="s">
        <v>80</v>
      </c>
      <c r="AY325" s="18" t="s">
        <v>133</v>
      </c>
      <c r="BE325" s="225">
        <f>IF(N325="základní",J325,0)</f>
        <v>0</v>
      </c>
      <c r="BF325" s="225">
        <f>IF(N325="snížená",J325,0)</f>
        <v>0</v>
      </c>
      <c r="BG325" s="225">
        <f>IF(N325="zákl. přenesená",J325,0)</f>
        <v>0</v>
      </c>
      <c r="BH325" s="225">
        <f>IF(N325="sníž. přenesená",J325,0)</f>
        <v>0</v>
      </c>
      <c r="BI325" s="225">
        <f>IF(N325="nulová",J325,0)</f>
        <v>0</v>
      </c>
      <c r="BJ325" s="18" t="s">
        <v>78</v>
      </c>
      <c r="BK325" s="225">
        <f>ROUND(I325*H325,2)</f>
        <v>0</v>
      </c>
      <c r="BL325" s="18" t="s">
        <v>140</v>
      </c>
      <c r="BM325" s="224" t="s">
        <v>468</v>
      </c>
    </row>
    <row r="326" s="2" customFormat="1">
      <c r="A326" s="39"/>
      <c r="B326" s="40"/>
      <c r="C326" s="41"/>
      <c r="D326" s="226" t="s">
        <v>142</v>
      </c>
      <c r="E326" s="41"/>
      <c r="F326" s="227" t="s">
        <v>469</v>
      </c>
      <c r="G326" s="41"/>
      <c r="H326" s="41"/>
      <c r="I326" s="228"/>
      <c r="J326" s="41"/>
      <c r="K326" s="41"/>
      <c r="L326" s="45"/>
      <c r="M326" s="229"/>
      <c r="N326" s="230"/>
      <c r="O326" s="85"/>
      <c r="P326" s="85"/>
      <c r="Q326" s="85"/>
      <c r="R326" s="85"/>
      <c r="S326" s="85"/>
      <c r="T326" s="86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T326" s="18" t="s">
        <v>142</v>
      </c>
      <c r="AU326" s="18" t="s">
        <v>80</v>
      </c>
    </row>
    <row r="327" s="2" customFormat="1">
      <c r="A327" s="39"/>
      <c r="B327" s="40"/>
      <c r="C327" s="41"/>
      <c r="D327" s="231" t="s">
        <v>144</v>
      </c>
      <c r="E327" s="41"/>
      <c r="F327" s="232" t="s">
        <v>470</v>
      </c>
      <c r="G327" s="41"/>
      <c r="H327" s="41"/>
      <c r="I327" s="228"/>
      <c r="J327" s="41"/>
      <c r="K327" s="41"/>
      <c r="L327" s="45"/>
      <c r="M327" s="229"/>
      <c r="N327" s="230"/>
      <c r="O327" s="85"/>
      <c r="P327" s="85"/>
      <c r="Q327" s="85"/>
      <c r="R327" s="85"/>
      <c r="S327" s="85"/>
      <c r="T327" s="86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T327" s="18" t="s">
        <v>144</v>
      </c>
      <c r="AU327" s="18" t="s">
        <v>80</v>
      </c>
    </row>
    <row r="328" s="2" customFormat="1">
      <c r="A328" s="39"/>
      <c r="B328" s="40"/>
      <c r="C328" s="41"/>
      <c r="D328" s="226" t="s">
        <v>146</v>
      </c>
      <c r="E328" s="41"/>
      <c r="F328" s="233" t="s">
        <v>471</v>
      </c>
      <c r="G328" s="41"/>
      <c r="H328" s="41"/>
      <c r="I328" s="228"/>
      <c r="J328" s="41"/>
      <c r="K328" s="41"/>
      <c r="L328" s="45"/>
      <c r="M328" s="229"/>
      <c r="N328" s="230"/>
      <c r="O328" s="85"/>
      <c r="P328" s="85"/>
      <c r="Q328" s="85"/>
      <c r="R328" s="85"/>
      <c r="S328" s="85"/>
      <c r="T328" s="86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T328" s="18" t="s">
        <v>146</v>
      </c>
      <c r="AU328" s="18" t="s">
        <v>80</v>
      </c>
    </row>
    <row r="329" s="13" customFormat="1">
      <c r="A329" s="13"/>
      <c r="B329" s="234"/>
      <c r="C329" s="235"/>
      <c r="D329" s="226" t="s">
        <v>148</v>
      </c>
      <c r="E329" s="236" t="s">
        <v>19</v>
      </c>
      <c r="F329" s="237" t="s">
        <v>472</v>
      </c>
      <c r="G329" s="235"/>
      <c r="H329" s="238">
        <v>8</v>
      </c>
      <c r="I329" s="239"/>
      <c r="J329" s="235"/>
      <c r="K329" s="235"/>
      <c r="L329" s="240"/>
      <c r="M329" s="241"/>
      <c r="N329" s="242"/>
      <c r="O329" s="242"/>
      <c r="P329" s="242"/>
      <c r="Q329" s="242"/>
      <c r="R329" s="242"/>
      <c r="S329" s="242"/>
      <c r="T329" s="24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44" t="s">
        <v>148</v>
      </c>
      <c r="AU329" s="244" t="s">
        <v>80</v>
      </c>
      <c r="AV329" s="13" t="s">
        <v>80</v>
      </c>
      <c r="AW329" s="13" t="s">
        <v>32</v>
      </c>
      <c r="AX329" s="13" t="s">
        <v>78</v>
      </c>
      <c r="AY329" s="244" t="s">
        <v>133</v>
      </c>
    </row>
    <row r="330" s="2" customFormat="1" ht="16.5" customHeight="1">
      <c r="A330" s="39"/>
      <c r="B330" s="40"/>
      <c r="C330" s="256" t="s">
        <v>473</v>
      </c>
      <c r="D330" s="256" t="s">
        <v>261</v>
      </c>
      <c r="E330" s="257" t="s">
        <v>474</v>
      </c>
      <c r="F330" s="258" t="s">
        <v>475</v>
      </c>
      <c r="G330" s="259" t="s">
        <v>406</v>
      </c>
      <c r="H330" s="260">
        <v>1</v>
      </c>
      <c r="I330" s="261"/>
      <c r="J330" s="262">
        <f>ROUND(I330*H330,2)</f>
        <v>0</v>
      </c>
      <c r="K330" s="258" t="s">
        <v>139</v>
      </c>
      <c r="L330" s="263"/>
      <c r="M330" s="264" t="s">
        <v>19</v>
      </c>
      <c r="N330" s="265" t="s">
        <v>42</v>
      </c>
      <c r="O330" s="85"/>
      <c r="P330" s="222">
        <f>O330*H330</f>
        <v>0</v>
      </c>
      <c r="Q330" s="222">
        <v>0.0016999999999999999</v>
      </c>
      <c r="R330" s="222">
        <f>Q330*H330</f>
        <v>0.0016999999999999999</v>
      </c>
      <c r="S330" s="222">
        <v>0</v>
      </c>
      <c r="T330" s="223">
        <f>S330*H330</f>
        <v>0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R330" s="224" t="s">
        <v>194</v>
      </c>
      <c r="AT330" s="224" t="s">
        <v>261</v>
      </c>
      <c r="AU330" s="224" t="s">
        <v>80</v>
      </c>
      <c r="AY330" s="18" t="s">
        <v>133</v>
      </c>
      <c r="BE330" s="225">
        <f>IF(N330="základní",J330,0)</f>
        <v>0</v>
      </c>
      <c r="BF330" s="225">
        <f>IF(N330="snížená",J330,0)</f>
        <v>0</v>
      </c>
      <c r="BG330" s="225">
        <f>IF(N330="zákl. přenesená",J330,0)</f>
        <v>0</v>
      </c>
      <c r="BH330" s="225">
        <f>IF(N330="sníž. přenesená",J330,0)</f>
        <v>0</v>
      </c>
      <c r="BI330" s="225">
        <f>IF(N330="nulová",J330,0)</f>
        <v>0</v>
      </c>
      <c r="BJ330" s="18" t="s">
        <v>78</v>
      </c>
      <c r="BK330" s="225">
        <f>ROUND(I330*H330,2)</f>
        <v>0</v>
      </c>
      <c r="BL330" s="18" t="s">
        <v>140</v>
      </c>
      <c r="BM330" s="224" t="s">
        <v>476</v>
      </c>
    </row>
    <row r="331" s="2" customFormat="1">
      <c r="A331" s="39"/>
      <c r="B331" s="40"/>
      <c r="C331" s="41"/>
      <c r="D331" s="226" t="s">
        <v>142</v>
      </c>
      <c r="E331" s="41"/>
      <c r="F331" s="227" t="s">
        <v>475</v>
      </c>
      <c r="G331" s="41"/>
      <c r="H331" s="41"/>
      <c r="I331" s="228"/>
      <c r="J331" s="41"/>
      <c r="K331" s="41"/>
      <c r="L331" s="45"/>
      <c r="M331" s="229"/>
      <c r="N331" s="230"/>
      <c r="O331" s="85"/>
      <c r="P331" s="85"/>
      <c r="Q331" s="85"/>
      <c r="R331" s="85"/>
      <c r="S331" s="85"/>
      <c r="T331" s="86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T331" s="18" t="s">
        <v>142</v>
      </c>
      <c r="AU331" s="18" t="s">
        <v>80</v>
      </c>
    </row>
    <row r="332" s="13" customFormat="1">
      <c r="A332" s="13"/>
      <c r="B332" s="234"/>
      <c r="C332" s="235"/>
      <c r="D332" s="226" t="s">
        <v>148</v>
      </c>
      <c r="E332" s="236" t="s">
        <v>19</v>
      </c>
      <c r="F332" s="237" t="s">
        <v>477</v>
      </c>
      <c r="G332" s="235"/>
      <c r="H332" s="238">
        <v>1</v>
      </c>
      <c r="I332" s="239"/>
      <c r="J332" s="235"/>
      <c r="K332" s="235"/>
      <c r="L332" s="240"/>
      <c r="M332" s="241"/>
      <c r="N332" s="242"/>
      <c r="O332" s="242"/>
      <c r="P332" s="242"/>
      <c r="Q332" s="242"/>
      <c r="R332" s="242"/>
      <c r="S332" s="242"/>
      <c r="T332" s="24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44" t="s">
        <v>148</v>
      </c>
      <c r="AU332" s="244" t="s">
        <v>80</v>
      </c>
      <c r="AV332" s="13" t="s">
        <v>80</v>
      </c>
      <c r="AW332" s="13" t="s">
        <v>32</v>
      </c>
      <c r="AX332" s="13" t="s">
        <v>78</v>
      </c>
      <c r="AY332" s="244" t="s">
        <v>133</v>
      </c>
    </row>
    <row r="333" s="2" customFormat="1" ht="16.5" customHeight="1">
      <c r="A333" s="39"/>
      <c r="B333" s="40"/>
      <c r="C333" s="256" t="s">
        <v>478</v>
      </c>
      <c r="D333" s="256" t="s">
        <v>261</v>
      </c>
      <c r="E333" s="257" t="s">
        <v>479</v>
      </c>
      <c r="F333" s="258" t="s">
        <v>480</v>
      </c>
      <c r="G333" s="259" t="s">
        <v>406</v>
      </c>
      <c r="H333" s="260">
        <v>1</v>
      </c>
      <c r="I333" s="261"/>
      <c r="J333" s="262">
        <f>ROUND(I333*H333,2)</f>
        <v>0</v>
      </c>
      <c r="K333" s="258" t="s">
        <v>139</v>
      </c>
      <c r="L333" s="263"/>
      <c r="M333" s="264" t="s">
        <v>19</v>
      </c>
      <c r="N333" s="265" t="s">
        <v>42</v>
      </c>
      <c r="O333" s="85"/>
      <c r="P333" s="222">
        <f>O333*H333</f>
        <v>0</v>
      </c>
      <c r="Q333" s="222">
        <v>0.00089999999999999998</v>
      </c>
      <c r="R333" s="222">
        <f>Q333*H333</f>
        <v>0.00089999999999999998</v>
      </c>
      <c r="S333" s="222">
        <v>0</v>
      </c>
      <c r="T333" s="223">
        <f>S333*H333</f>
        <v>0</v>
      </c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R333" s="224" t="s">
        <v>194</v>
      </c>
      <c r="AT333" s="224" t="s">
        <v>261</v>
      </c>
      <c r="AU333" s="224" t="s">
        <v>80</v>
      </c>
      <c r="AY333" s="18" t="s">
        <v>133</v>
      </c>
      <c r="BE333" s="225">
        <f>IF(N333="základní",J333,0)</f>
        <v>0</v>
      </c>
      <c r="BF333" s="225">
        <f>IF(N333="snížená",J333,0)</f>
        <v>0</v>
      </c>
      <c r="BG333" s="225">
        <f>IF(N333="zákl. přenesená",J333,0)</f>
        <v>0</v>
      </c>
      <c r="BH333" s="225">
        <f>IF(N333="sníž. přenesená",J333,0)</f>
        <v>0</v>
      </c>
      <c r="BI333" s="225">
        <f>IF(N333="nulová",J333,0)</f>
        <v>0</v>
      </c>
      <c r="BJ333" s="18" t="s">
        <v>78</v>
      </c>
      <c r="BK333" s="225">
        <f>ROUND(I333*H333,2)</f>
        <v>0</v>
      </c>
      <c r="BL333" s="18" t="s">
        <v>140</v>
      </c>
      <c r="BM333" s="224" t="s">
        <v>481</v>
      </c>
    </row>
    <row r="334" s="2" customFormat="1">
      <c r="A334" s="39"/>
      <c r="B334" s="40"/>
      <c r="C334" s="41"/>
      <c r="D334" s="226" t="s">
        <v>142</v>
      </c>
      <c r="E334" s="41"/>
      <c r="F334" s="227" t="s">
        <v>480</v>
      </c>
      <c r="G334" s="41"/>
      <c r="H334" s="41"/>
      <c r="I334" s="228"/>
      <c r="J334" s="41"/>
      <c r="K334" s="41"/>
      <c r="L334" s="45"/>
      <c r="M334" s="229"/>
      <c r="N334" s="230"/>
      <c r="O334" s="85"/>
      <c r="P334" s="85"/>
      <c r="Q334" s="85"/>
      <c r="R334" s="85"/>
      <c r="S334" s="85"/>
      <c r="T334" s="86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T334" s="18" t="s">
        <v>142</v>
      </c>
      <c r="AU334" s="18" t="s">
        <v>80</v>
      </c>
    </row>
    <row r="335" s="13" customFormat="1">
      <c r="A335" s="13"/>
      <c r="B335" s="234"/>
      <c r="C335" s="235"/>
      <c r="D335" s="226" t="s">
        <v>148</v>
      </c>
      <c r="E335" s="236" t="s">
        <v>19</v>
      </c>
      <c r="F335" s="237" t="s">
        <v>482</v>
      </c>
      <c r="G335" s="235"/>
      <c r="H335" s="238">
        <v>1</v>
      </c>
      <c r="I335" s="239"/>
      <c r="J335" s="235"/>
      <c r="K335" s="235"/>
      <c r="L335" s="240"/>
      <c r="M335" s="241"/>
      <c r="N335" s="242"/>
      <c r="O335" s="242"/>
      <c r="P335" s="242"/>
      <c r="Q335" s="242"/>
      <c r="R335" s="242"/>
      <c r="S335" s="242"/>
      <c r="T335" s="24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44" t="s">
        <v>148</v>
      </c>
      <c r="AU335" s="244" t="s">
        <v>80</v>
      </c>
      <c r="AV335" s="13" t="s">
        <v>80</v>
      </c>
      <c r="AW335" s="13" t="s">
        <v>32</v>
      </c>
      <c r="AX335" s="13" t="s">
        <v>78</v>
      </c>
      <c r="AY335" s="244" t="s">
        <v>133</v>
      </c>
    </row>
    <row r="336" s="2" customFormat="1" ht="16.5" customHeight="1">
      <c r="A336" s="39"/>
      <c r="B336" s="40"/>
      <c r="C336" s="256" t="s">
        <v>483</v>
      </c>
      <c r="D336" s="256" t="s">
        <v>261</v>
      </c>
      <c r="E336" s="257" t="s">
        <v>484</v>
      </c>
      <c r="F336" s="258" t="s">
        <v>485</v>
      </c>
      <c r="G336" s="259" t="s">
        <v>406</v>
      </c>
      <c r="H336" s="260">
        <v>2</v>
      </c>
      <c r="I336" s="261"/>
      <c r="J336" s="262">
        <f>ROUND(I336*H336,2)</f>
        <v>0</v>
      </c>
      <c r="K336" s="258" t="s">
        <v>139</v>
      </c>
      <c r="L336" s="263"/>
      <c r="M336" s="264" t="s">
        <v>19</v>
      </c>
      <c r="N336" s="265" t="s">
        <v>42</v>
      </c>
      <c r="O336" s="85"/>
      <c r="P336" s="222">
        <f>O336*H336</f>
        <v>0</v>
      </c>
      <c r="Q336" s="222">
        <v>0.0050000000000000001</v>
      </c>
      <c r="R336" s="222">
        <f>Q336*H336</f>
        <v>0.01</v>
      </c>
      <c r="S336" s="222">
        <v>0</v>
      </c>
      <c r="T336" s="223">
        <f>S336*H336</f>
        <v>0</v>
      </c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R336" s="224" t="s">
        <v>194</v>
      </c>
      <c r="AT336" s="224" t="s">
        <v>261</v>
      </c>
      <c r="AU336" s="224" t="s">
        <v>80</v>
      </c>
      <c r="AY336" s="18" t="s">
        <v>133</v>
      </c>
      <c r="BE336" s="225">
        <f>IF(N336="základní",J336,0)</f>
        <v>0</v>
      </c>
      <c r="BF336" s="225">
        <f>IF(N336="snížená",J336,0)</f>
        <v>0</v>
      </c>
      <c r="BG336" s="225">
        <f>IF(N336="zákl. přenesená",J336,0)</f>
        <v>0</v>
      </c>
      <c r="BH336" s="225">
        <f>IF(N336="sníž. přenesená",J336,0)</f>
        <v>0</v>
      </c>
      <c r="BI336" s="225">
        <f>IF(N336="nulová",J336,0)</f>
        <v>0</v>
      </c>
      <c r="BJ336" s="18" t="s">
        <v>78</v>
      </c>
      <c r="BK336" s="225">
        <f>ROUND(I336*H336,2)</f>
        <v>0</v>
      </c>
      <c r="BL336" s="18" t="s">
        <v>140</v>
      </c>
      <c r="BM336" s="224" t="s">
        <v>486</v>
      </c>
    </row>
    <row r="337" s="2" customFormat="1">
      <c r="A337" s="39"/>
      <c r="B337" s="40"/>
      <c r="C337" s="41"/>
      <c r="D337" s="226" t="s">
        <v>142</v>
      </c>
      <c r="E337" s="41"/>
      <c r="F337" s="227" t="s">
        <v>485</v>
      </c>
      <c r="G337" s="41"/>
      <c r="H337" s="41"/>
      <c r="I337" s="228"/>
      <c r="J337" s="41"/>
      <c r="K337" s="41"/>
      <c r="L337" s="45"/>
      <c r="M337" s="229"/>
      <c r="N337" s="230"/>
      <c r="O337" s="85"/>
      <c r="P337" s="85"/>
      <c r="Q337" s="85"/>
      <c r="R337" s="85"/>
      <c r="S337" s="85"/>
      <c r="T337" s="86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T337" s="18" t="s">
        <v>142</v>
      </c>
      <c r="AU337" s="18" t="s">
        <v>80</v>
      </c>
    </row>
    <row r="338" s="13" customFormat="1">
      <c r="A338" s="13"/>
      <c r="B338" s="234"/>
      <c r="C338" s="235"/>
      <c r="D338" s="226" t="s">
        <v>148</v>
      </c>
      <c r="E338" s="236" t="s">
        <v>19</v>
      </c>
      <c r="F338" s="237" t="s">
        <v>487</v>
      </c>
      <c r="G338" s="235"/>
      <c r="H338" s="238">
        <v>2</v>
      </c>
      <c r="I338" s="239"/>
      <c r="J338" s="235"/>
      <c r="K338" s="235"/>
      <c r="L338" s="240"/>
      <c r="M338" s="241"/>
      <c r="N338" s="242"/>
      <c r="O338" s="242"/>
      <c r="P338" s="242"/>
      <c r="Q338" s="242"/>
      <c r="R338" s="242"/>
      <c r="S338" s="242"/>
      <c r="T338" s="24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44" t="s">
        <v>148</v>
      </c>
      <c r="AU338" s="244" t="s">
        <v>80</v>
      </c>
      <c r="AV338" s="13" t="s">
        <v>80</v>
      </c>
      <c r="AW338" s="13" t="s">
        <v>32</v>
      </c>
      <c r="AX338" s="13" t="s">
        <v>78</v>
      </c>
      <c r="AY338" s="244" t="s">
        <v>133</v>
      </c>
    </row>
    <row r="339" s="2" customFormat="1" ht="16.5" customHeight="1">
      <c r="A339" s="39"/>
      <c r="B339" s="40"/>
      <c r="C339" s="256" t="s">
        <v>488</v>
      </c>
      <c r="D339" s="256" t="s">
        <v>261</v>
      </c>
      <c r="E339" s="257" t="s">
        <v>489</v>
      </c>
      <c r="F339" s="258" t="s">
        <v>490</v>
      </c>
      <c r="G339" s="259" t="s">
        <v>406</v>
      </c>
      <c r="H339" s="260">
        <v>4</v>
      </c>
      <c r="I339" s="261"/>
      <c r="J339" s="262">
        <f>ROUND(I339*H339,2)</f>
        <v>0</v>
      </c>
      <c r="K339" s="258" t="s">
        <v>139</v>
      </c>
      <c r="L339" s="263"/>
      <c r="M339" s="264" t="s">
        <v>19</v>
      </c>
      <c r="N339" s="265" t="s">
        <v>42</v>
      </c>
      <c r="O339" s="85"/>
      <c r="P339" s="222">
        <f>O339*H339</f>
        <v>0</v>
      </c>
      <c r="Q339" s="222">
        <v>0.0025000000000000001</v>
      </c>
      <c r="R339" s="222">
        <f>Q339*H339</f>
        <v>0.01</v>
      </c>
      <c r="S339" s="222">
        <v>0</v>
      </c>
      <c r="T339" s="223">
        <f>S339*H339</f>
        <v>0</v>
      </c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R339" s="224" t="s">
        <v>194</v>
      </c>
      <c r="AT339" s="224" t="s">
        <v>261</v>
      </c>
      <c r="AU339" s="224" t="s">
        <v>80</v>
      </c>
      <c r="AY339" s="18" t="s">
        <v>133</v>
      </c>
      <c r="BE339" s="225">
        <f>IF(N339="základní",J339,0)</f>
        <v>0</v>
      </c>
      <c r="BF339" s="225">
        <f>IF(N339="snížená",J339,0)</f>
        <v>0</v>
      </c>
      <c r="BG339" s="225">
        <f>IF(N339="zákl. přenesená",J339,0)</f>
        <v>0</v>
      </c>
      <c r="BH339" s="225">
        <f>IF(N339="sníž. přenesená",J339,0)</f>
        <v>0</v>
      </c>
      <c r="BI339" s="225">
        <f>IF(N339="nulová",J339,0)</f>
        <v>0</v>
      </c>
      <c r="BJ339" s="18" t="s">
        <v>78</v>
      </c>
      <c r="BK339" s="225">
        <f>ROUND(I339*H339,2)</f>
        <v>0</v>
      </c>
      <c r="BL339" s="18" t="s">
        <v>140</v>
      </c>
      <c r="BM339" s="224" t="s">
        <v>491</v>
      </c>
    </row>
    <row r="340" s="2" customFormat="1">
      <c r="A340" s="39"/>
      <c r="B340" s="40"/>
      <c r="C340" s="41"/>
      <c r="D340" s="226" t="s">
        <v>142</v>
      </c>
      <c r="E340" s="41"/>
      <c r="F340" s="227" t="s">
        <v>490</v>
      </c>
      <c r="G340" s="41"/>
      <c r="H340" s="41"/>
      <c r="I340" s="228"/>
      <c r="J340" s="41"/>
      <c r="K340" s="41"/>
      <c r="L340" s="45"/>
      <c r="M340" s="229"/>
      <c r="N340" s="230"/>
      <c r="O340" s="85"/>
      <c r="P340" s="85"/>
      <c r="Q340" s="85"/>
      <c r="R340" s="85"/>
      <c r="S340" s="85"/>
      <c r="T340" s="86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T340" s="18" t="s">
        <v>142</v>
      </c>
      <c r="AU340" s="18" t="s">
        <v>80</v>
      </c>
    </row>
    <row r="341" s="13" customFormat="1">
      <c r="A341" s="13"/>
      <c r="B341" s="234"/>
      <c r="C341" s="235"/>
      <c r="D341" s="226" t="s">
        <v>148</v>
      </c>
      <c r="E341" s="236" t="s">
        <v>19</v>
      </c>
      <c r="F341" s="237" t="s">
        <v>492</v>
      </c>
      <c r="G341" s="235"/>
      <c r="H341" s="238">
        <v>2</v>
      </c>
      <c r="I341" s="239"/>
      <c r="J341" s="235"/>
      <c r="K341" s="235"/>
      <c r="L341" s="240"/>
      <c r="M341" s="241"/>
      <c r="N341" s="242"/>
      <c r="O341" s="242"/>
      <c r="P341" s="242"/>
      <c r="Q341" s="242"/>
      <c r="R341" s="242"/>
      <c r="S341" s="242"/>
      <c r="T341" s="24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44" t="s">
        <v>148</v>
      </c>
      <c r="AU341" s="244" t="s">
        <v>80</v>
      </c>
      <c r="AV341" s="13" t="s">
        <v>80</v>
      </c>
      <c r="AW341" s="13" t="s">
        <v>32</v>
      </c>
      <c r="AX341" s="13" t="s">
        <v>71</v>
      </c>
      <c r="AY341" s="244" t="s">
        <v>133</v>
      </c>
    </row>
    <row r="342" s="13" customFormat="1">
      <c r="A342" s="13"/>
      <c r="B342" s="234"/>
      <c r="C342" s="235"/>
      <c r="D342" s="226" t="s">
        <v>148</v>
      </c>
      <c r="E342" s="236" t="s">
        <v>19</v>
      </c>
      <c r="F342" s="237" t="s">
        <v>493</v>
      </c>
      <c r="G342" s="235"/>
      <c r="H342" s="238">
        <v>1</v>
      </c>
      <c r="I342" s="239"/>
      <c r="J342" s="235"/>
      <c r="K342" s="235"/>
      <c r="L342" s="240"/>
      <c r="M342" s="241"/>
      <c r="N342" s="242"/>
      <c r="O342" s="242"/>
      <c r="P342" s="242"/>
      <c r="Q342" s="242"/>
      <c r="R342" s="242"/>
      <c r="S342" s="242"/>
      <c r="T342" s="24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44" t="s">
        <v>148</v>
      </c>
      <c r="AU342" s="244" t="s">
        <v>80</v>
      </c>
      <c r="AV342" s="13" t="s">
        <v>80</v>
      </c>
      <c r="AW342" s="13" t="s">
        <v>32</v>
      </c>
      <c r="AX342" s="13" t="s">
        <v>71</v>
      </c>
      <c r="AY342" s="244" t="s">
        <v>133</v>
      </c>
    </row>
    <row r="343" s="13" customFormat="1">
      <c r="A343" s="13"/>
      <c r="B343" s="234"/>
      <c r="C343" s="235"/>
      <c r="D343" s="226" t="s">
        <v>148</v>
      </c>
      <c r="E343" s="236" t="s">
        <v>19</v>
      </c>
      <c r="F343" s="237" t="s">
        <v>494</v>
      </c>
      <c r="G343" s="235"/>
      <c r="H343" s="238">
        <v>1</v>
      </c>
      <c r="I343" s="239"/>
      <c r="J343" s="235"/>
      <c r="K343" s="235"/>
      <c r="L343" s="240"/>
      <c r="M343" s="241"/>
      <c r="N343" s="242"/>
      <c r="O343" s="242"/>
      <c r="P343" s="242"/>
      <c r="Q343" s="242"/>
      <c r="R343" s="242"/>
      <c r="S343" s="242"/>
      <c r="T343" s="24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44" t="s">
        <v>148</v>
      </c>
      <c r="AU343" s="244" t="s">
        <v>80</v>
      </c>
      <c r="AV343" s="13" t="s">
        <v>80</v>
      </c>
      <c r="AW343" s="13" t="s">
        <v>32</v>
      </c>
      <c r="AX343" s="13" t="s">
        <v>71</v>
      </c>
      <c r="AY343" s="244" t="s">
        <v>133</v>
      </c>
    </row>
    <row r="344" s="14" customFormat="1">
      <c r="A344" s="14"/>
      <c r="B344" s="245"/>
      <c r="C344" s="246"/>
      <c r="D344" s="226" t="s">
        <v>148</v>
      </c>
      <c r="E344" s="247" t="s">
        <v>19</v>
      </c>
      <c r="F344" s="248" t="s">
        <v>206</v>
      </c>
      <c r="G344" s="246"/>
      <c r="H344" s="249">
        <v>4</v>
      </c>
      <c r="I344" s="250"/>
      <c r="J344" s="246"/>
      <c r="K344" s="246"/>
      <c r="L344" s="251"/>
      <c r="M344" s="252"/>
      <c r="N344" s="253"/>
      <c r="O344" s="253"/>
      <c r="P344" s="253"/>
      <c r="Q344" s="253"/>
      <c r="R344" s="253"/>
      <c r="S344" s="253"/>
      <c r="T344" s="25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55" t="s">
        <v>148</v>
      </c>
      <c r="AU344" s="255" t="s">
        <v>80</v>
      </c>
      <c r="AV344" s="14" t="s">
        <v>140</v>
      </c>
      <c r="AW344" s="14" t="s">
        <v>32</v>
      </c>
      <c r="AX344" s="14" t="s">
        <v>78</v>
      </c>
      <c r="AY344" s="255" t="s">
        <v>133</v>
      </c>
    </row>
    <row r="345" s="2" customFormat="1" ht="16.5" customHeight="1">
      <c r="A345" s="39"/>
      <c r="B345" s="40"/>
      <c r="C345" s="213" t="s">
        <v>495</v>
      </c>
      <c r="D345" s="213" t="s">
        <v>135</v>
      </c>
      <c r="E345" s="214" t="s">
        <v>496</v>
      </c>
      <c r="F345" s="215" t="s">
        <v>497</v>
      </c>
      <c r="G345" s="216" t="s">
        <v>406</v>
      </c>
      <c r="H345" s="217">
        <v>4</v>
      </c>
      <c r="I345" s="218"/>
      <c r="J345" s="219">
        <f>ROUND(I345*H345,2)</f>
        <v>0</v>
      </c>
      <c r="K345" s="215" t="s">
        <v>139</v>
      </c>
      <c r="L345" s="45"/>
      <c r="M345" s="220" t="s">
        <v>19</v>
      </c>
      <c r="N345" s="221" t="s">
        <v>42</v>
      </c>
      <c r="O345" s="85"/>
      <c r="P345" s="222">
        <f>O345*H345</f>
        <v>0</v>
      </c>
      <c r="Q345" s="222">
        <v>0.11241</v>
      </c>
      <c r="R345" s="222">
        <f>Q345*H345</f>
        <v>0.44963999999999998</v>
      </c>
      <c r="S345" s="222">
        <v>0</v>
      </c>
      <c r="T345" s="223">
        <f>S345*H345</f>
        <v>0</v>
      </c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R345" s="224" t="s">
        <v>140</v>
      </c>
      <c r="AT345" s="224" t="s">
        <v>135</v>
      </c>
      <c r="AU345" s="224" t="s">
        <v>80</v>
      </c>
      <c r="AY345" s="18" t="s">
        <v>133</v>
      </c>
      <c r="BE345" s="225">
        <f>IF(N345="základní",J345,0)</f>
        <v>0</v>
      </c>
      <c r="BF345" s="225">
        <f>IF(N345="snížená",J345,0)</f>
        <v>0</v>
      </c>
      <c r="BG345" s="225">
        <f>IF(N345="zákl. přenesená",J345,0)</f>
        <v>0</v>
      </c>
      <c r="BH345" s="225">
        <f>IF(N345="sníž. přenesená",J345,0)</f>
        <v>0</v>
      </c>
      <c r="BI345" s="225">
        <f>IF(N345="nulová",J345,0)</f>
        <v>0</v>
      </c>
      <c r="BJ345" s="18" t="s">
        <v>78</v>
      </c>
      <c r="BK345" s="225">
        <f>ROUND(I345*H345,2)</f>
        <v>0</v>
      </c>
      <c r="BL345" s="18" t="s">
        <v>140</v>
      </c>
      <c r="BM345" s="224" t="s">
        <v>498</v>
      </c>
    </row>
    <row r="346" s="2" customFormat="1">
      <c r="A346" s="39"/>
      <c r="B346" s="40"/>
      <c r="C346" s="41"/>
      <c r="D346" s="226" t="s">
        <v>142</v>
      </c>
      <c r="E346" s="41"/>
      <c r="F346" s="227" t="s">
        <v>499</v>
      </c>
      <c r="G346" s="41"/>
      <c r="H346" s="41"/>
      <c r="I346" s="228"/>
      <c r="J346" s="41"/>
      <c r="K346" s="41"/>
      <c r="L346" s="45"/>
      <c r="M346" s="229"/>
      <c r="N346" s="230"/>
      <c r="O346" s="85"/>
      <c r="P346" s="85"/>
      <c r="Q346" s="85"/>
      <c r="R346" s="85"/>
      <c r="S346" s="85"/>
      <c r="T346" s="86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T346" s="18" t="s">
        <v>142</v>
      </c>
      <c r="AU346" s="18" t="s">
        <v>80</v>
      </c>
    </row>
    <row r="347" s="2" customFormat="1">
      <c r="A347" s="39"/>
      <c r="B347" s="40"/>
      <c r="C347" s="41"/>
      <c r="D347" s="231" t="s">
        <v>144</v>
      </c>
      <c r="E347" s="41"/>
      <c r="F347" s="232" t="s">
        <v>500</v>
      </c>
      <c r="G347" s="41"/>
      <c r="H347" s="41"/>
      <c r="I347" s="228"/>
      <c r="J347" s="41"/>
      <c r="K347" s="41"/>
      <c r="L347" s="45"/>
      <c r="M347" s="229"/>
      <c r="N347" s="230"/>
      <c r="O347" s="85"/>
      <c r="P347" s="85"/>
      <c r="Q347" s="85"/>
      <c r="R347" s="85"/>
      <c r="S347" s="85"/>
      <c r="T347" s="86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T347" s="18" t="s">
        <v>144</v>
      </c>
      <c r="AU347" s="18" t="s">
        <v>80</v>
      </c>
    </row>
    <row r="348" s="2" customFormat="1">
      <c r="A348" s="39"/>
      <c r="B348" s="40"/>
      <c r="C348" s="41"/>
      <c r="D348" s="226" t="s">
        <v>146</v>
      </c>
      <c r="E348" s="41"/>
      <c r="F348" s="233" t="s">
        <v>501</v>
      </c>
      <c r="G348" s="41"/>
      <c r="H348" s="41"/>
      <c r="I348" s="228"/>
      <c r="J348" s="41"/>
      <c r="K348" s="41"/>
      <c r="L348" s="45"/>
      <c r="M348" s="229"/>
      <c r="N348" s="230"/>
      <c r="O348" s="85"/>
      <c r="P348" s="85"/>
      <c r="Q348" s="85"/>
      <c r="R348" s="85"/>
      <c r="S348" s="85"/>
      <c r="T348" s="86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T348" s="18" t="s">
        <v>146</v>
      </c>
      <c r="AU348" s="18" t="s">
        <v>80</v>
      </c>
    </row>
    <row r="349" s="13" customFormat="1">
      <c r="A349" s="13"/>
      <c r="B349" s="234"/>
      <c r="C349" s="235"/>
      <c r="D349" s="226" t="s">
        <v>148</v>
      </c>
      <c r="E349" s="236" t="s">
        <v>19</v>
      </c>
      <c r="F349" s="237" t="s">
        <v>502</v>
      </c>
      <c r="G349" s="235"/>
      <c r="H349" s="238">
        <v>4</v>
      </c>
      <c r="I349" s="239"/>
      <c r="J349" s="235"/>
      <c r="K349" s="235"/>
      <c r="L349" s="240"/>
      <c r="M349" s="241"/>
      <c r="N349" s="242"/>
      <c r="O349" s="242"/>
      <c r="P349" s="242"/>
      <c r="Q349" s="242"/>
      <c r="R349" s="242"/>
      <c r="S349" s="242"/>
      <c r="T349" s="24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44" t="s">
        <v>148</v>
      </c>
      <c r="AU349" s="244" t="s">
        <v>80</v>
      </c>
      <c r="AV349" s="13" t="s">
        <v>80</v>
      </c>
      <c r="AW349" s="13" t="s">
        <v>32</v>
      </c>
      <c r="AX349" s="13" t="s">
        <v>78</v>
      </c>
      <c r="AY349" s="244" t="s">
        <v>133</v>
      </c>
    </row>
    <row r="350" s="2" customFormat="1" ht="16.5" customHeight="1">
      <c r="A350" s="39"/>
      <c r="B350" s="40"/>
      <c r="C350" s="256" t="s">
        <v>503</v>
      </c>
      <c r="D350" s="256" t="s">
        <v>261</v>
      </c>
      <c r="E350" s="257" t="s">
        <v>504</v>
      </c>
      <c r="F350" s="258" t="s">
        <v>505</v>
      </c>
      <c r="G350" s="259" t="s">
        <v>406</v>
      </c>
      <c r="H350" s="260">
        <v>4</v>
      </c>
      <c r="I350" s="261"/>
      <c r="J350" s="262">
        <f>ROUND(I350*H350,2)</f>
        <v>0</v>
      </c>
      <c r="K350" s="258" t="s">
        <v>139</v>
      </c>
      <c r="L350" s="263"/>
      <c r="M350" s="264" t="s">
        <v>19</v>
      </c>
      <c r="N350" s="265" t="s">
        <v>42</v>
      </c>
      <c r="O350" s="85"/>
      <c r="P350" s="222">
        <f>O350*H350</f>
        <v>0</v>
      </c>
      <c r="Q350" s="222">
        <v>0.0061000000000000004</v>
      </c>
      <c r="R350" s="222">
        <f>Q350*H350</f>
        <v>0.024400000000000002</v>
      </c>
      <c r="S350" s="222">
        <v>0</v>
      </c>
      <c r="T350" s="223">
        <f>S350*H350</f>
        <v>0</v>
      </c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R350" s="224" t="s">
        <v>194</v>
      </c>
      <c r="AT350" s="224" t="s">
        <v>261</v>
      </c>
      <c r="AU350" s="224" t="s">
        <v>80</v>
      </c>
      <c r="AY350" s="18" t="s">
        <v>133</v>
      </c>
      <c r="BE350" s="225">
        <f>IF(N350="základní",J350,0)</f>
        <v>0</v>
      </c>
      <c r="BF350" s="225">
        <f>IF(N350="snížená",J350,0)</f>
        <v>0</v>
      </c>
      <c r="BG350" s="225">
        <f>IF(N350="zákl. přenesená",J350,0)</f>
        <v>0</v>
      </c>
      <c r="BH350" s="225">
        <f>IF(N350="sníž. přenesená",J350,0)</f>
        <v>0</v>
      </c>
      <c r="BI350" s="225">
        <f>IF(N350="nulová",J350,0)</f>
        <v>0</v>
      </c>
      <c r="BJ350" s="18" t="s">
        <v>78</v>
      </c>
      <c r="BK350" s="225">
        <f>ROUND(I350*H350,2)</f>
        <v>0</v>
      </c>
      <c r="BL350" s="18" t="s">
        <v>140</v>
      </c>
      <c r="BM350" s="224" t="s">
        <v>506</v>
      </c>
    </row>
    <row r="351" s="2" customFormat="1">
      <c r="A351" s="39"/>
      <c r="B351" s="40"/>
      <c r="C351" s="41"/>
      <c r="D351" s="226" t="s">
        <v>142</v>
      </c>
      <c r="E351" s="41"/>
      <c r="F351" s="227" t="s">
        <v>505</v>
      </c>
      <c r="G351" s="41"/>
      <c r="H351" s="41"/>
      <c r="I351" s="228"/>
      <c r="J351" s="41"/>
      <c r="K351" s="41"/>
      <c r="L351" s="45"/>
      <c r="M351" s="229"/>
      <c r="N351" s="230"/>
      <c r="O351" s="85"/>
      <c r="P351" s="85"/>
      <c r="Q351" s="85"/>
      <c r="R351" s="85"/>
      <c r="S351" s="85"/>
      <c r="T351" s="86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T351" s="18" t="s">
        <v>142</v>
      </c>
      <c r="AU351" s="18" t="s">
        <v>80</v>
      </c>
    </row>
    <row r="352" s="2" customFormat="1" ht="16.5" customHeight="1">
      <c r="A352" s="39"/>
      <c r="B352" s="40"/>
      <c r="C352" s="256" t="s">
        <v>507</v>
      </c>
      <c r="D352" s="256" t="s">
        <v>261</v>
      </c>
      <c r="E352" s="257" t="s">
        <v>508</v>
      </c>
      <c r="F352" s="258" t="s">
        <v>509</v>
      </c>
      <c r="G352" s="259" t="s">
        <v>406</v>
      </c>
      <c r="H352" s="260">
        <v>4</v>
      </c>
      <c r="I352" s="261"/>
      <c r="J352" s="262">
        <f>ROUND(I352*H352,2)</f>
        <v>0</v>
      </c>
      <c r="K352" s="258" t="s">
        <v>139</v>
      </c>
      <c r="L352" s="263"/>
      <c r="M352" s="264" t="s">
        <v>19</v>
      </c>
      <c r="N352" s="265" t="s">
        <v>42</v>
      </c>
      <c r="O352" s="85"/>
      <c r="P352" s="222">
        <f>O352*H352</f>
        <v>0</v>
      </c>
      <c r="Q352" s="222">
        <v>0.0030000000000000001</v>
      </c>
      <c r="R352" s="222">
        <f>Q352*H352</f>
        <v>0.012</v>
      </c>
      <c r="S352" s="222">
        <v>0</v>
      </c>
      <c r="T352" s="223">
        <f>S352*H352</f>
        <v>0</v>
      </c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R352" s="224" t="s">
        <v>194</v>
      </c>
      <c r="AT352" s="224" t="s">
        <v>261</v>
      </c>
      <c r="AU352" s="224" t="s">
        <v>80</v>
      </c>
      <c r="AY352" s="18" t="s">
        <v>133</v>
      </c>
      <c r="BE352" s="225">
        <f>IF(N352="základní",J352,0)</f>
        <v>0</v>
      </c>
      <c r="BF352" s="225">
        <f>IF(N352="snížená",J352,0)</f>
        <v>0</v>
      </c>
      <c r="BG352" s="225">
        <f>IF(N352="zákl. přenesená",J352,0)</f>
        <v>0</v>
      </c>
      <c r="BH352" s="225">
        <f>IF(N352="sníž. přenesená",J352,0)</f>
        <v>0</v>
      </c>
      <c r="BI352" s="225">
        <f>IF(N352="nulová",J352,0)</f>
        <v>0</v>
      </c>
      <c r="BJ352" s="18" t="s">
        <v>78</v>
      </c>
      <c r="BK352" s="225">
        <f>ROUND(I352*H352,2)</f>
        <v>0</v>
      </c>
      <c r="BL352" s="18" t="s">
        <v>140</v>
      </c>
      <c r="BM352" s="224" t="s">
        <v>510</v>
      </c>
    </row>
    <row r="353" s="2" customFormat="1">
      <c r="A353" s="39"/>
      <c r="B353" s="40"/>
      <c r="C353" s="41"/>
      <c r="D353" s="226" t="s">
        <v>142</v>
      </c>
      <c r="E353" s="41"/>
      <c r="F353" s="227" t="s">
        <v>509</v>
      </c>
      <c r="G353" s="41"/>
      <c r="H353" s="41"/>
      <c r="I353" s="228"/>
      <c r="J353" s="41"/>
      <c r="K353" s="41"/>
      <c r="L353" s="45"/>
      <c r="M353" s="229"/>
      <c r="N353" s="230"/>
      <c r="O353" s="85"/>
      <c r="P353" s="85"/>
      <c r="Q353" s="85"/>
      <c r="R353" s="85"/>
      <c r="S353" s="85"/>
      <c r="T353" s="86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T353" s="18" t="s">
        <v>142</v>
      </c>
      <c r="AU353" s="18" t="s">
        <v>80</v>
      </c>
    </row>
    <row r="354" s="2" customFormat="1" ht="16.5" customHeight="1">
      <c r="A354" s="39"/>
      <c r="B354" s="40"/>
      <c r="C354" s="256" t="s">
        <v>511</v>
      </c>
      <c r="D354" s="256" t="s">
        <v>261</v>
      </c>
      <c r="E354" s="257" t="s">
        <v>512</v>
      </c>
      <c r="F354" s="258" t="s">
        <v>513</v>
      </c>
      <c r="G354" s="259" t="s">
        <v>406</v>
      </c>
      <c r="H354" s="260">
        <v>15</v>
      </c>
      <c r="I354" s="261"/>
      <c r="J354" s="262">
        <f>ROUND(I354*H354,2)</f>
        <v>0</v>
      </c>
      <c r="K354" s="258" t="s">
        <v>139</v>
      </c>
      <c r="L354" s="263"/>
      <c r="M354" s="264" t="s">
        <v>19</v>
      </c>
      <c r="N354" s="265" t="s">
        <v>42</v>
      </c>
      <c r="O354" s="85"/>
      <c r="P354" s="222">
        <f>O354*H354</f>
        <v>0</v>
      </c>
      <c r="Q354" s="222">
        <v>0.00035</v>
      </c>
      <c r="R354" s="222">
        <f>Q354*H354</f>
        <v>0.0052500000000000003</v>
      </c>
      <c r="S354" s="222">
        <v>0</v>
      </c>
      <c r="T354" s="223">
        <f>S354*H354</f>
        <v>0</v>
      </c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R354" s="224" t="s">
        <v>194</v>
      </c>
      <c r="AT354" s="224" t="s">
        <v>261</v>
      </c>
      <c r="AU354" s="224" t="s">
        <v>80</v>
      </c>
      <c r="AY354" s="18" t="s">
        <v>133</v>
      </c>
      <c r="BE354" s="225">
        <f>IF(N354="základní",J354,0)</f>
        <v>0</v>
      </c>
      <c r="BF354" s="225">
        <f>IF(N354="snížená",J354,0)</f>
        <v>0</v>
      </c>
      <c r="BG354" s="225">
        <f>IF(N354="zákl. přenesená",J354,0)</f>
        <v>0</v>
      </c>
      <c r="BH354" s="225">
        <f>IF(N354="sníž. přenesená",J354,0)</f>
        <v>0</v>
      </c>
      <c r="BI354" s="225">
        <f>IF(N354="nulová",J354,0)</f>
        <v>0</v>
      </c>
      <c r="BJ354" s="18" t="s">
        <v>78</v>
      </c>
      <c r="BK354" s="225">
        <f>ROUND(I354*H354,2)</f>
        <v>0</v>
      </c>
      <c r="BL354" s="18" t="s">
        <v>140</v>
      </c>
      <c r="BM354" s="224" t="s">
        <v>514</v>
      </c>
    </row>
    <row r="355" s="2" customFormat="1">
      <c r="A355" s="39"/>
      <c r="B355" s="40"/>
      <c r="C355" s="41"/>
      <c r="D355" s="226" t="s">
        <v>142</v>
      </c>
      <c r="E355" s="41"/>
      <c r="F355" s="227" t="s">
        <v>513</v>
      </c>
      <c r="G355" s="41"/>
      <c r="H355" s="41"/>
      <c r="I355" s="228"/>
      <c r="J355" s="41"/>
      <c r="K355" s="41"/>
      <c r="L355" s="45"/>
      <c r="M355" s="229"/>
      <c r="N355" s="230"/>
      <c r="O355" s="85"/>
      <c r="P355" s="85"/>
      <c r="Q355" s="85"/>
      <c r="R355" s="85"/>
      <c r="S355" s="85"/>
      <c r="T355" s="86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T355" s="18" t="s">
        <v>142</v>
      </c>
      <c r="AU355" s="18" t="s">
        <v>80</v>
      </c>
    </row>
    <row r="356" s="2" customFormat="1" ht="16.5" customHeight="1">
      <c r="A356" s="39"/>
      <c r="B356" s="40"/>
      <c r="C356" s="256" t="s">
        <v>515</v>
      </c>
      <c r="D356" s="256" t="s">
        <v>261</v>
      </c>
      <c r="E356" s="257" t="s">
        <v>516</v>
      </c>
      <c r="F356" s="258" t="s">
        <v>517</v>
      </c>
      <c r="G356" s="259" t="s">
        <v>406</v>
      </c>
      <c r="H356" s="260">
        <v>4</v>
      </c>
      <c r="I356" s="261"/>
      <c r="J356" s="262">
        <f>ROUND(I356*H356,2)</f>
        <v>0</v>
      </c>
      <c r="K356" s="258" t="s">
        <v>139</v>
      </c>
      <c r="L356" s="263"/>
      <c r="M356" s="264" t="s">
        <v>19</v>
      </c>
      <c r="N356" s="265" t="s">
        <v>42</v>
      </c>
      <c r="O356" s="85"/>
      <c r="P356" s="222">
        <f>O356*H356</f>
        <v>0</v>
      </c>
      <c r="Q356" s="222">
        <v>0.00014999999999999999</v>
      </c>
      <c r="R356" s="222">
        <f>Q356*H356</f>
        <v>0.00059999999999999995</v>
      </c>
      <c r="S356" s="222">
        <v>0</v>
      </c>
      <c r="T356" s="223">
        <f>S356*H356</f>
        <v>0</v>
      </c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R356" s="224" t="s">
        <v>194</v>
      </c>
      <c r="AT356" s="224" t="s">
        <v>261</v>
      </c>
      <c r="AU356" s="224" t="s">
        <v>80</v>
      </c>
      <c r="AY356" s="18" t="s">
        <v>133</v>
      </c>
      <c r="BE356" s="225">
        <f>IF(N356="základní",J356,0)</f>
        <v>0</v>
      </c>
      <c r="BF356" s="225">
        <f>IF(N356="snížená",J356,0)</f>
        <v>0</v>
      </c>
      <c r="BG356" s="225">
        <f>IF(N356="zákl. přenesená",J356,0)</f>
        <v>0</v>
      </c>
      <c r="BH356" s="225">
        <f>IF(N356="sníž. přenesená",J356,0)</f>
        <v>0</v>
      </c>
      <c r="BI356" s="225">
        <f>IF(N356="nulová",J356,0)</f>
        <v>0</v>
      </c>
      <c r="BJ356" s="18" t="s">
        <v>78</v>
      </c>
      <c r="BK356" s="225">
        <f>ROUND(I356*H356,2)</f>
        <v>0</v>
      </c>
      <c r="BL356" s="18" t="s">
        <v>140</v>
      </c>
      <c r="BM356" s="224" t="s">
        <v>518</v>
      </c>
    </row>
    <row r="357" s="2" customFormat="1">
      <c r="A357" s="39"/>
      <c r="B357" s="40"/>
      <c r="C357" s="41"/>
      <c r="D357" s="226" t="s">
        <v>142</v>
      </c>
      <c r="E357" s="41"/>
      <c r="F357" s="227" t="s">
        <v>517</v>
      </c>
      <c r="G357" s="41"/>
      <c r="H357" s="41"/>
      <c r="I357" s="228"/>
      <c r="J357" s="41"/>
      <c r="K357" s="41"/>
      <c r="L357" s="45"/>
      <c r="M357" s="229"/>
      <c r="N357" s="230"/>
      <c r="O357" s="85"/>
      <c r="P357" s="85"/>
      <c r="Q357" s="85"/>
      <c r="R357" s="85"/>
      <c r="S357" s="85"/>
      <c r="T357" s="86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T357" s="18" t="s">
        <v>142</v>
      </c>
      <c r="AU357" s="18" t="s">
        <v>80</v>
      </c>
    </row>
    <row r="358" s="2" customFormat="1" ht="16.5" customHeight="1">
      <c r="A358" s="39"/>
      <c r="B358" s="40"/>
      <c r="C358" s="213" t="s">
        <v>519</v>
      </c>
      <c r="D358" s="213" t="s">
        <v>135</v>
      </c>
      <c r="E358" s="214" t="s">
        <v>520</v>
      </c>
      <c r="F358" s="215" t="s">
        <v>521</v>
      </c>
      <c r="G358" s="216" t="s">
        <v>181</v>
      </c>
      <c r="H358" s="217">
        <v>871</v>
      </c>
      <c r="I358" s="218"/>
      <c r="J358" s="219">
        <f>ROUND(I358*H358,2)</f>
        <v>0</v>
      </c>
      <c r="K358" s="215" t="s">
        <v>139</v>
      </c>
      <c r="L358" s="45"/>
      <c r="M358" s="220" t="s">
        <v>19</v>
      </c>
      <c r="N358" s="221" t="s">
        <v>42</v>
      </c>
      <c r="O358" s="85"/>
      <c r="P358" s="222">
        <f>O358*H358</f>
        <v>0</v>
      </c>
      <c r="Q358" s="222">
        <v>0.089779999999999999</v>
      </c>
      <c r="R358" s="222">
        <f>Q358*H358</f>
        <v>78.19838</v>
      </c>
      <c r="S358" s="222">
        <v>0</v>
      </c>
      <c r="T358" s="223">
        <f>S358*H358</f>
        <v>0</v>
      </c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R358" s="224" t="s">
        <v>140</v>
      </c>
      <c r="AT358" s="224" t="s">
        <v>135</v>
      </c>
      <c r="AU358" s="224" t="s">
        <v>80</v>
      </c>
      <c r="AY358" s="18" t="s">
        <v>133</v>
      </c>
      <c r="BE358" s="225">
        <f>IF(N358="základní",J358,0)</f>
        <v>0</v>
      </c>
      <c r="BF358" s="225">
        <f>IF(N358="snížená",J358,0)</f>
        <v>0</v>
      </c>
      <c r="BG358" s="225">
        <f>IF(N358="zákl. přenesená",J358,0)</f>
        <v>0</v>
      </c>
      <c r="BH358" s="225">
        <f>IF(N358="sníž. přenesená",J358,0)</f>
        <v>0</v>
      </c>
      <c r="BI358" s="225">
        <f>IF(N358="nulová",J358,0)</f>
        <v>0</v>
      </c>
      <c r="BJ358" s="18" t="s">
        <v>78</v>
      </c>
      <c r="BK358" s="225">
        <f>ROUND(I358*H358,2)</f>
        <v>0</v>
      </c>
      <c r="BL358" s="18" t="s">
        <v>140</v>
      </c>
      <c r="BM358" s="224" t="s">
        <v>522</v>
      </c>
    </row>
    <row r="359" s="2" customFormat="1">
      <c r="A359" s="39"/>
      <c r="B359" s="40"/>
      <c r="C359" s="41"/>
      <c r="D359" s="226" t="s">
        <v>142</v>
      </c>
      <c r="E359" s="41"/>
      <c r="F359" s="227" t="s">
        <v>523</v>
      </c>
      <c r="G359" s="41"/>
      <c r="H359" s="41"/>
      <c r="I359" s="228"/>
      <c r="J359" s="41"/>
      <c r="K359" s="41"/>
      <c r="L359" s="45"/>
      <c r="M359" s="229"/>
      <c r="N359" s="230"/>
      <c r="O359" s="85"/>
      <c r="P359" s="85"/>
      <c r="Q359" s="85"/>
      <c r="R359" s="85"/>
      <c r="S359" s="85"/>
      <c r="T359" s="86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T359" s="18" t="s">
        <v>142</v>
      </c>
      <c r="AU359" s="18" t="s">
        <v>80</v>
      </c>
    </row>
    <row r="360" s="2" customFormat="1">
      <c r="A360" s="39"/>
      <c r="B360" s="40"/>
      <c r="C360" s="41"/>
      <c r="D360" s="231" t="s">
        <v>144</v>
      </c>
      <c r="E360" s="41"/>
      <c r="F360" s="232" t="s">
        <v>524</v>
      </c>
      <c r="G360" s="41"/>
      <c r="H360" s="41"/>
      <c r="I360" s="228"/>
      <c r="J360" s="41"/>
      <c r="K360" s="41"/>
      <c r="L360" s="45"/>
      <c r="M360" s="229"/>
      <c r="N360" s="230"/>
      <c r="O360" s="85"/>
      <c r="P360" s="85"/>
      <c r="Q360" s="85"/>
      <c r="R360" s="85"/>
      <c r="S360" s="85"/>
      <c r="T360" s="86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T360" s="18" t="s">
        <v>144</v>
      </c>
      <c r="AU360" s="18" t="s">
        <v>80</v>
      </c>
    </row>
    <row r="361" s="2" customFormat="1">
      <c r="A361" s="39"/>
      <c r="B361" s="40"/>
      <c r="C361" s="41"/>
      <c r="D361" s="226" t="s">
        <v>146</v>
      </c>
      <c r="E361" s="41"/>
      <c r="F361" s="233" t="s">
        <v>525</v>
      </c>
      <c r="G361" s="41"/>
      <c r="H361" s="41"/>
      <c r="I361" s="228"/>
      <c r="J361" s="41"/>
      <c r="K361" s="41"/>
      <c r="L361" s="45"/>
      <c r="M361" s="229"/>
      <c r="N361" s="230"/>
      <c r="O361" s="85"/>
      <c r="P361" s="85"/>
      <c r="Q361" s="85"/>
      <c r="R361" s="85"/>
      <c r="S361" s="85"/>
      <c r="T361" s="86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T361" s="18" t="s">
        <v>146</v>
      </c>
      <c r="AU361" s="18" t="s">
        <v>80</v>
      </c>
    </row>
    <row r="362" s="13" customFormat="1">
      <c r="A362" s="13"/>
      <c r="B362" s="234"/>
      <c r="C362" s="235"/>
      <c r="D362" s="226" t="s">
        <v>148</v>
      </c>
      <c r="E362" s="236" t="s">
        <v>19</v>
      </c>
      <c r="F362" s="237" t="s">
        <v>526</v>
      </c>
      <c r="G362" s="235"/>
      <c r="H362" s="238">
        <v>871</v>
      </c>
      <c r="I362" s="239"/>
      <c r="J362" s="235"/>
      <c r="K362" s="235"/>
      <c r="L362" s="240"/>
      <c r="M362" s="241"/>
      <c r="N362" s="242"/>
      <c r="O362" s="242"/>
      <c r="P362" s="242"/>
      <c r="Q362" s="242"/>
      <c r="R362" s="242"/>
      <c r="S362" s="242"/>
      <c r="T362" s="24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44" t="s">
        <v>148</v>
      </c>
      <c r="AU362" s="244" t="s">
        <v>80</v>
      </c>
      <c r="AV362" s="13" t="s">
        <v>80</v>
      </c>
      <c r="AW362" s="13" t="s">
        <v>32</v>
      </c>
      <c r="AX362" s="13" t="s">
        <v>78</v>
      </c>
      <c r="AY362" s="244" t="s">
        <v>133</v>
      </c>
    </row>
    <row r="363" s="2" customFormat="1" ht="16.5" customHeight="1">
      <c r="A363" s="39"/>
      <c r="B363" s="40"/>
      <c r="C363" s="256" t="s">
        <v>527</v>
      </c>
      <c r="D363" s="256" t="s">
        <v>261</v>
      </c>
      <c r="E363" s="257" t="s">
        <v>528</v>
      </c>
      <c r="F363" s="258" t="s">
        <v>529</v>
      </c>
      <c r="G363" s="259" t="s">
        <v>138</v>
      </c>
      <c r="H363" s="260">
        <v>87.099999999999994</v>
      </c>
      <c r="I363" s="261"/>
      <c r="J363" s="262">
        <f>ROUND(I363*H363,2)</f>
        <v>0</v>
      </c>
      <c r="K363" s="258" t="s">
        <v>139</v>
      </c>
      <c r="L363" s="263"/>
      <c r="M363" s="264" t="s">
        <v>19</v>
      </c>
      <c r="N363" s="265" t="s">
        <v>42</v>
      </c>
      <c r="O363" s="85"/>
      <c r="P363" s="222">
        <f>O363*H363</f>
        <v>0</v>
      </c>
      <c r="Q363" s="222">
        <v>0.222</v>
      </c>
      <c r="R363" s="222">
        <f>Q363*H363</f>
        <v>19.336199999999998</v>
      </c>
      <c r="S363" s="222">
        <v>0</v>
      </c>
      <c r="T363" s="223">
        <f>S363*H363</f>
        <v>0</v>
      </c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R363" s="224" t="s">
        <v>194</v>
      </c>
      <c r="AT363" s="224" t="s">
        <v>261</v>
      </c>
      <c r="AU363" s="224" t="s">
        <v>80</v>
      </c>
      <c r="AY363" s="18" t="s">
        <v>133</v>
      </c>
      <c r="BE363" s="225">
        <f>IF(N363="základní",J363,0)</f>
        <v>0</v>
      </c>
      <c r="BF363" s="225">
        <f>IF(N363="snížená",J363,0)</f>
        <v>0</v>
      </c>
      <c r="BG363" s="225">
        <f>IF(N363="zákl. přenesená",J363,0)</f>
        <v>0</v>
      </c>
      <c r="BH363" s="225">
        <f>IF(N363="sníž. přenesená",J363,0)</f>
        <v>0</v>
      </c>
      <c r="BI363" s="225">
        <f>IF(N363="nulová",J363,0)</f>
        <v>0</v>
      </c>
      <c r="BJ363" s="18" t="s">
        <v>78</v>
      </c>
      <c r="BK363" s="225">
        <f>ROUND(I363*H363,2)</f>
        <v>0</v>
      </c>
      <c r="BL363" s="18" t="s">
        <v>140</v>
      </c>
      <c r="BM363" s="224" t="s">
        <v>530</v>
      </c>
    </row>
    <row r="364" s="2" customFormat="1">
      <c r="A364" s="39"/>
      <c r="B364" s="40"/>
      <c r="C364" s="41"/>
      <c r="D364" s="226" t="s">
        <v>142</v>
      </c>
      <c r="E364" s="41"/>
      <c r="F364" s="227" t="s">
        <v>529</v>
      </c>
      <c r="G364" s="41"/>
      <c r="H364" s="41"/>
      <c r="I364" s="228"/>
      <c r="J364" s="41"/>
      <c r="K364" s="41"/>
      <c r="L364" s="45"/>
      <c r="M364" s="229"/>
      <c r="N364" s="230"/>
      <c r="O364" s="85"/>
      <c r="P364" s="85"/>
      <c r="Q364" s="85"/>
      <c r="R364" s="85"/>
      <c r="S364" s="85"/>
      <c r="T364" s="86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T364" s="18" t="s">
        <v>142</v>
      </c>
      <c r="AU364" s="18" t="s">
        <v>80</v>
      </c>
    </row>
    <row r="365" s="13" customFormat="1">
      <c r="A365" s="13"/>
      <c r="B365" s="234"/>
      <c r="C365" s="235"/>
      <c r="D365" s="226" t="s">
        <v>148</v>
      </c>
      <c r="E365" s="236" t="s">
        <v>19</v>
      </c>
      <c r="F365" s="237" t="s">
        <v>531</v>
      </c>
      <c r="G365" s="235"/>
      <c r="H365" s="238">
        <v>87.099999999999994</v>
      </c>
      <c r="I365" s="239"/>
      <c r="J365" s="235"/>
      <c r="K365" s="235"/>
      <c r="L365" s="240"/>
      <c r="M365" s="241"/>
      <c r="N365" s="242"/>
      <c r="O365" s="242"/>
      <c r="P365" s="242"/>
      <c r="Q365" s="242"/>
      <c r="R365" s="242"/>
      <c r="S365" s="242"/>
      <c r="T365" s="24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44" t="s">
        <v>148</v>
      </c>
      <c r="AU365" s="244" t="s">
        <v>80</v>
      </c>
      <c r="AV365" s="13" t="s">
        <v>80</v>
      </c>
      <c r="AW365" s="13" t="s">
        <v>32</v>
      </c>
      <c r="AX365" s="13" t="s">
        <v>78</v>
      </c>
      <c r="AY365" s="244" t="s">
        <v>133</v>
      </c>
    </row>
    <row r="366" s="2" customFormat="1" ht="16.5" customHeight="1">
      <c r="A366" s="39"/>
      <c r="B366" s="40"/>
      <c r="C366" s="213" t="s">
        <v>532</v>
      </c>
      <c r="D366" s="213" t="s">
        <v>135</v>
      </c>
      <c r="E366" s="214" t="s">
        <v>533</v>
      </c>
      <c r="F366" s="215" t="s">
        <v>534</v>
      </c>
      <c r="G366" s="216" t="s">
        <v>181</v>
      </c>
      <c r="H366" s="217">
        <v>441.19999999999999</v>
      </c>
      <c r="I366" s="218"/>
      <c r="J366" s="219">
        <f>ROUND(I366*H366,2)</f>
        <v>0</v>
      </c>
      <c r="K366" s="215" t="s">
        <v>139</v>
      </c>
      <c r="L366" s="45"/>
      <c r="M366" s="220" t="s">
        <v>19</v>
      </c>
      <c r="N366" s="221" t="s">
        <v>42</v>
      </c>
      <c r="O366" s="85"/>
      <c r="P366" s="222">
        <f>O366*H366</f>
        <v>0</v>
      </c>
      <c r="Q366" s="222">
        <v>0.15540000000000001</v>
      </c>
      <c r="R366" s="222">
        <f>Q366*H366</f>
        <v>68.562480000000008</v>
      </c>
      <c r="S366" s="222">
        <v>0</v>
      </c>
      <c r="T366" s="223">
        <f>S366*H366</f>
        <v>0</v>
      </c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R366" s="224" t="s">
        <v>140</v>
      </c>
      <c r="AT366" s="224" t="s">
        <v>135</v>
      </c>
      <c r="AU366" s="224" t="s">
        <v>80</v>
      </c>
      <c r="AY366" s="18" t="s">
        <v>133</v>
      </c>
      <c r="BE366" s="225">
        <f>IF(N366="základní",J366,0)</f>
        <v>0</v>
      </c>
      <c r="BF366" s="225">
        <f>IF(N366="snížená",J366,0)</f>
        <v>0</v>
      </c>
      <c r="BG366" s="225">
        <f>IF(N366="zákl. přenesená",J366,0)</f>
        <v>0</v>
      </c>
      <c r="BH366" s="225">
        <f>IF(N366="sníž. přenesená",J366,0)</f>
        <v>0</v>
      </c>
      <c r="BI366" s="225">
        <f>IF(N366="nulová",J366,0)</f>
        <v>0</v>
      </c>
      <c r="BJ366" s="18" t="s">
        <v>78</v>
      </c>
      <c r="BK366" s="225">
        <f>ROUND(I366*H366,2)</f>
        <v>0</v>
      </c>
      <c r="BL366" s="18" t="s">
        <v>140</v>
      </c>
      <c r="BM366" s="224" t="s">
        <v>535</v>
      </c>
    </row>
    <row r="367" s="2" customFormat="1">
      <c r="A367" s="39"/>
      <c r="B367" s="40"/>
      <c r="C367" s="41"/>
      <c r="D367" s="226" t="s">
        <v>142</v>
      </c>
      <c r="E367" s="41"/>
      <c r="F367" s="227" t="s">
        <v>536</v>
      </c>
      <c r="G367" s="41"/>
      <c r="H367" s="41"/>
      <c r="I367" s="228"/>
      <c r="J367" s="41"/>
      <c r="K367" s="41"/>
      <c r="L367" s="45"/>
      <c r="M367" s="229"/>
      <c r="N367" s="230"/>
      <c r="O367" s="85"/>
      <c r="P367" s="85"/>
      <c r="Q367" s="85"/>
      <c r="R367" s="85"/>
      <c r="S367" s="85"/>
      <c r="T367" s="86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T367" s="18" t="s">
        <v>142</v>
      </c>
      <c r="AU367" s="18" t="s">
        <v>80</v>
      </c>
    </row>
    <row r="368" s="2" customFormat="1">
      <c r="A368" s="39"/>
      <c r="B368" s="40"/>
      <c r="C368" s="41"/>
      <c r="D368" s="231" t="s">
        <v>144</v>
      </c>
      <c r="E368" s="41"/>
      <c r="F368" s="232" t="s">
        <v>537</v>
      </c>
      <c r="G368" s="41"/>
      <c r="H368" s="41"/>
      <c r="I368" s="228"/>
      <c r="J368" s="41"/>
      <c r="K368" s="41"/>
      <c r="L368" s="45"/>
      <c r="M368" s="229"/>
      <c r="N368" s="230"/>
      <c r="O368" s="85"/>
      <c r="P368" s="85"/>
      <c r="Q368" s="85"/>
      <c r="R368" s="85"/>
      <c r="S368" s="85"/>
      <c r="T368" s="86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T368" s="18" t="s">
        <v>144</v>
      </c>
      <c r="AU368" s="18" t="s">
        <v>80</v>
      </c>
    </row>
    <row r="369" s="2" customFormat="1">
      <c r="A369" s="39"/>
      <c r="B369" s="40"/>
      <c r="C369" s="41"/>
      <c r="D369" s="226" t="s">
        <v>146</v>
      </c>
      <c r="E369" s="41"/>
      <c r="F369" s="233" t="s">
        <v>538</v>
      </c>
      <c r="G369" s="41"/>
      <c r="H369" s="41"/>
      <c r="I369" s="228"/>
      <c r="J369" s="41"/>
      <c r="K369" s="41"/>
      <c r="L369" s="45"/>
      <c r="M369" s="229"/>
      <c r="N369" s="230"/>
      <c r="O369" s="85"/>
      <c r="P369" s="85"/>
      <c r="Q369" s="85"/>
      <c r="R369" s="85"/>
      <c r="S369" s="85"/>
      <c r="T369" s="86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T369" s="18" t="s">
        <v>146</v>
      </c>
      <c r="AU369" s="18" t="s">
        <v>80</v>
      </c>
    </row>
    <row r="370" s="13" customFormat="1">
      <c r="A370" s="13"/>
      <c r="B370" s="234"/>
      <c r="C370" s="235"/>
      <c r="D370" s="226" t="s">
        <v>148</v>
      </c>
      <c r="E370" s="236" t="s">
        <v>19</v>
      </c>
      <c r="F370" s="237" t="s">
        <v>539</v>
      </c>
      <c r="G370" s="235"/>
      <c r="H370" s="238">
        <v>441.19999999999999</v>
      </c>
      <c r="I370" s="239"/>
      <c r="J370" s="235"/>
      <c r="K370" s="235"/>
      <c r="L370" s="240"/>
      <c r="M370" s="241"/>
      <c r="N370" s="242"/>
      <c r="O370" s="242"/>
      <c r="P370" s="242"/>
      <c r="Q370" s="242"/>
      <c r="R370" s="242"/>
      <c r="S370" s="242"/>
      <c r="T370" s="24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44" t="s">
        <v>148</v>
      </c>
      <c r="AU370" s="244" t="s">
        <v>80</v>
      </c>
      <c r="AV370" s="13" t="s">
        <v>80</v>
      </c>
      <c r="AW370" s="13" t="s">
        <v>32</v>
      </c>
      <c r="AX370" s="13" t="s">
        <v>78</v>
      </c>
      <c r="AY370" s="244" t="s">
        <v>133</v>
      </c>
    </row>
    <row r="371" s="2" customFormat="1" ht="16.5" customHeight="1">
      <c r="A371" s="39"/>
      <c r="B371" s="40"/>
      <c r="C371" s="256" t="s">
        <v>540</v>
      </c>
      <c r="D371" s="256" t="s">
        <v>261</v>
      </c>
      <c r="E371" s="257" t="s">
        <v>541</v>
      </c>
      <c r="F371" s="258" t="s">
        <v>542</v>
      </c>
      <c r="G371" s="259" t="s">
        <v>181</v>
      </c>
      <c r="H371" s="260">
        <v>163</v>
      </c>
      <c r="I371" s="261"/>
      <c r="J371" s="262">
        <f>ROUND(I371*H371,2)</f>
        <v>0</v>
      </c>
      <c r="K371" s="258" t="s">
        <v>139</v>
      </c>
      <c r="L371" s="263"/>
      <c r="M371" s="264" t="s">
        <v>19</v>
      </c>
      <c r="N371" s="265" t="s">
        <v>42</v>
      </c>
      <c r="O371" s="85"/>
      <c r="P371" s="222">
        <f>O371*H371</f>
        <v>0</v>
      </c>
      <c r="Q371" s="222">
        <v>0.048300000000000003</v>
      </c>
      <c r="R371" s="222">
        <f>Q371*H371</f>
        <v>7.8729000000000005</v>
      </c>
      <c r="S371" s="222">
        <v>0</v>
      </c>
      <c r="T371" s="223">
        <f>S371*H371</f>
        <v>0</v>
      </c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R371" s="224" t="s">
        <v>194</v>
      </c>
      <c r="AT371" s="224" t="s">
        <v>261</v>
      </c>
      <c r="AU371" s="224" t="s">
        <v>80</v>
      </c>
      <c r="AY371" s="18" t="s">
        <v>133</v>
      </c>
      <c r="BE371" s="225">
        <f>IF(N371="základní",J371,0)</f>
        <v>0</v>
      </c>
      <c r="BF371" s="225">
        <f>IF(N371="snížená",J371,0)</f>
        <v>0</v>
      </c>
      <c r="BG371" s="225">
        <f>IF(N371="zákl. přenesená",J371,0)</f>
        <v>0</v>
      </c>
      <c r="BH371" s="225">
        <f>IF(N371="sníž. přenesená",J371,0)</f>
        <v>0</v>
      </c>
      <c r="BI371" s="225">
        <f>IF(N371="nulová",J371,0)</f>
        <v>0</v>
      </c>
      <c r="BJ371" s="18" t="s">
        <v>78</v>
      </c>
      <c r="BK371" s="225">
        <f>ROUND(I371*H371,2)</f>
        <v>0</v>
      </c>
      <c r="BL371" s="18" t="s">
        <v>140</v>
      </c>
      <c r="BM371" s="224" t="s">
        <v>543</v>
      </c>
    </row>
    <row r="372" s="2" customFormat="1">
      <c r="A372" s="39"/>
      <c r="B372" s="40"/>
      <c r="C372" s="41"/>
      <c r="D372" s="226" t="s">
        <v>142</v>
      </c>
      <c r="E372" s="41"/>
      <c r="F372" s="227" t="s">
        <v>542</v>
      </c>
      <c r="G372" s="41"/>
      <c r="H372" s="41"/>
      <c r="I372" s="228"/>
      <c r="J372" s="41"/>
      <c r="K372" s="41"/>
      <c r="L372" s="45"/>
      <c r="M372" s="229"/>
      <c r="N372" s="230"/>
      <c r="O372" s="85"/>
      <c r="P372" s="85"/>
      <c r="Q372" s="85"/>
      <c r="R372" s="85"/>
      <c r="S372" s="85"/>
      <c r="T372" s="86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T372" s="18" t="s">
        <v>142</v>
      </c>
      <c r="AU372" s="18" t="s">
        <v>80</v>
      </c>
    </row>
    <row r="373" s="13" customFormat="1">
      <c r="A373" s="13"/>
      <c r="B373" s="234"/>
      <c r="C373" s="235"/>
      <c r="D373" s="226" t="s">
        <v>148</v>
      </c>
      <c r="E373" s="236" t="s">
        <v>19</v>
      </c>
      <c r="F373" s="237" t="s">
        <v>544</v>
      </c>
      <c r="G373" s="235"/>
      <c r="H373" s="238">
        <v>163</v>
      </c>
      <c r="I373" s="239"/>
      <c r="J373" s="235"/>
      <c r="K373" s="235"/>
      <c r="L373" s="240"/>
      <c r="M373" s="241"/>
      <c r="N373" s="242"/>
      <c r="O373" s="242"/>
      <c r="P373" s="242"/>
      <c r="Q373" s="242"/>
      <c r="R373" s="242"/>
      <c r="S373" s="242"/>
      <c r="T373" s="24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44" t="s">
        <v>148</v>
      </c>
      <c r="AU373" s="244" t="s">
        <v>80</v>
      </c>
      <c r="AV373" s="13" t="s">
        <v>80</v>
      </c>
      <c r="AW373" s="13" t="s">
        <v>32</v>
      </c>
      <c r="AX373" s="13" t="s">
        <v>78</v>
      </c>
      <c r="AY373" s="244" t="s">
        <v>133</v>
      </c>
    </row>
    <row r="374" s="2" customFormat="1" ht="16.5" customHeight="1">
      <c r="A374" s="39"/>
      <c r="B374" s="40"/>
      <c r="C374" s="256" t="s">
        <v>545</v>
      </c>
      <c r="D374" s="256" t="s">
        <v>261</v>
      </c>
      <c r="E374" s="257" t="s">
        <v>546</v>
      </c>
      <c r="F374" s="258" t="s">
        <v>547</v>
      </c>
      <c r="G374" s="259" t="s">
        <v>181</v>
      </c>
      <c r="H374" s="260">
        <v>273</v>
      </c>
      <c r="I374" s="261"/>
      <c r="J374" s="262">
        <f>ROUND(I374*H374,2)</f>
        <v>0</v>
      </c>
      <c r="K374" s="258" t="s">
        <v>139</v>
      </c>
      <c r="L374" s="263"/>
      <c r="M374" s="264" t="s">
        <v>19</v>
      </c>
      <c r="N374" s="265" t="s">
        <v>42</v>
      </c>
      <c r="O374" s="85"/>
      <c r="P374" s="222">
        <f>O374*H374</f>
        <v>0</v>
      </c>
      <c r="Q374" s="222">
        <v>0.080000000000000002</v>
      </c>
      <c r="R374" s="222">
        <f>Q374*H374</f>
        <v>21.84</v>
      </c>
      <c r="S374" s="222">
        <v>0</v>
      </c>
      <c r="T374" s="223">
        <f>S374*H374</f>
        <v>0</v>
      </c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R374" s="224" t="s">
        <v>194</v>
      </c>
      <c r="AT374" s="224" t="s">
        <v>261</v>
      </c>
      <c r="AU374" s="224" t="s">
        <v>80</v>
      </c>
      <c r="AY374" s="18" t="s">
        <v>133</v>
      </c>
      <c r="BE374" s="225">
        <f>IF(N374="základní",J374,0)</f>
        <v>0</v>
      </c>
      <c r="BF374" s="225">
        <f>IF(N374="snížená",J374,0)</f>
        <v>0</v>
      </c>
      <c r="BG374" s="225">
        <f>IF(N374="zákl. přenesená",J374,0)</f>
        <v>0</v>
      </c>
      <c r="BH374" s="225">
        <f>IF(N374="sníž. přenesená",J374,0)</f>
        <v>0</v>
      </c>
      <c r="BI374" s="225">
        <f>IF(N374="nulová",J374,0)</f>
        <v>0</v>
      </c>
      <c r="BJ374" s="18" t="s">
        <v>78</v>
      </c>
      <c r="BK374" s="225">
        <f>ROUND(I374*H374,2)</f>
        <v>0</v>
      </c>
      <c r="BL374" s="18" t="s">
        <v>140</v>
      </c>
      <c r="BM374" s="224" t="s">
        <v>548</v>
      </c>
    </row>
    <row r="375" s="2" customFormat="1">
      <c r="A375" s="39"/>
      <c r="B375" s="40"/>
      <c r="C375" s="41"/>
      <c r="D375" s="226" t="s">
        <v>142</v>
      </c>
      <c r="E375" s="41"/>
      <c r="F375" s="227" t="s">
        <v>547</v>
      </c>
      <c r="G375" s="41"/>
      <c r="H375" s="41"/>
      <c r="I375" s="228"/>
      <c r="J375" s="41"/>
      <c r="K375" s="41"/>
      <c r="L375" s="45"/>
      <c r="M375" s="229"/>
      <c r="N375" s="230"/>
      <c r="O375" s="85"/>
      <c r="P375" s="85"/>
      <c r="Q375" s="85"/>
      <c r="R375" s="85"/>
      <c r="S375" s="85"/>
      <c r="T375" s="86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T375" s="18" t="s">
        <v>142</v>
      </c>
      <c r="AU375" s="18" t="s">
        <v>80</v>
      </c>
    </row>
    <row r="376" s="13" customFormat="1">
      <c r="A376" s="13"/>
      <c r="B376" s="234"/>
      <c r="C376" s="235"/>
      <c r="D376" s="226" t="s">
        <v>148</v>
      </c>
      <c r="E376" s="236" t="s">
        <v>19</v>
      </c>
      <c r="F376" s="237" t="s">
        <v>549</v>
      </c>
      <c r="G376" s="235"/>
      <c r="H376" s="238">
        <v>273</v>
      </c>
      <c r="I376" s="239"/>
      <c r="J376" s="235"/>
      <c r="K376" s="235"/>
      <c r="L376" s="240"/>
      <c r="M376" s="241"/>
      <c r="N376" s="242"/>
      <c r="O376" s="242"/>
      <c r="P376" s="242"/>
      <c r="Q376" s="242"/>
      <c r="R376" s="242"/>
      <c r="S376" s="242"/>
      <c r="T376" s="24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44" t="s">
        <v>148</v>
      </c>
      <c r="AU376" s="244" t="s">
        <v>80</v>
      </c>
      <c r="AV376" s="13" t="s">
        <v>80</v>
      </c>
      <c r="AW376" s="13" t="s">
        <v>32</v>
      </c>
      <c r="AX376" s="13" t="s">
        <v>78</v>
      </c>
      <c r="AY376" s="244" t="s">
        <v>133</v>
      </c>
    </row>
    <row r="377" s="2" customFormat="1" ht="16.5" customHeight="1">
      <c r="A377" s="39"/>
      <c r="B377" s="40"/>
      <c r="C377" s="256" t="s">
        <v>550</v>
      </c>
      <c r="D377" s="256" t="s">
        <v>261</v>
      </c>
      <c r="E377" s="257" t="s">
        <v>551</v>
      </c>
      <c r="F377" s="258" t="s">
        <v>552</v>
      </c>
      <c r="G377" s="259" t="s">
        <v>181</v>
      </c>
      <c r="H377" s="260">
        <v>14</v>
      </c>
      <c r="I377" s="261"/>
      <c r="J377" s="262">
        <f>ROUND(I377*H377,2)</f>
        <v>0</v>
      </c>
      <c r="K377" s="258" t="s">
        <v>139</v>
      </c>
      <c r="L377" s="263"/>
      <c r="M377" s="264" t="s">
        <v>19</v>
      </c>
      <c r="N377" s="265" t="s">
        <v>42</v>
      </c>
      <c r="O377" s="85"/>
      <c r="P377" s="222">
        <f>O377*H377</f>
        <v>0</v>
      </c>
      <c r="Q377" s="222">
        <v>0.065670000000000006</v>
      </c>
      <c r="R377" s="222">
        <f>Q377*H377</f>
        <v>0.91938000000000009</v>
      </c>
      <c r="S377" s="222">
        <v>0</v>
      </c>
      <c r="T377" s="223">
        <f>S377*H377</f>
        <v>0</v>
      </c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R377" s="224" t="s">
        <v>194</v>
      </c>
      <c r="AT377" s="224" t="s">
        <v>261</v>
      </c>
      <c r="AU377" s="224" t="s">
        <v>80</v>
      </c>
      <c r="AY377" s="18" t="s">
        <v>133</v>
      </c>
      <c r="BE377" s="225">
        <f>IF(N377="základní",J377,0)</f>
        <v>0</v>
      </c>
      <c r="BF377" s="225">
        <f>IF(N377="snížená",J377,0)</f>
        <v>0</v>
      </c>
      <c r="BG377" s="225">
        <f>IF(N377="zákl. přenesená",J377,0)</f>
        <v>0</v>
      </c>
      <c r="BH377" s="225">
        <f>IF(N377="sníž. přenesená",J377,0)</f>
        <v>0</v>
      </c>
      <c r="BI377" s="225">
        <f>IF(N377="nulová",J377,0)</f>
        <v>0</v>
      </c>
      <c r="BJ377" s="18" t="s">
        <v>78</v>
      </c>
      <c r="BK377" s="225">
        <f>ROUND(I377*H377,2)</f>
        <v>0</v>
      </c>
      <c r="BL377" s="18" t="s">
        <v>140</v>
      </c>
      <c r="BM377" s="224" t="s">
        <v>553</v>
      </c>
    </row>
    <row r="378" s="2" customFormat="1">
      <c r="A378" s="39"/>
      <c r="B378" s="40"/>
      <c r="C378" s="41"/>
      <c r="D378" s="226" t="s">
        <v>142</v>
      </c>
      <c r="E378" s="41"/>
      <c r="F378" s="227" t="s">
        <v>552</v>
      </c>
      <c r="G378" s="41"/>
      <c r="H378" s="41"/>
      <c r="I378" s="228"/>
      <c r="J378" s="41"/>
      <c r="K378" s="41"/>
      <c r="L378" s="45"/>
      <c r="M378" s="229"/>
      <c r="N378" s="230"/>
      <c r="O378" s="85"/>
      <c r="P378" s="85"/>
      <c r="Q378" s="85"/>
      <c r="R378" s="85"/>
      <c r="S378" s="85"/>
      <c r="T378" s="86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T378" s="18" t="s">
        <v>142</v>
      </c>
      <c r="AU378" s="18" t="s">
        <v>80</v>
      </c>
    </row>
    <row r="379" s="13" customFormat="1">
      <c r="A379" s="13"/>
      <c r="B379" s="234"/>
      <c r="C379" s="235"/>
      <c r="D379" s="226" t="s">
        <v>148</v>
      </c>
      <c r="E379" s="236" t="s">
        <v>19</v>
      </c>
      <c r="F379" s="237" t="s">
        <v>554</v>
      </c>
      <c r="G379" s="235"/>
      <c r="H379" s="238">
        <v>7</v>
      </c>
      <c r="I379" s="239"/>
      <c r="J379" s="235"/>
      <c r="K379" s="235"/>
      <c r="L379" s="240"/>
      <c r="M379" s="241"/>
      <c r="N379" s="242"/>
      <c r="O379" s="242"/>
      <c r="P379" s="242"/>
      <c r="Q379" s="242"/>
      <c r="R379" s="242"/>
      <c r="S379" s="242"/>
      <c r="T379" s="24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44" t="s">
        <v>148</v>
      </c>
      <c r="AU379" s="244" t="s">
        <v>80</v>
      </c>
      <c r="AV379" s="13" t="s">
        <v>80</v>
      </c>
      <c r="AW379" s="13" t="s">
        <v>32</v>
      </c>
      <c r="AX379" s="13" t="s">
        <v>71</v>
      </c>
      <c r="AY379" s="244" t="s">
        <v>133</v>
      </c>
    </row>
    <row r="380" s="13" customFormat="1">
      <c r="A380" s="13"/>
      <c r="B380" s="234"/>
      <c r="C380" s="235"/>
      <c r="D380" s="226" t="s">
        <v>148</v>
      </c>
      <c r="E380" s="236" t="s">
        <v>19</v>
      </c>
      <c r="F380" s="237" t="s">
        <v>555</v>
      </c>
      <c r="G380" s="235"/>
      <c r="H380" s="238">
        <v>7</v>
      </c>
      <c r="I380" s="239"/>
      <c r="J380" s="235"/>
      <c r="K380" s="235"/>
      <c r="L380" s="240"/>
      <c r="M380" s="241"/>
      <c r="N380" s="242"/>
      <c r="O380" s="242"/>
      <c r="P380" s="242"/>
      <c r="Q380" s="242"/>
      <c r="R380" s="242"/>
      <c r="S380" s="242"/>
      <c r="T380" s="24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44" t="s">
        <v>148</v>
      </c>
      <c r="AU380" s="244" t="s">
        <v>80</v>
      </c>
      <c r="AV380" s="13" t="s">
        <v>80</v>
      </c>
      <c r="AW380" s="13" t="s">
        <v>32</v>
      </c>
      <c r="AX380" s="13" t="s">
        <v>71</v>
      </c>
      <c r="AY380" s="244" t="s">
        <v>133</v>
      </c>
    </row>
    <row r="381" s="14" customFormat="1">
      <c r="A381" s="14"/>
      <c r="B381" s="245"/>
      <c r="C381" s="246"/>
      <c r="D381" s="226" t="s">
        <v>148</v>
      </c>
      <c r="E381" s="247" t="s">
        <v>19</v>
      </c>
      <c r="F381" s="248" t="s">
        <v>206</v>
      </c>
      <c r="G381" s="246"/>
      <c r="H381" s="249">
        <v>14</v>
      </c>
      <c r="I381" s="250"/>
      <c r="J381" s="246"/>
      <c r="K381" s="246"/>
      <c r="L381" s="251"/>
      <c r="M381" s="252"/>
      <c r="N381" s="253"/>
      <c r="O381" s="253"/>
      <c r="P381" s="253"/>
      <c r="Q381" s="253"/>
      <c r="R381" s="253"/>
      <c r="S381" s="253"/>
      <c r="T381" s="25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55" t="s">
        <v>148</v>
      </c>
      <c r="AU381" s="255" t="s">
        <v>80</v>
      </c>
      <c r="AV381" s="14" t="s">
        <v>140</v>
      </c>
      <c r="AW381" s="14" t="s">
        <v>32</v>
      </c>
      <c r="AX381" s="14" t="s">
        <v>78</v>
      </c>
      <c r="AY381" s="255" t="s">
        <v>133</v>
      </c>
    </row>
    <row r="382" s="2" customFormat="1" ht="16.5" customHeight="1">
      <c r="A382" s="39"/>
      <c r="B382" s="40"/>
      <c r="C382" s="213" t="s">
        <v>556</v>
      </c>
      <c r="D382" s="213" t="s">
        <v>135</v>
      </c>
      <c r="E382" s="214" t="s">
        <v>557</v>
      </c>
      <c r="F382" s="215" t="s">
        <v>558</v>
      </c>
      <c r="G382" s="216" t="s">
        <v>197</v>
      </c>
      <c r="H382" s="217">
        <v>14.661</v>
      </c>
      <c r="I382" s="218"/>
      <c r="J382" s="219">
        <f>ROUND(I382*H382,2)</f>
        <v>0</v>
      </c>
      <c r="K382" s="215" t="s">
        <v>139</v>
      </c>
      <c r="L382" s="45"/>
      <c r="M382" s="220" t="s">
        <v>19</v>
      </c>
      <c r="N382" s="221" t="s">
        <v>42</v>
      </c>
      <c r="O382" s="85"/>
      <c r="P382" s="222">
        <f>O382*H382</f>
        <v>0</v>
      </c>
      <c r="Q382" s="222">
        <v>2.2563399999999998</v>
      </c>
      <c r="R382" s="222">
        <f>Q382*H382</f>
        <v>33.080200739999995</v>
      </c>
      <c r="S382" s="222">
        <v>0</v>
      </c>
      <c r="T382" s="223">
        <f>S382*H382</f>
        <v>0</v>
      </c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R382" s="224" t="s">
        <v>140</v>
      </c>
      <c r="AT382" s="224" t="s">
        <v>135</v>
      </c>
      <c r="AU382" s="224" t="s">
        <v>80</v>
      </c>
      <c r="AY382" s="18" t="s">
        <v>133</v>
      </c>
      <c r="BE382" s="225">
        <f>IF(N382="základní",J382,0)</f>
        <v>0</v>
      </c>
      <c r="BF382" s="225">
        <f>IF(N382="snížená",J382,0)</f>
        <v>0</v>
      </c>
      <c r="BG382" s="225">
        <f>IF(N382="zákl. přenesená",J382,0)</f>
        <v>0</v>
      </c>
      <c r="BH382" s="225">
        <f>IF(N382="sníž. přenesená",J382,0)</f>
        <v>0</v>
      </c>
      <c r="BI382" s="225">
        <f>IF(N382="nulová",J382,0)</f>
        <v>0</v>
      </c>
      <c r="BJ382" s="18" t="s">
        <v>78</v>
      </c>
      <c r="BK382" s="225">
        <f>ROUND(I382*H382,2)</f>
        <v>0</v>
      </c>
      <c r="BL382" s="18" t="s">
        <v>140</v>
      </c>
      <c r="BM382" s="224" t="s">
        <v>559</v>
      </c>
    </row>
    <row r="383" s="2" customFormat="1">
      <c r="A383" s="39"/>
      <c r="B383" s="40"/>
      <c r="C383" s="41"/>
      <c r="D383" s="226" t="s">
        <v>142</v>
      </c>
      <c r="E383" s="41"/>
      <c r="F383" s="227" t="s">
        <v>560</v>
      </c>
      <c r="G383" s="41"/>
      <c r="H383" s="41"/>
      <c r="I383" s="228"/>
      <c r="J383" s="41"/>
      <c r="K383" s="41"/>
      <c r="L383" s="45"/>
      <c r="M383" s="229"/>
      <c r="N383" s="230"/>
      <c r="O383" s="85"/>
      <c r="P383" s="85"/>
      <c r="Q383" s="85"/>
      <c r="R383" s="85"/>
      <c r="S383" s="85"/>
      <c r="T383" s="86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T383" s="18" t="s">
        <v>142</v>
      </c>
      <c r="AU383" s="18" t="s">
        <v>80</v>
      </c>
    </row>
    <row r="384" s="2" customFormat="1">
      <c r="A384" s="39"/>
      <c r="B384" s="40"/>
      <c r="C384" s="41"/>
      <c r="D384" s="231" t="s">
        <v>144</v>
      </c>
      <c r="E384" s="41"/>
      <c r="F384" s="232" t="s">
        <v>561</v>
      </c>
      <c r="G384" s="41"/>
      <c r="H384" s="41"/>
      <c r="I384" s="228"/>
      <c r="J384" s="41"/>
      <c r="K384" s="41"/>
      <c r="L384" s="45"/>
      <c r="M384" s="229"/>
      <c r="N384" s="230"/>
      <c r="O384" s="85"/>
      <c r="P384" s="85"/>
      <c r="Q384" s="85"/>
      <c r="R384" s="85"/>
      <c r="S384" s="85"/>
      <c r="T384" s="86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T384" s="18" t="s">
        <v>144</v>
      </c>
      <c r="AU384" s="18" t="s">
        <v>80</v>
      </c>
    </row>
    <row r="385" s="13" customFormat="1">
      <c r="A385" s="13"/>
      <c r="B385" s="234"/>
      <c r="C385" s="235"/>
      <c r="D385" s="226" t="s">
        <v>148</v>
      </c>
      <c r="E385" s="236" t="s">
        <v>19</v>
      </c>
      <c r="F385" s="237" t="s">
        <v>562</v>
      </c>
      <c r="G385" s="235"/>
      <c r="H385" s="238">
        <v>14.661</v>
      </c>
      <c r="I385" s="239"/>
      <c r="J385" s="235"/>
      <c r="K385" s="235"/>
      <c r="L385" s="240"/>
      <c r="M385" s="241"/>
      <c r="N385" s="242"/>
      <c r="O385" s="242"/>
      <c r="P385" s="242"/>
      <c r="Q385" s="242"/>
      <c r="R385" s="242"/>
      <c r="S385" s="242"/>
      <c r="T385" s="24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44" t="s">
        <v>148</v>
      </c>
      <c r="AU385" s="244" t="s">
        <v>80</v>
      </c>
      <c r="AV385" s="13" t="s">
        <v>80</v>
      </c>
      <c r="AW385" s="13" t="s">
        <v>32</v>
      </c>
      <c r="AX385" s="13" t="s">
        <v>78</v>
      </c>
      <c r="AY385" s="244" t="s">
        <v>133</v>
      </c>
    </row>
    <row r="386" s="2" customFormat="1" ht="16.5" customHeight="1">
      <c r="A386" s="39"/>
      <c r="B386" s="40"/>
      <c r="C386" s="213" t="s">
        <v>563</v>
      </c>
      <c r="D386" s="213" t="s">
        <v>135</v>
      </c>
      <c r="E386" s="214" t="s">
        <v>564</v>
      </c>
      <c r="F386" s="215" t="s">
        <v>565</v>
      </c>
      <c r="G386" s="216" t="s">
        <v>181</v>
      </c>
      <c r="H386" s="217">
        <v>44.5</v>
      </c>
      <c r="I386" s="218"/>
      <c r="J386" s="219">
        <f>ROUND(I386*H386,2)</f>
        <v>0</v>
      </c>
      <c r="K386" s="215" t="s">
        <v>139</v>
      </c>
      <c r="L386" s="45"/>
      <c r="M386" s="220" t="s">
        <v>19</v>
      </c>
      <c r="N386" s="221" t="s">
        <v>42</v>
      </c>
      <c r="O386" s="85"/>
      <c r="P386" s="222">
        <f>O386*H386</f>
        <v>0</v>
      </c>
      <c r="Q386" s="222">
        <v>0</v>
      </c>
      <c r="R386" s="222">
        <f>Q386*H386</f>
        <v>0</v>
      </c>
      <c r="S386" s="222">
        <v>0</v>
      </c>
      <c r="T386" s="223">
        <f>S386*H386</f>
        <v>0</v>
      </c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R386" s="224" t="s">
        <v>140</v>
      </c>
      <c r="AT386" s="224" t="s">
        <v>135</v>
      </c>
      <c r="AU386" s="224" t="s">
        <v>80</v>
      </c>
      <c r="AY386" s="18" t="s">
        <v>133</v>
      </c>
      <c r="BE386" s="225">
        <f>IF(N386="základní",J386,0)</f>
        <v>0</v>
      </c>
      <c r="BF386" s="225">
        <f>IF(N386="snížená",J386,0)</f>
        <v>0</v>
      </c>
      <c r="BG386" s="225">
        <f>IF(N386="zákl. přenesená",J386,0)</f>
        <v>0</v>
      </c>
      <c r="BH386" s="225">
        <f>IF(N386="sníž. přenesená",J386,0)</f>
        <v>0</v>
      </c>
      <c r="BI386" s="225">
        <f>IF(N386="nulová",J386,0)</f>
        <v>0</v>
      </c>
      <c r="BJ386" s="18" t="s">
        <v>78</v>
      </c>
      <c r="BK386" s="225">
        <f>ROUND(I386*H386,2)</f>
        <v>0</v>
      </c>
      <c r="BL386" s="18" t="s">
        <v>140</v>
      </c>
      <c r="BM386" s="224" t="s">
        <v>566</v>
      </c>
    </row>
    <row r="387" s="2" customFormat="1">
      <c r="A387" s="39"/>
      <c r="B387" s="40"/>
      <c r="C387" s="41"/>
      <c r="D387" s="226" t="s">
        <v>142</v>
      </c>
      <c r="E387" s="41"/>
      <c r="F387" s="227" t="s">
        <v>567</v>
      </c>
      <c r="G387" s="41"/>
      <c r="H387" s="41"/>
      <c r="I387" s="228"/>
      <c r="J387" s="41"/>
      <c r="K387" s="41"/>
      <c r="L387" s="45"/>
      <c r="M387" s="229"/>
      <c r="N387" s="230"/>
      <c r="O387" s="85"/>
      <c r="P387" s="85"/>
      <c r="Q387" s="85"/>
      <c r="R387" s="85"/>
      <c r="S387" s="85"/>
      <c r="T387" s="86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T387" s="18" t="s">
        <v>142</v>
      </c>
      <c r="AU387" s="18" t="s">
        <v>80</v>
      </c>
    </row>
    <row r="388" s="2" customFormat="1">
      <c r="A388" s="39"/>
      <c r="B388" s="40"/>
      <c r="C388" s="41"/>
      <c r="D388" s="231" t="s">
        <v>144</v>
      </c>
      <c r="E388" s="41"/>
      <c r="F388" s="232" t="s">
        <v>568</v>
      </c>
      <c r="G388" s="41"/>
      <c r="H388" s="41"/>
      <c r="I388" s="228"/>
      <c r="J388" s="41"/>
      <c r="K388" s="41"/>
      <c r="L388" s="45"/>
      <c r="M388" s="229"/>
      <c r="N388" s="230"/>
      <c r="O388" s="85"/>
      <c r="P388" s="85"/>
      <c r="Q388" s="85"/>
      <c r="R388" s="85"/>
      <c r="S388" s="85"/>
      <c r="T388" s="86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T388" s="18" t="s">
        <v>144</v>
      </c>
      <c r="AU388" s="18" t="s">
        <v>80</v>
      </c>
    </row>
    <row r="389" s="2" customFormat="1">
      <c r="A389" s="39"/>
      <c r="B389" s="40"/>
      <c r="C389" s="41"/>
      <c r="D389" s="226" t="s">
        <v>146</v>
      </c>
      <c r="E389" s="41"/>
      <c r="F389" s="233" t="s">
        <v>569</v>
      </c>
      <c r="G389" s="41"/>
      <c r="H389" s="41"/>
      <c r="I389" s="228"/>
      <c r="J389" s="41"/>
      <c r="K389" s="41"/>
      <c r="L389" s="45"/>
      <c r="M389" s="229"/>
      <c r="N389" s="230"/>
      <c r="O389" s="85"/>
      <c r="P389" s="85"/>
      <c r="Q389" s="85"/>
      <c r="R389" s="85"/>
      <c r="S389" s="85"/>
      <c r="T389" s="86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T389" s="18" t="s">
        <v>146</v>
      </c>
      <c r="AU389" s="18" t="s">
        <v>80</v>
      </c>
    </row>
    <row r="390" s="13" customFormat="1">
      <c r="A390" s="13"/>
      <c r="B390" s="234"/>
      <c r="C390" s="235"/>
      <c r="D390" s="226" t="s">
        <v>148</v>
      </c>
      <c r="E390" s="236" t="s">
        <v>19</v>
      </c>
      <c r="F390" s="237" t="s">
        <v>570</v>
      </c>
      <c r="G390" s="235"/>
      <c r="H390" s="238">
        <v>44.5</v>
      </c>
      <c r="I390" s="239"/>
      <c r="J390" s="235"/>
      <c r="K390" s="235"/>
      <c r="L390" s="240"/>
      <c r="M390" s="241"/>
      <c r="N390" s="242"/>
      <c r="O390" s="242"/>
      <c r="P390" s="242"/>
      <c r="Q390" s="242"/>
      <c r="R390" s="242"/>
      <c r="S390" s="242"/>
      <c r="T390" s="24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44" t="s">
        <v>148</v>
      </c>
      <c r="AU390" s="244" t="s">
        <v>80</v>
      </c>
      <c r="AV390" s="13" t="s">
        <v>80</v>
      </c>
      <c r="AW390" s="13" t="s">
        <v>32</v>
      </c>
      <c r="AX390" s="13" t="s">
        <v>78</v>
      </c>
      <c r="AY390" s="244" t="s">
        <v>133</v>
      </c>
    </row>
    <row r="391" s="2" customFormat="1" ht="16.5" customHeight="1">
      <c r="A391" s="39"/>
      <c r="B391" s="40"/>
      <c r="C391" s="213" t="s">
        <v>571</v>
      </c>
      <c r="D391" s="213" t="s">
        <v>135</v>
      </c>
      <c r="E391" s="214" t="s">
        <v>572</v>
      </c>
      <c r="F391" s="215" t="s">
        <v>573</v>
      </c>
      <c r="G391" s="216" t="s">
        <v>138</v>
      </c>
      <c r="H391" s="217">
        <v>117.8</v>
      </c>
      <c r="I391" s="218"/>
      <c r="J391" s="219">
        <f>ROUND(I391*H391,2)</f>
        <v>0</v>
      </c>
      <c r="K391" s="215" t="s">
        <v>139</v>
      </c>
      <c r="L391" s="45"/>
      <c r="M391" s="220" t="s">
        <v>19</v>
      </c>
      <c r="N391" s="221" t="s">
        <v>42</v>
      </c>
      <c r="O391" s="85"/>
      <c r="P391" s="222">
        <f>O391*H391</f>
        <v>0</v>
      </c>
      <c r="Q391" s="222">
        <v>0</v>
      </c>
      <c r="R391" s="222">
        <f>Q391*H391</f>
        <v>0</v>
      </c>
      <c r="S391" s="222">
        <v>0.02</v>
      </c>
      <c r="T391" s="223">
        <f>S391*H391</f>
        <v>2.3559999999999999</v>
      </c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R391" s="224" t="s">
        <v>140</v>
      </c>
      <c r="AT391" s="224" t="s">
        <v>135</v>
      </c>
      <c r="AU391" s="224" t="s">
        <v>80</v>
      </c>
      <c r="AY391" s="18" t="s">
        <v>133</v>
      </c>
      <c r="BE391" s="225">
        <f>IF(N391="základní",J391,0)</f>
        <v>0</v>
      </c>
      <c r="BF391" s="225">
        <f>IF(N391="snížená",J391,0)</f>
        <v>0</v>
      </c>
      <c r="BG391" s="225">
        <f>IF(N391="zákl. přenesená",J391,0)</f>
        <v>0</v>
      </c>
      <c r="BH391" s="225">
        <f>IF(N391="sníž. přenesená",J391,0)</f>
        <v>0</v>
      </c>
      <c r="BI391" s="225">
        <f>IF(N391="nulová",J391,0)</f>
        <v>0</v>
      </c>
      <c r="BJ391" s="18" t="s">
        <v>78</v>
      </c>
      <c r="BK391" s="225">
        <f>ROUND(I391*H391,2)</f>
        <v>0</v>
      </c>
      <c r="BL391" s="18" t="s">
        <v>140</v>
      </c>
      <c r="BM391" s="224" t="s">
        <v>574</v>
      </c>
    </row>
    <row r="392" s="2" customFormat="1">
      <c r="A392" s="39"/>
      <c r="B392" s="40"/>
      <c r="C392" s="41"/>
      <c r="D392" s="226" t="s">
        <v>142</v>
      </c>
      <c r="E392" s="41"/>
      <c r="F392" s="227" t="s">
        <v>575</v>
      </c>
      <c r="G392" s="41"/>
      <c r="H392" s="41"/>
      <c r="I392" s="228"/>
      <c r="J392" s="41"/>
      <c r="K392" s="41"/>
      <c r="L392" s="45"/>
      <c r="M392" s="229"/>
      <c r="N392" s="230"/>
      <c r="O392" s="85"/>
      <c r="P392" s="85"/>
      <c r="Q392" s="85"/>
      <c r="R392" s="85"/>
      <c r="S392" s="85"/>
      <c r="T392" s="86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T392" s="18" t="s">
        <v>142</v>
      </c>
      <c r="AU392" s="18" t="s">
        <v>80</v>
      </c>
    </row>
    <row r="393" s="2" customFormat="1">
      <c r="A393" s="39"/>
      <c r="B393" s="40"/>
      <c r="C393" s="41"/>
      <c r="D393" s="231" t="s">
        <v>144</v>
      </c>
      <c r="E393" s="41"/>
      <c r="F393" s="232" t="s">
        <v>576</v>
      </c>
      <c r="G393" s="41"/>
      <c r="H393" s="41"/>
      <c r="I393" s="228"/>
      <c r="J393" s="41"/>
      <c r="K393" s="41"/>
      <c r="L393" s="45"/>
      <c r="M393" s="229"/>
      <c r="N393" s="230"/>
      <c r="O393" s="85"/>
      <c r="P393" s="85"/>
      <c r="Q393" s="85"/>
      <c r="R393" s="85"/>
      <c r="S393" s="85"/>
      <c r="T393" s="86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T393" s="18" t="s">
        <v>144</v>
      </c>
      <c r="AU393" s="18" t="s">
        <v>80</v>
      </c>
    </row>
    <row r="394" s="2" customFormat="1">
      <c r="A394" s="39"/>
      <c r="B394" s="40"/>
      <c r="C394" s="41"/>
      <c r="D394" s="226" t="s">
        <v>146</v>
      </c>
      <c r="E394" s="41"/>
      <c r="F394" s="233" t="s">
        <v>577</v>
      </c>
      <c r="G394" s="41"/>
      <c r="H394" s="41"/>
      <c r="I394" s="228"/>
      <c r="J394" s="41"/>
      <c r="K394" s="41"/>
      <c r="L394" s="45"/>
      <c r="M394" s="229"/>
      <c r="N394" s="230"/>
      <c r="O394" s="85"/>
      <c r="P394" s="85"/>
      <c r="Q394" s="85"/>
      <c r="R394" s="85"/>
      <c r="S394" s="85"/>
      <c r="T394" s="86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T394" s="18" t="s">
        <v>146</v>
      </c>
      <c r="AU394" s="18" t="s">
        <v>80</v>
      </c>
    </row>
    <row r="395" s="13" customFormat="1">
      <c r="A395" s="13"/>
      <c r="B395" s="234"/>
      <c r="C395" s="235"/>
      <c r="D395" s="226" t="s">
        <v>148</v>
      </c>
      <c r="E395" s="236" t="s">
        <v>19</v>
      </c>
      <c r="F395" s="237" t="s">
        <v>578</v>
      </c>
      <c r="G395" s="235"/>
      <c r="H395" s="238">
        <v>117.8</v>
      </c>
      <c r="I395" s="239"/>
      <c r="J395" s="235"/>
      <c r="K395" s="235"/>
      <c r="L395" s="240"/>
      <c r="M395" s="241"/>
      <c r="N395" s="242"/>
      <c r="O395" s="242"/>
      <c r="P395" s="242"/>
      <c r="Q395" s="242"/>
      <c r="R395" s="242"/>
      <c r="S395" s="242"/>
      <c r="T395" s="24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44" t="s">
        <v>148</v>
      </c>
      <c r="AU395" s="244" t="s">
        <v>80</v>
      </c>
      <c r="AV395" s="13" t="s">
        <v>80</v>
      </c>
      <c r="AW395" s="13" t="s">
        <v>32</v>
      </c>
      <c r="AX395" s="13" t="s">
        <v>78</v>
      </c>
      <c r="AY395" s="244" t="s">
        <v>133</v>
      </c>
    </row>
    <row r="396" s="2" customFormat="1" ht="16.5" customHeight="1">
      <c r="A396" s="39"/>
      <c r="B396" s="40"/>
      <c r="C396" s="213" t="s">
        <v>579</v>
      </c>
      <c r="D396" s="213" t="s">
        <v>135</v>
      </c>
      <c r="E396" s="214" t="s">
        <v>580</v>
      </c>
      <c r="F396" s="215" t="s">
        <v>581</v>
      </c>
      <c r="G396" s="216" t="s">
        <v>406</v>
      </c>
      <c r="H396" s="217">
        <v>4</v>
      </c>
      <c r="I396" s="218"/>
      <c r="J396" s="219">
        <f>ROUND(I396*H396,2)</f>
        <v>0</v>
      </c>
      <c r="K396" s="215" t="s">
        <v>139</v>
      </c>
      <c r="L396" s="45"/>
      <c r="M396" s="220" t="s">
        <v>19</v>
      </c>
      <c r="N396" s="221" t="s">
        <v>42</v>
      </c>
      <c r="O396" s="85"/>
      <c r="P396" s="222">
        <f>O396*H396</f>
        <v>0</v>
      </c>
      <c r="Q396" s="222">
        <v>0</v>
      </c>
      <c r="R396" s="222">
        <f>Q396*H396</f>
        <v>0</v>
      </c>
      <c r="S396" s="222">
        <v>0.082000000000000003</v>
      </c>
      <c r="T396" s="223">
        <f>S396*H396</f>
        <v>0.32800000000000001</v>
      </c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R396" s="224" t="s">
        <v>140</v>
      </c>
      <c r="AT396" s="224" t="s">
        <v>135</v>
      </c>
      <c r="AU396" s="224" t="s">
        <v>80</v>
      </c>
      <c r="AY396" s="18" t="s">
        <v>133</v>
      </c>
      <c r="BE396" s="225">
        <f>IF(N396="základní",J396,0)</f>
        <v>0</v>
      </c>
      <c r="BF396" s="225">
        <f>IF(N396="snížená",J396,0)</f>
        <v>0</v>
      </c>
      <c r="BG396" s="225">
        <f>IF(N396="zákl. přenesená",J396,0)</f>
        <v>0</v>
      </c>
      <c r="BH396" s="225">
        <f>IF(N396="sníž. přenesená",J396,0)</f>
        <v>0</v>
      </c>
      <c r="BI396" s="225">
        <f>IF(N396="nulová",J396,0)</f>
        <v>0</v>
      </c>
      <c r="BJ396" s="18" t="s">
        <v>78</v>
      </c>
      <c r="BK396" s="225">
        <f>ROUND(I396*H396,2)</f>
        <v>0</v>
      </c>
      <c r="BL396" s="18" t="s">
        <v>140</v>
      </c>
      <c r="BM396" s="224" t="s">
        <v>582</v>
      </c>
    </row>
    <row r="397" s="2" customFormat="1">
      <c r="A397" s="39"/>
      <c r="B397" s="40"/>
      <c r="C397" s="41"/>
      <c r="D397" s="226" t="s">
        <v>142</v>
      </c>
      <c r="E397" s="41"/>
      <c r="F397" s="227" t="s">
        <v>583</v>
      </c>
      <c r="G397" s="41"/>
      <c r="H397" s="41"/>
      <c r="I397" s="228"/>
      <c r="J397" s="41"/>
      <c r="K397" s="41"/>
      <c r="L397" s="45"/>
      <c r="M397" s="229"/>
      <c r="N397" s="230"/>
      <c r="O397" s="85"/>
      <c r="P397" s="85"/>
      <c r="Q397" s="85"/>
      <c r="R397" s="85"/>
      <c r="S397" s="85"/>
      <c r="T397" s="86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T397" s="18" t="s">
        <v>142</v>
      </c>
      <c r="AU397" s="18" t="s">
        <v>80</v>
      </c>
    </row>
    <row r="398" s="2" customFormat="1">
      <c r="A398" s="39"/>
      <c r="B398" s="40"/>
      <c r="C398" s="41"/>
      <c r="D398" s="231" t="s">
        <v>144</v>
      </c>
      <c r="E398" s="41"/>
      <c r="F398" s="232" t="s">
        <v>584</v>
      </c>
      <c r="G398" s="41"/>
      <c r="H398" s="41"/>
      <c r="I398" s="228"/>
      <c r="J398" s="41"/>
      <c r="K398" s="41"/>
      <c r="L398" s="45"/>
      <c r="M398" s="229"/>
      <c r="N398" s="230"/>
      <c r="O398" s="85"/>
      <c r="P398" s="85"/>
      <c r="Q398" s="85"/>
      <c r="R398" s="85"/>
      <c r="S398" s="85"/>
      <c r="T398" s="86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T398" s="18" t="s">
        <v>144</v>
      </c>
      <c r="AU398" s="18" t="s">
        <v>80</v>
      </c>
    </row>
    <row r="399" s="2" customFormat="1">
      <c r="A399" s="39"/>
      <c r="B399" s="40"/>
      <c r="C399" s="41"/>
      <c r="D399" s="226" t="s">
        <v>146</v>
      </c>
      <c r="E399" s="41"/>
      <c r="F399" s="233" t="s">
        <v>585</v>
      </c>
      <c r="G399" s="41"/>
      <c r="H399" s="41"/>
      <c r="I399" s="228"/>
      <c r="J399" s="41"/>
      <c r="K399" s="41"/>
      <c r="L399" s="45"/>
      <c r="M399" s="229"/>
      <c r="N399" s="230"/>
      <c r="O399" s="85"/>
      <c r="P399" s="85"/>
      <c r="Q399" s="85"/>
      <c r="R399" s="85"/>
      <c r="S399" s="85"/>
      <c r="T399" s="86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T399" s="18" t="s">
        <v>146</v>
      </c>
      <c r="AU399" s="18" t="s">
        <v>80</v>
      </c>
    </row>
    <row r="400" s="13" customFormat="1">
      <c r="A400" s="13"/>
      <c r="B400" s="234"/>
      <c r="C400" s="235"/>
      <c r="D400" s="226" t="s">
        <v>148</v>
      </c>
      <c r="E400" s="236" t="s">
        <v>19</v>
      </c>
      <c r="F400" s="237" t="s">
        <v>140</v>
      </c>
      <c r="G400" s="235"/>
      <c r="H400" s="238">
        <v>4</v>
      </c>
      <c r="I400" s="239"/>
      <c r="J400" s="235"/>
      <c r="K400" s="235"/>
      <c r="L400" s="240"/>
      <c r="M400" s="241"/>
      <c r="N400" s="242"/>
      <c r="O400" s="242"/>
      <c r="P400" s="242"/>
      <c r="Q400" s="242"/>
      <c r="R400" s="242"/>
      <c r="S400" s="242"/>
      <c r="T400" s="24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44" t="s">
        <v>148</v>
      </c>
      <c r="AU400" s="244" t="s">
        <v>80</v>
      </c>
      <c r="AV400" s="13" t="s">
        <v>80</v>
      </c>
      <c r="AW400" s="13" t="s">
        <v>32</v>
      </c>
      <c r="AX400" s="13" t="s">
        <v>78</v>
      </c>
      <c r="AY400" s="244" t="s">
        <v>133</v>
      </c>
    </row>
    <row r="401" s="2" customFormat="1" ht="16.5" customHeight="1">
      <c r="A401" s="39"/>
      <c r="B401" s="40"/>
      <c r="C401" s="213" t="s">
        <v>586</v>
      </c>
      <c r="D401" s="213" t="s">
        <v>135</v>
      </c>
      <c r="E401" s="214" t="s">
        <v>587</v>
      </c>
      <c r="F401" s="215" t="s">
        <v>588</v>
      </c>
      <c r="G401" s="216" t="s">
        <v>406</v>
      </c>
      <c r="H401" s="217">
        <v>8</v>
      </c>
      <c r="I401" s="218"/>
      <c r="J401" s="219">
        <f>ROUND(I401*H401,2)</f>
        <v>0</v>
      </c>
      <c r="K401" s="215" t="s">
        <v>139</v>
      </c>
      <c r="L401" s="45"/>
      <c r="M401" s="220" t="s">
        <v>19</v>
      </c>
      <c r="N401" s="221" t="s">
        <v>42</v>
      </c>
      <c r="O401" s="85"/>
      <c r="P401" s="222">
        <f>O401*H401</f>
        <v>0</v>
      </c>
      <c r="Q401" s="222">
        <v>0</v>
      </c>
      <c r="R401" s="222">
        <f>Q401*H401</f>
        <v>0</v>
      </c>
      <c r="S401" s="222">
        <v>0.0040000000000000001</v>
      </c>
      <c r="T401" s="223">
        <f>S401*H401</f>
        <v>0.032000000000000001</v>
      </c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R401" s="224" t="s">
        <v>140</v>
      </c>
      <c r="AT401" s="224" t="s">
        <v>135</v>
      </c>
      <c r="AU401" s="224" t="s">
        <v>80</v>
      </c>
      <c r="AY401" s="18" t="s">
        <v>133</v>
      </c>
      <c r="BE401" s="225">
        <f>IF(N401="základní",J401,0)</f>
        <v>0</v>
      </c>
      <c r="BF401" s="225">
        <f>IF(N401="snížená",J401,0)</f>
        <v>0</v>
      </c>
      <c r="BG401" s="225">
        <f>IF(N401="zákl. přenesená",J401,0)</f>
        <v>0</v>
      </c>
      <c r="BH401" s="225">
        <f>IF(N401="sníž. přenesená",J401,0)</f>
        <v>0</v>
      </c>
      <c r="BI401" s="225">
        <f>IF(N401="nulová",J401,0)</f>
        <v>0</v>
      </c>
      <c r="BJ401" s="18" t="s">
        <v>78</v>
      </c>
      <c r="BK401" s="225">
        <f>ROUND(I401*H401,2)</f>
        <v>0</v>
      </c>
      <c r="BL401" s="18" t="s">
        <v>140</v>
      </c>
      <c r="BM401" s="224" t="s">
        <v>589</v>
      </c>
    </row>
    <row r="402" s="2" customFormat="1">
      <c r="A402" s="39"/>
      <c r="B402" s="40"/>
      <c r="C402" s="41"/>
      <c r="D402" s="226" t="s">
        <v>142</v>
      </c>
      <c r="E402" s="41"/>
      <c r="F402" s="227" t="s">
        <v>590</v>
      </c>
      <c r="G402" s="41"/>
      <c r="H402" s="41"/>
      <c r="I402" s="228"/>
      <c r="J402" s="41"/>
      <c r="K402" s="41"/>
      <c r="L402" s="45"/>
      <c r="M402" s="229"/>
      <c r="N402" s="230"/>
      <c r="O402" s="85"/>
      <c r="P402" s="85"/>
      <c r="Q402" s="85"/>
      <c r="R402" s="85"/>
      <c r="S402" s="85"/>
      <c r="T402" s="86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T402" s="18" t="s">
        <v>142</v>
      </c>
      <c r="AU402" s="18" t="s">
        <v>80</v>
      </c>
    </row>
    <row r="403" s="2" customFormat="1">
      <c r="A403" s="39"/>
      <c r="B403" s="40"/>
      <c r="C403" s="41"/>
      <c r="D403" s="231" t="s">
        <v>144</v>
      </c>
      <c r="E403" s="41"/>
      <c r="F403" s="232" t="s">
        <v>591</v>
      </c>
      <c r="G403" s="41"/>
      <c r="H403" s="41"/>
      <c r="I403" s="228"/>
      <c r="J403" s="41"/>
      <c r="K403" s="41"/>
      <c r="L403" s="45"/>
      <c r="M403" s="229"/>
      <c r="N403" s="230"/>
      <c r="O403" s="85"/>
      <c r="P403" s="85"/>
      <c r="Q403" s="85"/>
      <c r="R403" s="85"/>
      <c r="S403" s="85"/>
      <c r="T403" s="86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T403" s="18" t="s">
        <v>144</v>
      </c>
      <c r="AU403" s="18" t="s">
        <v>80</v>
      </c>
    </row>
    <row r="404" s="2" customFormat="1">
      <c r="A404" s="39"/>
      <c r="B404" s="40"/>
      <c r="C404" s="41"/>
      <c r="D404" s="226" t="s">
        <v>146</v>
      </c>
      <c r="E404" s="41"/>
      <c r="F404" s="233" t="s">
        <v>592</v>
      </c>
      <c r="G404" s="41"/>
      <c r="H404" s="41"/>
      <c r="I404" s="228"/>
      <c r="J404" s="41"/>
      <c r="K404" s="41"/>
      <c r="L404" s="45"/>
      <c r="M404" s="229"/>
      <c r="N404" s="230"/>
      <c r="O404" s="85"/>
      <c r="P404" s="85"/>
      <c r="Q404" s="85"/>
      <c r="R404" s="85"/>
      <c r="S404" s="85"/>
      <c r="T404" s="86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T404" s="18" t="s">
        <v>146</v>
      </c>
      <c r="AU404" s="18" t="s">
        <v>80</v>
      </c>
    </row>
    <row r="405" s="13" customFormat="1">
      <c r="A405" s="13"/>
      <c r="B405" s="234"/>
      <c r="C405" s="235"/>
      <c r="D405" s="226" t="s">
        <v>148</v>
      </c>
      <c r="E405" s="236" t="s">
        <v>19</v>
      </c>
      <c r="F405" s="237" t="s">
        <v>194</v>
      </c>
      <c r="G405" s="235"/>
      <c r="H405" s="238">
        <v>8</v>
      </c>
      <c r="I405" s="239"/>
      <c r="J405" s="235"/>
      <c r="K405" s="235"/>
      <c r="L405" s="240"/>
      <c r="M405" s="241"/>
      <c r="N405" s="242"/>
      <c r="O405" s="242"/>
      <c r="P405" s="242"/>
      <c r="Q405" s="242"/>
      <c r="R405" s="242"/>
      <c r="S405" s="242"/>
      <c r="T405" s="24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44" t="s">
        <v>148</v>
      </c>
      <c r="AU405" s="244" t="s">
        <v>80</v>
      </c>
      <c r="AV405" s="13" t="s">
        <v>80</v>
      </c>
      <c r="AW405" s="13" t="s">
        <v>32</v>
      </c>
      <c r="AX405" s="13" t="s">
        <v>78</v>
      </c>
      <c r="AY405" s="244" t="s">
        <v>133</v>
      </c>
    </row>
    <row r="406" s="12" customFormat="1" ht="22.8" customHeight="1">
      <c r="A406" s="12"/>
      <c r="B406" s="197"/>
      <c r="C406" s="198"/>
      <c r="D406" s="199" t="s">
        <v>70</v>
      </c>
      <c r="E406" s="211" t="s">
        <v>593</v>
      </c>
      <c r="F406" s="211" t="s">
        <v>594</v>
      </c>
      <c r="G406" s="198"/>
      <c r="H406" s="198"/>
      <c r="I406" s="201"/>
      <c r="J406" s="212">
        <f>BK406</f>
        <v>0</v>
      </c>
      <c r="K406" s="198"/>
      <c r="L406" s="203"/>
      <c r="M406" s="204"/>
      <c r="N406" s="205"/>
      <c r="O406" s="205"/>
      <c r="P406" s="206">
        <f>SUM(P407:P442)</f>
        <v>0</v>
      </c>
      <c r="Q406" s="205"/>
      <c r="R406" s="206">
        <f>SUM(R407:R442)</f>
        <v>0</v>
      </c>
      <c r="S406" s="205"/>
      <c r="T406" s="207">
        <f>SUM(T407:T442)</f>
        <v>0</v>
      </c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R406" s="208" t="s">
        <v>78</v>
      </c>
      <c r="AT406" s="209" t="s">
        <v>70</v>
      </c>
      <c r="AU406" s="209" t="s">
        <v>78</v>
      </c>
      <c r="AY406" s="208" t="s">
        <v>133</v>
      </c>
      <c r="BK406" s="210">
        <f>SUM(BK407:BK442)</f>
        <v>0</v>
      </c>
    </row>
    <row r="407" s="2" customFormat="1" ht="24.15" customHeight="1">
      <c r="A407" s="39"/>
      <c r="B407" s="40"/>
      <c r="C407" s="213" t="s">
        <v>595</v>
      </c>
      <c r="D407" s="213" t="s">
        <v>135</v>
      </c>
      <c r="E407" s="214" t="s">
        <v>596</v>
      </c>
      <c r="F407" s="215" t="s">
        <v>597</v>
      </c>
      <c r="G407" s="216" t="s">
        <v>237</v>
      </c>
      <c r="H407" s="217">
        <v>50.960000000000001</v>
      </c>
      <c r="I407" s="218"/>
      <c r="J407" s="219">
        <f>ROUND(I407*H407,2)</f>
        <v>0</v>
      </c>
      <c r="K407" s="215" t="s">
        <v>139</v>
      </c>
      <c r="L407" s="45"/>
      <c r="M407" s="220" t="s">
        <v>19</v>
      </c>
      <c r="N407" s="221" t="s">
        <v>42</v>
      </c>
      <c r="O407" s="85"/>
      <c r="P407" s="222">
        <f>O407*H407</f>
        <v>0</v>
      </c>
      <c r="Q407" s="222">
        <v>0</v>
      </c>
      <c r="R407" s="222">
        <f>Q407*H407</f>
        <v>0</v>
      </c>
      <c r="S407" s="222">
        <v>0</v>
      </c>
      <c r="T407" s="223">
        <f>S407*H407</f>
        <v>0</v>
      </c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R407" s="224" t="s">
        <v>140</v>
      </c>
      <c r="AT407" s="224" t="s">
        <v>135</v>
      </c>
      <c r="AU407" s="224" t="s">
        <v>80</v>
      </c>
      <c r="AY407" s="18" t="s">
        <v>133</v>
      </c>
      <c r="BE407" s="225">
        <f>IF(N407="základní",J407,0)</f>
        <v>0</v>
      </c>
      <c r="BF407" s="225">
        <f>IF(N407="snížená",J407,0)</f>
        <v>0</v>
      </c>
      <c r="BG407" s="225">
        <f>IF(N407="zákl. přenesená",J407,0)</f>
        <v>0</v>
      </c>
      <c r="BH407" s="225">
        <f>IF(N407="sníž. přenesená",J407,0)</f>
        <v>0</v>
      </c>
      <c r="BI407" s="225">
        <f>IF(N407="nulová",J407,0)</f>
        <v>0</v>
      </c>
      <c r="BJ407" s="18" t="s">
        <v>78</v>
      </c>
      <c r="BK407" s="225">
        <f>ROUND(I407*H407,2)</f>
        <v>0</v>
      </c>
      <c r="BL407" s="18" t="s">
        <v>140</v>
      </c>
      <c r="BM407" s="224" t="s">
        <v>598</v>
      </c>
    </row>
    <row r="408" s="2" customFormat="1">
      <c r="A408" s="39"/>
      <c r="B408" s="40"/>
      <c r="C408" s="41"/>
      <c r="D408" s="226" t="s">
        <v>142</v>
      </c>
      <c r="E408" s="41"/>
      <c r="F408" s="227" t="s">
        <v>599</v>
      </c>
      <c r="G408" s="41"/>
      <c r="H408" s="41"/>
      <c r="I408" s="228"/>
      <c r="J408" s="41"/>
      <c r="K408" s="41"/>
      <c r="L408" s="45"/>
      <c r="M408" s="229"/>
      <c r="N408" s="230"/>
      <c r="O408" s="85"/>
      <c r="P408" s="85"/>
      <c r="Q408" s="85"/>
      <c r="R408" s="85"/>
      <c r="S408" s="85"/>
      <c r="T408" s="86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T408" s="18" t="s">
        <v>142</v>
      </c>
      <c r="AU408" s="18" t="s">
        <v>80</v>
      </c>
    </row>
    <row r="409" s="2" customFormat="1">
      <c r="A409" s="39"/>
      <c r="B409" s="40"/>
      <c r="C409" s="41"/>
      <c r="D409" s="231" t="s">
        <v>144</v>
      </c>
      <c r="E409" s="41"/>
      <c r="F409" s="232" t="s">
        <v>600</v>
      </c>
      <c r="G409" s="41"/>
      <c r="H409" s="41"/>
      <c r="I409" s="228"/>
      <c r="J409" s="41"/>
      <c r="K409" s="41"/>
      <c r="L409" s="45"/>
      <c r="M409" s="229"/>
      <c r="N409" s="230"/>
      <c r="O409" s="85"/>
      <c r="P409" s="85"/>
      <c r="Q409" s="85"/>
      <c r="R409" s="85"/>
      <c r="S409" s="85"/>
      <c r="T409" s="86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T409" s="18" t="s">
        <v>144</v>
      </c>
      <c r="AU409" s="18" t="s">
        <v>80</v>
      </c>
    </row>
    <row r="410" s="2" customFormat="1">
      <c r="A410" s="39"/>
      <c r="B410" s="40"/>
      <c r="C410" s="41"/>
      <c r="D410" s="226" t="s">
        <v>146</v>
      </c>
      <c r="E410" s="41"/>
      <c r="F410" s="233" t="s">
        <v>241</v>
      </c>
      <c r="G410" s="41"/>
      <c r="H410" s="41"/>
      <c r="I410" s="228"/>
      <c r="J410" s="41"/>
      <c r="K410" s="41"/>
      <c r="L410" s="45"/>
      <c r="M410" s="229"/>
      <c r="N410" s="230"/>
      <c r="O410" s="85"/>
      <c r="P410" s="85"/>
      <c r="Q410" s="85"/>
      <c r="R410" s="85"/>
      <c r="S410" s="85"/>
      <c r="T410" s="86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T410" s="18" t="s">
        <v>146</v>
      </c>
      <c r="AU410" s="18" t="s">
        <v>80</v>
      </c>
    </row>
    <row r="411" s="13" customFormat="1">
      <c r="A411" s="13"/>
      <c r="B411" s="234"/>
      <c r="C411" s="235"/>
      <c r="D411" s="226" t="s">
        <v>148</v>
      </c>
      <c r="E411" s="236" t="s">
        <v>19</v>
      </c>
      <c r="F411" s="237" t="s">
        <v>601</v>
      </c>
      <c r="G411" s="235"/>
      <c r="H411" s="238">
        <v>50.960000000000001</v>
      </c>
      <c r="I411" s="239"/>
      <c r="J411" s="235"/>
      <c r="K411" s="235"/>
      <c r="L411" s="240"/>
      <c r="M411" s="241"/>
      <c r="N411" s="242"/>
      <c r="O411" s="242"/>
      <c r="P411" s="242"/>
      <c r="Q411" s="242"/>
      <c r="R411" s="242"/>
      <c r="S411" s="242"/>
      <c r="T411" s="24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44" t="s">
        <v>148</v>
      </c>
      <c r="AU411" s="244" t="s">
        <v>80</v>
      </c>
      <c r="AV411" s="13" t="s">
        <v>80</v>
      </c>
      <c r="AW411" s="13" t="s">
        <v>32</v>
      </c>
      <c r="AX411" s="13" t="s">
        <v>78</v>
      </c>
      <c r="AY411" s="244" t="s">
        <v>133</v>
      </c>
    </row>
    <row r="412" s="2" customFormat="1" ht="24.15" customHeight="1">
      <c r="A412" s="39"/>
      <c r="B412" s="40"/>
      <c r="C412" s="213" t="s">
        <v>602</v>
      </c>
      <c r="D412" s="213" t="s">
        <v>135</v>
      </c>
      <c r="E412" s="214" t="s">
        <v>603</v>
      </c>
      <c r="F412" s="215" t="s">
        <v>239</v>
      </c>
      <c r="G412" s="216" t="s">
        <v>237</v>
      </c>
      <c r="H412" s="217">
        <v>741.60000000000002</v>
      </c>
      <c r="I412" s="218"/>
      <c r="J412" s="219">
        <f>ROUND(I412*H412,2)</f>
        <v>0</v>
      </c>
      <c r="K412" s="215" t="s">
        <v>139</v>
      </c>
      <c r="L412" s="45"/>
      <c r="M412" s="220" t="s">
        <v>19</v>
      </c>
      <c r="N412" s="221" t="s">
        <v>42</v>
      </c>
      <c r="O412" s="85"/>
      <c r="P412" s="222">
        <f>O412*H412</f>
        <v>0</v>
      </c>
      <c r="Q412" s="222">
        <v>0</v>
      </c>
      <c r="R412" s="222">
        <f>Q412*H412</f>
        <v>0</v>
      </c>
      <c r="S412" s="222">
        <v>0</v>
      </c>
      <c r="T412" s="223">
        <f>S412*H412</f>
        <v>0</v>
      </c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R412" s="224" t="s">
        <v>140</v>
      </c>
      <c r="AT412" s="224" t="s">
        <v>135</v>
      </c>
      <c r="AU412" s="224" t="s">
        <v>80</v>
      </c>
      <c r="AY412" s="18" t="s">
        <v>133</v>
      </c>
      <c r="BE412" s="225">
        <f>IF(N412="základní",J412,0)</f>
        <v>0</v>
      </c>
      <c r="BF412" s="225">
        <f>IF(N412="snížená",J412,0)</f>
        <v>0</v>
      </c>
      <c r="BG412" s="225">
        <f>IF(N412="zákl. přenesená",J412,0)</f>
        <v>0</v>
      </c>
      <c r="BH412" s="225">
        <f>IF(N412="sníž. přenesená",J412,0)</f>
        <v>0</v>
      </c>
      <c r="BI412" s="225">
        <f>IF(N412="nulová",J412,0)</f>
        <v>0</v>
      </c>
      <c r="BJ412" s="18" t="s">
        <v>78</v>
      </c>
      <c r="BK412" s="225">
        <f>ROUND(I412*H412,2)</f>
        <v>0</v>
      </c>
      <c r="BL412" s="18" t="s">
        <v>140</v>
      </c>
      <c r="BM412" s="224" t="s">
        <v>604</v>
      </c>
    </row>
    <row r="413" s="2" customFormat="1">
      <c r="A413" s="39"/>
      <c r="B413" s="40"/>
      <c r="C413" s="41"/>
      <c r="D413" s="226" t="s">
        <v>142</v>
      </c>
      <c r="E413" s="41"/>
      <c r="F413" s="227" t="s">
        <v>239</v>
      </c>
      <c r="G413" s="41"/>
      <c r="H413" s="41"/>
      <c r="I413" s="228"/>
      <c r="J413" s="41"/>
      <c r="K413" s="41"/>
      <c r="L413" s="45"/>
      <c r="M413" s="229"/>
      <c r="N413" s="230"/>
      <c r="O413" s="85"/>
      <c r="P413" s="85"/>
      <c r="Q413" s="85"/>
      <c r="R413" s="85"/>
      <c r="S413" s="85"/>
      <c r="T413" s="86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T413" s="18" t="s">
        <v>142</v>
      </c>
      <c r="AU413" s="18" t="s">
        <v>80</v>
      </c>
    </row>
    <row r="414" s="2" customFormat="1">
      <c r="A414" s="39"/>
      <c r="B414" s="40"/>
      <c r="C414" s="41"/>
      <c r="D414" s="231" t="s">
        <v>144</v>
      </c>
      <c r="E414" s="41"/>
      <c r="F414" s="232" t="s">
        <v>605</v>
      </c>
      <c r="G414" s="41"/>
      <c r="H414" s="41"/>
      <c r="I414" s="228"/>
      <c r="J414" s="41"/>
      <c r="K414" s="41"/>
      <c r="L414" s="45"/>
      <c r="M414" s="229"/>
      <c r="N414" s="230"/>
      <c r="O414" s="85"/>
      <c r="P414" s="85"/>
      <c r="Q414" s="85"/>
      <c r="R414" s="85"/>
      <c r="S414" s="85"/>
      <c r="T414" s="86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T414" s="18" t="s">
        <v>144</v>
      </c>
      <c r="AU414" s="18" t="s">
        <v>80</v>
      </c>
    </row>
    <row r="415" s="2" customFormat="1">
      <c r="A415" s="39"/>
      <c r="B415" s="40"/>
      <c r="C415" s="41"/>
      <c r="D415" s="226" t="s">
        <v>146</v>
      </c>
      <c r="E415" s="41"/>
      <c r="F415" s="233" t="s">
        <v>241</v>
      </c>
      <c r="G415" s="41"/>
      <c r="H415" s="41"/>
      <c r="I415" s="228"/>
      <c r="J415" s="41"/>
      <c r="K415" s="41"/>
      <c r="L415" s="45"/>
      <c r="M415" s="229"/>
      <c r="N415" s="230"/>
      <c r="O415" s="85"/>
      <c r="P415" s="85"/>
      <c r="Q415" s="85"/>
      <c r="R415" s="85"/>
      <c r="S415" s="85"/>
      <c r="T415" s="86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T415" s="18" t="s">
        <v>146</v>
      </c>
      <c r="AU415" s="18" t="s">
        <v>80</v>
      </c>
    </row>
    <row r="416" s="13" customFormat="1">
      <c r="A416" s="13"/>
      <c r="B416" s="234"/>
      <c r="C416" s="235"/>
      <c r="D416" s="226" t="s">
        <v>148</v>
      </c>
      <c r="E416" s="236" t="s">
        <v>19</v>
      </c>
      <c r="F416" s="237" t="s">
        <v>606</v>
      </c>
      <c r="G416" s="235"/>
      <c r="H416" s="238">
        <v>741.60000000000002</v>
      </c>
      <c r="I416" s="239"/>
      <c r="J416" s="235"/>
      <c r="K416" s="235"/>
      <c r="L416" s="240"/>
      <c r="M416" s="241"/>
      <c r="N416" s="242"/>
      <c r="O416" s="242"/>
      <c r="P416" s="242"/>
      <c r="Q416" s="242"/>
      <c r="R416" s="242"/>
      <c r="S416" s="242"/>
      <c r="T416" s="24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244" t="s">
        <v>148</v>
      </c>
      <c r="AU416" s="244" t="s">
        <v>80</v>
      </c>
      <c r="AV416" s="13" t="s">
        <v>80</v>
      </c>
      <c r="AW416" s="13" t="s">
        <v>32</v>
      </c>
      <c r="AX416" s="13" t="s">
        <v>78</v>
      </c>
      <c r="AY416" s="244" t="s">
        <v>133</v>
      </c>
    </row>
    <row r="417" s="2" customFormat="1" ht="24.15" customHeight="1">
      <c r="A417" s="39"/>
      <c r="B417" s="40"/>
      <c r="C417" s="213" t="s">
        <v>607</v>
      </c>
      <c r="D417" s="213" t="s">
        <v>135</v>
      </c>
      <c r="E417" s="214" t="s">
        <v>608</v>
      </c>
      <c r="F417" s="215" t="s">
        <v>609</v>
      </c>
      <c r="G417" s="216" t="s">
        <v>237</v>
      </c>
      <c r="H417" s="217">
        <v>356.47899999999998</v>
      </c>
      <c r="I417" s="218"/>
      <c r="J417" s="219">
        <f>ROUND(I417*H417,2)</f>
        <v>0</v>
      </c>
      <c r="K417" s="215" t="s">
        <v>139</v>
      </c>
      <c r="L417" s="45"/>
      <c r="M417" s="220" t="s">
        <v>19</v>
      </c>
      <c r="N417" s="221" t="s">
        <v>42</v>
      </c>
      <c r="O417" s="85"/>
      <c r="P417" s="222">
        <f>O417*H417</f>
        <v>0</v>
      </c>
      <c r="Q417" s="222">
        <v>0</v>
      </c>
      <c r="R417" s="222">
        <f>Q417*H417</f>
        <v>0</v>
      </c>
      <c r="S417" s="222">
        <v>0</v>
      </c>
      <c r="T417" s="223">
        <f>S417*H417</f>
        <v>0</v>
      </c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R417" s="224" t="s">
        <v>140</v>
      </c>
      <c r="AT417" s="224" t="s">
        <v>135</v>
      </c>
      <c r="AU417" s="224" t="s">
        <v>80</v>
      </c>
      <c r="AY417" s="18" t="s">
        <v>133</v>
      </c>
      <c r="BE417" s="225">
        <f>IF(N417="základní",J417,0)</f>
        <v>0</v>
      </c>
      <c r="BF417" s="225">
        <f>IF(N417="snížená",J417,0)</f>
        <v>0</v>
      </c>
      <c r="BG417" s="225">
        <f>IF(N417="zákl. přenesená",J417,0)</f>
        <v>0</v>
      </c>
      <c r="BH417" s="225">
        <f>IF(N417="sníž. přenesená",J417,0)</f>
        <v>0</v>
      </c>
      <c r="BI417" s="225">
        <f>IF(N417="nulová",J417,0)</f>
        <v>0</v>
      </c>
      <c r="BJ417" s="18" t="s">
        <v>78</v>
      </c>
      <c r="BK417" s="225">
        <f>ROUND(I417*H417,2)</f>
        <v>0</v>
      </c>
      <c r="BL417" s="18" t="s">
        <v>140</v>
      </c>
      <c r="BM417" s="224" t="s">
        <v>610</v>
      </c>
    </row>
    <row r="418" s="2" customFormat="1">
      <c r="A418" s="39"/>
      <c r="B418" s="40"/>
      <c r="C418" s="41"/>
      <c r="D418" s="226" t="s">
        <v>142</v>
      </c>
      <c r="E418" s="41"/>
      <c r="F418" s="227" t="s">
        <v>609</v>
      </c>
      <c r="G418" s="41"/>
      <c r="H418" s="41"/>
      <c r="I418" s="228"/>
      <c r="J418" s="41"/>
      <c r="K418" s="41"/>
      <c r="L418" s="45"/>
      <c r="M418" s="229"/>
      <c r="N418" s="230"/>
      <c r="O418" s="85"/>
      <c r="P418" s="85"/>
      <c r="Q418" s="85"/>
      <c r="R418" s="85"/>
      <c r="S418" s="85"/>
      <c r="T418" s="86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T418" s="18" t="s">
        <v>142</v>
      </c>
      <c r="AU418" s="18" t="s">
        <v>80</v>
      </c>
    </row>
    <row r="419" s="2" customFormat="1">
      <c r="A419" s="39"/>
      <c r="B419" s="40"/>
      <c r="C419" s="41"/>
      <c r="D419" s="231" t="s">
        <v>144</v>
      </c>
      <c r="E419" s="41"/>
      <c r="F419" s="232" t="s">
        <v>611</v>
      </c>
      <c r="G419" s="41"/>
      <c r="H419" s="41"/>
      <c r="I419" s="228"/>
      <c r="J419" s="41"/>
      <c r="K419" s="41"/>
      <c r="L419" s="45"/>
      <c r="M419" s="229"/>
      <c r="N419" s="230"/>
      <c r="O419" s="85"/>
      <c r="P419" s="85"/>
      <c r="Q419" s="85"/>
      <c r="R419" s="85"/>
      <c r="S419" s="85"/>
      <c r="T419" s="86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T419" s="18" t="s">
        <v>144</v>
      </c>
      <c r="AU419" s="18" t="s">
        <v>80</v>
      </c>
    </row>
    <row r="420" s="2" customFormat="1">
      <c r="A420" s="39"/>
      <c r="B420" s="40"/>
      <c r="C420" s="41"/>
      <c r="D420" s="226" t="s">
        <v>146</v>
      </c>
      <c r="E420" s="41"/>
      <c r="F420" s="233" t="s">
        <v>241</v>
      </c>
      <c r="G420" s="41"/>
      <c r="H420" s="41"/>
      <c r="I420" s="228"/>
      <c r="J420" s="41"/>
      <c r="K420" s="41"/>
      <c r="L420" s="45"/>
      <c r="M420" s="229"/>
      <c r="N420" s="230"/>
      <c r="O420" s="85"/>
      <c r="P420" s="85"/>
      <c r="Q420" s="85"/>
      <c r="R420" s="85"/>
      <c r="S420" s="85"/>
      <c r="T420" s="86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T420" s="18" t="s">
        <v>146</v>
      </c>
      <c r="AU420" s="18" t="s">
        <v>80</v>
      </c>
    </row>
    <row r="421" s="13" customFormat="1">
      <c r="A421" s="13"/>
      <c r="B421" s="234"/>
      <c r="C421" s="235"/>
      <c r="D421" s="226" t="s">
        <v>148</v>
      </c>
      <c r="E421" s="236" t="s">
        <v>19</v>
      </c>
      <c r="F421" s="237" t="s">
        <v>612</v>
      </c>
      <c r="G421" s="235"/>
      <c r="H421" s="238">
        <v>356.47899999999998</v>
      </c>
      <c r="I421" s="239"/>
      <c r="J421" s="235"/>
      <c r="K421" s="235"/>
      <c r="L421" s="240"/>
      <c r="M421" s="241"/>
      <c r="N421" s="242"/>
      <c r="O421" s="242"/>
      <c r="P421" s="242"/>
      <c r="Q421" s="242"/>
      <c r="R421" s="242"/>
      <c r="S421" s="242"/>
      <c r="T421" s="24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44" t="s">
        <v>148</v>
      </c>
      <c r="AU421" s="244" t="s">
        <v>80</v>
      </c>
      <c r="AV421" s="13" t="s">
        <v>80</v>
      </c>
      <c r="AW421" s="13" t="s">
        <v>32</v>
      </c>
      <c r="AX421" s="13" t="s">
        <v>78</v>
      </c>
      <c r="AY421" s="244" t="s">
        <v>133</v>
      </c>
    </row>
    <row r="422" s="2" customFormat="1" ht="16.5" customHeight="1">
      <c r="A422" s="39"/>
      <c r="B422" s="40"/>
      <c r="C422" s="213" t="s">
        <v>613</v>
      </c>
      <c r="D422" s="213" t="s">
        <v>135</v>
      </c>
      <c r="E422" s="214" t="s">
        <v>614</v>
      </c>
      <c r="F422" s="215" t="s">
        <v>615</v>
      </c>
      <c r="G422" s="216" t="s">
        <v>237</v>
      </c>
      <c r="H422" s="217">
        <v>1149.039</v>
      </c>
      <c r="I422" s="218"/>
      <c r="J422" s="219">
        <f>ROUND(I422*H422,2)</f>
        <v>0</v>
      </c>
      <c r="K422" s="215" t="s">
        <v>139</v>
      </c>
      <c r="L422" s="45"/>
      <c r="M422" s="220" t="s">
        <v>19</v>
      </c>
      <c r="N422" s="221" t="s">
        <v>42</v>
      </c>
      <c r="O422" s="85"/>
      <c r="P422" s="222">
        <f>O422*H422</f>
        <v>0</v>
      </c>
      <c r="Q422" s="222">
        <v>0</v>
      </c>
      <c r="R422" s="222">
        <f>Q422*H422</f>
        <v>0</v>
      </c>
      <c r="S422" s="222">
        <v>0</v>
      </c>
      <c r="T422" s="223">
        <f>S422*H422</f>
        <v>0</v>
      </c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R422" s="224" t="s">
        <v>140</v>
      </c>
      <c r="AT422" s="224" t="s">
        <v>135</v>
      </c>
      <c r="AU422" s="224" t="s">
        <v>80</v>
      </c>
      <c r="AY422" s="18" t="s">
        <v>133</v>
      </c>
      <c r="BE422" s="225">
        <f>IF(N422="základní",J422,0)</f>
        <v>0</v>
      </c>
      <c r="BF422" s="225">
        <f>IF(N422="snížená",J422,0)</f>
        <v>0</v>
      </c>
      <c r="BG422" s="225">
        <f>IF(N422="zákl. přenesená",J422,0)</f>
        <v>0</v>
      </c>
      <c r="BH422" s="225">
        <f>IF(N422="sníž. přenesená",J422,0)</f>
        <v>0</v>
      </c>
      <c r="BI422" s="225">
        <f>IF(N422="nulová",J422,0)</f>
        <v>0</v>
      </c>
      <c r="BJ422" s="18" t="s">
        <v>78</v>
      </c>
      <c r="BK422" s="225">
        <f>ROUND(I422*H422,2)</f>
        <v>0</v>
      </c>
      <c r="BL422" s="18" t="s">
        <v>140</v>
      </c>
      <c r="BM422" s="224" t="s">
        <v>616</v>
      </c>
    </row>
    <row r="423" s="2" customFormat="1">
      <c r="A423" s="39"/>
      <c r="B423" s="40"/>
      <c r="C423" s="41"/>
      <c r="D423" s="226" t="s">
        <v>142</v>
      </c>
      <c r="E423" s="41"/>
      <c r="F423" s="227" t="s">
        <v>617</v>
      </c>
      <c r="G423" s="41"/>
      <c r="H423" s="41"/>
      <c r="I423" s="228"/>
      <c r="J423" s="41"/>
      <c r="K423" s="41"/>
      <c r="L423" s="45"/>
      <c r="M423" s="229"/>
      <c r="N423" s="230"/>
      <c r="O423" s="85"/>
      <c r="P423" s="85"/>
      <c r="Q423" s="85"/>
      <c r="R423" s="85"/>
      <c r="S423" s="85"/>
      <c r="T423" s="86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T423" s="18" t="s">
        <v>142</v>
      </c>
      <c r="AU423" s="18" t="s">
        <v>80</v>
      </c>
    </row>
    <row r="424" s="2" customFormat="1">
      <c r="A424" s="39"/>
      <c r="B424" s="40"/>
      <c r="C424" s="41"/>
      <c r="D424" s="231" t="s">
        <v>144</v>
      </c>
      <c r="E424" s="41"/>
      <c r="F424" s="232" t="s">
        <v>618</v>
      </c>
      <c r="G424" s="41"/>
      <c r="H424" s="41"/>
      <c r="I424" s="228"/>
      <c r="J424" s="41"/>
      <c r="K424" s="41"/>
      <c r="L424" s="45"/>
      <c r="M424" s="229"/>
      <c r="N424" s="230"/>
      <c r="O424" s="85"/>
      <c r="P424" s="85"/>
      <c r="Q424" s="85"/>
      <c r="R424" s="85"/>
      <c r="S424" s="85"/>
      <c r="T424" s="86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T424" s="18" t="s">
        <v>144</v>
      </c>
      <c r="AU424" s="18" t="s">
        <v>80</v>
      </c>
    </row>
    <row r="425" s="2" customFormat="1">
      <c r="A425" s="39"/>
      <c r="B425" s="40"/>
      <c r="C425" s="41"/>
      <c r="D425" s="226" t="s">
        <v>146</v>
      </c>
      <c r="E425" s="41"/>
      <c r="F425" s="233" t="s">
        <v>619</v>
      </c>
      <c r="G425" s="41"/>
      <c r="H425" s="41"/>
      <c r="I425" s="228"/>
      <c r="J425" s="41"/>
      <c r="K425" s="41"/>
      <c r="L425" s="45"/>
      <c r="M425" s="229"/>
      <c r="N425" s="230"/>
      <c r="O425" s="85"/>
      <c r="P425" s="85"/>
      <c r="Q425" s="85"/>
      <c r="R425" s="85"/>
      <c r="S425" s="85"/>
      <c r="T425" s="86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T425" s="18" t="s">
        <v>146</v>
      </c>
      <c r="AU425" s="18" t="s">
        <v>80</v>
      </c>
    </row>
    <row r="426" s="15" customFormat="1">
      <c r="A426" s="15"/>
      <c r="B426" s="266"/>
      <c r="C426" s="267"/>
      <c r="D426" s="226" t="s">
        <v>148</v>
      </c>
      <c r="E426" s="268" t="s">
        <v>19</v>
      </c>
      <c r="F426" s="269" t="s">
        <v>620</v>
      </c>
      <c r="G426" s="267"/>
      <c r="H426" s="268" t="s">
        <v>19</v>
      </c>
      <c r="I426" s="270"/>
      <c r="J426" s="267"/>
      <c r="K426" s="267"/>
      <c r="L426" s="271"/>
      <c r="M426" s="272"/>
      <c r="N426" s="273"/>
      <c r="O426" s="273"/>
      <c r="P426" s="273"/>
      <c r="Q426" s="273"/>
      <c r="R426" s="273"/>
      <c r="S426" s="273"/>
      <c r="T426" s="274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T426" s="275" t="s">
        <v>148</v>
      </c>
      <c r="AU426" s="275" t="s">
        <v>80</v>
      </c>
      <c r="AV426" s="15" t="s">
        <v>78</v>
      </c>
      <c r="AW426" s="15" t="s">
        <v>32</v>
      </c>
      <c r="AX426" s="15" t="s">
        <v>71</v>
      </c>
      <c r="AY426" s="275" t="s">
        <v>133</v>
      </c>
    </row>
    <row r="427" s="13" customFormat="1">
      <c r="A427" s="13"/>
      <c r="B427" s="234"/>
      <c r="C427" s="235"/>
      <c r="D427" s="226" t="s">
        <v>148</v>
      </c>
      <c r="E427" s="236" t="s">
        <v>19</v>
      </c>
      <c r="F427" s="237" t="s">
        <v>621</v>
      </c>
      <c r="G427" s="235"/>
      <c r="H427" s="238">
        <v>0.66000000000000003</v>
      </c>
      <c r="I427" s="239"/>
      <c r="J427" s="235"/>
      <c r="K427" s="235"/>
      <c r="L427" s="240"/>
      <c r="M427" s="241"/>
      <c r="N427" s="242"/>
      <c r="O427" s="242"/>
      <c r="P427" s="242"/>
      <c r="Q427" s="242"/>
      <c r="R427" s="242"/>
      <c r="S427" s="242"/>
      <c r="T427" s="24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44" t="s">
        <v>148</v>
      </c>
      <c r="AU427" s="244" t="s">
        <v>80</v>
      </c>
      <c r="AV427" s="13" t="s">
        <v>80</v>
      </c>
      <c r="AW427" s="13" t="s">
        <v>32</v>
      </c>
      <c r="AX427" s="13" t="s">
        <v>71</v>
      </c>
      <c r="AY427" s="244" t="s">
        <v>133</v>
      </c>
    </row>
    <row r="428" s="13" customFormat="1">
      <c r="A428" s="13"/>
      <c r="B428" s="234"/>
      <c r="C428" s="235"/>
      <c r="D428" s="226" t="s">
        <v>148</v>
      </c>
      <c r="E428" s="236" t="s">
        <v>19</v>
      </c>
      <c r="F428" s="237" t="s">
        <v>622</v>
      </c>
      <c r="G428" s="235"/>
      <c r="H428" s="238">
        <v>10.25</v>
      </c>
      <c r="I428" s="239"/>
      <c r="J428" s="235"/>
      <c r="K428" s="235"/>
      <c r="L428" s="240"/>
      <c r="M428" s="241"/>
      <c r="N428" s="242"/>
      <c r="O428" s="242"/>
      <c r="P428" s="242"/>
      <c r="Q428" s="242"/>
      <c r="R428" s="242"/>
      <c r="S428" s="242"/>
      <c r="T428" s="24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44" t="s">
        <v>148</v>
      </c>
      <c r="AU428" s="244" t="s">
        <v>80</v>
      </c>
      <c r="AV428" s="13" t="s">
        <v>80</v>
      </c>
      <c r="AW428" s="13" t="s">
        <v>32</v>
      </c>
      <c r="AX428" s="13" t="s">
        <v>71</v>
      </c>
      <c r="AY428" s="244" t="s">
        <v>133</v>
      </c>
    </row>
    <row r="429" s="13" customFormat="1">
      <c r="A429" s="13"/>
      <c r="B429" s="234"/>
      <c r="C429" s="235"/>
      <c r="D429" s="226" t="s">
        <v>148</v>
      </c>
      <c r="E429" s="236" t="s">
        <v>19</v>
      </c>
      <c r="F429" s="237" t="s">
        <v>623</v>
      </c>
      <c r="G429" s="235"/>
      <c r="H429" s="238">
        <v>32.549999999999997</v>
      </c>
      <c r="I429" s="239"/>
      <c r="J429" s="235"/>
      <c r="K429" s="235"/>
      <c r="L429" s="240"/>
      <c r="M429" s="241"/>
      <c r="N429" s="242"/>
      <c r="O429" s="242"/>
      <c r="P429" s="242"/>
      <c r="Q429" s="242"/>
      <c r="R429" s="242"/>
      <c r="S429" s="242"/>
      <c r="T429" s="24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44" t="s">
        <v>148</v>
      </c>
      <c r="AU429" s="244" t="s">
        <v>80</v>
      </c>
      <c r="AV429" s="13" t="s">
        <v>80</v>
      </c>
      <c r="AW429" s="13" t="s">
        <v>32</v>
      </c>
      <c r="AX429" s="13" t="s">
        <v>71</v>
      </c>
      <c r="AY429" s="244" t="s">
        <v>133</v>
      </c>
    </row>
    <row r="430" s="13" customFormat="1">
      <c r="A430" s="13"/>
      <c r="B430" s="234"/>
      <c r="C430" s="235"/>
      <c r="D430" s="226" t="s">
        <v>148</v>
      </c>
      <c r="E430" s="236" t="s">
        <v>19</v>
      </c>
      <c r="F430" s="237" t="s">
        <v>624</v>
      </c>
      <c r="G430" s="235"/>
      <c r="H430" s="238">
        <v>7.5</v>
      </c>
      <c r="I430" s="239"/>
      <c r="J430" s="235"/>
      <c r="K430" s="235"/>
      <c r="L430" s="240"/>
      <c r="M430" s="241"/>
      <c r="N430" s="242"/>
      <c r="O430" s="242"/>
      <c r="P430" s="242"/>
      <c r="Q430" s="242"/>
      <c r="R430" s="242"/>
      <c r="S430" s="242"/>
      <c r="T430" s="24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44" t="s">
        <v>148</v>
      </c>
      <c r="AU430" s="244" t="s">
        <v>80</v>
      </c>
      <c r="AV430" s="13" t="s">
        <v>80</v>
      </c>
      <c r="AW430" s="13" t="s">
        <v>32</v>
      </c>
      <c r="AX430" s="13" t="s">
        <v>71</v>
      </c>
      <c r="AY430" s="244" t="s">
        <v>133</v>
      </c>
    </row>
    <row r="431" s="15" customFormat="1">
      <c r="A431" s="15"/>
      <c r="B431" s="266"/>
      <c r="C431" s="267"/>
      <c r="D431" s="226" t="s">
        <v>148</v>
      </c>
      <c r="E431" s="268" t="s">
        <v>19</v>
      </c>
      <c r="F431" s="269" t="s">
        <v>625</v>
      </c>
      <c r="G431" s="267"/>
      <c r="H431" s="268" t="s">
        <v>19</v>
      </c>
      <c r="I431" s="270"/>
      <c r="J431" s="267"/>
      <c r="K431" s="267"/>
      <c r="L431" s="271"/>
      <c r="M431" s="272"/>
      <c r="N431" s="273"/>
      <c r="O431" s="273"/>
      <c r="P431" s="273"/>
      <c r="Q431" s="273"/>
      <c r="R431" s="273"/>
      <c r="S431" s="273"/>
      <c r="T431" s="274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T431" s="275" t="s">
        <v>148</v>
      </c>
      <c r="AU431" s="275" t="s">
        <v>80</v>
      </c>
      <c r="AV431" s="15" t="s">
        <v>78</v>
      </c>
      <c r="AW431" s="15" t="s">
        <v>32</v>
      </c>
      <c r="AX431" s="15" t="s">
        <v>71</v>
      </c>
      <c r="AY431" s="275" t="s">
        <v>133</v>
      </c>
    </row>
    <row r="432" s="13" customFormat="1">
      <c r="A432" s="13"/>
      <c r="B432" s="234"/>
      <c r="C432" s="235"/>
      <c r="D432" s="226" t="s">
        <v>148</v>
      </c>
      <c r="E432" s="236" t="s">
        <v>19</v>
      </c>
      <c r="F432" s="237" t="s">
        <v>626</v>
      </c>
      <c r="G432" s="235"/>
      <c r="H432" s="238">
        <v>739.20000000000005</v>
      </c>
      <c r="I432" s="239"/>
      <c r="J432" s="235"/>
      <c r="K432" s="235"/>
      <c r="L432" s="240"/>
      <c r="M432" s="241"/>
      <c r="N432" s="242"/>
      <c r="O432" s="242"/>
      <c r="P432" s="242"/>
      <c r="Q432" s="242"/>
      <c r="R432" s="242"/>
      <c r="S432" s="242"/>
      <c r="T432" s="24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44" t="s">
        <v>148</v>
      </c>
      <c r="AU432" s="244" t="s">
        <v>80</v>
      </c>
      <c r="AV432" s="13" t="s">
        <v>80</v>
      </c>
      <c r="AW432" s="13" t="s">
        <v>32</v>
      </c>
      <c r="AX432" s="13" t="s">
        <v>71</v>
      </c>
      <c r="AY432" s="244" t="s">
        <v>133</v>
      </c>
    </row>
    <row r="433" s="13" customFormat="1">
      <c r="A433" s="13"/>
      <c r="B433" s="234"/>
      <c r="C433" s="235"/>
      <c r="D433" s="226" t="s">
        <v>148</v>
      </c>
      <c r="E433" s="236" t="s">
        <v>19</v>
      </c>
      <c r="F433" s="237" t="s">
        <v>627</v>
      </c>
      <c r="G433" s="235"/>
      <c r="H433" s="238">
        <v>2.3999999999999999</v>
      </c>
      <c r="I433" s="239"/>
      <c r="J433" s="235"/>
      <c r="K433" s="235"/>
      <c r="L433" s="240"/>
      <c r="M433" s="241"/>
      <c r="N433" s="242"/>
      <c r="O433" s="242"/>
      <c r="P433" s="242"/>
      <c r="Q433" s="242"/>
      <c r="R433" s="242"/>
      <c r="S433" s="242"/>
      <c r="T433" s="24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244" t="s">
        <v>148</v>
      </c>
      <c r="AU433" s="244" t="s">
        <v>80</v>
      </c>
      <c r="AV433" s="13" t="s">
        <v>80</v>
      </c>
      <c r="AW433" s="13" t="s">
        <v>32</v>
      </c>
      <c r="AX433" s="13" t="s">
        <v>71</v>
      </c>
      <c r="AY433" s="244" t="s">
        <v>133</v>
      </c>
    </row>
    <row r="434" s="15" customFormat="1">
      <c r="A434" s="15"/>
      <c r="B434" s="266"/>
      <c r="C434" s="267"/>
      <c r="D434" s="226" t="s">
        <v>148</v>
      </c>
      <c r="E434" s="268" t="s">
        <v>19</v>
      </c>
      <c r="F434" s="269" t="s">
        <v>628</v>
      </c>
      <c r="G434" s="267"/>
      <c r="H434" s="268" t="s">
        <v>19</v>
      </c>
      <c r="I434" s="270"/>
      <c r="J434" s="267"/>
      <c r="K434" s="267"/>
      <c r="L434" s="271"/>
      <c r="M434" s="272"/>
      <c r="N434" s="273"/>
      <c r="O434" s="273"/>
      <c r="P434" s="273"/>
      <c r="Q434" s="273"/>
      <c r="R434" s="273"/>
      <c r="S434" s="273"/>
      <c r="T434" s="274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T434" s="275" t="s">
        <v>148</v>
      </c>
      <c r="AU434" s="275" t="s">
        <v>80</v>
      </c>
      <c r="AV434" s="15" t="s">
        <v>78</v>
      </c>
      <c r="AW434" s="15" t="s">
        <v>32</v>
      </c>
      <c r="AX434" s="15" t="s">
        <v>71</v>
      </c>
      <c r="AY434" s="275" t="s">
        <v>133</v>
      </c>
    </row>
    <row r="435" s="13" customFormat="1">
      <c r="A435" s="13"/>
      <c r="B435" s="234"/>
      <c r="C435" s="235"/>
      <c r="D435" s="226" t="s">
        <v>148</v>
      </c>
      <c r="E435" s="236" t="s">
        <v>19</v>
      </c>
      <c r="F435" s="237" t="s">
        <v>629</v>
      </c>
      <c r="G435" s="235"/>
      <c r="H435" s="238">
        <v>2.7719999999999998</v>
      </c>
      <c r="I435" s="239"/>
      <c r="J435" s="235"/>
      <c r="K435" s="235"/>
      <c r="L435" s="240"/>
      <c r="M435" s="241"/>
      <c r="N435" s="242"/>
      <c r="O435" s="242"/>
      <c r="P435" s="242"/>
      <c r="Q435" s="242"/>
      <c r="R435" s="242"/>
      <c r="S435" s="242"/>
      <c r="T435" s="24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44" t="s">
        <v>148</v>
      </c>
      <c r="AU435" s="244" t="s">
        <v>80</v>
      </c>
      <c r="AV435" s="13" t="s">
        <v>80</v>
      </c>
      <c r="AW435" s="13" t="s">
        <v>32</v>
      </c>
      <c r="AX435" s="13" t="s">
        <v>71</v>
      </c>
      <c r="AY435" s="244" t="s">
        <v>133</v>
      </c>
    </row>
    <row r="436" s="13" customFormat="1">
      <c r="A436" s="13"/>
      <c r="B436" s="234"/>
      <c r="C436" s="235"/>
      <c r="D436" s="226" t="s">
        <v>148</v>
      </c>
      <c r="E436" s="236" t="s">
        <v>19</v>
      </c>
      <c r="F436" s="237" t="s">
        <v>630</v>
      </c>
      <c r="G436" s="235"/>
      <c r="H436" s="238">
        <v>353.70699999999999</v>
      </c>
      <c r="I436" s="239"/>
      <c r="J436" s="235"/>
      <c r="K436" s="235"/>
      <c r="L436" s="240"/>
      <c r="M436" s="241"/>
      <c r="N436" s="242"/>
      <c r="O436" s="242"/>
      <c r="P436" s="242"/>
      <c r="Q436" s="242"/>
      <c r="R436" s="242"/>
      <c r="S436" s="242"/>
      <c r="T436" s="24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44" t="s">
        <v>148</v>
      </c>
      <c r="AU436" s="244" t="s">
        <v>80</v>
      </c>
      <c r="AV436" s="13" t="s">
        <v>80</v>
      </c>
      <c r="AW436" s="13" t="s">
        <v>32</v>
      </c>
      <c r="AX436" s="13" t="s">
        <v>71</v>
      </c>
      <c r="AY436" s="244" t="s">
        <v>133</v>
      </c>
    </row>
    <row r="437" s="14" customFormat="1">
      <c r="A437" s="14"/>
      <c r="B437" s="245"/>
      <c r="C437" s="246"/>
      <c r="D437" s="226" t="s">
        <v>148</v>
      </c>
      <c r="E437" s="247" t="s">
        <v>19</v>
      </c>
      <c r="F437" s="248" t="s">
        <v>206</v>
      </c>
      <c r="G437" s="246"/>
      <c r="H437" s="249">
        <v>1149.039</v>
      </c>
      <c r="I437" s="250"/>
      <c r="J437" s="246"/>
      <c r="K437" s="246"/>
      <c r="L437" s="251"/>
      <c r="M437" s="252"/>
      <c r="N437" s="253"/>
      <c r="O437" s="253"/>
      <c r="P437" s="253"/>
      <c r="Q437" s="253"/>
      <c r="R437" s="253"/>
      <c r="S437" s="253"/>
      <c r="T437" s="25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T437" s="255" t="s">
        <v>148</v>
      </c>
      <c r="AU437" s="255" t="s">
        <v>80</v>
      </c>
      <c r="AV437" s="14" t="s">
        <v>140</v>
      </c>
      <c r="AW437" s="14" t="s">
        <v>32</v>
      </c>
      <c r="AX437" s="14" t="s">
        <v>78</v>
      </c>
      <c r="AY437" s="255" t="s">
        <v>133</v>
      </c>
    </row>
    <row r="438" s="2" customFormat="1" ht="16.5" customHeight="1">
      <c r="A438" s="39"/>
      <c r="B438" s="40"/>
      <c r="C438" s="213" t="s">
        <v>631</v>
      </c>
      <c r="D438" s="213" t="s">
        <v>135</v>
      </c>
      <c r="E438" s="214" t="s">
        <v>632</v>
      </c>
      <c r="F438" s="215" t="s">
        <v>633</v>
      </c>
      <c r="G438" s="216" t="s">
        <v>237</v>
      </c>
      <c r="H438" s="217">
        <v>1197.039</v>
      </c>
      <c r="I438" s="218"/>
      <c r="J438" s="219">
        <f>ROUND(I438*H438,2)</f>
        <v>0</v>
      </c>
      <c r="K438" s="215" t="s">
        <v>139</v>
      </c>
      <c r="L438" s="45"/>
      <c r="M438" s="220" t="s">
        <v>19</v>
      </c>
      <c r="N438" s="221" t="s">
        <v>42</v>
      </c>
      <c r="O438" s="85"/>
      <c r="P438" s="222">
        <f>O438*H438</f>
        <v>0</v>
      </c>
      <c r="Q438" s="222">
        <v>0</v>
      </c>
      <c r="R438" s="222">
        <f>Q438*H438</f>
        <v>0</v>
      </c>
      <c r="S438" s="222">
        <v>0</v>
      </c>
      <c r="T438" s="223">
        <f>S438*H438</f>
        <v>0</v>
      </c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R438" s="224" t="s">
        <v>140</v>
      </c>
      <c r="AT438" s="224" t="s">
        <v>135</v>
      </c>
      <c r="AU438" s="224" t="s">
        <v>80</v>
      </c>
      <c r="AY438" s="18" t="s">
        <v>133</v>
      </c>
      <c r="BE438" s="225">
        <f>IF(N438="základní",J438,0)</f>
        <v>0</v>
      </c>
      <c r="BF438" s="225">
        <f>IF(N438="snížená",J438,0)</f>
        <v>0</v>
      </c>
      <c r="BG438" s="225">
        <f>IF(N438="zákl. přenesená",J438,0)</f>
        <v>0</v>
      </c>
      <c r="BH438" s="225">
        <f>IF(N438="sníž. přenesená",J438,0)</f>
        <v>0</v>
      </c>
      <c r="BI438" s="225">
        <f>IF(N438="nulová",J438,0)</f>
        <v>0</v>
      </c>
      <c r="BJ438" s="18" t="s">
        <v>78</v>
      </c>
      <c r="BK438" s="225">
        <f>ROUND(I438*H438,2)</f>
        <v>0</v>
      </c>
      <c r="BL438" s="18" t="s">
        <v>140</v>
      </c>
      <c r="BM438" s="224" t="s">
        <v>634</v>
      </c>
    </row>
    <row r="439" s="2" customFormat="1">
      <c r="A439" s="39"/>
      <c r="B439" s="40"/>
      <c r="C439" s="41"/>
      <c r="D439" s="226" t="s">
        <v>142</v>
      </c>
      <c r="E439" s="41"/>
      <c r="F439" s="227" t="s">
        <v>635</v>
      </c>
      <c r="G439" s="41"/>
      <c r="H439" s="41"/>
      <c r="I439" s="228"/>
      <c r="J439" s="41"/>
      <c r="K439" s="41"/>
      <c r="L439" s="45"/>
      <c r="M439" s="229"/>
      <c r="N439" s="230"/>
      <c r="O439" s="85"/>
      <c r="P439" s="85"/>
      <c r="Q439" s="85"/>
      <c r="R439" s="85"/>
      <c r="S439" s="85"/>
      <c r="T439" s="86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T439" s="18" t="s">
        <v>142</v>
      </c>
      <c r="AU439" s="18" t="s">
        <v>80</v>
      </c>
    </row>
    <row r="440" s="2" customFormat="1">
      <c r="A440" s="39"/>
      <c r="B440" s="40"/>
      <c r="C440" s="41"/>
      <c r="D440" s="231" t="s">
        <v>144</v>
      </c>
      <c r="E440" s="41"/>
      <c r="F440" s="232" t="s">
        <v>636</v>
      </c>
      <c r="G440" s="41"/>
      <c r="H440" s="41"/>
      <c r="I440" s="228"/>
      <c r="J440" s="41"/>
      <c r="K440" s="41"/>
      <c r="L440" s="45"/>
      <c r="M440" s="229"/>
      <c r="N440" s="230"/>
      <c r="O440" s="85"/>
      <c r="P440" s="85"/>
      <c r="Q440" s="85"/>
      <c r="R440" s="85"/>
      <c r="S440" s="85"/>
      <c r="T440" s="86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T440" s="18" t="s">
        <v>144</v>
      </c>
      <c r="AU440" s="18" t="s">
        <v>80</v>
      </c>
    </row>
    <row r="441" s="2" customFormat="1">
      <c r="A441" s="39"/>
      <c r="B441" s="40"/>
      <c r="C441" s="41"/>
      <c r="D441" s="226" t="s">
        <v>146</v>
      </c>
      <c r="E441" s="41"/>
      <c r="F441" s="233" t="s">
        <v>619</v>
      </c>
      <c r="G441" s="41"/>
      <c r="H441" s="41"/>
      <c r="I441" s="228"/>
      <c r="J441" s="41"/>
      <c r="K441" s="41"/>
      <c r="L441" s="45"/>
      <c r="M441" s="229"/>
      <c r="N441" s="230"/>
      <c r="O441" s="85"/>
      <c r="P441" s="85"/>
      <c r="Q441" s="85"/>
      <c r="R441" s="85"/>
      <c r="S441" s="85"/>
      <c r="T441" s="86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T441" s="18" t="s">
        <v>146</v>
      </c>
      <c r="AU441" s="18" t="s">
        <v>80</v>
      </c>
    </row>
    <row r="442" s="13" customFormat="1">
      <c r="A442" s="13"/>
      <c r="B442" s="234"/>
      <c r="C442" s="235"/>
      <c r="D442" s="226" t="s">
        <v>148</v>
      </c>
      <c r="E442" s="236" t="s">
        <v>19</v>
      </c>
      <c r="F442" s="237" t="s">
        <v>637</v>
      </c>
      <c r="G442" s="235"/>
      <c r="H442" s="238">
        <v>1197.039</v>
      </c>
      <c r="I442" s="239"/>
      <c r="J442" s="235"/>
      <c r="K442" s="235"/>
      <c r="L442" s="240"/>
      <c r="M442" s="241"/>
      <c r="N442" s="242"/>
      <c r="O442" s="242"/>
      <c r="P442" s="242"/>
      <c r="Q442" s="242"/>
      <c r="R442" s="242"/>
      <c r="S442" s="242"/>
      <c r="T442" s="24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44" t="s">
        <v>148</v>
      </c>
      <c r="AU442" s="244" t="s">
        <v>80</v>
      </c>
      <c r="AV442" s="13" t="s">
        <v>80</v>
      </c>
      <c r="AW442" s="13" t="s">
        <v>32</v>
      </c>
      <c r="AX442" s="13" t="s">
        <v>78</v>
      </c>
      <c r="AY442" s="244" t="s">
        <v>133</v>
      </c>
    </row>
    <row r="443" s="12" customFormat="1" ht="22.8" customHeight="1">
      <c r="A443" s="12"/>
      <c r="B443" s="197"/>
      <c r="C443" s="198"/>
      <c r="D443" s="199" t="s">
        <v>70</v>
      </c>
      <c r="E443" s="211" t="s">
        <v>638</v>
      </c>
      <c r="F443" s="211" t="s">
        <v>639</v>
      </c>
      <c r="G443" s="198"/>
      <c r="H443" s="198"/>
      <c r="I443" s="201"/>
      <c r="J443" s="212">
        <f>BK443</f>
        <v>0</v>
      </c>
      <c r="K443" s="198"/>
      <c r="L443" s="203"/>
      <c r="M443" s="204"/>
      <c r="N443" s="205"/>
      <c r="O443" s="205"/>
      <c r="P443" s="206">
        <f>SUM(P444:P447)</f>
        <v>0</v>
      </c>
      <c r="Q443" s="205"/>
      <c r="R443" s="206">
        <f>SUM(R444:R447)</f>
        <v>0</v>
      </c>
      <c r="S443" s="205"/>
      <c r="T443" s="207">
        <f>SUM(T444:T447)</f>
        <v>0</v>
      </c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R443" s="208" t="s">
        <v>78</v>
      </c>
      <c r="AT443" s="209" t="s">
        <v>70</v>
      </c>
      <c r="AU443" s="209" t="s">
        <v>78</v>
      </c>
      <c r="AY443" s="208" t="s">
        <v>133</v>
      </c>
      <c r="BK443" s="210">
        <f>SUM(BK444:BK447)</f>
        <v>0</v>
      </c>
    </row>
    <row r="444" s="2" customFormat="1" ht="21.75" customHeight="1">
      <c r="A444" s="39"/>
      <c r="B444" s="40"/>
      <c r="C444" s="213" t="s">
        <v>640</v>
      </c>
      <c r="D444" s="213" t="s">
        <v>135</v>
      </c>
      <c r="E444" s="214" t="s">
        <v>641</v>
      </c>
      <c r="F444" s="215" t="s">
        <v>642</v>
      </c>
      <c r="G444" s="216" t="s">
        <v>237</v>
      </c>
      <c r="H444" s="217">
        <v>560.04999999999995</v>
      </c>
      <c r="I444" s="218"/>
      <c r="J444" s="219">
        <f>ROUND(I444*H444,2)</f>
        <v>0</v>
      </c>
      <c r="K444" s="215" t="s">
        <v>139</v>
      </c>
      <c r="L444" s="45"/>
      <c r="M444" s="220" t="s">
        <v>19</v>
      </c>
      <c r="N444" s="221" t="s">
        <v>42</v>
      </c>
      <c r="O444" s="85"/>
      <c r="P444" s="222">
        <f>O444*H444</f>
        <v>0</v>
      </c>
      <c r="Q444" s="222">
        <v>0</v>
      </c>
      <c r="R444" s="222">
        <f>Q444*H444</f>
        <v>0</v>
      </c>
      <c r="S444" s="222">
        <v>0</v>
      </c>
      <c r="T444" s="223">
        <f>S444*H444</f>
        <v>0</v>
      </c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R444" s="224" t="s">
        <v>140</v>
      </c>
      <c r="AT444" s="224" t="s">
        <v>135</v>
      </c>
      <c r="AU444" s="224" t="s">
        <v>80</v>
      </c>
      <c r="AY444" s="18" t="s">
        <v>133</v>
      </c>
      <c r="BE444" s="225">
        <f>IF(N444="základní",J444,0)</f>
        <v>0</v>
      </c>
      <c r="BF444" s="225">
        <f>IF(N444="snížená",J444,0)</f>
        <v>0</v>
      </c>
      <c r="BG444" s="225">
        <f>IF(N444="zákl. přenesená",J444,0)</f>
        <v>0</v>
      </c>
      <c r="BH444" s="225">
        <f>IF(N444="sníž. přenesená",J444,0)</f>
        <v>0</v>
      </c>
      <c r="BI444" s="225">
        <f>IF(N444="nulová",J444,0)</f>
        <v>0</v>
      </c>
      <c r="BJ444" s="18" t="s">
        <v>78</v>
      </c>
      <c r="BK444" s="225">
        <f>ROUND(I444*H444,2)</f>
        <v>0</v>
      </c>
      <c r="BL444" s="18" t="s">
        <v>140</v>
      </c>
      <c r="BM444" s="224" t="s">
        <v>643</v>
      </c>
    </row>
    <row r="445" s="2" customFormat="1">
      <c r="A445" s="39"/>
      <c r="B445" s="40"/>
      <c r="C445" s="41"/>
      <c r="D445" s="226" t="s">
        <v>142</v>
      </c>
      <c r="E445" s="41"/>
      <c r="F445" s="227" t="s">
        <v>644</v>
      </c>
      <c r="G445" s="41"/>
      <c r="H445" s="41"/>
      <c r="I445" s="228"/>
      <c r="J445" s="41"/>
      <c r="K445" s="41"/>
      <c r="L445" s="45"/>
      <c r="M445" s="229"/>
      <c r="N445" s="230"/>
      <c r="O445" s="85"/>
      <c r="P445" s="85"/>
      <c r="Q445" s="85"/>
      <c r="R445" s="85"/>
      <c r="S445" s="85"/>
      <c r="T445" s="86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T445" s="18" t="s">
        <v>142</v>
      </c>
      <c r="AU445" s="18" t="s">
        <v>80</v>
      </c>
    </row>
    <row r="446" s="2" customFormat="1">
      <c r="A446" s="39"/>
      <c r="B446" s="40"/>
      <c r="C446" s="41"/>
      <c r="D446" s="231" t="s">
        <v>144</v>
      </c>
      <c r="E446" s="41"/>
      <c r="F446" s="232" t="s">
        <v>645</v>
      </c>
      <c r="G446" s="41"/>
      <c r="H446" s="41"/>
      <c r="I446" s="228"/>
      <c r="J446" s="41"/>
      <c r="K446" s="41"/>
      <c r="L446" s="45"/>
      <c r="M446" s="229"/>
      <c r="N446" s="230"/>
      <c r="O446" s="85"/>
      <c r="P446" s="85"/>
      <c r="Q446" s="85"/>
      <c r="R446" s="85"/>
      <c r="S446" s="85"/>
      <c r="T446" s="86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T446" s="18" t="s">
        <v>144</v>
      </c>
      <c r="AU446" s="18" t="s">
        <v>80</v>
      </c>
    </row>
    <row r="447" s="2" customFormat="1">
      <c r="A447" s="39"/>
      <c r="B447" s="40"/>
      <c r="C447" s="41"/>
      <c r="D447" s="226" t="s">
        <v>146</v>
      </c>
      <c r="E447" s="41"/>
      <c r="F447" s="233" t="s">
        <v>646</v>
      </c>
      <c r="G447" s="41"/>
      <c r="H447" s="41"/>
      <c r="I447" s="228"/>
      <c r="J447" s="41"/>
      <c r="K447" s="41"/>
      <c r="L447" s="45"/>
      <c r="M447" s="276"/>
      <c r="N447" s="277"/>
      <c r="O447" s="278"/>
      <c r="P447" s="278"/>
      <c r="Q447" s="278"/>
      <c r="R447" s="278"/>
      <c r="S447" s="278"/>
      <c r="T447" s="27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T447" s="18" t="s">
        <v>146</v>
      </c>
      <c r="AU447" s="18" t="s">
        <v>80</v>
      </c>
    </row>
    <row r="448" s="2" customFormat="1" ht="6.96" customHeight="1">
      <c r="A448" s="39"/>
      <c r="B448" s="60"/>
      <c r="C448" s="61"/>
      <c r="D448" s="61"/>
      <c r="E448" s="61"/>
      <c r="F448" s="61"/>
      <c r="G448" s="61"/>
      <c r="H448" s="61"/>
      <c r="I448" s="61"/>
      <c r="J448" s="61"/>
      <c r="K448" s="61"/>
      <c r="L448" s="45"/>
      <c r="M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</row>
  </sheetData>
  <sheetProtection sheet="1" autoFilter="0" formatColumns="0" formatRows="0" objects="1" scenarios="1" spinCount="100000" saltValue="jz/EBm4U8crMP8+tdgq6wUtibyPno/VgaFVUoJAd5M3nCg9Nv0IJvxY9pWeNafDClFjS+touCnvjFDwoSq01jA==" hashValue="e3VgG1bK4aJ3uCZNqp2L/4fJt5IL9pL2bqeLWFCmmLr4xWuS9Zg1rqxZo6jsA2h7fTgLU/yivQnNVd4M0iqfiQ==" algorithmName="SHA-512" password="CC35"/>
  <autoFilter ref="C93:K447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2:H82"/>
    <mergeCell ref="E84:H84"/>
    <mergeCell ref="E86:H86"/>
    <mergeCell ref="L2:V2"/>
  </mergeCells>
  <hyperlinks>
    <hyperlink ref="F99" r:id="rId1" display="https://podminky.urs.cz/item/CS_URS_2021_01/113106121"/>
    <hyperlink ref="F104" r:id="rId2" display="https://podminky.urs.cz/item/CS_URS_2021_01/113107223"/>
    <hyperlink ref="F109" r:id="rId3" display="https://podminky.urs.cz/item/CS_URS_2021_01/113107322"/>
    <hyperlink ref="F114" r:id="rId4" display="https://podminky.urs.cz/item/CS_URS_2021_01/113107343"/>
    <hyperlink ref="F119" r:id="rId5" display="https://podminky.urs.cz/item/CS_URS_2021_01/113154335"/>
    <hyperlink ref="F124" r:id="rId6" display="https://podminky.urs.cz/item/CS_URS_2021_01/113202111"/>
    <hyperlink ref="F129" r:id="rId7" display="https://podminky.urs.cz/item/CS_URS_2021_01/113203111"/>
    <hyperlink ref="F134" r:id="rId8" display="https://podminky.urs.cz/item/CS_URS_2021_01/122251105"/>
    <hyperlink ref="F143" r:id="rId9" display="https://podminky.urs.cz/item/CS_URS_2021_01/131251102"/>
    <hyperlink ref="F151" r:id="rId10" display="https://podminky.urs.cz/item/CS_URS_2021_01/132251104"/>
    <hyperlink ref="F158" r:id="rId11" display="https://podminky.urs.cz/item/CS_URS_2021_01/162451105"/>
    <hyperlink ref="F163" r:id="rId12" display="https://podminky.urs.cz/item/CS_URS_2021_01/171201231"/>
    <hyperlink ref="F168" r:id="rId13" display="https://podminky.urs.cz/item/CS_URS_2021_01/171251201"/>
    <hyperlink ref="F173" r:id="rId14" display="https://podminky.urs.cz/item/CS_URS_2021_01/174151101"/>
    <hyperlink ref="F187" r:id="rId15" display="https://podminky.urs.cz/item/CS_URS_2021_01/175151101"/>
    <hyperlink ref="F195" r:id="rId16" display="https://podminky.urs.cz/item/CS_URS_2021_01/181951112"/>
    <hyperlink ref="F201" r:id="rId17" display="https://podminky.urs.cz/item/CS_URS_2021_01/211971121"/>
    <hyperlink ref="F212" r:id="rId18" display="https://podminky.urs.cz/item/CS_URS_2021_01/212752402"/>
    <hyperlink ref="F217" r:id="rId19" display="https://podminky.urs.cz/item/CS_URS_2021_01/213141113"/>
    <hyperlink ref="F226" r:id="rId20" display="https://podminky.urs.cz/item/CS_URS_2021_01/451573111"/>
    <hyperlink ref="F232" r:id="rId21" display="https://podminky.urs.cz/item/CS_URS_2021_01/564851111.1"/>
    <hyperlink ref="F236" r:id="rId22" display="https://podminky.urs.cz/item/CS_URS_2021_01/564851111.2"/>
    <hyperlink ref="F240" r:id="rId23" display="https://podminky.urs.cz/item/CS_URS_2021_01/564871116"/>
    <hyperlink ref="F244" r:id="rId24" display="https://podminky.urs.cz/item/CS_URS_2021_01/565155121"/>
    <hyperlink ref="F251" r:id="rId25" display="https://podminky.urs.cz/item/CS_URS_2021_01/573191111"/>
    <hyperlink ref="F256" r:id="rId26" display="https://podminky.urs.cz/item/CS_URS_2021_01/573231108"/>
    <hyperlink ref="F262" r:id="rId27" display="https://podminky.urs.cz/item/CS_URS_2021_01/577134141"/>
    <hyperlink ref="F269" r:id="rId28" display="https://podminky.urs.cz/item/CS_URS_2021_01/599141111"/>
    <hyperlink ref="F275" r:id="rId29" display="https://podminky.urs.cz/item/CS_URS_2021_01/871315241"/>
    <hyperlink ref="F296" r:id="rId30" display="https://podminky.urs.cz/item/CS_URS_2021_01/899202211"/>
    <hyperlink ref="F301" r:id="rId31" display="https://podminky.urs.cz/item/CS_URS_2021_01/899211112"/>
    <hyperlink ref="F311" r:id="rId32" display="https://podminky.urs.cz/item/CS_URS_2021_01/899231111"/>
    <hyperlink ref="F316" r:id="rId33" display="https://podminky.urs.cz/item/CS_URS_2021_01/899331111"/>
    <hyperlink ref="F321" r:id="rId34" display="https://podminky.urs.cz/item/CS_URS_2021_01/899431111"/>
    <hyperlink ref="F327" r:id="rId35" display="https://podminky.urs.cz/item/CS_URS_2021_01/914111111"/>
    <hyperlink ref="F347" r:id="rId36" display="https://podminky.urs.cz/item/CS_URS_2021_01/914511112"/>
    <hyperlink ref="F360" r:id="rId37" display="https://podminky.urs.cz/item/CS_URS_2021_01/916111123"/>
    <hyperlink ref="F368" r:id="rId38" display="https://podminky.urs.cz/item/CS_URS_2021_01/916131213"/>
    <hyperlink ref="F384" r:id="rId39" display="https://podminky.urs.cz/item/CS_URS_2021_01/916991121"/>
    <hyperlink ref="F388" r:id="rId40" display="https://podminky.urs.cz/item/CS_URS_2021_01/919735113"/>
    <hyperlink ref="F393" r:id="rId41" display="https://podminky.urs.cz/item/CS_URS_2021_01/938909311"/>
    <hyperlink ref="F398" r:id="rId42" display="https://podminky.urs.cz/item/CS_URS_2021_01/966006132"/>
    <hyperlink ref="F403" r:id="rId43" display="https://podminky.urs.cz/item/CS_URS_2021_01/966006211"/>
    <hyperlink ref="F409" r:id="rId44" display="https://podminky.urs.cz/item/CS_URS_2021_01/997013861"/>
    <hyperlink ref="F414" r:id="rId45" display="https://podminky.urs.cz/item/CS_URS_2021_01/997013873"/>
    <hyperlink ref="F419" r:id="rId46" display="https://podminky.urs.cz/item/CS_URS_2021_01/997013875"/>
    <hyperlink ref="F424" r:id="rId47" display="https://podminky.urs.cz/item/CS_URS_2021_01/997211511"/>
    <hyperlink ref="F440" r:id="rId48" display="https://podminky.urs.cz/item/CS_URS_2021_01/997211519"/>
    <hyperlink ref="F446" r:id="rId49" display="https://podminky.urs.cz/item/CS_URS_2021_01/998225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0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87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21"/>
      <c r="AT3" s="18" t="s">
        <v>80</v>
      </c>
    </row>
    <row r="4" s="1" customFormat="1" ht="24.96" customHeight="1">
      <c r="B4" s="21"/>
      <c r="D4" s="141" t="s">
        <v>100</v>
      </c>
      <c r="L4" s="21"/>
      <c r="M4" s="14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3" t="s">
        <v>16</v>
      </c>
      <c r="L6" s="21"/>
    </row>
    <row r="7" s="1" customFormat="1" ht="16.5" customHeight="1">
      <c r="B7" s="21"/>
      <c r="E7" s="144" t="str">
        <f>'Rekapitulace stavby'!K6</f>
        <v>Regenerace sídliště v Bystřici pod Hostýnem - 1.etapa - ulice U Mlékárny</v>
      </c>
      <c r="F7" s="143"/>
      <c r="G7" s="143"/>
      <c r="H7" s="143"/>
      <c r="L7" s="21"/>
    </row>
    <row r="8" s="1" customFormat="1" ht="12" customHeight="1">
      <c r="B8" s="21"/>
      <c r="D8" s="143" t="s">
        <v>101</v>
      </c>
      <c r="L8" s="21"/>
    </row>
    <row r="9" s="2" customFormat="1" ht="16.5" customHeight="1">
      <c r="A9" s="39"/>
      <c r="B9" s="45"/>
      <c r="C9" s="39"/>
      <c r="D9" s="39"/>
      <c r="E9" s="144" t="s">
        <v>647</v>
      </c>
      <c r="F9" s="39"/>
      <c r="G9" s="39"/>
      <c r="H9" s="39"/>
      <c r="I9" s="39"/>
      <c r="J9" s="39"/>
      <c r="K9" s="39"/>
      <c r="L9" s="14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43" t="s">
        <v>103</v>
      </c>
      <c r="E10" s="39"/>
      <c r="F10" s="39"/>
      <c r="G10" s="39"/>
      <c r="H10" s="39"/>
      <c r="I10" s="39"/>
      <c r="J10" s="39"/>
      <c r="K10" s="39"/>
      <c r="L10" s="14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46" t="s">
        <v>647</v>
      </c>
      <c r="F11" s="39"/>
      <c r="G11" s="39"/>
      <c r="H11" s="39"/>
      <c r="I11" s="39"/>
      <c r="J11" s="39"/>
      <c r="K11" s="39"/>
      <c r="L11" s="14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14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43" t="s">
        <v>18</v>
      </c>
      <c r="E13" s="39"/>
      <c r="F13" s="134" t="s">
        <v>19</v>
      </c>
      <c r="G13" s="39"/>
      <c r="H13" s="39"/>
      <c r="I13" s="143" t="s">
        <v>20</v>
      </c>
      <c r="J13" s="134" t="s">
        <v>19</v>
      </c>
      <c r="K13" s="39"/>
      <c r="L13" s="14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3" t="s">
        <v>21</v>
      </c>
      <c r="E14" s="39"/>
      <c r="F14" s="134" t="s">
        <v>22</v>
      </c>
      <c r="G14" s="39"/>
      <c r="H14" s="39"/>
      <c r="I14" s="143" t="s">
        <v>23</v>
      </c>
      <c r="J14" s="147" t="str">
        <f>'Rekapitulace stavby'!AN8</f>
        <v>18. 11. 2021</v>
      </c>
      <c r="K14" s="39"/>
      <c r="L14" s="14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14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43" t="s">
        <v>25</v>
      </c>
      <c r="E16" s="39"/>
      <c r="F16" s="39"/>
      <c r="G16" s="39"/>
      <c r="H16" s="39"/>
      <c r="I16" s="143" t="s">
        <v>26</v>
      </c>
      <c r="J16" s="134" t="s">
        <v>19</v>
      </c>
      <c r="K16" s="39"/>
      <c r="L16" s="14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34" t="s">
        <v>22</v>
      </c>
      <c r="F17" s="39"/>
      <c r="G17" s="39"/>
      <c r="H17" s="39"/>
      <c r="I17" s="143" t="s">
        <v>27</v>
      </c>
      <c r="J17" s="134" t="s">
        <v>19</v>
      </c>
      <c r="K17" s="39"/>
      <c r="L17" s="14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14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43" t="s">
        <v>28</v>
      </c>
      <c r="E19" s="39"/>
      <c r="F19" s="39"/>
      <c r="G19" s="39"/>
      <c r="H19" s="39"/>
      <c r="I19" s="143" t="s">
        <v>26</v>
      </c>
      <c r="J19" s="34" t="str">
        <f>'Rekapitulace stavby'!AN13</f>
        <v>Vyplň údaj</v>
      </c>
      <c r="K19" s="39"/>
      <c r="L19" s="14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34"/>
      <c r="G20" s="134"/>
      <c r="H20" s="134"/>
      <c r="I20" s="143" t="s">
        <v>27</v>
      </c>
      <c r="J20" s="34" t="str">
        <f>'Rekapitulace stavby'!AN14</f>
        <v>Vyplň údaj</v>
      </c>
      <c r="K20" s="39"/>
      <c r="L20" s="14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14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43" t="s">
        <v>30</v>
      </c>
      <c r="E22" s="39"/>
      <c r="F22" s="39"/>
      <c r="G22" s="39"/>
      <c r="H22" s="39"/>
      <c r="I22" s="143" t="s">
        <v>26</v>
      </c>
      <c r="J22" s="134" t="s">
        <v>19</v>
      </c>
      <c r="K22" s="39"/>
      <c r="L22" s="14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34" t="s">
        <v>31</v>
      </c>
      <c r="F23" s="39"/>
      <c r="G23" s="39"/>
      <c r="H23" s="39"/>
      <c r="I23" s="143" t="s">
        <v>27</v>
      </c>
      <c r="J23" s="134" t="s">
        <v>19</v>
      </c>
      <c r="K23" s="39"/>
      <c r="L23" s="14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14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43" t="s">
        <v>33</v>
      </c>
      <c r="E25" s="39"/>
      <c r="F25" s="39"/>
      <c r="G25" s="39"/>
      <c r="H25" s="39"/>
      <c r="I25" s="143" t="s">
        <v>26</v>
      </c>
      <c r="J25" s="134" t="str">
        <f>IF('Rekapitulace stavby'!AN19="","",'Rekapitulace stavby'!AN19)</f>
        <v/>
      </c>
      <c r="K25" s="39"/>
      <c r="L25" s="14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34" t="str">
        <f>IF('Rekapitulace stavby'!E20="","",'Rekapitulace stavby'!E20)</f>
        <v xml:space="preserve"> </v>
      </c>
      <c r="F26" s="39"/>
      <c r="G26" s="39"/>
      <c r="H26" s="39"/>
      <c r="I26" s="143" t="s">
        <v>27</v>
      </c>
      <c r="J26" s="134" t="str">
        <f>IF('Rekapitulace stavby'!AN20="","",'Rekapitulace stavby'!AN20)</f>
        <v/>
      </c>
      <c r="K26" s="39"/>
      <c r="L26" s="14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145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43" t="s">
        <v>35</v>
      </c>
      <c r="E28" s="39"/>
      <c r="F28" s="39"/>
      <c r="G28" s="39"/>
      <c r="H28" s="39"/>
      <c r="I28" s="39"/>
      <c r="J28" s="39"/>
      <c r="K28" s="39"/>
      <c r="L28" s="14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48"/>
      <c r="B29" s="149"/>
      <c r="C29" s="148"/>
      <c r="D29" s="148"/>
      <c r="E29" s="150" t="s">
        <v>648</v>
      </c>
      <c r="F29" s="150"/>
      <c r="G29" s="150"/>
      <c r="H29" s="150"/>
      <c r="I29" s="148"/>
      <c r="J29" s="148"/>
      <c r="K29" s="148"/>
      <c r="L29" s="151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14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2"/>
      <c r="E31" s="152"/>
      <c r="F31" s="152"/>
      <c r="G31" s="152"/>
      <c r="H31" s="152"/>
      <c r="I31" s="152"/>
      <c r="J31" s="152"/>
      <c r="K31" s="152"/>
      <c r="L31" s="14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53" t="s">
        <v>37</v>
      </c>
      <c r="E32" s="39"/>
      <c r="F32" s="39"/>
      <c r="G32" s="39"/>
      <c r="H32" s="39"/>
      <c r="I32" s="39"/>
      <c r="J32" s="154">
        <f>ROUND(J95, 2)</f>
        <v>0</v>
      </c>
      <c r="K32" s="39"/>
      <c r="L32" s="14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2"/>
      <c r="E33" s="152"/>
      <c r="F33" s="152"/>
      <c r="G33" s="152"/>
      <c r="H33" s="152"/>
      <c r="I33" s="152"/>
      <c r="J33" s="152"/>
      <c r="K33" s="152"/>
      <c r="L33" s="14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55" t="s">
        <v>39</v>
      </c>
      <c r="G34" s="39"/>
      <c r="H34" s="39"/>
      <c r="I34" s="155" t="s">
        <v>38</v>
      </c>
      <c r="J34" s="155" t="s">
        <v>40</v>
      </c>
      <c r="K34" s="39"/>
      <c r="L34" s="14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56" t="s">
        <v>41</v>
      </c>
      <c r="E35" s="143" t="s">
        <v>42</v>
      </c>
      <c r="F35" s="157">
        <f>ROUND((SUM(BE95:BE342)),  2)</f>
        <v>0</v>
      </c>
      <c r="G35" s="39"/>
      <c r="H35" s="39"/>
      <c r="I35" s="158">
        <v>0.20999999999999999</v>
      </c>
      <c r="J35" s="157">
        <f>ROUND(((SUM(BE95:BE342))*I35),  2)</f>
        <v>0</v>
      </c>
      <c r="K35" s="39"/>
      <c r="L35" s="14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43" t="s">
        <v>43</v>
      </c>
      <c r="F36" s="157">
        <f>ROUND((SUM(BF95:BF342)),  2)</f>
        <v>0</v>
      </c>
      <c r="G36" s="39"/>
      <c r="H36" s="39"/>
      <c r="I36" s="158">
        <v>0.14999999999999999</v>
      </c>
      <c r="J36" s="157">
        <f>ROUND(((SUM(BF95:BF342))*I36),  2)</f>
        <v>0</v>
      </c>
      <c r="K36" s="39"/>
      <c r="L36" s="14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3" t="s">
        <v>44</v>
      </c>
      <c r="F37" s="157">
        <f>ROUND((SUM(BG95:BG342)),  2)</f>
        <v>0</v>
      </c>
      <c r="G37" s="39"/>
      <c r="H37" s="39"/>
      <c r="I37" s="158">
        <v>0.20999999999999999</v>
      </c>
      <c r="J37" s="157">
        <f>0</f>
        <v>0</v>
      </c>
      <c r="K37" s="39"/>
      <c r="L37" s="14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43" t="s">
        <v>45</v>
      </c>
      <c r="F38" s="157">
        <f>ROUND((SUM(BH95:BH342)),  2)</f>
        <v>0</v>
      </c>
      <c r="G38" s="39"/>
      <c r="H38" s="39"/>
      <c r="I38" s="158">
        <v>0.14999999999999999</v>
      </c>
      <c r="J38" s="157">
        <f>0</f>
        <v>0</v>
      </c>
      <c r="K38" s="39"/>
      <c r="L38" s="14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43" t="s">
        <v>46</v>
      </c>
      <c r="F39" s="157">
        <f>ROUND((SUM(BI95:BI342)),  2)</f>
        <v>0</v>
      </c>
      <c r="G39" s="39"/>
      <c r="H39" s="39"/>
      <c r="I39" s="158">
        <v>0</v>
      </c>
      <c r="J39" s="157">
        <f>0</f>
        <v>0</v>
      </c>
      <c r="K39" s="39"/>
      <c r="L39" s="14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14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59"/>
      <c r="D41" s="160" t="s">
        <v>47</v>
      </c>
      <c r="E41" s="161"/>
      <c r="F41" s="161"/>
      <c r="G41" s="162" t="s">
        <v>48</v>
      </c>
      <c r="H41" s="163" t="s">
        <v>49</v>
      </c>
      <c r="I41" s="161"/>
      <c r="J41" s="164">
        <f>SUM(J32:J39)</f>
        <v>0</v>
      </c>
      <c r="K41" s="165"/>
      <c r="L41" s="145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45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6" s="2" customFormat="1" ht="6.96" customHeight="1">
      <c r="A46" s="39"/>
      <c r="B46" s="168"/>
      <c r="C46" s="169"/>
      <c r="D46" s="169"/>
      <c r="E46" s="169"/>
      <c r="F46" s="169"/>
      <c r="G46" s="169"/>
      <c r="H46" s="169"/>
      <c r="I46" s="169"/>
      <c r="J46" s="169"/>
      <c r="K46" s="169"/>
      <c r="L46" s="14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24.96" customHeight="1">
      <c r="A47" s="39"/>
      <c r="B47" s="40"/>
      <c r="C47" s="24" t="s">
        <v>105</v>
      </c>
      <c r="D47" s="41"/>
      <c r="E47" s="41"/>
      <c r="F47" s="41"/>
      <c r="G47" s="41"/>
      <c r="H47" s="41"/>
      <c r="I47" s="41"/>
      <c r="J47" s="41"/>
      <c r="K47" s="41"/>
      <c r="L47" s="14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14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16</v>
      </c>
      <c r="D49" s="41"/>
      <c r="E49" s="41"/>
      <c r="F49" s="41"/>
      <c r="G49" s="41"/>
      <c r="H49" s="41"/>
      <c r="I49" s="41"/>
      <c r="J49" s="41"/>
      <c r="K49" s="41"/>
      <c r="L49" s="14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170" t="str">
        <f>E7</f>
        <v>Regenerace sídliště v Bystřici pod Hostýnem - 1.etapa - ulice U Mlékárny</v>
      </c>
      <c r="F50" s="33"/>
      <c r="G50" s="33"/>
      <c r="H50" s="33"/>
      <c r="I50" s="41"/>
      <c r="J50" s="41"/>
      <c r="K50" s="41"/>
      <c r="L50" s="14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1" customFormat="1" ht="12" customHeight="1">
      <c r="B51" s="22"/>
      <c r="C51" s="33" t="s">
        <v>101</v>
      </c>
      <c r="D51" s="23"/>
      <c r="E51" s="23"/>
      <c r="F51" s="23"/>
      <c r="G51" s="23"/>
      <c r="H51" s="23"/>
      <c r="I51" s="23"/>
      <c r="J51" s="23"/>
      <c r="K51" s="23"/>
      <c r="L51" s="21"/>
    </row>
    <row r="52" s="2" customFormat="1" ht="16.5" customHeight="1">
      <c r="A52" s="39"/>
      <c r="B52" s="40"/>
      <c r="C52" s="41"/>
      <c r="D52" s="41"/>
      <c r="E52" s="170" t="s">
        <v>647</v>
      </c>
      <c r="F52" s="41"/>
      <c r="G52" s="41"/>
      <c r="H52" s="41"/>
      <c r="I52" s="41"/>
      <c r="J52" s="41"/>
      <c r="K52" s="41"/>
      <c r="L52" s="14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12" customHeight="1">
      <c r="A53" s="39"/>
      <c r="B53" s="40"/>
      <c r="C53" s="33" t="s">
        <v>103</v>
      </c>
      <c r="D53" s="41"/>
      <c r="E53" s="41"/>
      <c r="F53" s="41"/>
      <c r="G53" s="41"/>
      <c r="H53" s="41"/>
      <c r="I53" s="41"/>
      <c r="J53" s="41"/>
      <c r="K53" s="41"/>
      <c r="L53" s="14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6.5" customHeight="1">
      <c r="A54" s="39"/>
      <c r="B54" s="40"/>
      <c r="C54" s="41"/>
      <c r="D54" s="41"/>
      <c r="E54" s="70" t="str">
        <f>E11</f>
        <v>SO 102 - Parkovací a odstavné stání</v>
      </c>
      <c r="F54" s="41"/>
      <c r="G54" s="41"/>
      <c r="H54" s="41"/>
      <c r="I54" s="41"/>
      <c r="J54" s="41"/>
      <c r="K54" s="41"/>
      <c r="L54" s="14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6.96" customHeight="1">
      <c r="A55" s="39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14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2" customHeight="1">
      <c r="A56" s="39"/>
      <c r="B56" s="40"/>
      <c r="C56" s="33" t="s">
        <v>21</v>
      </c>
      <c r="D56" s="41"/>
      <c r="E56" s="41"/>
      <c r="F56" s="28" t="str">
        <f>F14</f>
        <v>Bystřice pod Hostýnem</v>
      </c>
      <c r="G56" s="41"/>
      <c r="H56" s="41"/>
      <c r="I56" s="33" t="s">
        <v>23</v>
      </c>
      <c r="J56" s="73" t="str">
        <f>IF(J14="","",J14)</f>
        <v>18. 11. 2021</v>
      </c>
      <c r="K56" s="41"/>
      <c r="L56" s="14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14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5.15" customHeight="1">
      <c r="A58" s="39"/>
      <c r="B58" s="40"/>
      <c r="C58" s="33" t="s">
        <v>25</v>
      </c>
      <c r="D58" s="41"/>
      <c r="E58" s="41"/>
      <c r="F58" s="28" t="str">
        <f>E17</f>
        <v>Bystřice pod Hostýnem</v>
      </c>
      <c r="G58" s="41"/>
      <c r="H58" s="41"/>
      <c r="I58" s="33" t="s">
        <v>30</v>
      </c>
      <c r="J58" s="37" t="str">
        <f>E23</f>
        <v>ViaDesigne s.r.o.</v>
      </c>
      <c r="K58" s="41"/>
      <c r="L58" s="14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15.15" customHeight="1">
      <c r="A59" s="39"/>
      <c r="B59" s="40"/>
      <c r="C59" s="33" t="s">
        <v>28</v>
      </c>
      <c r="D59" s="41"/>
      <c r="E59" s="41"/>
      <c r="F59" s="28" t="str">
        <f>IF(E20="","",E20)</f>
        <v>Vyplň údaj</v>
      </c>
      <c r="G59" s="41"/>
      <c r="H59" s="41"/>
      <c r="I59" s="33" t="s">
        <v>33</v>
      </c>
      <c r="J59" s="37" t="str">
        <f>E26</f>
        <v xml:space="preserve"> </v>
      </c>
      <c r="K59" s="41"/>
      <c r="L59" s="14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0.32" customHeight="1">
      <c r="A60" s="39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145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29.28" customHeight="1">
      <c r="A61" s="39"/>
      <c r="B61" s="40"/>
      <c r="C61" s="171" t="s">
        <v>106</v>
      </c>
      <c r="D61" s="172"/>
      <c r="E61" s="172"/>
      <c r="F61" s="172"/>
      <c r="G61" s="172"/>
      <c r="H61" s="172"/>
      <c r="I61" s="172"/>
      <c r="J61" s="173" t="s">
        <v>107</v>
      </c>
      <c r="K61" s="172"/>
      <c r="L61" s="145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4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2.8" customHeight="1">
      <c r="A63" s="39"/>
      <c r="B63" s="40"/>
      <c r="C63" s="174" t="s">
        <v>69</v>
      </c>
      <c r="D63" s="41"/>
      <c r="E63" s="41"/>
      <c r="F63" s="41"/>
      <c r="G63" s="41"/>
      <c r="H63" s="41"/>
      <c r="I63" s="41"/>
      <c r="J63" s="103">
        <f>J95</f>
        <v>0</v>
      </c>
      <c r="K63" s="41"/>
      <c r="L63" s="14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U63" s="18" t="s">
        <v>108</v>
      </c>
    </row>
    <row r="64" s="9" customFormat="1" ht="24.96" customHeight="1">
      <c r="A64" s="9"/>
      <c r="B64" s="175"/>
      <c r="C64" s="176"/>
      <c r="D64" s="177" t="s">
        <v>109</v>
      </c>
      <c r="E64" s="178"/>
      <c r="F64" s="178"/>
      <c r="G64" s="178"/>
      <c r="H64" s="178"/>
      <c r="I64" s="178"/>
      <c r="J64" s="179">
        <f>J96</f>
        <v>0</v>
      </c>
      <c r="K64" s="176"/>
      <c r="L64" s="18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1"/>
      <c r="C65" s="126"/>
      <c r="D65" s="182" t="s">
        <v>110</v>
      </c>
      <c r="E65" s="183"/>
      <c r="F65" s="183"/>
      <c r="G65" s="183"/>
      <c r="H65" s="183"/>
      <c r="I65" s="183"/>
      <c r="J65" s="184">
        <f>J97</f>
        <v>0</v>
      </c>
      <c r="K65" s="126"/>
      <c r="L65" s="185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1"/>
      <c r="C66" s="126"/>
      <c r="D66" s="182" t="s">
        <v>111</v>
      </c>
      <c r="E66" s="183"/>
      <c r="F66" s="183"/>
      <c r="G66" s="183"/>
      <c r="H66" s="183"/>
      <c r="I66" s="183"/>
      <c r="J66" s="184">
        <f>J184</f>
        <v>0</v>
      </c>
      <c r="K66" s="126"/>
      <c r="L66" s="185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1"/>
      <c r="C67" s="126"/>
      <c r="D67" s="182" t="s">
        <v>113</v>
      </c>
      <c r="E67" s="183"/>
      <c r="F67" s="183"/>
      <c r="G67" s="183"/>
      <c r="H67" s="183"/>
      <c r="I67" s="183"/>
      <c r="J67" s="184">
        <f>J188</f>
        <v>0</v>
      </c>
      <c r="K67" s="126"/>
      <c r="L67" s="185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1"/>
      <c r="C68" s="126"/>
      <c r="D68" s="182" t="s">
        <v>114</v>
      </c>
      <c r="E68" s="183"/>
      <c r="F68" s="183"/>
      <c r="G68" s="183"/>
      <c r="H68" s="183"/>
      <c r="I68" s="183"/>
      <c r="J68" s="184">
        <f>J232</f>
        <v>0</v>
      </c>
      <c r="K68" s="126"/>
      <c r="L68" s="185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1"/>
      <c r="C69" s="126"/>
      <c r="D69" s="182" t="s">
        <v>115</v>
      </c>
      <c r="E69" s="183"/>
      <c r="F69" s="183"/>
      <c r="G69" s="183"/>
      <c r="H69" s="183"/>
      <c r="I69" s="183"/>
      <c r="J69" s="184">
        <f>J242</f>
        <v>0</v>
      </c>
      <c r="K69" s="126"/>
      <c r="L69" s="185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1"/>
      <c r="C70" s="126"/>
      <c r="D70" s="182" t="s">
        <v>116</v>
      </c>
      <c r="E70" s="183"/>
      <c r="F70" s="183"/>
      <c r="G70" s="183"/>
      <c r="H70" s="183"/>
      <c r="I70" s="183"/>
      <c r="J70" s="184">
        <f>J292</f>
        <v>0</v>
      </c>
      <c r="K70" s="126"/>
      <c r="L70" s="185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1"/>
      <c r="C71" s="126"/>
      <c r="D71" s="182" t="s">
        <v>117</v>
      </c>
      <c r="E71" s="183"/>
      <c r="F71" s="183"/>
      <c r="G71" s="183"/>
      <c r="H71" s="183"/>
      <c r="I71" s="183"/>
      <c r="J71" s="184">
        <f>J330</f>
        <v>0</v>
      </c>
      <c r="K71" s="126"/>
      <c r="L71" s="185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75"/>
      <c r="C72" s="176"/>
      <c r="D72" s="177" t="s">
        <v>649</v>
      </c>
      <c r="E72" s="178"/>
      <c r="F72" s="178"/>
      <c r="G72" s="178"/>
      <c r="H72" s="178"/>
      <c r="I72" s="178"/>
      <c r="J72" s="179">
        <f>J334</f>
        <v>0</v>
      </c>
      <c r="K72" s="176"/>
      <c r="L72" s="180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10" customFormat="1" ht="19.92" customHeight="1">
      <c r="A73" s="10"/>
      <c r="B73" s="181"/>
      <c r="C73" s="126"/>
      <c r="D73" s="182" t="s">
        <v>650</v>
      </c>
      <c r="E73" s="183"/>
      <c r="F73" s="183"/>
      <c r="G73" s="183"/>
      <c r="H73" s="183"/>
      <c r="I73" s="183"/>
      <c r="J73" s="184">
        <f>J335</f>
        <v>0</v>
      </c>
      <c r="K73" s="126"/>
      <c r="L73" s="185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2" customFormat="1" ht="21.84" customHeight="1">
      <c r="A74" s="39"/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14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60"/>
      <c r="C75" s="61"/>
      <c r="D75" s="61"/>
      <c r="E75" s="61"/>
      <c r="F75" s="61"/>
      <c r="G75" s="61"/>
      <c r="H75" s="61"/>
      <c r="I75" s="61"/>
      <c r="J75" s="61"/>
      <c r="K75" s="61"/>
      <c r="L75" s="14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9" s="2" customFormat="1" ht="6.96" customHeight="1">
      <c r="A79" s="39"/>
      <c r="B79" s="62"/>
      <c r="C79" s="63"/>
      <c r="D79" s="63"/>
      <c r="E79" s="63"/>
      <c r="F79" s="63"/>
      <c r="G79" s="63"/>
      <c r="H79" s="63"/>
      <c r="I79" s="63"/>
      <c r="J79" s="63"/>
      <c r="K79" s="63"/>
      <c r="L79" s="14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24.96" customHeight="1">
      <c r="A80" s="39"/>
      <c r="B80" s="40"/>
      <c r="C80" s="24" t="s">
        <v>118</v>
      </c>
      <c r="D80" s="41"/>
      <c r="E80" s="41"/>
      <c r="F80" s="41"/>
      <c r="G80" s="41"/>
      <c r="H80" s="41"/>
      <c r="I80" s="41"/>
      <c r="J80" s="41"/>
      <c r="K80" s="41"/>
      <c r="L80" s="14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6.96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4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2" customHeight="1">
      <c r="A82" s="39"/>
      <c r="B82" s="40"/>
      <c r="C82" s="33" t="s">
        <v>16</v>
      </c>
      <c r="D82" s="41"/>
      <c r="E82" s="41"/>
      <c r="F82" s="41"/>
      <c r="G82" s="41"/>
      <c r="H82" s="41"/>
      <c r="I82" s="41"/>
      <c r="J82" s="41"/>
      <c r="K82" s="41"/>
      <c r="L82" s="14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6.5" customHeight="1">
      <c r="A83" s="39"/>
      <c r="B83" s="40"/>
      <c r="C83" s="41"/>
      <c r="D83" s="41"/>
      <c r="E83" s="170" t="str">
        <f>E7</f>
        <v>Regenerace sídliště v Bystřici pod Hostýnem - 1.etapa - ulice U Mlékárny</v>
      </c>
      <c r="F83" s="33"/>
      <c r="G83" s="33"/>
      <c r="H83" s="33"/>
      <c r="I83" s="41"/>
      <c r="J83" s="41"/>
      <c r="K83" s="41"/>
      <c r="L83" s="14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1" customFormat="1" ht="12" customHeight="1">
      <c r="B84" s="22"/>
      <c r="C84" s="33" t="s">
        <v>101</v>
      </c>
      <c r="D84" s="23"/>
      <c r="E84" s="23"/>
      <c r="F84" s="23"/>
      <c r="G84" s="23"/>
      <c r="H84" s="23"/>
      <c r="I84" s="23"/>
      <c r="J84" s="23"/>
      <c r="K84" s="23"/>
      <c r="L84" s="21"/>
    </row>
    <row r="85" s="2" customFormat="1" ht="16.5" customHeight="1">
      <c r="A85" s="39"/>
      <c r="B85" s="40"/>
      <c r="C85" s="41"/>
      <c r="D85" s="41"/>
      <c r="E85" s="170" t="s">
        <v>647</v>
      </c>
      <c r="F85" s="41"/>
      <c r="G85" s="41"/>
      <c r="H85" s="41"/>
      <c r="I85" s="41"/>
      <c r="J85" s="41"/>
      <c r="K85" s="41"/>
      <c r="L85" s="14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103</v>
      </c>
      <c r="D86" s="41"/>
      <c r="E86" s="41"/>
      <c r="F86" s="41"/>
      <c r="G86" s="41"/>
      <c r="H86" s="41"/>
      <c r="I86" s="41"/>
      <c r="J86" s="41"/>
      <c r="K86" s="41"/>
      <c r="L86" s="14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0" t="str">
        <f>E11</f>
        <v>SO 102 - Parkovací a odstavné stání</v>
      </c>
      <c r="F87" s="41"/>
      <c r="G87" s="41"/>
      <c r="H87" s="41"/>
      <c r="I87" s="41"/>
      <c r="J87" s="41"/>
      <c r="K87" s="41"/>
      <c r="L87" s="14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14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21</v>
      </c>
      <c r="D89" s="41"/>
      <c r="E89" s="41"/>
      <c r="F89" s="28" t="str">
        <f>F14</f>
        <v>Bystřice pod Hostýnem</v>
      </c>
      <c r="G89" s="41"/>
      <c r="H89" s="41"/>
      <c r="I89" s="33" t="s">
        <v>23</v>
      </c>
      <c r="J89" s="73" t="str">
        <f>IF(J14="","",J14)</f>
        <v>18. 11. 2021</v>
      </c>
      <c r="K89" s="41"/>
      <c r="L89" s="14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14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25</v>
      </c>
      <c r="D91" s="41"/>
      <c r="E91" s="41"/>
      <c r="F91" s="28" t="str">
        <f>E17</f>
        <v>Bystřice pod Hostýnem</v>
      </c>
      <c r="G91" s="41"/>
      <c r="H91" s="41"/>
      <c r="I91" s="33" t="s">
        <v>30</v>
      </c>
      <c r="J91" s="37" t="str">
        <f>E23</f>
        <v>ViaDesigne s.r.o.</v>
      </c>
      <c r="K91" s="41"/>
      <c r="L91" s="145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IF(E20="","",E20)</f>
        <v>Vyplň údaj</v>
      </c>
      <c r="G92" s="41"/>
      <c r="H92" s="41"/>
      <c r="I92" s="33" t="s">
        <v>33</v>
      </c>
      <c r="J92" s="37" t="str">
        <f>E26</f>
        <v xml:space="preserve"> </v>
      </c>
      <c r="K92" s="41"/>
      <c r="L92" s="145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145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11" customFormat="1" ht="29.28" customHeight="1">
      <c r="A94" s="186"/>
      <c r="B94" s="187"/>
      <c r="C94" s="188" t="s">
        <v>119</v>
      </c>
      <c r="D94" s="189" t="s">
        <v>56</v>
      </c>
      <c r="E94" s="189" t="s">
        <v>52</v>
      </c>
      <c r="F94" s="189" t="s">
        <v>53</v>
      </c>
      <c r="G94" s="189" t="s">
        <v>120</v>
      </c>
      <c r="H94" s="189" t="s">
        <v>121</v>
      </c>
      <c r="I94" s="189" t="s">
        <v>122</v>
      </c>
      <c r="J94" s="189" t="s">
        <v>107</v>
      </c>
      <c r="K94" s="190" t="s">
        <v>123</v>
      </c>
      <c r="L94" s="191"/>
      <c r="M94" s="93" t="s">
        <v>19</v>
      </c>
      <c r="N94" s="94" t="s">
        <v>41</v>
      </c>
      <c r="O94" s="94" t="s">
        <v>124</v>
      </c>
      <c r="P94" s="94" t="s">
        <v>125</v>
      </c>
      <c r="Q94" s="94" t="s">
        <v>126</v>
      </c>
      <c r="R94" s="94" t="s">
        <v>127</v>
      </c>
      <c r="S94" s="94" t="s">
        <v>128</v>
      </c>
      <c r="T94" s="95" t="s">
        <v>129</v>
      </c>
      <c r="U94" s="186"/>
      <c r="V94" s="186"/>
      <c r="W94" s="186"/>
      <c r="X94" s="186"/>
      <c r="Y94" s="186"/>
      <c r="Z94" s="186"/>
      <c r="AA94" s="186"/>
      <c r="AB94" s="186"/>
      <c r="AC94" s="186"/>
      <c r="AD94" s="186"/>
      <c r="AE94" s="186"/>
    </row>
    <row r="95" s="2" customFormat="1" ht="22.8" customHeight="1">
      <c r="A95" s="39"/>
      <c r="B95" s="40"/>
      <c r="C95" s="100" t="s">
        <v>130</v>
      </c>
      <c r="D95" s="41"/>
      <c r="E95" s="41"/>
      <c r="F95" s="41"/>
      <c r="G95" s="41"/>
      <c r="H95" s="41"/>
      <c r="I95" s="41"/>
      <c r="J95" s="192">
        <f>BK95</f>
        <v>0</v>
      </c>
      <c r="K95" s="41"/>
      <c r="L95" s="45"/>
      <c r="M95" s="96"/>
      <c r="N95" s="193"/>
      <c r="O95" s="97"/>
      <c r="P95" s="194">
        <f>P96+P334</f>
        <v>0</v>
      </c>
      <c r="Q95" s="97"/>
      <c r="R95" s="194">
        <f>R96+R334</f>
        <v>280.39607869999998</v>
      </c>
      <c r="S95" s="97"/>
      <c r="T95" s="195">
        <f>T96+T334</f>
        <v>503.66499999999996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70</v>
      </c>
      <c r="AU95" s="18" t="s">
        <v>108</v>
      </c>
      <c r="BK95" s="196">
        <f>BK96+BK334</f>
        <v>0</v>
      </c>
    </row>
    <row r="96" s="12" customFormat="1" ht="25.92" customHeight="1">
      <c r="A96" s="12"/>
      <c r="B96" s="197"/>
      <c r="C96" s="198"/>
      <c r="D96" s="199" t="s">
        <v>70</v>
      </c>
      <c r="E96" s="200" t="s">
        <v>131</v>
      </c>
      <c r="F96" s="200" t="s">
        <v>132</v>
      </c>
      <c r="G96" s="198"/>
      <c r="H96" s="198"/>
      <c r="I96" s="201"/>
      <c r="J96" s="202">
        <f>BK96</f>
        <v>0</v>
      </c>
      <c r="K96" s="198"/>
      <c r="L96" s="203"/>
      <c r="M96" s="204"/>
      <c r="N96" s="205"/>
      <c r="O96" s="205"/>
      <c r="P96" s="206">
        <f>P97+P184+P188+P232+P242+P292+P330</f>
        <v>0</v>
      </c>
      <c r="Q96" s="205"/>
      <c r="R96" s="206">
        <f>R97+R184+R188+R232+R242+R292+R330</f>
        <v>280.38665259999999</v>
      </c>
      <c r="S96" s="205"/>
      <c r="T96" s="207">
        <f>T97+T184+T188+T232+T242+T292+T330</f>
        <v>503.66499999999996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8" t="s">
        <v>78</v>
      </c>
      <c r="AT96" s="209" t="s">
        <v>70</v>
      </c>
      <c r="AU96" s="209" t="s">
        <v>71</v>
      </c>
      <c r="AY96" s="208" t="s">
        <v>133</v>
      </c>
      <c r="BK96" s="210">
        <f>BK97+BK184+BK188+BK232+BK242+BK292+BK330</f>
        <v>0</v>
      </c>
    </row>
    <row r="97" s="12" customFormat="1" ht="22.8" customHeight="1">
      <c r="A97" s="12"/>
      <c r="B97" s="197"/>
      <c r="C97" s="198"/>
      <c r="D97" s="199" t="s">
        <v>70</v>
      </c>
      <c r="E97" s="211" t="s">
        <v>78</v>
      </c>
      <c r="F97" s="211" t="s">
        <v>134</v>
      </c>
      <c r="G97" s="198"/>
      <c r="H97" s="198"/>
      <c r="I97" s="201"/>
      <c r="J97" s="212">
        <f>BK97</f>
        <v>0</v>
      </c>
      <c r="K97" s="198"/>
      <c r="L97" s="203"/>
      <c r="M97" s="204"/>
      <c r="N97" s="205"/>
      <c r="O97" s="205"/>
      <c r="P97" s="206">
        <f>SUM(P98:P183)</f>
        <v>0</v>
      </c>
      <c r="Q97" s="205"/>
      <c r="R97" s="206">
        <f>SUM(R98:R183)</f>
        <v>175.22</v>
      </c>
      <c r="S97" s="205"/>
      <c r="T97" s="207">
        <f>SUM(T98:T183)</f>
        <v>503.66499999999996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8" t="s">
        <v>78</v>
      </c>
      <c r="AT97" s="209" t="s">
        <v>70</v>
      </c>
      <c r="AU97" s="209" t="s">
        <v>78</v>
      </c>
      <c r="AY97" s="208" t="s">
        <v>133</v>
      </c>
      <c r="BK97" s="210">
        <f>SUM(BK98:BK183)</f>
        <v>0</v>
      </c>
    </row>
    <row r="98" s="2" customFormat="1" ht="16.5" customHeight="1">
      <c r="A98" s="39"/>
      <c r="B98" s="40"/>
      <c r="C98" s="213" t="s">
        <v>78</v>
      </c>
      <c r="D98" s="213" t="s">
        <v>135</v>
      </c>
      <c r="E98" s="214" t="s">
        <v>136</v>
      </c>
      <c r="F98" s="215" t="s">
        <v>137</v>
      </c>
      <c r="G98" s="216" t="s">
        <v>138</v>
      </c>
      <c r="H98" s="217">
        <v>4</v>
      </c>
      <c r="I98" s="218"/>
      <c r="J98" s="219">
        <f>ROUND(I98*H98,2)</f>
        <v>0</v>
      </c>
      <c r="K98" s="215" t="s">
        <v>139</v>
      </c>
      <c r="L98" s="45"/>
      <c r="M98" s="220" t="s">
        <v>19</v>
      </c>
      <c r="N98" s="221" t="s">
        <v>42</v>
      </c>
      <c r="O98" s="85"/>
      <c r="P98" s="222">
        <f>O98*H98</f>
        <v>0</v>
      </c>
      <c r="Q98" s="222">
        <v>0</v>
      </c>
      <c r="R98" s="222">
        <f>Q98*H98</f>
        <v>0</v>
      </c>
      <c r="S98" s="222">
        <v>0.255</v>
      </c>
      <c r="T98" s="223">
        <f>S98*H98</f>
        <v>1.02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24" t="s">
        <v>140</v>
      </c>
      <c r="AT98" s="224" t="s">
        <v>135</v>
      </c>
      <c r="AU98" s="224" t="s">
        <v>80</v>
      </c>
      <c r="AY98" s="18" t="s">
        <v>133</v>
      </c>
      <c r="BE98" s="225">
        <f>IF(N98="základní",J98,0)</f>
        <v>0</v>
      </c>
      <c r="BF98" s="225">
        <f>IF(N98="snížená",J98,0)</f>
        <v>0</v>
      </c>
      <c r="BG98" s="225">
        <f>IF(N98="zákl. přenesená",J98,0)</f>
        <v>0</v>
      </c>
      <c r="BH98" s="225">
        <f>IF(N98="sníž. přenesená",J98,0)</f>
        <v>0</v>
      </c>
      <c r="BI98" s="225">
        <f>IF(N98="nulová",J98,0)</f>
        <v>0</v>
      </c>
      <c r="BJ98" s="18" t="s">
        <v>78</v>
      </c>
      <c r="BK98" s="225">
        <f>ROUND(I98*H98,2)</f>
        <v>0</v>
      </c>
      <c r="BL98" s="18" t="s">
        <v>140</v>
      </c>
      <c r="BM98" s="224" t="s">
        <v>651</v>
      </c>
    </row>
    <row r="99" s="2" customFormat="1">
      <c r="A99" s="39"/>
      <c r="B99" s="40"/>
      <c r="C99" s="41"/>
      <c r="D99" s="226" t="s">
        <v>142</v>
      </c>
      <c r="E99" s="41"/>
      <c r="F99" s="227" t="s">
        <v>143</v>
      </c>
      <c r="G99" s="41"/>
      <c r="H99" s="41"/>
      <c r="I99" s="228"/>
      <c r="J99" s="41"/>
      <c r="K99" s="41"/>
      <c r="L99" s="45"/>
      <c r="M99" s="229"/>
      <c r="N99" s="230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142</v>
      </c>
      <c r="AU99" s="18" t="s">
        <v>80</v>
      </c>
    </row>
    <row r="100" s="2" customFormat="1">
      <c r="A100" s="39"/>
      <c r="B100" s="40"/>
      <c r="C100" s="41"/>
      <c r="D100" s="231" t="s">
        <v>144</v>
      </c>
      <c r="E100" s="41"/>
      <c r="F100" s="232" t="s">
        <v>145</v>
      </c>
      <c r="G100" s="41"/>
      <c r="H100" s="41"/>
      <c r="I100" s="228"/>
      <c r="J100" s="41"/>
      <c r="K100" s="41"/>
      <c r="L100" s="45"/>
      <c r="M100" s="229"/>
      <c r="N100" s="230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144</v>
      </c>
      <c r="AU100" s="18" t="s">
        <v>80</v>
      </c>
    </row>
    <row r="101" s="2" customFormat="1">
      <c r="A101" s="39"/>
      <c r="B101" s="40"/>
      <c r="C101" s="41"/>
      <c r="D101" s="226" t="s">
        <v>146</v>
      </c>
      <c r="E101" s="41"/>
      <c r="F101" s="233" t="s">
        <v>147</v>
      </c>
      <c r="G101" s="41"/>
      <c r="H101" s="41"/>
      <c r="I101" s="228"/>
      <c r="J101" s="41"/>
      <c r="K101" s="41"/>
      <c r="L101" s="45"/>
      <c r="M101" s="229"/>
      <c r="N101" s="230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146</v>
      </c>
      <c r="AU101" s="18" t="s">
        <v>80</v>
      </c>
    </row>
    <row r="102" s="13" customFormat="1">
      <c r="A102" s="13"/>
      <c r="B102" s="234"/>
      <c r="C102" s="235"/>
      <c r="D102" s="226" t="s">
        <v>148</v>
      </c>
      <c r="E102" s="236" t="s">
        <v>19</v>
      </c>
      <c r="F102" s="237" t="s">
        <v>652</v>
      </c>
      <c r="G102" s="235"/>
      <c r="H102" s="238">
        <v>4</v>
      </c>
      <c r="I102" s="239"/>
      <c r="J102" s="235"/>
      <c r="K102" s="235"/>
      <c r="L102" s="240"/>
      <c r="M102" s="241"/>
      <c r="N102" s="242"/>
      <c r="O102" s="242"/>
      <c r="P102" s="242"/>
      <c r="Q102" s="242"/>
      <c r="R102" s="242"/>
      <c r="S102" s="242"/>
      <c r="T102" s="24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44" t="s">
        <v>148</v>
      </c>
      <c r="AU102" s="244" t="s">
        <v>80</v>
      </c>
      <c r="AV102" s="13" t="s">
        <v>80</v>
      </c>
      <c r="AW102" s="13" t="s">
        <v>32</v>
      </c>
      <c r="AX102" s="13" t="s">
        <v>78</v>
      </c>
      <c r="AY102" s="244" t="s">
        <v>133</v>
      </c>
    </row>
    <row r="103" s="2" customFormat="1" ht="16.5" customHeight="1">
      <c r="A103" s="39"/>
      <c r="B103" s="40"/>
      <c r="C103" s="213" t="s">
        <v>80</v>
      </c>
      <c r="D103" s="213" t="s">
        <v>135</v>
      </c>
      <c r="E103" s="214" t="s">
        <v>653</v>
      </c>
      <c r="F103" s="215" t="s">
        <v>654</v>
      </c>
      <c r="G103" s="216" t="s">
        <v>138</v>
      </c>
      <c r="H103" s="217">
        <v>155</v>
      </c>
      <c r="I103" s="218"/>
      <c r="J103" s="219">
        <f>ROUND(I103*H103,2)</f>
        <v>0</v>
      </c>
      <c r="K103" s="215" t="s">
        <v>139</v>
      </c>
      <c r="L103" s="45"/>
      <c r="M103" s="220" t="s">
        <v>19</v>
      </c>
      <c r="N103" s="221" t="s">
        <v>42</v>
      </c>
      <c r="O103" s="85"/>
      <c r="P103" s="222">
        <f>O103*H103</f>
        <v>0</v>
      </c>
      <c r="Q103" s="222">
        <v>0</v>
      </c>
      <c r="R103" s="222">
        <f>Q103*H103</f>
        <v>0</v>
      </c>
      <c r="S103" s="222">
        <v>0.22500000000000001</v>
      </c>
      <c r="T103" s="223">
        <f>S103*H103</f>
        <v>34.875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24" t="s">
        <v>140</v>
      </c>
      <c r="AT103" s="224" t="s">
        <v>135</v>
      </c>
      <c r="AU103" s="224" t="s">
        <v>80</v>
      </c>
      <c r="AY103" s="18" t="s">
        <v>133</v>
      </c>
      <c r="BE103" s="225">
        <f>IF(N103="základní",J103,0)</f>
        <v>0</v>
      </c>
      <c r="BF103" s="225">
        <f>IF(N103="snížená",J103,0)</f>
        <v>0</v>
      </c>
      <c r="BG103" s="225">
        <f>IF(N103="zákl. přenesená",J103,0)</f>
        <v>0</v>
      </c>
      <c r="BH103" s="225">
        <f>IF(N103="sníž. přenesená",J103,0)</f>
        <v>0</v>
      </c>
      <c r="BI103" s="225">
        <f>IF(N103="nulová",J103,0)</f>
        <v>0</v>
      </c>
      <c r="BJ103" s="18" t="s">
        <v>78</v>
      </c>
      <c r="BK103" s="225">
        <f>ROUND(I103*H103,2)</f>
        <v>0</v>
      </c>
      <c r="BL103" s="18" t="s">
        <v>140</v>
      </c>
      <c r="BM103" s="224" t="s">
        <v>655</v>
      </c>
    </row>
    <row r="104" s="2" customFormat="1">
      <c r="A104" s="39"/>
      <c r="B104" s="40"/>
      <c r="C104" s="41"/>
      <c r="D104" s="226" t="s">
        <v>142</v>
      </c>
      <c r="E104" s="41"/>
      <c r="F104" s="227" t="s">
        <v>656</v>
      </c>
      <c r="G104" s="41"/>
      <c r="H104" s="41"/>
      <c r="I104" s="228"/>
      <c r="J104" s="41"/>
      <c r="K104" s="41"/>
      <c r="L104" s="45"/>
      <c r="M104" s="229"/>
      <c r="N104" s="230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142</v>
      </c>
      <c r="AU104" s="18" t="s">
        <v>80</v>
      </c>
    </row>
    <row r="105" s="2" customFormat="1">
      <c r="A105" s="39"/>
      <c r="B105" s="40"/>
      <c r="C105" s="41"/>
      <c r="D105" s="231" t="s">
        <v>144</v>
      </c>
      <c r="E105" s="41"/>
      <c r="F105" s="232" t="s">
        <v>657</v>
      </c>
      <c r="G105" s="41"/>
      <c r="H105" s="41"/>
      <c r="I105" s="228"/>
      <c r="J105" s="41"/>
      <c r="K105" s="41"/>
      <c r="L105" s="45"/>
      <c r="M105" s="229"/>
      <c r="N105" s="230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144</v>
      </c>
      <c r="AU105" s="18" t="s">
        <v>80</v>
      </c>
    </row>
    <row r="106" s="2" customFormat="1">
      <c r="A106" s="39"/>
      <c r="B106" s="40"/>
      <c r="C106" s="41"/>
      <c r="D106" s="226" t="s">
        <v>146</v>
      </c>
      <c r="E106" s="41"/>
      <c r="F106" s="233" t="s">
        <v>147</v>
      </c>
      <c r="G106" s="41"/>
      <c r="H106" s="41"/>
      <c r="I106" s="228"/>
      <c r="J106" s="41"/>
      <c r="K106" s="41"/>
      <c r="L106" s="45"/>
      <c r="M106" s="229"/>
      <c r="N106" s="230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146</v>
      </c>
      <c r="AU106" s="18" t="s">
        <v>80</v>
      </c>
    </row>
    <row r="107" s="13" customFormat="1">
      <c r="A107" s="13"/>
      <c r="B107" s="234"/>
      <c r="C107" s="235"/>
      <c r="D107" s="226" t="s">
        <v>148</v>
      </c>
      <c r="E107" s="236" t="s">
        <v>19</v>
      </c>
      <c r="F107" s="237" t="s">
        <v>658</v>
      </c>
      <c r="G107" s="235"/>
      <c r="H107" s="238">
        <v>155</v>
      </c>
      <c r="I107" s="239"/>
      <c r="J107" s="235"/>
      <c r="K107" s="235"/>
      <c r="L107" s="240"/>
      <c r="M107" s="241"/>
      <c r="N107" s="242"/>
      <c r="O107" s="242"/>
      <c r="P107" s="242"/>
      <c r="Q107" s="242"/>
      <c r="R107" s="242"/>
      <c r="S107" s="242"/>
      <c r="T107" s="24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4" t="s">
        <v>148</v>
      </c>
      <c r="AU107" s="244" t="s">
        <v>80</v>
      </c>
      <c r="AV107" s="13" t="s">
        <v>80</v>
      </c>
      <c r="AW107" s="13" t="s">
        <v>32</v>
      </c>
      <c r="AX107" s="13" t="s">
        <v>78</v>
      </c>
      <c r="AY107" s="244" t="s">
        <v>133</v>
      </c>
    </row>
    <row r="108" s="2" customFormat="1" ht="16.5" customHeight="1">
      <c r="A108" s="39"/>
      <c r="B108" s="40"/>
      <c r="C108" s="213" t="s">
        <v>157</v>
      </c>
      <c r="D108" s="213" t="s">
        <v>135</v>
      </c>
      <c r="E108" s="214" t="s">
        <v>659</v>
      </c>
      <c r="F108" s="215" t="s">
        <v>660</v>
      </c>
      <c r="G108" s="216" t="s">
        <v>138</v>
      </c>
      <c r="H108" s="217">
        <v>159</v>
      </c>
      <c r="I108" s="218"/>
      <c r="J108" s="219">
        <f>ROUND(I108*H108,2)</f>
        <v>0</v>
      </c>
      <c r="K108" s="215" t="s">
        <v>139</v>
      </c>
      <c r="L108" s="45"/>
      <c r="M108" s="220" t="s">
        <v>19</v>
      </c>
      <c r="N108" s="221" t="s">
        <v>42</v>
      </c>
      <c r="O108" s="85"/>
      <c r="P108" s="222">
        <f>O108*H108</f>
        <v>0</v>
      </c>
      <c r="Q108" s="222">
        <v>0</v>
      </c>
      <c r="R108" s="222">
        <f>Q108*H108</f>
        <v>0</v>
      </c>
      <c r="S108" s="222">
        <v>0.57999999999999996</v>
      </c>
      <c r="T108" s="223">
        <f>S108*H108</f>
        <v>92.219999999999999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24" t="s">
        <v>140</v>
      </c>
      <c r="AT108" s="224" t="s">
        <v>135</v>
      </c>
      <c r="AU108" s="224" t="s">
        <v>80</v>
      </c>
      <c r="AY108" s="18" t="s">
        <v>133</v>
      </c>
      <c r="BE108" s="225">
        <f>IF(N108="základní",J108,0)</f>
        <v>0</v>
      </c>
      <c r="BF108" s="225">
        <f>IF(N108="snížená",J108,0)</f>
        <v>0</v>
      </c>
      <c r="BG108" s="225">
        <f>IF(N108="zákl. přenesená",J108,0)</f>
        <v>0</v>
      </c>
      <c r="BH108" s="225">
        <f>IF(N108="sníž. přenesená",J108,0)</f>
        <v>0</v>
      </c>
      <c r="BI108" s="225">
        <f>IF(N108="nulová",J108,0)</f>
        <v>0</v>
      </c>
      <c r="BJ108" s="18" t="s">
        <v>78</v>
      </c>
      <c r="BK108" s="225">
        <f>ROUND(I108*H108,2)</f>
        <v>0</v>
      </c>
      <c r="BL108" s="18" t="s">
        <v>140</v>
      </c>
      <c r="BM108" s="224" t="s">
        <v>661</v>
      </c>
    </row>
    <row r="109" s="2" customFormat="1">
      <c r="A109" s="39"/>
      <c r="B109" s="40"/>
      <c r="C109" s="41"/>
      <c r="D109" s="226" t="s">
        <v>142</v>
      </c>
      <c r="E109" s="41"/>
      <c r="F109" s="227" t="s">
        <v>662</v>
      </c>
      <c r="G109" s="41"/>
      <c r="H109" s="41"/>
      <c r="I109" s="228"/>
      <c r="J109" s="41"/>
      <c r="K109" s="41"/>
      <c r="L109" s="45"/>
      <c r="M109" s="229"/>
      <c r="N109" s="230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142</v>
      </c>
      <c r="AU109" s="18" t="s">
        <v>80</v>
      </c>
    </row>
    <row r="110" s="2" customFormat="1">
      <c r="A110" s="39"/>
      <c r="B110" s="40"/>
      <c r="C110" s="41"/>
      <c r="D110" s="231" t="s">
        <v>144</v>
      </c>
      <c r="E110" s="41"/>
      <c r="F110" s="232" t="s">
        <v>663</v>
      </c>
      <c r="G110" s="41"/>
      <c r="H110" s="41"/>
      <c r="I110" s="228"/>
      <c r="J110" s="41"/>
      <c r="K110" s="41"/>
      <c r="L110" s="45"/>
      <c r="M110" s="229"/>
      <c r="N110" s="230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144</v>
      </c>
      <c r="AU110" s="18" t="s">
        <v>80</v>
      </c>
    </row>
    <row r="111" s="2" customFormat="1">
      <c r="A111" s="39"/>
      <c r="B111" s="40"/>
      <c r="C111" s="41"/>
      <c r="D111" s="226" t="s">
        <v>146</v>
      </c>
      <c r="E111" s="41"/>
      <c r="F111" s="233" t="s">
        <v>155</v>
      </c>
      <c r="G111" s="41"/>
      <c r="H111" s="41"/>
      <c r="I111" s="228"/>
      <c r="J111" s="41"/>
      <c r="K111" s="41"/>
      <c r="L111" s="45"/>
      <c r="M111" s="229"/>
      <c r="N111" s="230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146</v>
      </c>
      <c r="AU111" s="18" t="s">
        <v>80</v>
      </c>
    </row>
    <row r="112" s="13" customFormat="1">
      <c r="A112" s="13"/>
      <c r="B112" s="234"/>
      <c r="C112" s="235"/>
      <c r="D112" s="226" t="s">
        <v>148</v>
      </c>
      <c r="E112" s="236" t="s">
        <v>19</v>
      </c>
      <c r="F112" s="237" t="s">
        <v>664</v>
      </c>
      <c r="G112" s="235"/>
      <c r="H112" s="238">
        <v>155</v>
      </c>
      <c r="I112" s="239"/>
      <c r="J112" s="235"/>
      <c r="K112" s="235"/>
      <c r="L112" s="240"/>
      <c r="M112" s="241"/>
      <c r="N112" s="242"/>
      <c r="O112" s="242"/>
      <c r="P112" s="242"/>
      <c r="Q112" s="242"/>
      <c r="R112" s="242"/>
      <c r="S112" s="242"/>
      <c r="T112" s="24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44" t="s">
        <v>148</v>
      </c>
      <c r="AU112" s="244" t="s">
        <v>80</v>
      </c>
      <c r="AV112" s="13" t="s">
        <v>80</v>
      </c>
      <c r="AW112" s="13" t="s">
        <v>32</v>
      </c>
      <c r="AX112" s="13" t="s">
        <v>71</v>
      </c>
      <c r="AY112" s="244" t="s">
        <v>133</v>
      </c>
    </row>
    <row r="113" s="13" customFormat="1">
      <c r="A113" s="13"/>
      <c r="B113" s="234"/>
      <c r="C113" s="235"/>
      <c r="D113" s="226" t="s">
        <v>148</v>
      </c>
      <c r="E113" s="236" t="s">
        <v>19</v>
      </c>
      <c r="F113" s="237" t="s">
        <v>665</v>
      </c>
      <c r="G113" s="235"/>
      <c r="H113" s="238">
        <v>4</v>
      </c>
      <c r="I113" s="239"/>
      <c r="J113" s="235"/>
      <c r="K113" s="235"/>
      <c r="L113" s="240"/>
      <c r="M113" s="241"/>
      <c r="N113" s="242"/>
      <c r="O113" s="242"/>
      <c r="P113" s="242"/>
      <c r="Q113" s="242"/>
      <c r="R113" s="242"/>
      <c r="S113" s="242"/>
      <c r="T113" s="24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4" t="s">
        <v>148</v>
      </c>
      <c r="AU113" s="244" t="s">
        <v>80</v>
      </c>
      <c r="AV113" s="13" t="s">
        <v>80</v>
      </c>
      <c r="AW113" s="13" t="s">
        <v>32</v>
      </c>
      <c r="AX113" s="13" t="s">
        <v>71</v>
      </c>
      <c r="AY113" s="244" t="s">
        <v>133</v>
      </c>
    </row>
    <row r="114" s="14" customFormat="1">
      <c r="A114" s="14"/>
      <c r="B114" s="245"/>
      <c r="C114" s="246"/>
      <c r="D114" s="226" t="s">
        <v>148</v>
      </c>
      <c r="E114" s="247" t="s">
        <v>19</v>
      </c>
      <c r="F114" s="248" t="s">
        <v>206</v>
      </c>
      <c r="G114" s="246"/>
      <c r="H114" s="249">
        <v>159</v>
      </c>
      <c r="I114" s="250"/>
      <c r="J114" s="246"/>
      <c r="K114" s="246"/>
      <c r="L114" s="251"/>
      <c r="M114" s="252"/>
      <c r="N114" s="253"/>
      <c r="O114" s="253"/>
      <c r="P114" s="253"/>
      <c r="Q114" s="253"/>
      <c r="R114" s="253"/>
      <c r="S114" s="253"/>
      <c r="T114" s="25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55" t="s">
        <v>148</v>
      </c>
      <c r="AU114" s="255" t="s">
        <v>80</v>
      </c>
      <c r="AV114" s="14" t="s">
        <v>140</v>
      </c>
      <c r="AW114" s="14" t="s">
        <v>32</v>
      </c>
      <c r="AX114" s="14" t="s">
        <v>78</v>
      </c>
      <c r="AY114" s="255" t="s">
        <v>133</v>
      </c>
    </row>
    <row r="115" s="2" customFormat="1" ht="16.5" customHeight="1">
      <c r="A115" s="39"/>
      <c r="B115" s="40"/>
      <c r="C115" s="213" t="s">
        <v>140</v>
      </c>
      <c r="D115" s="213" t="s">
        <v>135</v>
      </c>
      <c r="E115" s="214" t="s">
        <v>150</v>
      </c>
      <c r="F115" s="215" t="s">
        <v>151</v>
      </c>
      <c r="G115" s="216" t="s">
        <v>138</v>
      </c>
      <c r="H115" s="217">
        <v>442.5</v>
      </c>
      <c r="I115" s="218"/>
      <c r="J115" s="219">
        <f>ROUND(I115*H115,2)</f>
        <v>0</v>
      </c>
      <c r="K115" s="215" t="s">
        <v>139</v>
      </c>
      <c r="L115" s="45"/>
      <c r="M115" s="220" t="s">
        <v>19</v>
      </c>
      <c r="N115" s="221" t="s">
        <v>42</v>
      </c>
      <c r="O115" s="85"/>
      <c r="P115" s="222">
        <f>O115*H115</f>
        <v>0</v>
      </c>
      <c r="Q115" s="222">
        <v>0</v>
      </c>
      <c r="R115" s="222">
        <f>Q115*H115</f>
        <v>0</v>
      </c>
      <c r="S115" s="222">
        <v>0.44</v>
      </c>
      <c r="T115" s="223">
        <f>S115*H115</f>
        <v>194.69999999999999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24" t="s">
        <v>140</v>
      </c>
      <c r="AT115" s="224" t="s">
        <v>135</v>
      </c>
      <c r="AU115" s="224" t="s">
        <v>80</v>
      </c>
      <c r="AY115" s="18" t="s">
        <v>133</v>
      </c>
      <c r="BE115" s="225">
        <f>IF(N115="základní",J115,0)</f>
        <v>0</v>
      </c>
      <c r="BF115" s="225">
        <f>IF(N115="snížená",J115,0)</f>
        <v>0</v>
      </c>
      <c r="BG115" s="225">
        <f>IF(N115="zákl. přenesená",J115,0)</f>
        <v>0</v>
      </c>
      <c r="BH115" s="225">
        <f>IF(N115="sníž. přenesená",J115,0)</f>
        <v>0</v>
      </c>
      <c r="BI115" s="225">
        <f>IF(N115="nulová",J115,0)</f>
        <v>0</v>
      </c>
      <c r="BJ115" s="18" t="s">
        <v>78</v>
      </c>
      <c r="BK115" s="225">
        <f>ROUND(I115*H115,2)</f>
        <v>0</v>
      </c>
      <c r="BL115" s="18" t="s">
        <v>140</v>
      </c>
      <c r="BM115" s="224" t="s">
        <v>666</v>
      </c>
    </row>
    <row r="116" s="2" customFormat="1">
      <c r="A116" s="39"/>
      <c r="B116" s="40"/>
      <c r="C116" s="41"/>
      <c r="D116" s="226" t="s">
        <v>142</v>
      </c>
      <c r="E116" s="41"/>
      <c r="F116" s="227" t="s">
        <v>153</v>
      </c>
      <c r="G116" s="41"/>
      <c r="H116" s="41"/>
      <c r="I116" s="228"/>
      <c r="J116" s="41"/>
      <c r="K116" s="41"/>
      <c r="L116" s="45"/>
      <c r="M116" s="229"/>
      <c r="N116" s="230"/>
      <c r="O116" s="85"/>
      <c r="P116" s="85"/>
      <c r="Q116" s="85"/>
      <c r="R116" s="85"/>
      <c r="S116" s="85"/>
      <c r="T116" s="86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18" t="s">
        <v>142</v>
      </c>
      <c r="AU116" s="18" t="s">
        <v>80</v>
      </c>
    </row>
    <row r="117" s="2" customFormat="1">
      <c r="A117" s="39"/>
      <c r="B117" s="40"/>
      <c r="C117" s="41"/>
      <c r="D117" s="231" t="s">
        <v>144</v>
      </c>
      <c r="E117" s="41"/>
      <c r="F117" s="232" t="s">
        <v>154</v>
      </c>
      <c r="G117" s="41"/>
      <c r="H117" s="41"/>
      <c r="I117" s="228"/>
      <c r="J117" s="41"/>
      <c r="K117" s="41"/>
      <c r="L117" s="45"/>
      <c r="M117" s="229"/>
      <c r="N117" s="230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144</v>
      </c>
      <c r="AU117" s="18" t="s">
        <v>80</v>
      </c>
    </row>
    <row r="118" s="2" customFormat="1">
      <c r="A118" s="39"/>
      <c r="B118" s="40"/>
      <c r="C118" s="41"/>
      <c r="D118" s="226" t="s">
        <v>146</v>
      </c>
      <c r="E118" s="41"/>
      <c r="F118" s="233" t="s">
        <v>155</v>
      </c>
      <c r="G118" s="41"/>
      <c r="H118" s="41"/>
      <c r="I118" s="228"/>
      <c r="J118" s="41"/>
      <c r="K118" s="41"/>
      <c r="L118" s="45"/>
      <c r="M118" s="229"/>
      <c r="N118" s="230"/>
      <c r="O118" s="85"/>
      <c r="P118" s="85"/>
      <c r="Q118" s="85"/>
      <c r="R118" s="85"/>
      <c r="S118" s="85"/>
      <c r="T118" s="86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146</v>
      </c>
      <c r="AU118" s="18" t="s">
        <v>80</v>
      </c>
    </row>
    <row r="119" s="13" customFormat="1">
      <c r="A119" s="13"/>
      <c r="B119" s="234"/>
      <c r="C119" s="235"/>
      <c r="D119" s="226" t="s">
        <v>148</v>
      </c>
      <c r="E119" s="236" t="s">
        <v>19</v>
      </c>
      <c r="F119" s="237" t="s">
        <v>667</v>
      </c>
      <c r="G119" s="235"/>
      <c r="H119" s="238">
        <v>442.5</v>
      </c>
      <c r="I119" s="239"/>
      <c r="J119" s="235"/>
      <c r="K119" s="235"/>
      <c r="L119" s="240"/>
      <c r="M119" s="241"/>
      <c r="N119" s="242"/>
      <c r="O119" s="242"/>
      <c r="P119" s="242"/>
      <c r="Q119" s="242"/>
      <c r="R119" s="242"/>
      <c r="S119" s="242"/>
      <c r="T119" s="24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44" t="s">
        <v>148</v>
      </c>
      <c r="AU119" s="244" t="s">
        <v>80</v>
      </c>
      <c r="AV119" s="13" t="s">
        <v>80</v>
      </c>
      <c r="AW119" s="13" t="s">
        <v>32</v>
      </c>
      <c r="AX119" s="13" t="s">
        <v>78</v>
      </c>
      <c r="AY119" s="244" t="s">
        <v>133</v>
      </c>
    </row>
    <row r="120" s="2" customFormat="1" ht="16.5" customHeight="1">
      <c r="A120" s="39"/>
      <c r="B120" s="40"/>
      <c r="C120" s="213" t="s">
        <v>170</v>
      </c>
      <c r="D120" s="213" t="s">
        <v>135</v>
      </c>
      <c r="E120" s="214" t="s">
        <v>668</v>
      </c>
      <c r="F120" s="215" t="s">
        <v>669</v>
      </c>
      <c r="G120" s="216" t="s">
        <v>138</v>
      </c>
      <c r="H120" s="217">
        <v>442.5</v>
      </c>
      <c r="I120" s="218"/>
      <c r="J120" s="219">
        <f>ROUND(I120*H120,2)</f>
        <v>0</v>
      </c>
      <c r="K120" s="215" t="s">
        <v>139</v>
      </c>
      <c r="L120" s="45"/>
      <c r="M120" s="220" t="s">
        <v>19</v>
      </c>
      <c r="N120" s="221" t="s">
        <v>42</v>
      </c>
      <c r="O120" s="85"/>
      <c r="P120" s="222">
        <f>O120*H120</f>
        <v>0</v>
      </c>
      <c r="Q120" s="222">
        <v>0</v>
      </c>
      <c r="R120" s="222">
        <f>Q120*H120</f>
        <v>0</v>
      </c>
      <c r="S120" s="222">
        <v>0.316</v>
      </c>
      <c r="T120" s="223">
        <f>S120*H120</f>
        <v>139.83000000000001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24" t="s">
        <v>140</v>
      </c>
      <c r="AT120" s="224" t="s">
        <v>135</v>
      </c>
      <c r="AU120" s="224" t="s">
        <v>80</v>
      </c>
      <c r="AY120" s="18" t="s">
        <v>133</v>
      </c>
      <c r="BE120" s="225">
        <f>IF(N120="základní",J120,0)</f>
        <v>0</v>
      </c>
      <c r="BF120" s="225">
        <f>IF(N120="snížená",J120,0)</f>
        <v>0</v>
      </c>
      <c r="BG120" s="225">
        <f>IF(N120="zákl. přenesená",J120,0)</f>
        <v>0</v>
      </c>
      <c r="BH120" s="225">
        <f>IF(N120="sníž. přenesená",J120,0)</f>
        <v>0</v>
      </c>
      <c r="BI120" s="225">
        <f>IF(N120="nulová",J120,0)</f>
        <v>0</v>
      </c>
      <c r="BJ120" s="18" t="s">
        <v>78</v>
      </c>
      <c r="BK120" s="225">
        <f>ROUND(I120*H120,2)</f>
        <v>0</v>
      </c>
      <c r="BL120" s="18" t="s">
        <v>140</v>
      </c>
      <c r="BM120" s="224" t="s">
        <v>670</v>
      </c>
    </row>
    <row r="121" s="2" customFormat="1">
      <c r="A121" s="39"/>
      <c r="B121" s="40"/>
      <c r="C121" s="41"/>
      <c r="D121" s="226" t="s">
        <v>142</v>
      </c>
      <c r="E121" s="41"/>
      <c r="F121" s="227" t="s">
        <v>671</v>
      </c>
      <c r="G121" s="41"/>
      <c r="H121" s="41"/>
      <c r="I121" s="228"/>
      <c r="J121" s="41"/>
      <c r="K121" s="41"/>
      <c r="L121" s="45"/>
      <c r="M121" s="229"/>
      <c r="N121" s="230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142</v>
      </c>
      <c r="AU121" s="18" t="s">
        <v>80</v>
      </c>
    </row>
    <row r="122" s="2" customFormat="1">
      <c r="A122" s="39"/>
      <c r="B122" s="40"/>
      <c r="C122" s="41"/>
      <c r="D122" s="231" t="s">
        <v>144</v>
      </c>
      <c r="E122" s="41"/>
      <c r="F122" s="232" t="s">
        <v>672</v>
      </c>
      <c r="G122" s="41"/>
      <c r="H122" s="41"/>
      <c r="I122" s="228"/>
      <c r="J122" s="41"/>
      <c r="K122" s="41"/>
      <c r="L122" s="45"/>
      <c r="M122" s="229"/>
      <c r="N122" s="230"/>
      <c r="O122" s="85"/>
      <c r="P122" s="85"/>
      <c r="Q122" s="85"/>
      <c r="R122" s="85"/>
      <c r="S122" s="85"/>
      <c r="T122" s="86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144</v>
      </c>
      <c r="AU122" s="18" t="s">
        <v>80</v>
      </c>
    </row>
    <row r="123" s="2" customFormat="1">
      <c r="A123" s="39"/>
      <c r="B123" s="40"/>
      <c r="C123" s="41"/>
      <c r="D123" s="226" t="s">
        <v>146</v>
      </c>
      <c r="E123" s="41"/>
      <c r="F123" s="233" t="s">
        <v>155</v>
      </c>
      <c r="G123" s="41"/>
      <c r="H123" s="41"/>
      <c r="I123" s="228"/>
      <c r="J123" s="41"/>
      <c r="K123" s="41"/>
      <c r="L123" s="45"/>
      <c r="M123" s="229"/>
      <c r="N123" s="230"/>
      <c r="O123" s="85"/>
      <c r="P123" s="85"/>
      <c r="Q123" s="85"/>
      <c r="R123" s="85"/>
      <c r="S123" s="85"/>
      <c r="T123" s="86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146</v>
      </c>
      <c r="AU123" s="18" t="s">
        <v>80</v>
      </c>
    </row>
    <row r="124" s="13" customFormat="1">
      <c r="A124" s="13"/>
      <c r="B124" s="234"/>
      <c r="C124" s="235"/>
      <c r="D124" s="226" t="s">
        <v>148</v>
      </c>
      <c r="E124" s="236" t="s">
        <v>19</v>
      </c>
      <c r="F124" s="237" t="s">
        <v>673</v>
      </c>
      <c r="G124" s="235"/>
      <c r="H124" s="238">
        <v>442.5</v>
      </c>
      <c r="I124" s="239"/>
      <c r="J124" s="235"/>
      <c r="K124" s="235"/>
      <c r="L124" s="240"/>
      <c r="M124" s="241"/>
      <c r="N124" s="242"/>
      <c r="O124" s="242"/>
      <c r="P124" s="242"/>
      <c r="Q124" s="242"/>
      <c r="R124" s="242"/>
      <c r="S124" s="242"/>
      <c r="T124" s="24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4" t="s">
        <v>148</v>
      </c>
      <c r="AU124" s="244" t="s">
        <v>80</v>
      </c>
      <c r="AV124" s="13" t="s">
        <v>80</v>
      </c>
      <c r="AW124" s="13" t="s">
        <v>32</v>
      </c>
      <c r="AX124" s="13" t="s">
        <v>78</v>
      </c>
      <c r="AY124" s="244" t="s">
        <v>133</v>
      </c>
    </row>
    <row r="125" s="2" customFormat="1" ht="16.5" customHeight="1">
      <c r="A125" s="39"/>
      <c r="B125" s="40"/>
      <c r="C125" s="213" t="s">
        <v>178</v>
      </c>
      <c r="D125" s="213" t="s">
        <v>135</v>
      </c>
      <c r="E125" s="214" t="s">
        <v>674</v>
      </c>
      <c r="F125" s="215" t="s">
        <v>675</v>
      </c>
      <c r="G125" s="216" t="s">
        <v>138</v>
      </c>
      <c r="H125" s="217">
        <v>34</v>
      </c>
      <c r="I125" s="218"/>
      <c r="J125" s="219">
        <f>ROUND(I125*H125,2)</f>
        <v>0</v>
      </c>
      <c r="K125" s="215" t="s">
        <v>139</v>
      </c>
      <c r="L125" s="45"/>
      <c r="M125" s="220" t="s">
        <v>19</v>
      </c>
      <c r="N125" s="221" t="s">
        <v>42</v>
      </c>
      <c r="O125" s="85"/>
      <c r="P125" s="222">
        <f>O125*H125</f>
        <v>0</v>
      </c>
      <c r="Q125" s="222">
        <v>0</v>
      </c>
      <c r="R125" s="222">
        <f>Q125*H125</f>
        <v>0</v>
      </c>
      <c r="S125" s="222">
        <v>0.17000000000000001</v>
      </c>
      <c r="T125" s="223">
        <f>S125*H125</f>
        <v>5.7800000000000002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24" t="s">
        <v>140</v>
      </c>
      <c r="AT125" s="224" t="s">
        <v>135</v>
      </c>
      <c r="AU125" s="224" t="s">
        <v>80</v>
      </c>
      <c r="AY125" s="18" t="s">
        <v>133</v>
      </c>
      <c r="BE125" s="225">
        <f>IF(N125="základní",J125,0)</f>
        <v>0</v>
      </c>
      <c r="BF125" s="225">
        <f>IF(N125="snížená",J125,0)</f>
        <v>0</v>
      </c>
      <c r="BG125" s="225">
        <f>IF(N125="zákl. přenesená",J125,0)</f>
        <v>0</v>
      </c>
      <c r="BH125" s="225">
        <f>IF(N125="sníž. přenesená",J125,0)</f>
        <v>0</v>
      </c>
      <c r="BI125" s="225">
        <f>IF(N125="nulová",J125,0)</f>
        <v>0</v>
      </c>
      <c r="BJ125" s="18" t="s">
        <v>78</v>
      </c>
      <c r="BK125" s="225">
        <f>ROUND(I125*H125,2)</f>
        <v>0</v>
      </c>
      <c r="BL125" s="18" t="s">
        <v>140</v>
      </c>
      <c r="BM125" s="224" t="s">
        <v>676</v>
      </c>
    </row>
    <row r="126" s="2" customFormat="1">
      <c r="A126" s="39"/>
      <c r="B126" s="40"/>
      <c r="C126" s="41"/>
      <c r="D126" s="226" t="s">
        <v>142</v>
      </c>
      <c r="E126" s="41"/>
      <c r="F126" s="227" t="s">
        <v>677</v>
      </c>
      <c r="G126" s="41"/>
      <c r="H126" s="41"/>
      <c r="I126" s="228"/>
      <c r="J126" s="41"/>
      <c r="K126" s="41"/>
      <c r="L126" s="45"/>
      <c r="M126" s="229"/>
      <c r="N126" s="230"/>
      <c r="O126" s="85"/>
      <c r="P126" s="85"/>
      <c r="Q126" s="85"/>
      <c r="R126" s="85"/>
      <c r="S126" s="85"/>
      <c r="T126" s="86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142</v>
      </c>
      <c r="AU126" s="18" t="s">
        <v>80</v>
      </c>
    </row>
    <row r="127" s="2" customFormat="1">
      <c r="A127" s="39"/>
      <c r="B127" s="40"/>
      <c r="C127" s="41"/>
      <c r="D127" s="231" t="s">
        <v>144</v>
      </c>
      <c r="E127" s="41"/>
      <c r="F127" s="232" t="s">
        <v>678</v>
      </c>
      <c r="G127" s="41"/>
      <c r="H127" s="41"/>
      <c r="I127" s="228"/>
      <c r="J127" s="41"/>
      <c r="K127" s="41"/>
      <c r="L127" s="45"/>
      <c r="M127" s="229"/>
      <c r="N127" s="230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144</v>
      </c>
      <c r="AU127" s="18" t="s">
        <v>80</v>
      </c>
    </row>
    <row r="128" s="2" customFormat="1">
      <c r="A128" s="39"/>
      <c r="B128" s="40"/>
      <c r="C128" s="41"/>
      <c r="D128" s="226" t="s">
        <v>146</v>
      </c>
      <c r="E128" s="41"/>
      <c r="F128" s="233" t="s">
        <v>155</v>
      </c>
      <c r="G128" s="41"/>
      <c r="H128" s="41"/>
      <c r="I128" s="228"/>
      <c r="J128" s="41"/>
      <c r="K128" s="41"/>
      <c r="L128" s="45"/>
      <c r="M128" s="229"/>
      <c r="N128" s="230"/>
      <c r="O128" s="85"/>
      <c r="P128" s="85"/>
      <c r="Q128" s="85"/>
      <c r="R128" s="85"/>
      <c r="S128" s="85"/>
      <c r="T128" s="86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146</v>
      </c>
      <c r="AU128" s="18" t="s">
        <v>80</v>
      </c>
    </row>
    <row r="129" s="13" customFormat="1">
      <c r="A129" s="13"/>
      <c r="B129" s="234"/>
      <c r="C129" s="235"/>
      <c r="D129" s="226" t="s">
        <v>148</v>
      </c>
      <c r="E129" s="236" t="s">
        <v>19</v>
      </c>
      <c r="F129" s="237" t="s">
        <v>679</v>
      </c>
      <c r="G129" s="235"/>
      <c r="H129" s="238">
        <v>34</v>
      </c>
      <c r="I129" s="239"/>
      <c r="J129" s="235"/>
      <c r="K129" s="235"/>
      <c r="L129" s="240"/>
      <c r="M129" s="241"/>
      <c r="N129" s="242"/>
      <c r="O129" s="242"/>
      <c r="P129" s="242"/>
      <c r="Q129" s="242"/>
      <c r="R129" s="242"/>
      <c r="S129" s="242"/>
      <c r="T129" s="24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4" t="s">
        <v>148</v>
      </c>
      <c r="AU129" s="244" t="s">
        <v>80</v>
      </c>
      <c r="AV129" s="13" t="s">
        <v>80</v>
      </c>
      <c r="AW129" s="13" t="s">
        <v>32</v>
      </c>
      <c r="AX129" s="13" t="s">
        <v>78</v>
      </c>
      <c r="AY129" s="244" t="s">
        <v>133</v>
      </c>
    </row>
    <row r="130" s="2" customFormat="1" ht="16.5" customHeight="1">
      <c r="A130" s="39"/>
      <c r="B130" s="40"/>
      <c r="C130" s="213" t="s">
        <v>187</v>
      </c>
      <c r="D130" s="213" t="s">
        <v>135</v>
      </c>
      <c r="E130" s="214" t="s">
        <v>179</v>
      </c>
      <c r="F130" s="215" t="s">
        <v>180</v>
      </c>
      <c r="G130" s="216" t="s">
        <v>181</v>
      </c>
      <c r="H130" s="217">
        <v>113</v>
      </c>
      <c r="I130" s="218"/>
      <c r="J130" s="219">
        <f>ROUND(I130*H130,2)</f>
        <v>0</v>
      </c>
      <c r="K130" s="215" t="s">
        <v>139</v>
      </c>
      <c r="L130" s="45"/>
      <c r="M130" s="220" t="s">
        <v>19</v>
      </c>
      <c r="N130" s="221" t="s">
        <v>42</v>
      </c>
      <c r="O130" s="85"/>
      <c r="P130" s="222">
        <f>O130*H130</f>
        <v>0</v>
      </c>
      <c r="Q130" s="222">
        <v>0</v>
      </c>
      <c r="R130" s="222">
        <f>Q130*H130</f>
        <v>0</v>
      </c>
      <c r="S130" s="222">
        <v>0.20499999999999999</v>
      </c>
      <c r="T130" s="223">
        <f>S130*H130</f>
        <v>23.164999999999999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24" t="s">
        <v>140</v>
      </c>
      <c r="AT130" s="224" t="s">
        <v>135</v>
      </c>
      <c r="AU130" s="224" t="s">
        <v>80</v>
      </c>
      <c r="AY130" s="18" t="s">
        <v>133</v>
      </c>
      <c r="BE130" s="225">
        <f>IF(N130="základní",J130,0)</f>
        <v>0</v>
      </c>
      <c r="BF130" s="225">
        <f>IF(N130="snížená",J130,0)</f>
        <v>0</v>
      </c>
      <c r="BG130" s="225">
        <f>IF(N130="zákl. přenesená",J130,0)</f>
        <v>0</v>
      </c>
      <c r="BH130" s="225">
        <f>IF(N130="sníž. přenesená",J130,0)</f>
        <v>0</v>
      </c>
      <c r="BI130" s="225">
        <f>IF(N130="nulová",J130,0)</f>
        <v>0</v>
      </c>
      <c r="BJ130" s="18" t="s">
        <v>78</v>
      </c>
      <c r="BK130" s="225">
        <f>ROUND(I130*H130,2)</f>
        <v>0</v>
      </c>
      <c r="BL130" s="18" t="s">
        <v>140</v>
      </c>
      <c r="BM130" s="224" t="s">
        <v>680</v>
      </c>
    </row>
    <row r="131" s="2" customFormat="1">
      <c r="A131" s="39"/>
      <c r="B131" s="40"/>
      <c r="C131" s="41"/>
      <c r="D131" s="226" t="s">
        <v>142</v>
      </c>
      <c r="E131" s="41"/>
      <c r="F131" s="227" t="s">
        <v>183</v>
      </c>
      <c r="G131" s="41"/>
      <c r="H131" s="41"/>
      <c r="I131" s="228"/>
      <c r="J131" s="41"/>
      <c r="K131" s="41"/>
      <c r="L131" s="45"/>
      <c r="M131" s="229"/>
      <c r="N131" s="230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142</v>
      </c>
      <c r="AU131" s="18" t="s">
        <v>80</v>
      </c>
    </row>
    <row r="132" s="2" customFormat="1">
      <c r="A132" s="39"/>
      <c r="B132" s="40"/>
      <c r="C132" s="41"/>
      <c r="D132" s="231" t="s">
        <v>144</v>
      </c>
      <c r="E132" s="41"/>
      <c r="F132" s="232" t="s">
        <v>184</v>
      </c>
      <c r="G132" s="41"/>
      <c r="H132" s="41"/>
      <c r="I132" s="228"/>
      <c r="J132" s="41"/>
      <c r="K132" s="41"/>
      <c r="L132" s="45"/>
      <c r="M132" s="229"/>
      <c r="N132" s="230"/>
      <c r="O132" s="85"/>
      <c r="P132" s="85"/>
      <c r="Q132" s="85"/>
      <c r="R132" s="85"/>
      <c r="S132" s="85"/>
      <c r="T132" s="86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144</v>
      </c>
      <c r="AU132" s="18" t="s">
        <v>80</v>
      </c>
    </row>
    <row r="133" s="2" customFormat="1">
      <c r="A133" s="39"/>
      <c r="B133" s="40"/>
      <c r="C133" s="41"/>
      <c r="D133" s="226" t="s">
        <v>146</v>
      </c>
      <c r="E133" s="41"/>
      <c r="F133" s="233" t="s">
        <v>185</v>
      </c>
      <c r="G133" s="41"/>
      <c r="H133" s="41"/>
      <c r="I133" s="228"/>
      <c r="J133" s="41"/>
      <c r="K133" s="41"/>
      <c r="L133" s="45"/>
      <c r="M133" s="229"/>
      <c r="N133" s="230"/>
      <c r="O133" s="85"/>
      <c r="P133" s="85"/>
      <c r="Q133" s="85"/>
      <c r="R133" s="85"/>
      <c r="S133" s="85"/>
      <c r="T133" s="86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146</v>
      </c>
      <c r="AU133" s="18" t="s">
        <v>80</v>
      </c>
    </row>
    <row r="134" s="13" customFormat="1">
      <c r="A134" s="13"/>
      <c r="B134" s="234"/>
      <c r="C134" s="235"/>
      <c r="D134" s="226" t="s">
        <v>148</v>
      </c>
      <c r="E134" s="236" t="s">
        <v>19</v>
      </c>
      <c r="F134" s="237" t="s">
        <v>681</v>
      </c>
      <c r="G134" s="235"/>
      <c r="H134" s="238">
        <v>113</v>
      </c>
      <c r="I134" s="239"/>
      <c r="J134" s="235"/>
      <c r="K134" s="235"/>
      <c r="L134" s="240"/>
      <c r="M134" s="241"/>
      <c r="N134" s="242"/>
      <c r="O134" s="242"/>
      <c r="P134" s="242"/>
      <c r="Q134" s="242"/>
      <c r="R134" s="242"/>
      <c r="S134" s="242"/>
      <c r="T134" s="24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4" t="s">
        <v>148</v>
      </c>
      <c r="AU134" s="244" t="s">
        <v>80</v>
      </c>
      <c r="AV134" s="13" t="s">
        <v>80</v>
      </c>
      <c r="AW134" s="13" t="s">
        <v>32</v>
      </c>
      <c r="AX134" s="13" t="s">
        <v>78</v>
      </c>
      <c r="AY134" s="244" t="s">
        <v>133</v>
      </c>
    </row>
    <row r="135" s="2" customFormat="1" ht="16.5" customHeight="1">
      <c r="A135" s="39"/>
      <c r="B135" s="40"/>
      <c r="C135" s="213" t="s">
        <v>194</v>
      </c>
      <c r="D135" s="213" t="s">
        <v>135</v>
      </c>
      <c r="E135" s="214" t="s">
        <v>188</v>
      </c>
      <c r="F135" s="215" t="s">
        <v>189</v>
      </c>
      <c r="G135" s="216" t="s">
        <v>181</v>
      </c>
      <c r="H135" s="217">
        <v>105</v>
      </c>
      <c r="I135" s="218"/>
      <c r="J135" s="219">
        <f>ROUND(I135*H135,2)</f>
        <v>0</v>
      </c>
      <c r="K135" s="215" t="s">
        <v>139</v>
      </c>
      <c r="L135" s="45"/>
      <c r="M135" s="220" t="s">
        <v>19</v>
      </c>
      <c r="N135" s="221" t="s">
        <v>42</v>
      </c>
      <c r="O135" s="85"/>
      <c r="P135" s="222">
        <f>O135*H135</f>
        <v>0</v>
      </c>
      <c r="Q135" s="222">
        <v>0</v>
      </c>
      <c r="R135" s="222">
        <f>Q135*H135</f>
        <v>0</v>
      </c>
      <c r="S135" s="222">
        <v>0.11500000000000001</v>
      </c>
      <c r="T135" s="223">
        <f>S135*H135</f>
        <v>12.075000000000001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24" t="s">
        <v>140</v>
      </c>
      <c r="AT135" s="224" t="s">
        <v>135</v>
      </c>
      <c r="AU135" s="224" t="s">
        <v>80</v>
      </c>
      <c r="AY135" s="18" t="s">
        <v>133</v>
      </c>
      <c r="BE135" s="225">
        <f>IF(N135="základní",J135,0)</f>
        <v>0</v>
      </c>
      <c r="BF135" s="225">
        <f>IF(N135="snížená",J135,0)</f>
        <v>0</v>
      </c>
      <c r="BG135" s="225">
        <f>IF(N135="zákl. přenesená",J135,0)</f>
        <v>0</v>
      </c>
      <c r="BH135" s="225">
        <f>IF(N135="sníž. přenesená",J135,0)</f>
        <v>0</v>
      </c>
      <c r="BI135" s="225">
        <f>IF(N135="nulová",J135,0)</f>
        <v>0</v>
      </c>
      <c r="BJ135" s="18" t="s">
        <v>78</v>
      </c>
      <c r="BK135" s="225">
        <f>ROUND(I135*H135,2)</f>
        <v>0</v>
      </c>
      <c r="BL135" s="18" t="s">
        <v>140</v>
      </c>
      <c r="BM135" s="224" t="s">
        <v>682</v>
      </c>
    </row>
    <row r="136" s="2" customFormat="1">
      <c r="A136" s="39"/>
      <c r="B136" s="40"/>
      <c r="C136" s="41"/>
      <c r="D136" s="226" t="s">
        <v>142</v>
      </c>
      <c r="E136" s="41"/>
      <c r="F136" s="227" t="s">
        <v>191</v>
      </c>
      <c r="G136" s="41"/>
      <c r="H136" s="41"/>
      <c r="I136" s="228"/>
      <c r="J136" s="41"/>
      <c r="K136" s="41"/>
      <c r="L136" s="45"/>
      <c r="M136" s="229"/>
      <c r="N136" s="230"/>
      <c r="O136" s="85"/>
      <c r="P136" s="85"/>
      <c r="Q136" s="85"/>
      <c r="R136" s="85"/>
      <c r="S136" s="85"/>
      <c r="T136" s="86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142</v>
      </c>
      <c r="AU136" s="18" t="s">
        <v>80</v>
      </c>
    </row>
    <row r="137" s="2" customFormat="1">
      <c r="A137" s="39"/>
      <c r="B137" s="40"/>
      <c r="C137" s="41"/>
      <c r="D137" s="231" t="s">
        <v>144</v>
      </c>
      <c r="E137" s="41"/>
      <c r="F137" s="232" t="s">
        <v>192</v>
      </c>
      <c r="G137" s="41"/>
      <c r="H137" s="41"/>
      <c r="I137" s="228"/>
      <c r="J137" s="41"/>
      <c r="K137" s="41"/>
      <c r="L137" s="45"/>
      <c r="M137" s="229"/>
      <c r="N137" s="230"/>
      <c r="O137" s="85"/>
      <c r="P137" s="85"/>
      <c r="Q137" s="85"/>
      <c r="R137" s="85"/>
      <c r="S137" s="85"/>
      <c r="T137" s="86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144</v>
      </c>
      <c r="AU137" s="18" t="s">
        <v>80</v>
      </c>
    </row>
    <row r="138" s="2" customFormat="1">
      <c r="A138" s="39"/>
      <c r="B138" s="40"/>
      <c r="C138" s="41"/>
      <c r="D138" s="226" t="s">
        <v>146</v>
      </c>
      <c r="E138" s="41"/>
      <c r="F138" s="233" t="s">
        <v>185</v>
      </c>
      <c r="G138" s="41"/>
      <c r="H138" s="41"/>
      <c r="I138" s="228"/>
      <c r="J138" s="41"/>
      <c r="K138" s="41"/>
      <c r="L138" s="45"/>
      <c r="M138" s="229"/>
      <c r="N138" s="230"/>
      <c r="O138" s="85"/>
      <c r="P138" s="85"/>
      <c r="Q138" s="85"/>
      <c r="R138" s="85"/>
      <c r="S138" s="85"/>
      <c r="T138" s="86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146</v>
      </c>
      <c r="AU138" s="18" t="s">
        <v>80</v>
      </c>
    </row>
    <row r="139" s="13" customFormat="1">
      <c r="A139" s="13"/>
      <c r="B139" s="234"/>
      <c r="C139" s="235"/>
      <c r="D139" s="226" t="s">
        <v>148</v>
      </c>
      <c r="E139" s="236" t="s">
        <v>19</v>
      </c>
      <c r="F139" s="237" t="s">
        <v>683</v>
      </c>
      <c r="G139" s="235"/>
      <c r="H139" s="238">
        <v>105</v>
      </c>
      <c r="I139" s="239"/>
      <c r="J139" s="235"/>
      <c r="K139" s="235"/>
      <c r="L139" s="240"/>
      <c r="M139" s="241"/>
      <c r="N139" s="242"/>
      <c r="O139" s="242"/>
      <c r="P139" s="242"/>
      <c r="Q139" s="242"/>
      <c r="R139" s="242"/>
      <c r="S139" s="242"/>
      <c r="T139" s="24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4" t="s">
        <v>148</v>
      </c>
      <c r="AU139" s="244" t="s">
        <v>80</v>
      </c>
      <c r="AV139" s="13" t="s">
        <v>80</v>
      </c>
      <c r="AW139" s="13" t="s">
        <v>32</v>
      </c>
      <c r="AX139" s="13" t="s">
        <v>78</v>
      </c>
      <c r="AY139" s="244" t="s">
        <v>133</v>
      </c>
    </row>
    <row r="140" s="2" customFormat="1" ht="21.75" customHeight="1">
      <c r="A140" s="39"/>
      <c r="B140" s="40"/>
      <c r="C140" s="213" t="s">
        <v>207</v>
      </c>
      <c r="D140" s="213" t="s">
        <v>135</v>
      </c>
      <c r="E140" s="214" t="s">
        <v>684</v>
      </c>
      <c r="F140" s="215" t="s">
        <v>685</v>
      </c>
      <c r="G140" s="216" t="s">
        <v>197</v>
      </c>
      <c r="H140" s="217">
        <v>13.560000000000001</v>
      </c>
      <c r="I140" s="218"/>
      <c r="J140" s="219">
        <f>ROUND(I140*H140,2)</f>
        <v>0</v>
      </c>
      <c r="K140" s="215" t="s">
        <v>139</v>
      </c>
      <c r="L140" s="45"/>
      <c r="M140" s="220" t="s">
        <v>19</v>
      </c>
      <c r="N140" s="221" t="s">
        <v>42</v>
      </c>
      <c r="O140" s="85"/>
      <c r="P140" s="222">
        <f>O140*H140</f>
        <v>0</v>
      </c>
      <c r="Q140" s="222">
        <v>0</v>
      </c>
      <c r="R140" s="222">
        <f>Q140*H140</f>
        <v>0</v>
      </c>
      <c r="S140" s="222">
        <v>0</v>
      </c>
      <c r="T140" s="223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24" t="s">
        <v>140</v>
      </c>
      <c r="AT140" s="224" t="s">
        <v>135</v>
      </c>
      <c r="AU140" s="224" t="s">
        <v>80</v>
      </c>
      <c r="AY140" s="18" t="s">
        <v>133</v>
      </c>
      <c r="BE140" s="225">
        <f>IF(N140="základní",J140,0)</f>
        <v>0</v>
      </c>
      <c r="BF140" s="225">
        <f>IF(N140="snížená",J140,0)</f>
        <v>0</v>
      </c>
      <c r="BG140" s="225">
        <f>IF(N140="zákl. přenesená",J140,0)</f>
        <v>0</v>
      </c>
      <c r="BH140" s="225">
        <f>IF(N140="sníž. přenesená",J140,0)</f>
        <v>0</v>
      </c>
      <c r="BI140" s="225">
        <f>IF(N140="nulová",J140,0)</f>
        <v>0</v>
      </c>
      <c r="BJ140" s="18" t="s">
        <v>78</v>
      </c>
      <c r="BK140" s="225">
        <f>ROUND(I140*H140,2)</f>
        <v>0</v>
      </c>
      <c r="BL140" s="18" t="s">
        <v>140</v>
      </c>
      <c r="BM140" s="224" t="s">
        <v>686</v>
      </c>
    </row>
    <row r="141" s="2" customFormat="1">
      <c r="A141" s="39"/>
      <c r="B141" s="40"/>
      <c r="C141" s="41"/>
      <c r="D141" s="226" t="s">
        <v>142</v>
      </c>
      <c r="E141" s="41"/>
      <c r="F141" s="227" t="s">
        <v>687</v>
      </c>
      <c r="G141" s="41"/>
      <c r="H141" s="41"/>
      <c r="I141" s="228"/>
      <c r="J141" s="41"/>
      <c r="K141" s="41"/>
      <c r="L141" s="45"/>
      <c r="M141" s="229"/>
      <c r="N141" s="230"/>
      <c r="O141" s="85"/>
      <c r="P141" s="85"/>
      <c r="Q141" s="85"/>
      <c r="R141" s="85"/>
      <c r="S141" s="85"/>
      <c r="T141" s="86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142</v>
      </c>
      <c r="AU141" s="18" t="s">
        <v>80</v>
      </c>
    </row>
    <row r="142" s="2" customFormat="1">
      <c r="A142" s="39"/>
      <c r="B142" s="40"/>
      <c r="C142" s="41"/>
      <c r="D142" s="231" t="s">
        <v>144</v>
      </c>
      <c r="E142" s="41"/>
      <c r="F142" s="232" t="s">
        <v>688</v>
      </c>
      <c r="G142" s="41"/>
      <c r="H142" s="41"/>
      <c r="I142" s="228"/>
      <c r="J142" s="41"/>
      <c r="K142" s="41"/>
      <c r="L142" s="45"/>
      <c r="M142" s="229"/>
      <c r="N142" s="230"/>
      <c r="O142" s="85"/>
      <c r="P142" s="85"/>
      <c r="Q142" s="85"/>
      <c r="R142" s="85"/>
      <c r="S142" s="85"/>
      <c r="T142" s="86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144</v>
      </c>
      <c r="AU142" s="18" t="s">
        <v>80</v>
      </c>
    </row>
    <row r="143" s="2" customFormat="1">
      <c r="A143" s="39"/>
      <c r="B143" s="40"/>
      <c r="C143" s="41"/>
      <c r="D143" s="226" t="s">
        <v>146</v>
      </c>
      <c r="E143" s="41"/>
      <c r="F143" s="233" t="s">
        <v>201</v>
      </c>
      <c r="G143" s="41"/>
      <c r="H143" s="41"/>
      <c r="I143" s="228"/>
      <c r="J143" s="41"/>
      <c r="K143" s="41"/>
      <c r="L143" s="45"/>
      <c r="M143" s="229"/>
      <c r="N143" s="230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146</v>
      </c>
      <c r="AU143" s="18" t="s">
        <v>80</v>
      </c>
    </row>
    <row r="144" s="13" customFormat="1">
      <c r="A144" s="13"/>
      <c r="B144" s="234"/>
      <c r="C144" s="235"/>
      <c r="D144" s="226" t="s">
        <v>148</v>
      </c>
      <c r="E144" s="236" t="s">
        <v>19</v>
      </c>
      <c r="F144" s="237" t="s">
        <v>689</v>
      </c>
      <c r="G144" s="235"/>
      <c r="H144" s="238">
        <v>1.26</v>
      </c>
      <c r="I144" s="239"/>
      <c r="J144" s="235"/>
      <c r="K144" s="235"/>
      <c r="L144" s="240"/>
      <c r="M144" s="241"/>
      <c r="N144" s="242"/>
      <c r="O144" s="242"/>
      <c r="P144" s="242"/>
      <c r="Q144" s="242"/>
      <c r="R144" s="242"/>
      <c r="S144" s="242"/>
      <c r="T144" s="24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4" t="s">
        <v>148</v>
      </c>
      <c r="AU144" s="244" t="s">
        <v>80</v>
      </c>
      <c r="AV144" s="13" t="s">
        <v>80</v>
      </c>
      <c r="AW144" s="13" t="s">
        <v>32</v>
      </c>
      <c r="AX144" s="13" t="s">
        <v>71</v>
      </c>
      <c r="AY144" s="244" t="s">
        <v>133</v>
      </c>
    </row>
    <row r="145" s="13" customFormat="1">
      <c r="A145" s="13"/>
      <c r="B145" s="234"/>
      <c r="C145" s="235"/>
      <c r="D145" s="226" t="s">
        <v>148</v>
      </c>
      <c r="E145" s="236" t="s">
        <v>19</v>
      </c>
      <c r="F145" s="237" t="s">
        <v>690</v>
      </c>
      <c r="G145" s="235"/>
      <c r="H145" s="238">
        <v>12.300000000000001</v>
      </c>
      <c r="I145" s="239"/>
      <c r="J145" s="235"/>
      <c r="K145" s="235"/>
      <c r="L145" s="240"/>
      <c r="M145" s="241"/>
      <c r="N145" s="242"/>
      <c r="O145" s="242"/>
      <c r="P145" s="242"/>
      <c r="Q145" s="242"/>
      <c r="R145" s="242"/>
      <c r="S145" s="242"/>
      <c r="T145" s="24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4" t="s">
        <v>148</v>
      </c>
      <c r="AU145" s="244" t="s">
        <v>80</v>
      </c>
      <c r="AV145" s="13" t="s">
        <v>80</v>
      </c>
      <c r="AW145" s="13" t="s">
        <v>32</v>
      </c>
      <c r="AX145" s="13" t="s">
        <v>71</v>
      </c>
      <c r="AY145" s="244" t="s">
        <v>133</v>
      </c>
    </row>
    <row r="146" s="14" customFormat="1">
      <c r="A146" s="14"/>
      <c r="B146" s="245"/>
      <c r="C146" s="246"/>
      <c r="D146" s="226" t="s">
        <v>148</v>
      </c>
      <c r="E146" s="247" t="s">
        <v>19</v>
      </c>
      <c r="F146" s="248" t="s">
        <v>206</v>
      </c>
      <c r="G146" s="246"/>
      <c r="H146" s="249">
        <v>13.560000000000001</v>
      </c>
      <c r="I146" s="250"/>
      <c r="J146" s="246"/>
      <c r="K146" s="246"/>
      <c r="L146" s="251"/>
      <c r="M146" s="252"/>
      <c r="N146" s="253"/>
      <c r="O146" s="253"/>
      <c r="P146" s="253"/>
      <c r="Q146" s="253"/>
      <c r="R146" s="253"/>
      <c r="S146" s="253"/>
      <c r="T146" s="25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5" t="s">
        <v>148</v>
      </c>
      <c r="AU146" s="255" t="s">
        <v>80</v>
      </c>
      <c r="AV146" s="14" t="s">
        <v>140</v>
      </c>
      <c r="AW146" s="14" t="s">
        <v>32</v>
      </c>
      <c r="AX146" s="14" t="s">
        <v>78</v>
      </c>
      <c r="AY146" s="255" t="s">
        <v>133</v>
      </c>
    </row>
    <row r="147" s="2" customFormat="1" ht="21.75" customHeight="1">
      <c r="A147" s="39"/>
      <c r="B147" s="40"/>
      <c r="C147" s="213" t="s">
        <v>217</v>
      </c>
      <c r="D147" s="213" t="s">
        <v>135</v>
      </c>
      <c r="E147" s="214" t="s">
        <v>691</v>
      </c>
      <c r="F147" s="215" t="s">
        <v>692</v>
      </c>
      <c r="G147" s="216" t="s">
        <v>197</v>
      </c>
      <c r="H147" s="217">
        <v>54.700000000000003</v>
      </c>
      <c r="I147" s="218"/>
      <c r="J147" s="219">
        <f>ROUND(I147*H147,2)</f>
        <v>0</v>
      </c>
      <c r="K147" s="215" t="s">
        <v>139</v>
      </c>
      <c r="L147" s="45"/>
      <c r="M147" s="220" t="s">
        <v>19</v>
      </c>
      <c r="N147" s="221" t="s">
        <v>42</v>
      </c>
      <c r="O147" s="85"/>
      <c r="P147" s="222">
        <f>O147*H147</f>
        <v>0</v>
      </c>
      <c r="Q147" s="222">
        <v>0</v>
      </c>
      <c r="R147" s="222">
        <f>Q147*H147</f>
        <v>0</v>
      </c>
      <c r="S147" s="222">
        <v>0</v>
      </c>
      <c r="T147" s="223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24" t="s">
        <v>140</v>
      </c>
      <c r="AT147" s="224" t="s">
        <v>135</v>
      </c>
      <c r="AU147" s="224" t="s">
        <v>80</v>
      </c>
      <c r="AY147" s="18" t="s">
        <v>133</v>
      </c>
      <c r="BE147" s="225">
        <f>IF(N147="základní",J147,0)</f>
        <v>0</v>
      </c>
      <c r="BF147" s="225">
        <f>IF(N147="snížená",J147,0)</f>
        <v>0</v>
      </c>
      <c r="BG147" s="225">
        <f>IF(N147="zákl. přenesená",J147,0)</f>
        <v>0</v>
      </c>
      <c r="BH147" s="225">
        <f>IF(N147="sníž. přenesená",J147,0)</f>
        <v>0</v>
      </c>
      <c r="BI147" s="225">
        <f>IF(N147="nulová",J147,0)</f>
        <v>0</v>
      </c>
      <c r="BJ147" s="18" t="s">
        <v>78</v>
      </c>
      <c r="BK147" s="225">
        <f>ROUND(I147*H147,2)</f>
        <v>0</v>
      </c>
      <c r="BL147" s="18" t="s">
        <v>140</v>
      </c>
      <c r="BM147" s="224" t="s">
        <v>693</v>
      </c>
    </row>
    <row r="148" s="2" customFormat="1">
      <c r="A148" s="39"/>
      <c r="B148" s="40"/>
      <c r="C148" s="41"/>
      <c r="D148" s="226" t="s">
        <v>142</v>
      </c>
      <c r="E148" s="41"/>
      <c r="F148" s="227" t="s">
        <v>694</v>
      </c>
      <c r="G148" s="41"/>
      <c r="H148" s="41"/>
      <c r="I148" s="228"/>
      <c r="J148" s="41"/>
      <c r="K148" s="41"/>
      <c r="L148" s="45"/>
      <c r="M148" s="229"/>
      <c r="N148" s="230"/>
      <c r="O148" s="85"/>
      <c r="P148" s="85"/>
      <c r="Q148" s="85"/>
      <c r="R148" s="85"/>
      <c r="S148" s="85"/>
      <c r="T148" s="86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142</v>
      </c>
      <c r="AU148" s="18" t="s">
        <v>80</v>
      </c>
    </row>
    <row r="149" s="2" customFormat="1">
      <c r="A149" s="39"/>
      <c r="B149" s="40"/>
      <c r="C149" s="41"/>
      <c r="D149" s="231" t="s">
        <v>144</v>
      </c>
      <c r="E149" s="41"/>
      <c r="F149" s="232" t="s">
        <v>695</v>
      </c>
      <c r="G149" s="41"/>
      <c r="H149" s="41"/>
      <c r="I149" s="228"/>
      <c r="J149" s="41"/>
      <c r="K149" s="41"/>
      <c r="L149" s="45"/>
      <c r="M149" s="229"/>
      <c r="N149" s="230"/>
      <c r="O149" s="85"/>
      <c r="P149" s="85"/>
      <c r="Q149" s="85"/>
      <c r="R149" s="85"/>
      <c r="S149" s="85"/>
      <c r="T149" s="86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144</v>
      </c>
      <c r="AU149" s="18" t="s">
        <v>80</v>
      </c>
    </row>
    <row r="150" s="2" customFormat="1">
      <c r="A150" s="39"/>
      <c r="B150" s="40"/>
      <c r="C150" s="41"/>
      <c r="D150" s="226" t="s">
        <v>146</v>
      </c>
      <c r="E150" s="41"/>
      <c r="F150" s="233" t="s">
        <v>223</v>
      </c>
      <c r="G150" s="41"/>
      <c r="H150" s="41"/>
      <c r="I150" s="228"/>
      <c r="J150" s="41"/>
      <c r="K150" s="41"/>
      <c r="L150" s="45"/>
      <c r="M150" s="229"/>
      <c r="N150" s="230"/>
      <c r="O150" s="85"/>
      <c r="P150" s="85"/>
      <c r="Q150" s="85"/>
      <c r="R150" s="85"/>
      <c r="S150" s="85"/>
      <c r="T150" s="86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146</v>
      </c>
      <c r="AU150" s="18" t="s">
        <v>80</v>
      </c>
    </row>
    <row r="151" s="13" customFormat="1">
      <c r="A151" s="13"/>
      <c r="B151" s="234"/>
      <c r="C151" s="235"/>
      <c r="D151" s="226" t="s">
        <v>148</v>
      </c>
      <c r="E151" s="236" t="s">
        <v>19</v>
      </c>
      <c r="F151" s="237" t="s">
        <v>696</v>
      </c>
      <c r="G151" s="235"/>
      <c r="H151" s="238">
        <v>23.199999999999999</v>
      </c>
      <c r="I151" s="239"/>
      <c r="J151" s="235"/>
      <c r="K151" s="235"/>
      <c r="L151" s="240"/>
      <c r="M151" s="241"/>
      <c r="N151" s="242"/>
      <c r="O151" s="242"/>
      <c r="P151" s="242"/>
      <c r="Q151" s="242"/>
      <c r="R151" s="242"/>
      <c r="S151" s="242"/>
      <c r="T151" s="24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4" t="s">
        <v>148</v>
      </c>
      <c r="AU151" s="244" t="s">
        <v>80</v>
      </c>
      <c r="AV151" s="13" t="s">
        <v>80</v>
      </c>
      <c r="AW151" s="13" t="s">
        <v>32</v>
      </c>
      <c r="AX151" s="13" t="s">
        <v>71</v>
      </c>
      <c r="AY151" s="244" t="s">
        <v>133</v>
      </c>
    </row>
    <row r="152" s="13" customFormat="1">
      <c r="A152" s="13"/>
      <c r="B152" s="234"/>
      <c r="C152" s="235"/>
      <c r="D152" s="226" t="s">
        <v>148</v>
      </c>
      <c r="E152" s="236" t="s">
        <v>19</v>
      </c>
      <c r="F152" s="237" t="s">
        <v>697</v>
      </c>
      <c r="G152" s="235"/>
      <c r="H152" s="238">
        <v>31.5</v>
      </c>
      <c r="I152" s="239"/>
      <c r="J152" s="235"/>
      <c r="K152" s="235"/>
      <c r="L152" s="240"/>
      <c r="M152" s="241"/>
      <c r="N152" s="242"/>
      <c r="O152" s="242"/>
      <c r="P152" s="242"/>
      <c r="Q152" s="242"/>
      <c r="R152" s="242"/>
      <c r="S152" s="242"/>
      <c r="T152" s="24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4" t="s">
        <v>148</v>
      </c>
      <c r="AU152" s="244" t="s">
        <v>80</v>
      </c>
      <c r="AV152" s="13" t="s">
        <v>80</v>
      </c>
      <c r="AW152" s="13" t="s">
        <v>32</v>
      </c>
      <c r="AX152" s="13" t="s">
        <v>71</v>
      </c>
      <c r="AY152" s="244" t="s">
        <v>133</v>
      </c>
    </row>
    <row r="153" s="14" customFormat="1">
      <c r="A153" s="14"/>
      <c r="B153" s="245"/>
      <c r="C153" s="246"/>
      <c r="D153" s="226" t="s">
        <v>148</v>
      </c>
      <c r="E153" s="247" t="s">
        <v>19</v>
      </c>
      <c r="F153" s="248" t="s">
        <v>206</v>
      </c>
      <c r="G153" s="246"/>
      <c r="H153" s="249">
        <v>54.700000000000003</v>
      </c>
      <c r="I153" s="250"/>
      <c r="J153" s="246"/>
      <c r="K153" s="246"/>
      <c r="L153" s="251"/>
      <c r="M153" s="252"/>
      <c r="N153" s="253"/>
      <c r="O153" s="253"/>
      <c r="P153" s="253"/>
      <c r="Q153" s="253"/>
      <c r="R153" s="253"/>
      <c r="S153" s="253"/>
      <c r="T153" s="25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5" t="s">
        <v>148</v>
      </c>
      <c r="AU153" s="255" t="s">
        <v>80</v>
      </c>
      <c r="AV153" s="14" t="s">
        <v>140</v>
      </c>
      <c r="AW153" s="14" t="s">
        <v>32</v>
      </c>
      <c r="AX153" s="14" t="s">
        <v>78</v>
      </c>
      <c r="AY153" s="255" t="s">
        <v>133</v>
      </c>
    </row>
    <row r="154" s="2" customFormat="1" ht="16.5" customHeight="1">
      <c r="A154" s="39"/>
      <c r="B154" s="40"/>
      <c r="C154" s="213" t="s">
        <v>226</v>
      </c>
      <c r="D154" s="213" t="s">
        <v>135</v>
      </c>
      <c r="E154" s="214" t="s">
        <v>227</v>
      </c>
      <c r="F154" s="215" t="s">
        <v>228</v>
      </c>
      <c r="G154" s="216" t="s">
        <v>197</v>
      </c>
      <c r="H154" s="217">
        <v>68.260000000000005</v>
      </c>
      <c r="I154" s="218"/>
      <c r="J154" s="219">
        <f>ROUND(I154*H154,2)</f>
        <v>0</v>
      </c>
      <c r="K154" s="215" t="s">
        <v>139</v>
      </c>
      <c r="L154" s="45"/>
      <c r="M154" s="220" t="s">
        <v>19</v>
      </c>
      <c r="N154" s="221" t="s">
        <v>42</v>
      </c>
      <c r="O154" s="85"/>
      <c r="P154" s="222">
        <f>O154*H154</f>
        <v>0</v>
      </c>
      <c r="Q154" s="222">
        <v>0</v>
      </c>
      <c r="R154" s="222">
        <f>Q154*H154</f>
        <v>0</v>
      </c>
      <c r="S154" s="222">
        <v>0</v>
      </c>
      <c r="T154" s="223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24" t="s">
        <v>140</v>
      </c>
      <c r="AT154" s="224" t="s">
        <v>135</v>
      </c>
      <c r="AU154" s="224" t="s">
        <v>80</v>
      </c>
      <c r="AY154" s="18" t="s">
        <v>133</v>
      </c>
      <c r="BE154" s="225">
        <f>IF(N154="základní",J154,0)</f>
        <v>0</v>
      </c>
      <c r="BF154" s="225">
        <f>IF(N154="snížená",J154,0)</f>
        <v>0</v>
      </c>
      <c r="BG154" s="225">
        <f>IF(N154="zákl. přenesená",J154,0)</f>
        <v>0</v>
      </c>
      <c r="BH154" s="225">
        <f>IF(N154="sníž. přenesená",J154,0)</f>
        <v>0</v>
      </c>
      <c r="BI154" s="225">
        <f>IF(N154="nulová",J154,0)</f>
        <v>0</v>
      </c>
      <c r="BJ154" s="18" t="s">
        <v>78</v>
      </c>
      <c r="BK154" s="225">
        <f>ROUND(I154*H154,2)</f>
        <v>0</v>
      </c>
      <c r="BL154" s="18" t="s">
        <v>140</v>
      </c>
      <c r="BM154" s="224" t="s">
        <v>698</v>
      </c>
    </row>
    <row r="155" s="2" customFormat="1">
      <c r="A155" s="39"/>
      <c r="B155" s="40"/>
      <c r="C155" s="41"/>
      <c r="D155" s="226" t="s">
        <v>142</v>
      </c>
      <c r="E155" s="41"/>
      <c r="F155" s="227" t="s">
        <v>230</v>
      </c>
      <c r="G155" s="41"/>
      <c r="H155" s="41"/>
      <c r="I155" s="228"/>
      <c r="J155" s="41"/>
      <c r="K155" s="41"/>
      <c r="L155" s="45"/>
      <c r="M155" s="229"/>
      <c r="N155" s="230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142</v>
      </c>
      <c r="AU155" s="18" t="s">
        <v>80</v>
      </c>
    </row>
    <row r="156" s="2" customFormat="1">
      <c r="A156" s="39"/>
      <c r="B156" s="40"/>
      <c r="C156" s="41"/>
      <c r="D156" s="231" t="s">
        <v>144</v>
      </c>
      <c r="E156" s="41"/>
      <c r="F156" s="232" t="s">
        <v>231</v>
      </c>
      <c r="G156" s="41"/>
      <c r="H156" s="41"/>
      <c r="I156" s="228"/>
      <c r="J156" s="41"/>
      <c r="K156" s="41"/>
      <c r="L156" s="45"/>
      <c r="M156" s="229"/>
      <c r="N156" s="230"/>
      <c r="O156" s="85"/>
      <c r="P156" s="85"/>
      <c r="Q156" s="85"/>
      <c r="R156" s="85"/>
      <c r="S156" s="85"/>
      <c r="T156" s="86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144</v>
      </c>
      <c r="AU156" s="18" t="s">
        <v>80</v>
      </c>
    </row>
    <row r="157" s="2" customFormat="1">
      <c r="A157" s="39"/>
      <c r="B157" s="40"/>
      <c r="C157" s="41"/>
      <c r="D157" s="226" t="s">
        <v>146</v>
      </c>
      <c r="E157" s="41"/>
      <c r="F157" s="233" t="s">
        <v>232</v>
      </c>
      <c r="G157" s="41"/>
      <c r="H157" s="41"/>
      <c r="I157" s="228"/>
      <c r="J157" s="41"/>
      <c r="K157" s="41"/>
      <c r="L157" s="45"/>
      <c r="M157" s="229"/>
      <c r="N157" s="230"/>
      <c r="O157" s="85"/>
      <c r="P157" s="85"/>
      <c r="Q157" s="85"/>
      <c r="R157" s="85"/>
      <c r="S157" s="85"/>
      <c r="T157" s="86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146</v>
      </c>
      <c r="AU157" s="18" t="s">
        <v>80</v>
      </c>
    </row>
    <row r="158" s="13" customFormat="1">
      <c r="A158" s="13"/>
      <c r="B158" s="234"/>
      <c r="C158" s="235"/>
      <c r="D158" s="226" t="s">
        <v>148</v>
      </c>
      <c r="E158" s="236" t="s">
        <v>19</v>
      </c>
      <c r="F158" s="237" t="s">
        <v>699</v>
      </c>
      <c r="G158" s="235"/>
      <c r="H158" s="238">
        <v>68.260000000000005</v>
      </c>
      <c r="I158" s="239"/>
      <c r="J158" s="235"/>
      <c r="K158" s="235"/>
      <c r="L158" s="240"/>
      <c r="M158" s="241"/>
      <c r="N158" s="242"/>
      <c r="O158" s="242"/>
      <c r="P158" s="242"/>
      <c r="Q158" s="242"/>
      <c r="R158" s="242"/>
      <c r="S158" s="242"/>
      <c r="T158" s="24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4" t="s">
        <v>148</v>
      </c>
      <c r="AU158" s="244" t="s">
        <v>80</v>
      </c>
      <c r="AV158" s="13" t="s">
        <v>80</v>
      </c>
      <c r="AW158" s="13" t="s">
        <v>32</v>
      </c>
      <c r="AX158" s="13" t="s">
        <v>78</v>
      </c>
      <c r="AY158" s="244" t="s">
        <v>133</v>
      </c>
    </row>
    <row r="159" s="2" customFormat="1" ht="16.5" customHeight="1">
      <c r="A159" s="39"/>
      <c r="B159" s="40"/>
      <c r="C159" s="213" t="s">
        <v>234</v>
      </c>
      <c r="D159" s="213" t="s">
        <v>135</v>
      </c>
      <c r="E159" s="214" t="s">
        <v>235</v>
      </c>
      <c r="F159" s="215" t="s">
        <v>236</v>
      </c>
      <c r="G159" s="216" t="s">
        <v>237</v>
      </c>
      <c r="H159" s="217">
        <v>122.868</v>
      </c>
      <c r="I159" s="218"/>
      <c r="J159" s="219">
        <f>ROUND(I159*H159,2)</f>
        <v>0</v>
      </c>
      <c r="K159" s="215" t="s">
        <v>139</v>
      </c>
      <c r="L159" s="45"/>
      <c r="M159" s="220" t="s">
        <v>19</v>
      </c>
      <c r="N159" s="221" t="s">
        <v>42</v>
      </c>
      <c r="O159" s="85"/>
      <c r="P159" s="222">
        <f>O159*H159</f>
        <v>0</v>
      </c>
      <c r="Q159" s="222">
        <v>0</v>
      </c>
      <c r="R159" s="222">
        <f>Q159*H159</f>
        <v>0</v>
      </c>
      <c r="S159" s="222">
        <v>0</v>
      </c>
      <c r="T159" s="223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24" t="s">
        <v>140</v>
      </c>
      <c r="AT159" s="224" t="s">
        <v>135</v>
      </c>
      <c r="AU159" s="224" t="s">
        <v>80</v>
      </c>
      <c r="AY159" s="18" t="s">
        <v>133</v>
      </c>
      <c r="BE159" s="225">
        <f>IF(N159="základní",J159,0)</f>
        <v>0</v>
      </c>
      <c r="BF159" s="225">
        <f>IF(N159="snížená",J159,0)</f>
        <v>0</v>
      </c>
      <c r="BG159" s="225">
        <f>IF(N159="zákl. přenesená",J159,0)</f>
        <v>0</v>
      </c>
      <c r="BH159" s="225">
        <f>IF(N159="sníž. přenesená",J159,0)</f>
        <v>0</v>
      </c>
      <c r="BI159" s="225">
        <f>IF(N159="nulová",J159,0)</f>
        <v>0</v>
      </c>
      <c r="BJ159" s="18" t="s">
        <v>78</v>
      </c>
      <c r="BK159" s="225">
        <f>ROUND(I159*H159,2)</f>
        <v>0</v>
      </c>
      <c r="BL159" s="18" t="s">
        <v>140</v>
      </c>
      <c r="BM159" s="224" t="s">
        <v>700</v>
      </c>
    </row>
    <row r="160" s="2" customFormat="1">
      <c r="A160" s="39"/>
      <c r="B160" s="40"/>
      <c r="C160" s="41"/>
      <c r="D160" s="226" t="s">
        <v>142</v>
      </c>
      <c r="E160" s="41"/>
      <c r="F160" s="227" t="s">
        <v>239</v>
      </c>
      <c r="G160" s="41"/>
      <c r="H160" s="41"/>
      <c r="I160" s="228"/>
      <c r="J160" s="41"/>
      <c r="K160" s="41"/>
      <c r="L160" s="45"/>
      <c r="M160" s="229"/>
      <c r="N160" s="230"/>
      <c r="O160" s="85"/>
      <c r="P160" s="85"/>
      <c r="Q160" s="85"/>
      <c r="R160" s="85"/>
      <c r="S160" s="85"/>
      <c r="T160" s="86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142</v>
      </c>
      <c r="AU160" s="18" t="s">
        <v>80</v>
      </c>
    </row>
    <row r="161" s="2" customFormat="1">
      <c r="A161" s="39"/>
      <c r="B161" s="40"/>
      <c r="C161" s="41"/>
      <c r="D161" s="231" t="s">
        <v>144</v>
      </c>
      <c r="E161" s="41"/>
      <c r="F161" s="232" t="s">
        <v>240</v>
      </c>
      <c r="G161" s="41"/>
      <c r="H161" s="41"/>
      <c r="I161" s="228"/>
      <c r="J161" s="41"/>
      <c r="K161" s="41"/>
      <c r="L161" s="45"/>
      <c r="M161" s="229"/>
      <c r="N161" s="230"/>
      <c r="O161" s="85"/>
      <c r="P161" s="85"/>
      <c r="Q161" s="85"/>
      <c r="R161" s="85"/>
      <c r="S161" s="85"/>
      <c r="T161" s="86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144</v>
      </c>
      <c r="AU161" s="18" t="s">
        <v>80</v>
      </c>
    </row>
    <row r="162" s="2" customFormat="1">
      <c r="A162" s="39"/>
      <c r="B162" s="40"/>
      <c r="C162" s="41"/>
      <c r="D162" s="226" t="s">
        <v>146</v>
      </c>
      <c r="E162" s="41"/>
      <c r="F162" s="233" t="s">
        <v>241</v>
      </c>
      <c r="G162" s="41"/>
      <c r="H162" s="41"/>
      <c r="I162" s="228"/>
      <c r="J162" s="41"/>
      <c r="K162" s="41"/>
      <c r="L162" s="45"/>
      <c r="M162" s="229"/>
      <c r="N162" s="230"/>
      <c r="O162" s="85"/>
      <c r="P162" s="85"/>
      <c r="Q162" s="85"/>
      <c r="R162" s="85"/>
      <c r="S162" s="85"/>
      <c r="T162" s="86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8" t="s">
        <v>146</v>
      </c>
      <c r="AU162" s="18" t="s">
        <v>80</v>
      </c>
    </row>
    <row r="163" s="13" customFormat="1">
      <c r="A163" s="13"/>
      <c r="B163" s="234"/>
      <c r="C163" s="235"/>
      <c r="D163" s="226" t="s">
        <v>148</v>
      </c>
      <c r="E163" s="236" t="s">
        <v>19</v>
      </c>
      <c r="F163" s="237" t="s">
        <v>701</v>
      </c>
      <c r="G163" s="235"/>
      <c r="H163" s="238">
        <v>122.868</v>
      </c>
      <c r="I163" s="239"/>
      <c r="J163" s="235"/>
      <c r="K163" s="235"/>
      <c r="L163" s="240"/>
      <c r="M163" s="241"/>
      <c r="N163" s="242"/>
      <c r="O163" s="242"/>
      <c r="P163" s="242"/>
      <c r="Q163" s="242"/>
      <c r="R163" s="242"/>
      <c r="S163" s="242"/>
      <c r="T163" s="24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4" t="s">
        <v>148</v>
      </c>
      <c r="AU163" s="244" t="s">
        <v>80</v>
      </c>
      <c r="AV163" s="13" t="s">
        <v>80</v>
      </c>
      <c r="AW163" s="13" t="s">
        <v>32</v>
      </c>
      <c r="AX163" s="13" t="s">
        <v>78</v>
      </c>
      <c r="AY163" s="244" t="s">
        <v>133</v>
      </c>
    </row>
    <row r="164" s="2" customFormat="1" ht="16.5" customHeight="1">
      <c r="A164" s="39"/>
      <c r="B164" s="40"/>
      <c r="C164" s="213" t="s">
        <v>243</v>
      </c>
      <c r="D164" s="213" t="s">
        <v>135</v>
      </c>
      <c r="E164" s="214" t="s">
        <v>244</v>
      </c>
      <c r="F164" s="215" t="s">
        <v>245</v>
      </c>
      <c r="G164" s="216" t="s">
        <v>197</v>
      </c>
      <c r="H164" s="217">
        <v>68.260000000000005</v>
      </c>
      <c r="I164" s="218"/>
      <c r="J164" s="219">
        <f>ROUND(I164*H164,2)</f>
        <v>0</v>
      </c>
      <c r="K164" s="215" t="s">
        <v>139</v>
      </c>
      <c r="L164" s="45"/>
      <c r="M164" s="220" t="s">
        <v>19</v>
      </c>
      <c r="N164" s="221" t="s">
        <v>42</v>
      </c>
      <c r="O164" s="85"/>
      <c r="P164" s="222">
        <f>O164*H164</f>
        <v>0</v>
      </c>
      <c r="Q164" s="222">
        <v>0</v>
      </c>
      <c r="R164" s="222">
        <f>Q164*H164</f>
        <v>0</v>
      </c>
      <c r="S164" s="222">
        <v>0</v>
      </c>
      <c r="T164" s="223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24" t="s">
        <v>140</v>
      </c>
      <c r="AT164" s="224" t="s">
        <v>135</v>
      </c>
      <c r="AU164" s="224" t="s">
        <v>80</v>
      </c>
      <c r="AY164" s="18" t="s">
        <v>133</v>
      </c>
      <c r="BE164" s="225">
        <f>IF(N164="základní",J164,0)</f>
        <v>0</v>
      </c>
      <c r="BF164" s="225">
        <f>IF(N164="snížená",J164,0)</f>
        <v>0</v>
      </c>
      <c r="BG164" s="225">
        <f>IF(N164="zákl. přenesená",J164,0)</f>
        <v>0</v>
      </c>
      <c r="BH164" s="225">
        <f>IF(N164="sníž. přenesená",J164,0)</f>
        <v>0</v>
      </c>
      <c r="BI164" s="225">
        <f>IF(N164="nulová",J164,0)</f>
        <v>0</v>
      </c>
      <c r="BJ164" s="18" t="s">
        <v>78</v>
      </c>
      <c r="BK164" s="225">
        <f>ROUND(I164*H164,2)</f>
        <v>0</v>
      </c>
      <c r="BL164" s="18" t="s">
        <v>140</v>
      </c>
      <c r="BM164" s="224" t="s">
        <v>702</v>
      </c>
    </row>
    <row r="165" s="2" customFormat="1">
      <c r="A165" s="39"/>
      <c r="B165" s="40"/>
      <c r="C165" s="41"/>
      <c r="D165" s="226" t="s">
        <v>142</v>
      </c>
      <c r="E165" s="41"/>
      <c r="F165" s="227" t="s">
        <v>247</v>
      </c>
      <c r="G165" s="41"/>
      <c r="H165" s="41"/>
      <c r="I165" s="228"/>
      <c r="J165" s="41"/>
      <c r="K165" s="41"/>
      <c r="L165" s="45"/>
      <c r="M165" s="229"/>
      <c r="N165" s="230"/>
      <c r="O165" s="85"/>
      <c r="P165" s="85"/>
      <c r="Q165" s="85"/>
      <c r="R165" s="85"/>
      <c r="S165" s="85"/>
      <c r="T165" s="86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142</v>
      </c>
      <c r="AU165" s="18" t="s">
        <v>80</v>
      </c>
    </row>
    <row r="166" s="2" customFormat="1">
      <c r="A166" s="39"/>
      <c r="B166" s="40"/>
      <c r="C166" s="41"/>
      <c r="D166" s="231" t="s">
        <v>144</v>
      </c>
      <c r="E166" s="41"/>
      <c r="F166" s="232" t="s">
        <v>248</v>
      </c>
      <c r="G166" s="41"/>
      <c r="H166" s="41"/>
      <c r="I166" s="228"/>
      <c r="J166" s="41"/>
      <c r="K166" s="41"/>
      <c r="L166" s="45"/>
      <c r="M166" s="229"/>
      <c r="N166" s="230"/>
      <c r="O166" s="85"/>
      <c r="P166" s="85"/>
      <c r="Q166" s="85"/>
      <c r="R166" s="85"/>
      <c r="S166" s="85"/>
      <c r="T166" s="86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8" t="s">
        <v>144</v>
      </c>
      <c r="AU166" s="18" t="s">
        <v>80</v>
      </c>
    </row>
    <row r="167" s="2" customFormat="1">
      <c r="A167" s="39"/>
      <c r="B167" s="40"/>
      <c r="C167" s="41"/>
      <c r="D167" s="226" t="s">
        <v>146</v>
      </c>
      <c r="E167" s="41"/>
      <c r="F167" s="233" t="s">
        <v>249</v>
      </c>
      <c r="G167" s="41"/>
      <c r="H167" s="41"/>
      <c r="I167" s="228"/>
      <c r="J167" s="41"/>
      <c r="K167" s="41"/>
      <c r="L167" s="45"/>
      <c r="M167" s="229"/>
      <c r="N167" s="230"/>
      <c r="O167" s="85"/>
      <c r="P167" s="85"/>
      <c r="Q167" s="85"/>
      <c r="R167" s="85"/>
      <c r="S167" s="85"/>
      <c r="T167" s="86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146</v>
      </c>
      <c r="AU167" s="18" t="s">
        <v>80</v>
      </c>
    </row>
    <row r="168" s="13" customFormat="1">
      <c r="A168" s="13"/>
      <c r="B168" s="234"/>
      <c r="C168" s="235"/>
      <c r="D168" s="226" t="s">
        <v>148</v>
      </c>
      <c r="E168" s="236" t="s">
        <v>19</v>
      </c>
      <c r="F168" s="237" t="s">
        <v>703</v>
      </c>
      <c r="G168" s="235"/>
      <c r="H168" s="238">
        <v>68.260000000000005</v>
      </c>
      <c r="I168" s="239"/>
      <c r="J168" s="235"/>
      <c r="K168" s="235"/>
      <c r="L168" s="240"/>
      <c r="M168" s="241"/>
      <c r="N168" s="242"/>
      <c r="O168" s="242"/>
      <c r="P168" s="242"/>
      <c r="Q168" s="242"/>
      <c r="R168" s="242"/>
      <c r="S168" s="242"/>
      <c r="T168" s="24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4" t="s">
        <v>148</v>
      </c>
      <c r="AU168" s="244" t="s">
        <v>80</v>
      </c>
      <c r="AV168" s="13" t="s">
        <v>80</v>
      </c>
      <c r="AW168" s="13" t="s">
        <v>32</v>
      </c>
      <c r="AX168" s="13" t="s">
        <v>78</v>
      </c>
      <c r="AY168" s="244" t="s">
        <v>133</v>
      </c>
    </row>
    <row r="169" s="2" customFormat="1" ht="16.5" customHeight="1">
      <c r="A169" s="39"/>
      <c r="B169" s="40"/>
      <c r="C169" s="213" t="s">
        <v>251</v>
      </c>
      <c r="D169" s="213" t="s">
        <v>135</v>
      </c>
      <c r="E169" s="214" t="s">
        <v>252</v>
      </c>
      <c r="F169" s="215" t="s">
        <v>253</v>
      </c>
      <c r="G169" s="216" t="s">
        <v>197</v>
      </c>
      <c r="H169" s="217">
        <v>87.609999999999999</v>
      </c>
      <c r="I169" s="218"/>
      <c r="J169" s="219">
        <f>ROUND(I169*H169,2)</f>
        <v>0</v>
      </c>
      <c r="K169" s="215" t="s">
        <v>139</v>
      </c>
      <c r="L169" s="45"/>
      <c r="M169" s="220" t="s">
        <v>19</v>
      </c>
      <c r="N169" s="221" t="s">
        <v>42</v>
      </c>
      <c r="O169" s="85"/>
      <c r="P169" s="222">
        <f>O169*H169</f>
        <v>0</v>
      </c>
      <c r="Q169" s="222">
        <v>0</v>
      </c>
      <c r="R169" s="222">
        <f>Q169*H169</f>
        <v>0</v>
      </c>
      <c r="S169" s="222">
        <v>0</v>
      </c>
      <c r="T169" s="223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24" t="s">
        <v>140</v>
      </c>
      <c r="AT169" s="224" t="s">
        <v>135</v>
      </c>
      <c r="AU169" s="224" t="s">
        <v>80</v>
      </c>
      <c r="AY169" s="18" t="s">
        <v>133</v>
      </c>
      <c r="BE169" s="225">
        <f>IF(N169="základní",J169,0)</f>
        <v>0</v>
      </c>
      <c r="BF169" s="225">
        <f>IF(N169="snížená",J169,0)</f>
        <v>0</v>
      </c>
      <c r="BG169" s="225">
        <f>IF(N169="zákl. přenesená",J169,0)</f>
        <v>0</v>
      </c>
      <c r="BH169" s="225">
        <f>IF(N169="sníž. přenesená",J169,0)</f>
        <v>0</v>
      </c>
      <c r="BI169" s="225">
        <f>IF(N169="nulová",J169,0)</f>
        <v>0</v>
      </c>
      <c r="BJ169" s="18" t="s">
        <v>78</v>
      </c>
      <c r="BK169" s="225">
        <f>ROUND(I169*H169,2)</f>
        <v>0</v>
      </c>
      <c r="BL169" s="18" t="s">
        <v>140</v>
      </c>
      <c r="BM169" s="224" t="s">
        <v>704</v>
      </c>
    </row>
    <row r="170" s="2" customFormat="1">
      <c r="A170" s="39"/>
      <c r="B170" s="40"/>
      <c r="C170" s="41"/>
      <c r="D170" s="226" t="s">
        <v>142</v>
      </c>
      <c r="E170" s="41"/>
      <c r="F170" s="227" t="s">
        <v>255</v>
      </c>
      <c r="G170" s="41"/>
      <c r="H170" s="41"/>
      <c r="I170" s="228"/>
      <c r="J170" s="41"/>
      <c r="K170" s="41"/>
      <c r="L170" s="45"/>
      <c r="M170" s="229"/>
      <c r="N170" s="230"/>
      <c r="O170" s="85"/>
      <c r="P170" s="85"/>
      <c r="Q170" s="85"/>
      <c r="R170" s="85"/>
      <c r="S170" s="85"/>
      <c r="T170" s="86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142</v>
      </c>
      <c r="AU170" s="18" t="s">
        <v>80</v>
      </c>
    </row>
    <row r="171" s="2" customFormat="1">
      <c r="A171" s="39"/>
      <c r="B171" s="40"/>
      <c r="C171" s="41"/>
      <c r="D171" s="231" t="s">
        <v>144</v>
      </c>
      <c r="E171" s="41"/>
      <c r="F171" s="232" t="s">
        <v>256</v>
      </c>
      <c r="G171" s="41"/>
      <c r="H171" s="41"/>
      <c r="I171" s="228"/>
      <c r="J171" s="41"/>
      <c r="K171" s="41"/>
      <c r="L171" s="45"/>
      <c r="M171" s="229"/>
      <c r="N171" s="230"/>
      <c r="O171" s="85"/>
      <c r="P171" s="85"/>
      <c r="Q171" s="85"/>
      <c r="R171" s="85"/>
      <c r="S171" s="85"/>
      <c r="T171" s="86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144</v>
      </c>
      <c r="AU171" s="18" t="s">
        <v>80</v>
      </c>
    </row>
    <row r="172" s="2" customFormat="1">
      <c r="A172" s="39"/>
      <c r="B172" s="40"/>
      <c r="C172" s="41"/>
      <c r="D172" s="226" t="s">
        <v>146</v>
      </c>
      <c r="E172" s="41"/>
      <c r="F172" s="233" t="s">
        <v>257</v>
      </c>
      <c r="G172" s="41"/>
      <c r="H172" s="41"/>
      <c r="I172" s="228"/>
      <c r="J172" s="41"/>
      <c r="K172" s="41"/>
      <c r="L172" s="45"/>
      <c r="M172" s="229"/>
      <c r="N172" s="230"/>
      <c r="O172" s="85"/>
      <c r="P172" s="85"/>
      <c r="Q172" s="85"/>
      <c r="R172" s="85"/>
      <c r="S172" s="85"/>
      <c r="T172" s="86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18" t="s">
        <v>146</v>
      </c>
      <c r="AU172" s="18" t="s">
        <v>80</v>
      </c>
    </row>
    <row r="173" s="13" customFormat="1">
      <c r="A173" s="13"/>
      <c r="B173" s="234"/>
      <c r="C173" s="235"/>
      <c r="D173" s="226" t="s">
        <v>148</v>
      </c>
      <c r="E173" s="236" t="s">
        <v>19</v>
      </c>
      <c r="F173" s="237" t="s">
        <v>705</v>
      </c>
      <c r="G173" s="235"/>
      <c r="H173" s="238">
        <v>58</v>
      </c>
      <c r="I173" s="239"/>
      <c r="J173" s="235"/>
      <c r="K173" s="235"/>
      <c r="L173" s="240"/>
      <c r="M173" s="241"/>
      <c r="N173" s="242"/>
      <c r="O173" s="242"/>
      <c r="P173" s="242"/>
      <c r="Q173" s="242"/>
      <c r="R173" s="242"/>
      <c r="S173" s="242"/>
      <c r="T173" s="24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4" t="s">
        <v>148</v>
      </c>
      <c r="AU173" s="244" t="s">
        <v>80</v>
      </c>
      <c r="AV173" s="13" t="s">
        <v>80</v>
      </c>
      <c r="AW173" s="13" t="s">
        <v>32</v>
      </c>
      <c r="AX173" s="13" t="s">
        <v>71</v>
      </c>
      <c r="AY173" s="244" t="s">
        <v>133</v>
      </c>
    </row>
    <row r="174" s="13" customFormat="1">
      <c r="A174" s="13"/>
      <c r="B174" s="234"/>
      <c r="C174" s="235"/>
      <c r="D174" s="226" t="s">
        <v>148</v>
      </c>
      <c r="E174" s="236" t="s">
        <v>19</v>
      </c>
      <c r="F174" s="237" t="s">
        <v>706</v>
      </c>
      <c r="G174" s="235"/>
      <c r="H174" s="238">
        <v>29.609999999999999</v>
      </c>
      <c r="I174" s="239"/>
      <c r="J174" s="235"/>
      <c r="K174" s="235"/>
      <c r="L174" s="240"/>
      <c r="M174" s="241"/>
      <c r="N174" s="242"/>
      <c r="O174" s="242"/>
      <c r="P174" s="242"/>
      <c r="Q174" s="242"/>
      <c r="R174" s="242"/>
      <c r="S174" s="242"/>
      <c r="T174" s="24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4" t="s">
        <v>148</v>
      </c>
      <c r="AU174" s="244" t="s">
        <v>80</v>
      </c>
      <c r="AV174" s="13" t="s">
        <v>80</v>
      </c>
      <c r="AW174" s="13" t="s">
        <v>32</v>
      </c>
      <c r="AX174" s="13" t="s">
        <v>71</v>
      </c>
      <c r="AY174" s="244" t="s">
        <v>133</v>
      </c>
    </row>
    <row r="175" s="14" customFormat="1">
      <c r="A175" s="14"/>
      <c r="B175" s="245"/>
      <c r="C175" s="246"/>
      <c r="D175" s="226" t="s">
        <v>148</v>
      </c>
      <c r="E175" s="247" t="s">
        <v>19</v>
      </c>
      <c r="F175" s="248" t="s">
        <v>206</v>
      </c>
      <c r="G175" s="246"/>
      <c r="H175" s="249">
        <v>87.609999999999999</v>
      </c>
      <c r="I175" s="250"/>
      <c r="J175" s="246"/>
      <c r="K175" s="246"/>
      <c r="L175" s="251"/>
      <c r="M175" s="252"/>
      <c r="N175" s="253"/>
      <c r="O175" s="253"/>
      <c r="P175" s="253"/>
      <c r="Q175" s="253"/>
      <c r="R175" s="253"/>
      <c r="S175" s="253"/>
      <c r="T175" s="25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5" t="s">
        <v>148</v>
      </c>
      <c r="AU175" s="255" t="s">
        <v>80</v>
      </c>
      <c r="AV175" s="14" t="s">
        <v>140</v>
      </c>
      <c r="AW175" s="14" t="s">
        <v>32</v>
      </c>
      <c r="AX175" s="14" t="s">
        <v>78</v>
      </c>
      <c r="AY175" s="255" t="s">
        <v>133</v>
      </c>
    </row>
    <row r="176" s="2" customFormat="1" ht="16.5" customHeight="1">
      <c r="A176" s="39"/>
      <c r="B176" s="40"/>
      <c r="C176" s="256" t="s">
        <v>8</v>
      </c>
      <c r="D176" s="256" t="s">
        <v>261</v>
      </c>
      <c r="E176" s="257" t="s">
        <v>262</v>
      </c>
      <c r="F176" s="258" t="s">
        <v>263</v>
      </c>
      <c r="G176" s="259" t="s">
        <v>237</v>
      </c>
      <c r="H176" s="260">
        <v>175.22</v>
      </c>
      <c r="I176" s="261"/>
      <c r="J176" s="262">
        <f>ROUND(I176*H176,2)</f>
        <v>0</v>
      </c>
      <c r="K176" s="258" t="s">
        <v>139</v>
      </c>
      <c r="L176" s="263"/>
      <c r="M176" s="264" t="s">
        <v>19</v>
      </c>
      <c r="N176" s="265" t="s">
        <v>42</v>
      </c>
      <c r="O176" s="85"/>
      <c r="P176" s="222">
        <f>O176*H176</f>
        <v>0</v>
      </c>
      <c r="Q176" s="222">
        <v>1</v>
      </c>
      <c r="R176" s="222">
        <f>Q176*H176</f>
        <v>175.22</v>
      </c>
      <c r="S176" s="222">
        <v>0</v>
      </c>
      <c r="T176" s="223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24" t="s">
        <v>194</v>
      </c>
      <c r="AT176" s="224" t="s">
        <v>261</v>
      </c>
      <c r="AU176" s="224" t="s">
        <v>80</v>
      </c>
      <c r="AY176" s="18" t="s">
        <v>133</v>
      </c>
      <c r="BE176" s="225">
        <f>IF(N176="základní",J176,0)</f>
        <v>0</v>
      </c>
      <c r="BF176" s="225">
        <f>IF(N176="snížená",J176,0)</f>
        <v>0</v>
      </c>
      <c r="BG176" s="225">
        <f>IF(N176="zákl. přenesená",J176,0)</f>
        <v>0</v>
      </c>
      <c r="BH176" s="225">
        <f>IF(N176="sníž. přenesená",J176,0)</f>
        <v>0</v>
      </c>
      <c r="BI176" s="225">
        <f>IF(N176="nulová",J176,0)</f>
        <v>0</v>
      </c>
      <c r="BJ176" s="18" t="s">
        <v>78</v>
      </c>
      <c r="BK176" s="225">
        <f>ROUND(I176*H176,2)</f>
        <v>0</v>
      </c>
      <c r="BL176" s="18" t="s">
        <v>140</v>
      </c>
      <c r="BM176" s="224" t="s">
        <v>707</v>
      </c>
    </row>
    <row r="177" s="2" customFormat="1">
      <c r="A177" s="39"/>
      <c r="B177" s="40"/>
      <c r="C177" s="41"/>
      <c r="D177" s="226" t="s">
        <v>142</v>
      </c>
      <c r="E177" s="41"/>
      <c r="F177" s="227" t="s">
        <v>263</v>
      </c>
      <c r="G177" s="41"/>
      <c r="H177" s="41"/>
      <c r="I177" s="228"/>
      <c r="J177" s="41"/>
      <c r="K177" s="41"/>
      <c r="L177" s="45"/>
      <c r="M177" s="229"/>
      <c r="N177" s="230"/>
      <c r="O177" s="85"/>
      <c r="P177" s="85"/>
      <c r="Q177" s="85"/>
      <c r="R177" s="85"/>
      <c r="S177" s="85"/>
      <c r="T177" s="86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142</v>
      </c>
      <c r="AU177" s="18" t="s">
        <v>80</v>
      </c>
    </row>
    <row r="178" s="13" customFormat="1">
      <c r="A178" s="13"/>
      <c r="B178" s="234"/>
      <c r="C178" s="235"/>
      <c r="D178" s="226" t="s">
        <v>148</v>
      </c>
      <c r="E178" s="236" t="s">
        <v>19</v>
      </c>
      <c r="F178" s="237" t="s">
        <v>708</v>
      </c>
      <c r="G178" s="235"/>
      <c r="H178" s="238">
        <v>175.22</v>
      </c>
      <c r="I178" s="239"/>
      <c r="J178" s="235"/>
      <c r="K178" s="235"/>
      <c r="L178" s="240"/>
      <c r="M178" s="241"/>
      <c r="N178" s="242"/>
      <c r="O178" s="242"/>
      <c r="P178" s="242"/>
      <c r="Q178" s="242"/>
      <c r="R178" s="242"/>
      <c r="S178" s="242"/>
      <c r="T178" s="24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4" t="s">
        <v>148</v>
      </c>
      <c r="AU178" s="244" t="s">
        <v>80</v>
      </c>
      <c r="AV178" s="13" t="s">
        <v>80</v>
      </c>
      <c r="AW178" s="13" t="s">
        <v>32</v>
      </c>
      <c r="AX178" s="13" t="s">
        <v>78</v>
      </c>
      <c r="AY178" s="244" t="s">
        <v>133</v>
      </c>
    </row>
    <row r="179" s="2" customFormat="1" ht="16.5" customHeight="1">
      <c r="A179" s="39"/>
      <c r="B179" s="40"/>
      <c r="C179" s="213" t="s">
        <v>268</v>
      </c>
      <c r="D179" s="213" t="s">
        <v>135</v>
      </c>
      <c r="E179" s="214" t="s">
        <v>282</v>
      </c>
      <c r="F179" s="215" t="s">
        <v>283</v>
      </c>
      <c r="G179" s="216" t="s">
        <v>138</v>
      </c>
      <c r="H179" s="217">
        <v>505</v>
      </c>
      <c r="I179" s="218"/>
      <c r="J179" s="219">
        <f>ROUND(I179*H179,2)</f>
        <v>0</v>
      </c>
      <c r="K179" s="215" t="s">
        <v>139</v>
      </c>
      <c r="L179" s="45"/>
      <c r="M179" s="220" t="s">
        <v>19</v>
      </c>
      <c r="N179" s="221" t="s">
        <v>42</v>
      </c>
      <c r="O179" s="85"/>
      <c r="P179" s="222">
        <f>O179*H179</f>
        <v>0</v>
      </c>
      <c r="Q179" s="222">
        <v>0</v>
      </c>
      <c r="R179" s="222">
        <f>Q179*H179</f>
        <v>0</v>
      </c>
      <c r="S179" s="222">
        <v>0</v>
      </c>
      <c r="T179" s="223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24" t="s">
        <v>140</v>
      </c>
      <c r="AT179" s="224" t="s">
        <v>135</v>
      </c>
      <c r="AU179" s="224" t="s">
        <v>80</v>
      </c>
      <c r="AY179" s="18" t="s">
        <v>133</v>
      </c>
      <c r="BE179" s="225">
        <f>IF(N179="základní",J179,0)</f>
        <v>0</v>
      </c>
      <c r="BF179" s="225">
        <f>IF(N179="snížená",J179,0)</f>
        <v>0</v>
      </c>
      <c r="BG179" s="225">
        <f>IF(N179="zákl. přenesená",J179,0)</f>
        <v>0</v>
      </c>
      <c r="BH179" s="225">
        <f>IF(N179="sníž. přenesená",J179,0)</f>
        <v>0</v>
      </c>
      <c r="BI179" s="225">
        <f>IF(N179="nulová",J179,0)</f>
        <v>0</v>
      </c>
      <c r="BJ179" s="18" t="s">
        <v>78</v>
      </c>
      <c r="BK179" s="225">
        <f>ROUND(I179*H179,2)</f>
        <v>0</v>
      </c>
      <c r="BL179" s="18" t="s">
        <v>140</v>
      </c>
      <c r="BM179" s="224" t="s">
        <v>709</v>
      </c>
    </row>
    <row r="180" s="2" customFormat="1">
      <c r="A180" s="39"/>
      <c r="B180" s="40"/>
      <c r="C180" s="41"/>
      <c r="D180" s="226" t="s">
        <v>142</v>
      </c>
      <c r="E180" s="41"/>
      <c r="F180" s="227" t="s">
        <v>285</v>
      </c>
      <c r="G180" s="41"/>
      <c r="H180" s="41"/>
      <c r="I180" s="228"/>
      <c r="J180" s="41"/>
      <c r="K180" s="41"/>
      <c r="L180" s="45"/>
      <c r="M180" s="229"/>
      <c r="N180" s="230"/>
      <c r="O180" s="85"/>
      <c r="P180" s="85"/>
      <c r="Q180" s="85"/>
      <c r="R180" s="85"/>
      <c r="S180" s="85"/>
      <c r="T180" s="86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18" t="s">
        <v>142</v>
      </c>
      <c r="AU180" s="18" t="s">
        <v>80</v>
      </c>
    </row>
    <row r="181" s="2" customFormat="1">
      <c r="A181" s="39"/>
      <c r="B181" s="40"/>
      <c r="C181" s="41"/>
      <c r="D181" s="231" t="s">
        <v>144</v>
      </c>
      <c r="E181" s="41"/>
      <c r="F181" s="232" t="s">
        <v>286</v>
      </c>
      <c r="G181" s="41"/>
      <c r="H181" s="41"/>
      <c r="I181" s="228"/>
      <c r="J181" s="41"/>
      <c r="K181" s="41"/>
      <c r="L181" s="45"/>
      <c r="M181" s="229"/>
      <c r="N181" s="230"/>
      <c r="O181" s="85"/>
      <c r="P181" s="85"/>
      <c r="Q181" s="85"/>
      <c r="R181" s="85"/>
      <c r="S181" s="85"/>
      <c r="T181" s="86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144</v>
      </c>
      <c r="AU181" s="18" t="s">
        <v>80</v>
      </c>
    </row>
    <row r="182" s="2" customFormat="1">
      <c r="A182" s="39"/>
      <c r="B182" s="40"/>
      <c r="C182" s="41"/>
      <c r="D182" s="226" t="s">
        <v>146</v>
      </c>
      <c r="E182" s="41"/>
      <c r="F182" s="233" t="s">
        <v>287</v>
      </c>
      <c r="G182" s="41"/>
      <c r="H182" s="41"/>
      <c r="I182" s="228"/>
      <c r="J182" s="41"/>
      <c r="K182" s="41"/>
      <c r="L182" s="45"/>
      <c r="M182" s="229"/>
      <c r="N182" s="230"/>
      <c r="O182" s="85"/>
      <c r="P182" s="85"/>
      <c r="Q182" s="85"/>
      <c r="R182" s="85"/>
      <c r="S182" s="85"/>
      <c r="T182" s="86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146</v>
      </c>
      <c r="AU182" s="18" t="s">
        <v>80</v>
      </c>
    </row>
    <row r="183" s="13" customFormat="1">
      <c r="A183" s="13"/>
      <c r="B183" s="234"/>
      <c r="C183" s="235"/>
      <c r="D183" s="226" t="s">
        <v>148</v>
      </c>
      <c r="E183" s="236" t="s">
        <v>19</v>
      </c>
      <c r="F183" s="237" t="s">
        <v>710</v>
      </c>
      <c r="G183" s="235"/>
      <c r="H183" s="238">
        <v>505</v>
      </c>
      <c r="I183" s="239"/>
      <c r="J183" s="235"/>
      <c r="K183" s="235"/>
      <c r="L183" s="240"/>
      <c r="M183" s="241"/>
      <c r="N183" s="242"/>
      <c r="O183" s="242"/>
      <c r="P183" s="242"/>
      <c r="Q183" s="242"/>
      <c r="R183" s="242"/>
      <c r="S183" s="242"/>
      <c r="T183" s="24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4" t="s">
        <v>148</v>
      </c>
      <c r="AU183" s="244" t="s">
        <v>80</v>
      </c>
      <c r="AV183" s="13" t="s">
        <v>80</v>
      </c>
      <c r="AW183" s="13" t="s">
        <v>32</v>
      </c>
      <c r="AX183" s="13" t="s">
        <v>78</v>
      </c>
      <c r="AY183" s="244" t="s">
        <v>133</v>
      </c>
    </row>
    <row r="184" s="12" customFormat="1" ht="22.8" customHeight="1">
      <c r="A184" s="12"/>
      <c r="B184" s="197"/>
      <c r="C184" s="198"/>
      <c r="D184" s="199" t="s">
        <v>70</v>
      </c>
      <c r="E184" s="211" t="s">
        <v>80</v>
      </c>
      <c r="F184" s="211" t="s">
        <v>289</v>
      </c>
      <c r="G184" s="198"/>
      <c r="H184" s="198"/>
      <c r="I184" s="201"/>
      <c r="J184" s="212">
        <f>BK184</f>
        <v>0</v>
      </c>
      <c r="K184" s="198"/>
      <c r="L184" s="203"/>
      <c r="M184" s="204"/>
      <c r="N184" s="205"/>
      <c r="O184" s="205"/>
      <c r="P184" s="206">
        <f>SUM(P185:P187)</f>
        <v>0</v>
      </c>
      <c r="Q184" s="205"/>
      <c r="R184" s="206">
        <f>SUM(R185:R187)</f>
        <v>0</v>
      </c>
      <c r="S184" s="205"/>
      <c r="T184" s="207">
        <f>SUM(T185:T187)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08" t="s">
        <v>78</v>
      </c>
      <c r="AT184" s="209" t="s">
        <v>70</v>
      </c>
      <c r="AU184" s="209" t="s">
        <v>78</v>
      </c>
      <c r="AY184" s="208" t="s">
        <v>133</v>
      </c>
      <c r="BK184" s="210">
        <f>SUM(BK185:BK187)</f>
        <v>0</v>
      </c>
    </row>
    <row r="185" s="2" customFormat="1" ht="16.5" customHeight="1">
      <c r="A185" s="39"/>
      <c r="B185" s="40"/>
      <c r="C185" s="213" t="s">
        <v>276</v>
      </c>
      <c r="D185" s="213" t="s">
        <v>135</v>
      </c>
      <c r="E185" s="214" t="s">
        <v>711</v>
      </c>
      <c r="F185" s="215" t="s">
        <v>712</v>
      </c>
      <c r="G185" s="216" t="s">
        <v>181</v>
      </c>
      <c r="H185" s="217">
        <v>105</v>
      </c>
      <c r="I185" s="218"/>
      <c r="J185" s="219">
        <f>ROUND(I185*H185,2)</f>
        <v>0</v>
      </c>
      <c r="K185" s="215" t="s">
        <v>19</v>
      </c>
      <c r="L185" s="45"/>
      <c r="M185" s="220" t="s">
        <v>19</v>
      </c>
      <c r="N185" s="221" t="s">
        <v>42</v>
      </c>
      <c r="O185" s="85"/>
      <c r="P185" s="222">
        <f>O185*H185</f>
        <v>0</v>
      </c>
      <c r="Q185" s="222">
        <v>0</v>
      </c>
      <c r="R185" s="222">
        <f>Q185*H185</f>
        <v>0</v>
      </c>
      <c r="S185" s="222">
        <v>0</v>
      </c>
      <c r="T185" s="223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24" t="s">
        <v>140</v>
      </c>
      <c r="AT185" s="224" t="s">
        <v>135</v>
      </c>
      <c r="AU185" s="224" t="s">
        <v>80</v>
      </c>
      <c r="AY185" s="18" t="s">
        <v>133</v>
      </c>
      <c r="BE185" s="225">
        <f>IF(N185="základní",J185,0)</f>
        <v>0</v>
      </c>
      <c r="BF185" s="225">
        <f>IF(N185="snížená",J185,0)</f>
        <v>0</v>
      </c>
      <c r="BG185" s="225">
        <f>IF(N185="zákl. přenesená",J185,0)</f>
        <v>0</v>
      </c>
      <c r="BH185" s="225">
        <f>IF(N185="sníž. přenesená",J185,0)</f>
        <v>0</v>
      </c>
      <c r="BI185" s="225">
        <f>IF(N185="nulová",J185,0)</f>
        <v>0</v>
      </c>
      <c r="BJ185" s="18" t="s">
        <v>78</v>
      </c>
      <c r="BK185" s="225">
        <f>ROUND(I185*H185,2)</f>
        <v>0</v>
      </c>
      <c r="BL185" s="18" t="s">
        <v>140</v>
      </c>
      <c r="BM185" s="224" t="s">
        <v>713</v>
      </c>
    </row>
    <row r="186" s="2" customFormat="1">
      <c r="A186" s="39"/>
      <c r="B186" s="40"/>
      <c r="C186" s="41"/>
      <c r="D186" s="226" t="s">
        <v>142</v>
      </c>
      <c r="E186" s="41"/>
      <c r="F186" s="227" t="s">
        <v>712</v>
      </c>
      <c r="G186" s="41"/>
      <c r="H186" s="41"/>
      <c r="I186" s="228"/>
      <c r="J186" s="41"/>
      <c r="K186" s="41"/>
      <c r="L186" s="45"/>
      <c r="M186" s="229"/>
      <c r="N186" s="230"/>
      <c r="O186" s="85"/>
      <c r="P186" s="85"/>
      <c r="Q186" s="85"/>
      <c r="R186" s="85"/>
      <c r="S186" s="85"/>
      <c r="T186" s="86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142</v>
      </c>
      <c r="AU186" s="18" t="s">
        <v>80</v>
      </c>
    </row>
    <row r="187" s="13" customFormat="1">
      <c r="A187" s="13"/>
      <c r="B187" s="234"/>
      <c r="C187" s="235"/>
      <c r="D187" s="226" t="s">
        <v>148</v>
      </c>
      <c r="E187" s="236" t="s">
        <v>19</v>
      </c>
      <c r="F187" s="237" t="s">
        <v>714</v>
      </c>
      <c r="G187" s="235"/>
      <c r="H187" s="238">
        <v>105</v>
      </c>
      <c r="I187" s="239"/>
      <c r="J187" s="235"/>
      <c r="K187" s="235"/>
      <c r="L187" s="240"/>
      <c r="M187" s="241"/>
      <c r="N187" s="242"/>
      <c r="O187" s="242"/>
      <c r="P187" s="242"/>
      <c r="Q187" s="242"/>
      <c r="R187" s="242"/>
      <c r="S187" s="242"/>
      <c r="T187" s="24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4" t="s">
        <v>148</v>
      </c>
      <c r="AU187" s="244" t="s">
        <v>80</v>
      </c>
      <c r="AV187" s="13" t="s">
        <v>80</v>
      </c>
      <c r="AW187" s="13" t="s">
        <v>32</v>
      </c>
      <c r="AX187" s="13" t="s">
        <v>78</v>
      </c>
      <c r="AY187" s="244" t="s">
        <v>133</v>
      </c>
    </row>
    <row r="188" s="12" customFormat="1" ht="22.8" customHeight="1">
      <c r="A188" s="12"/>
      <c r="B188" s="197"/>
      <c r="C188" s="198"/>
      <c r="D188" s="199" t="s">
        <v>70</v>
      </c>
      <c r="E188" s="211" t="s">
        <v>170</v>
      </c>
      <c r="F188" s="211" t="s">
        <v>333</v>
      </c>
      <c r="G188" s="198"/>
      <c r="H188" s="198"/>
      <c r="I188" s="201"/>
      <c r="J188" s="212">
        <f>BK188</f>
        <v>0</v>
      </c>
      <c r="K188" s="198"/>
      <c r="L188" s="203"/>
      <c r="M188" s="204"/>
      <c r="N188" s="205"/>
      <c r="O188" s="205"/>
      <c r="P188" s="206">
        <f>SUM(P189:P231)</f>
        <v>0</v>
      </c>
      <c r="Q188" s="205"/>
      <c r="R188" s="206">
        <f>SUM(R189:R231)</f>
        <v>77.758099999999999</v>
      </c>
      <c r="S188" s="205"/>
      <c r="T188" s="207">
        <f>SUM(T189:T231)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08" t="s">
        <v>78</v>
      </c>
      <c r="AT188" s="209" t="s">
        <v>70</v>
      </c>
      <c r="AU188" s="209" t="s">
        <v>78</v>
      </c>
      <c r="AY188" s="208" t="s">
        <v>133</v>
      </c>
      <c r="BK188" s="210">
        <f>SUM(BK189:BK231)</f>
        <v>0</v>
      </c>
    </row>
    <row r="189" s="2" customFormat="1" ht="16.5" customHeight="1">
      <c r="A189" s="39"/>
      <c r="B189" s="40"/>
      <c r="C189" s="213" t="s">
        <v>281</v>
      </c>
      <c r="D189" s="213" t="s">
        <v>135</v>
      </c>
      <c r="E189" s="214" t="s">
        <v>715</v>
      </c>
      <c r="F189" s="215" t="s">
        <v>716</v>
      </c>
      <c r="G189" s="216" t="s">
        <v>138</v>
      </c>
      <c r="H189" s="217">
        <v>470.5</v>
      </c>
      <c r="I189" s="218"/>
      <c r="J189" s="219">
        <f>ROUND(I189*H189,2)</f>
        <v>0</v>
      </c>
      <c r="K189" s="215" t="s">
        <v>139</v>
      </c>
      <c r="L189" s="45"/>
      <c r="M189" s="220" t="s">
        <v>19</v>
      </c>
      <c r="N189" s="221" t="s">
        <v>42</v>
      </c>
      <c r="O189" s="85"/>
      <c r="P189" s="222">
        <f>O189*H189</f>
        <v>0</v>
      </c>
      <c r="Q189" s="222">
        <v>0</v>
      </c>
      <c r="R189" s="222">
        <f>Q189*H189</f>
        <v>0</v>
      </c>
      <c r="S189" s="222">
        <v>0</v>
      </c>
      <c r="T189" s="223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24" t="s">
        <v>140</v>
      </c>
      <c r="AT189" s="224" t="s">
        <v>135</v>
      </c>
      <c r="AU189" s="224" t="s">
        <v>80</v>
      </c>
      <c r="AY189" s="18" t="s">
        <v>133</v>
      </c>
      <c r="BE189" s="225">
        <f>IF(N189="základní",J189,0)</f>
        <v>0</v>
      </c>
      <c r="BF189" s="225">
        <f>IF(N189="snížená",J189,0)</f>
        <v>0</v>
      </c>
      <c r="BG189" s="225">
        <f>IF(N189="zákl. přenesená",J189,0)</f>
        <v>0</v>
      </c>
      <c r="BH189" s="225">
        <f>IF(N189="sníž. přenesená",J189,0)</f>
        <v>0</v>
      </c>
      <c r="BI189" s="225">
        <f>IF(N189="nulová",J189,0)</f>
        <v>0</v>
      </c>
      <c r="BJ189" s="18" t="s">
        <v>78</v>
      </c>
      <c r="BK189" s="225">
        <f>ROUND(I189*H189,2)</f>
        <v>0</v>
      </c>
      <c r="BL189" s="18" t="s">
        <v>140</v>
      </c>
      <c r="BM189" s="224" t="s">
        <v>717</v>
      </c>
    </row>
    <row r="190" s="2" customFormat="1">
      <c r="A190" s="39"/>
      <c r="B190" s="40"/>
      <c r="C190" s="41"/>
      <c r="D190" s="226" t="s">
        <v>142</v>
      </c>
      <c r="E190" s="41"/>
      <c r="F190" s="227" t="s">
        <v>718</v>
      </c>
      <c r="G190" s="41"/>
      <c r="H190" s="41"/>
      <c r="I190" s="228"/>
      <c r="J190" s="41"/>
      <c r="K190" s="41"/>
      <c r="L190" s="45"/>
      <c r="M190" s="229"/>
      <c r="N190" s="230"/>
      <c r="O190" s="85"/>
      <c r="P190" s="85"/>
      <c r="Q190" s="85"/>
      <c r="R190" s="85"/>
      <c r="S190" s="85"/>
      <c r="T190" s="86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142</v>
      </c>
      <c r="AU190" s="18" t="s">
        <v>80</v>
      </c>
    </row>
    <row r="191" s="2" customFormat="1">
      <c r="A191" s="39"/>
      <c r="B191" s="40"/>
      <c r="C191" s="41"/>
      <c r="D191" s="231" t="s">
        <v>144</v>
      </c>
      <c r="E191" s="41"/>
      <c r="F191" s="232" t="s">
        <v>719</v>
      </c>
      <c r="G191" s="41"/>
      <c r="H191" s="41"/>
      <c r="I191" s="228"/>
      <c r="J191" s="41"/>
      <c r="K191" s="41"/>
      <c r="L191" s="45"/>
      <c r="M191" s="229"/>
      <c r="N191" s="230"/>
      <c r="O191" s="85"/>
      <c r="P191" s="85"/>
      <c r="Q191" s="85"/>
      <c r="R191" s="85"/>
      <c r="S191" s="85"/>
      <c r="T191" s="86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144</v>
      </c>
      <c r="AU191" s="18" t="s">
        <v>80</v>
      </c>
    </row>
    <row r="192" s="13" customFormat="1">
      <c r="A192" s="13"/>
      <c r="B192" s="234"/>
      <c r="C192" s="235"/>
      <c r="D192" s="226" t="s">
        <v>148</v>
      </c>
      <c r="E192" s="236" t="s">
        <v>19</v>
      </c>
      <c r="F192" s="237" t="s">
        <v>720</v>
      </c>
      <c r="G192" s="235"/>
      <c r="H192" s="238">
        <v>470.5</v>
      </c>
      <c r="I192" s="239"/>
      <c r="J192" s="235"/>
      <c r="K192" s="235"/>
      <c r="L192" s="240"/>
      <c r="M192" s="241"/>
      <c r="N192" s="242"/>
      <c r="O192" s="242"/>
      <c r="P192" s="242"/>
      <c r="Q192" s="242"/>
      <c r="R192" s="242"/>
      <c r="S192" s="242"/>
      <c r="T192" s="24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4" t="s">
        <v>148</v>
      </c>
      <c r="AU192" s="244" t="s">
        <v>80</v>
      </c>
      <c r="AV192" s="13" t="s">
        <v>80</v>
      </c>
      <c r="AW192" s="13" t="s">
        <v>32</v>
      </c>
      <c r="AX192" s="13" t="s">
        <v>78</v>
      </c>
      <c r="AY192" s="244" t="s">
        <v>133</v>
      </c>
    </row>
    <row r="193" s="2" customFormat="1" ht="16.5" customHeight="1">
      <c r="A193" s="39"/>
      <c r="B193" s="40"/>
      <c r="C193" s="213" t="s">
        <v>290</v>
      </c>
      <c r="D193" s="213" t="s">
        <v>135</v>
      </c>
      <c r="E193" s="214" t="s">
        <v>721</v>
      </c>
      <c r="F193" s="215" t="s">
        <v>722</v>
      </c>
      <c r="G193" s="216" t="s">
        <v>138</v>
      </c>
      <c r="H193" s="217">
        <v>470.5</v>
      </c>
      <c r="I193" s="218"/>
      <c r="J193" s="219">
        <f>ROUND(I193*H193,2)</f>
        <v>0</v>
      </c>
      <c r="K193" s="215" t="s">
        <v>139</v>
      </c>
      <c r="L193" s="45"/>
      <c r="M193" s="220" t="s">
        <v>19</v>
      </c>
      <c r="N193" s="221" t="s">
        <v>42</v>
      </c>
      <c r="O193" s="85"/>
      <c r="P193" s="222">
        <f>O193*H193</f>
        <v>0</v>
      </c>
      <c r="Q193" s="222">
        <v>0</v>
      </c>
      <c r="R193" s="222">
        <f>Q193*H193</f>
        <v>0</v>
      </c>
      <c r="S193" s="222">
        <v>0</v>
      </c>
      <c r="T193" s="223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24" t="s">
        <v>140</v>
      </c>
      <c r="AT193" s="224" t="s">
        <v>135</v>
      </c>
      <c r="AU193" s="224" t="s">
        <v>80</v>
      </c>
      <c r="AY193" s="18" t="s">
        <v>133</v>
      </c>
      <c r="BE193" s="225">
        <f>IF(N193="základní",J193,0)</f>
        <v>0</v>
      </c>
      <c r="BF193" s="225">
        <f>IF(N193="snížená",J193,0)</f>
        <v>0</v>
      </c>
      <c r="BG193" s="225">
        <f>IF(N193="zákl. přenesená",J193,0)</f>
        <v>0</v>
      </c>
      <c r="BH193" s="225">
        <f>IF(N193="sníž. přenesená",J193,0)</f>
        <v>0</v>
      </c>
      <c r="BI193" s="225">
        <f>IF(N193="nulová",J193,0)</f>
        <v>0</v>
      </c>
      <c r="BJ193" s="18" t="s">
        <v>78</v>
      </c>
      <c r="BK193" s="225">
        <f>ROUND(I193*H193,2)</f>
        <v>0</v>
      </c>
      <c r="BL193" s="18" t="s">
        <v>140</v>
      </c>
      <c r="BM193" s="224" t="s">
        <v>723</v>
      </c>
    </row>
    <row r="194" s="2" customFormat="1">
      <c r="A194" s="39"/>
      <c r="B194" s="40"/>
      <c r="C194" s="41"/>
      <c r="D194" s="226" t="s">
        <v>142</v>
      </c>
      <c r="E194" s="41"/>
      <c r="F194" s="227" t="s">
        <v>724</v>
      </c>
      <c r="G194" s="41"/>
      <c r="H194" s="41"/>
      <c r="I194" s="228"/>
      <c r="J194" s="41"/>
      <c r="K194" s="41"/>
      <c r="L194" s="45"/>
      <c r="M194" s="229"/>
      <c r="N194" s="230"/>
      <c r="O194" s="85"/>
      <c r="P194" s="85"/>
      <c r="Q194" s="85"/>
      <c r="R194" s="85"/>
      <c r="S194" s="85"/>
      <c r="T194" s="86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142</v>
      </c>
      <c r="AU194" s="18" t="s">
        <v>80</v>
      </c>
    </row>
    <row r="195" s="2" customFormat="1">
      <c r="A195" s="39"/>
      <c r="B195" s="40"/>
      <c r="C195" s="41"/>
      <c r="D195" s="231" t="s">
        <v>144</v>
      </c>
      <c r="E195" s="41"/>
      <c r="F195" s="232" t="s">
        <v>725</v>
      </c>
      <c r="G195" s="41"/>
      <c r="H195" s="41"/>
      <c r="I195" s="228"/>
      <c r="J195" s="41"/>
      <c r="K195" s="41"/>
      <c r="L195" s="45"/>
      <c r="M195" s="229"/>
      <c r="N195" s="230"/>
      <c r="O195" s="85"/>
      <c r="P195" s="85"/>
      <c r="Q195" s="85"/>
      <c r="R195" s="85"/>
      <c r="S195" s="85"/>
      <c r="T195" s="86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144</v>
      </c>
      <c r="AU195" s="18" t="s">
        <v>80</v>
      </c>
    </row>
    <row r="196" s="13" customFormat="1">
      <c r="A196" s="13"/>
      <c r="B196" s="234"/>
      <c r="C196" s="235"/>
      <c r="D196" s="226" t="s">
        <v>148</v>
      </c>
      <c r="E196" s="236" t="s">
        <v>19</v>
      </c>
      <c r="F196" s="237" t="s">
        <v>720</v>
      </c>
      <c r="G196" s="235"/>
      <c r="H196" s="238">
        <v>470.5</v>
      </c>
      <c r="I196" s="239"/>
      <c r="J196" s="235"/>
      <c r="K196" s="235"/>
      <c r="L196" s="240"/>
      <c r="M196" s="241"/>
      <c r="N196" s="242"/>
      <c r="O196" s="242"/>
      <c r="P196" s="242"/>
      <c r="Q196" s="242"/>
      <c r="R196" s="242"/>
      <c r="S196" s="242"/>
      <c r="T196" s="24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4" t="s">
        <v>148</v>
      </c>
      <c r="AU196" s="244" t="s">
        <v>80</v>
      </c>
      <c r="AV196" s="13" t="s">
        <v>80</v>
      </c>
      <c r="AW196" s="13" t="s">
        <v>32</v>
      </c>
      <c r="AX196" s="13" t="s">
        <v>78</v>
      </c>
      <c r="AY196" s="244" t="s">
        <v>133</v>
      </c>
    </row>
    <row r="197" s="2" customFormat="1" ht="16.5" customHeight="1">
      <c r="A197" s="39"/>
      <c r="B197" s="40"/>
      <c r="C197" s="213" t="s">
        <v>298</v>
      </c>
      <c r="D197" s="213" t="s">
        <v>135</v>
      </c>
      <c r="E197" s="214" t="s">
        <v>726</v>
      </c>
      <c r="F197" s="215" t="s">
        <v>336</v>
      </c>
      <c r="G197" s="216" t="s">
        <v>138</v>
      </c>
      <c r="H197" s="217">
        <v>92.5</v>
      </c>
      <c r="I197" s="218"/>
      <c r="J197" s="219">
        <f>ROUND(I197*H197,2)</f>
        <v>0</v>
      </c>
      <c r="K197" s="215" t="s">
        <v>139</v>
      </c>
      <c r="L197" s="45"/>
      <c r="M197" s="220" t="s">
        <v>19</v>
      </c>
      <c r="N197" s="221" t="s">
        <v>42</v>
      </c>
      <c r="O197" s="85"/>
      <c r="P197" s="222">
        <f>O197*H197</f>
        <v>0</v>
      </c>
      <c r="Q197" s="222">
        <v>0</v>
      </c>
      <c r="R197" s="222">
        <f>Q197*H197</f>
        <v>0</v>
      </c>
      <c r="S197" s="222">
        <v>0</v>
      </c>
      <c r="T197" s="223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24" t="s">
        <v>140</v>
      </c>
      <c r="AT197" s="224" t="s">
        <v>135</v>
      </c>
      <c r="AU197" s="224" t="s">
        <v>80</v>
      </c>
      <c r="AY197" s="18" t="s">
        <v>133</v>
      </c>
      <c r="BE197" s="225">
        <f>IF(N197="základní",J197,0)</f>
        <v>0</v>
      </c>
      <c r="BF197" s="225">
        <f>IF(N197="snížená",J197,0)</f>
        <v>0</v>
      </c>
      <c r="BG197" s="225">
        <f>IF(N197="zákl. přenesená",J197,0)</f>
        <v>0</v>
      </c>
      <c r="BH197" s="225">
        <f>IF(N197="sníž. přenesená",J197,0)</f>
        <v>0</v>
      </c>
      <c r="BI197" s="225">
        <f>IF(N197="nulová",J197,0)</f>
        <v>0</v>
      </c>
      <c r="BJ197" s="18" t="s">
        <v>78</v>
      </c>
      <c r="BK197" s="225">
        <f>ROUND(I197*H197,2)</f>
        <v>0</v>
      </c>
      <c r="BL197" s="18" t="s">
        <v>140</v>
      </c>
      <c r="BM197" s="224" t="s">
        <v>727</v>
      </c>
    </row>
    <row r="198" s="2" customFormat="1">
      <c r="A198" s="39"/>
      <c r="B198" s="40"/>
      <c r="C198" s="41"/>
      <c r="D198" s="226" t="s">
        <v>142</v>
      </c>
      <c r="E198" s="41"/>
      <c r="F198" s="227" t="s">
        <v>338</v>
      </c>
      <c r="G198" s="41"/>
      <c r="H198" s="41"/>
      <c r="I198" s="228"/>
      <c r="J198" s="41"/>
      <c r="K198" s="41"/>
      <c r="L198" s="45"/>
      <c r="M198" s="229"/>
      <c r="N198" s="230"/>
      <c r="O198" s="85"/>
      <c r="P198" s="85"/>
      <c r="Q198" s="85"/>
      <c r="R198" s="85"/>
      <c r="S198" s="85"/>
      <c r="T198" s="86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18" t="s">
        <v>142</v>
      </c>
      <c r="AU198" s="18" t="s">
        <v>80</v>
      </c>
    </row>
    <row r="199" s="2" customFormat="1">
      <c r="A199" s="39"/>
      <c r="B199" s="40"/>
      <c r="C199" s="41"/>
      <c r="D199" s="231" t="s">
        <v>144</v>
      </c>
      <c r="E199" s="41"/>
      <c r="F199" s="232" t="s">
        <v>728</v>
      </c>
      <c r="G199" s="41"/>
      <c r="H199" s="41"/>
      <c r="I199" s="228"/>
      <c r="J199" s="41"/>
      <c r="K199" s="41"/>
      <c r="L199" s="45"/>
      <c r="M199" s="229"/>
      <c r="N199" s="230"/>
      <c r="O199" s="85"/>
      <c r="P199" s="85"/>
      <c r="Q199" s="85"/>
      <c r="R199" s="85"/>
      <c r="S199" s="85"/>
      <c r="T199" s="86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18" t="s">
        <v>144</v>
      </c>
      <c r="AU199" s="18" t="s">
        <v>80</v>
      </c>
    </row>
    <row r="200" s="13" customFormat="1">
      <c r="A200" s="13"/>
      <c r="B200" s="234"/>
      <c r="C200" s="235"/>
      <c r="D200" s="226" t="s">
        <v>148</v>
      </c>
      <c r="E200" s="236" t="s">
        <v>19</v>
      </c>
      <c r="F200" s="237" t="s">
        <v>729</v>
      </c>
      <c r="G200" s="235"/>
      <c r="H200" s="238">
        <v>58</v>
      </c>
      <c r="I200" s="239"/>
      <c r="J200" s="235"/>
      <c r="K200" s="235"/>
      <c r="L200" s="240"/>
      <c r="M200" s="241"/>
      <c r="N200" s="242"/>
      <c r="O200" s="242"/>
      <c r="P200" s="242"/>
      <c r="Q200" s="242"/>
      <c r="R200" s="242"/>
      <c r="S200" s="242"/>
      <c r="T200" s="24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4" t="s">
        <v>148</v>
      </c>
      <c r="AU200" s="244" t="s">
        <v>80</v>
      </c>
      <c r="AV200" s="13" t="s">
        <v>80</v>
      </c>
      <c r="AW200" s="13" t="s">
        <v>32</v>
      </c>
      <c r="AX200" s="13" t="s">
        <v>71</v>
      </c>
      <c r="AY200" s="244" t="s">
        <v>133</v>
      </c>
    </row>
    <row r="201" s="13" customFormat="1">
      <c r="A201" s="13"/>
      <c r="B201" s="234"/>
      <c r="C201" s="235"/>
      <c r="D201" s="226" t="s">
        <v>148</v>
      </c>
      <c r="E201" s="236" t="s">
        <v>19</v>
      </c>
      <c r="F201" s="237" t="s">
        <v>730</v>
      </c>
      <c r="G201" s="235"/>
      <c r="H201" s="238">
        <v>34.5</v>
      </c>
      <c r="I201" s="239"/>
      <c r="J201" s="235"/>
      <c r="K201" s="235"/>
      <c r="L201" s="240"/>
      <c r="M201" s="241"/>
      <c r="N201" s="242"/>
      <c r="O201" s="242"/>
      <c r="P201" s="242"/>
      <c r="Q201" s="242"/>
      <c r="R201" s="242"/>
      <c r="S201" s="242"/>
      <c r="T201" s="24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4" t="s">
        <v>148</v>
      </c>
      <c r="AU201" s="244" t="s">
        <v>80</v>
      </c>
      <c r="AV201" s="13" t="s">
        <v>80</v>
      </c>
      <c r="AW201" s="13" t="s">
        <v>32</v>
      </c>
      <c r="AX201" s="13" t="s">
        <v>71</v>
      </c>
      <c r="AY201" s="244" t="s">
        <v>133</v>
      </c>
    </row>
    <row r="202" s="14" customFormat="1">
      <c r="A202" s="14"/>
      <c r="B202" s="245"/>
      <c r="C202" s="246"/>
      <c r="D202" s="226" t="s">
        <v>148</v>
      </c>
      <c r="E202" s="247" t="s">
        <v>19</v>
      </c>
      <c r="F202" s="248" t="s">
        <v>206</v>
      </c>
      <c r="G202" s="246"/>
      <c r="H202" s="249">
        <v>92.5</v>
      </c>
      <c r="I202" s="250"/>
      <c r="J202" s="246"/>
      <c r="K202" s="246"/>
      <c r="L202" s="251"/>
      <c r="M202" s="252"/>
      <c r="N202" s="253"/>
      <c r="O202" s="253"/>
      <c r="P202" s="253"/>
      <c r="Q202" s="253"/>
      <c r="R202" s="253"/>
      <c r="S202" s="253"/>
      <c r="T202" s="25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5" t="s">
        <v>148</v>
      </c>
      <c r="AU202" s="255" t="s">
        <v>80</v>
      </c>
      <c r="AV202" s="14" t="s">
        <v>140</v>
      </c>
      <c r="AW202" s="14" t="s">
        <v>32</v>
      </c>
      <c r="AX202" s="14" t="s">
        <v>78</v>
      </c>
      <c r="AY202" s="255" t="s">
        <v>133</v>
      </c>
    </row>
    <row r="203" s="2" customFormat="1" ht="16.5" customHeight="1">
      <c r="A203" s="39"/>
      <c r="B203" s="40"/>
      <c r="C203" s="213" t="s">
        <v>7</v>
      </c>
      <c r="D203" s="213" t="s">
        <v>135</v>
      </c>
      <c r="E203" s="214" t="s">
        <v>731</v>
      </c>
      <c r="F203" s="215" t="s">
        <v>732</v>
      </c>
      <c r="G203" s="216" t="s">
        <v>138</v>
      </c>
      <c r="H203" s="217">
        <v>34.5</v>
      </c>
      <c r="I203" s="218"/>
      <c r="J203" s="219">
        <f>ROUND(I203*H203,2)</f>
        <v>0</v>
      </c>
      <c r="K203" s="215" t="s">
        <v>139</v>
      </c>
      <c r="L203" s="45"/>
      <c r="M203" s="220" t="s">
        <v>19</v>
      </c>
      <c r="N203" s="221" t="s">
        <v>42</v>
      </c>
      <c r="O203" s="85"/>
      <c r="P203" s="222">
        <f>O203*H203</f>
        <v>0</v>
      </c>
      <c r="Q203" s="222">
        <v>0</v>
      </c>
      <c r="R203" s="222">
        <f>Q203*H203</f>
        <v>0</v>
      </c>
      <c r="S203" s="222">
        <v>0</v>
      </c>
      <c r="T203" s="223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24" t="s">
        <v>140</v>
      </c>
      <c r="AT203" s="224" t="s">
        <v>135</v>
      </c>
      <c r="AU203" s="224" t="s">
        <v>80</v>
      </c>
      <c r="AY203" s="18" t="s">
        <v>133</v>
      </c>
      <c r="BE203" s="225">
        <f>IF(N203="základní",J203,0)</f>
        <v>0</v>
      </c>
      <c r="BF203" s="225">
        <f>IF(N203="snížená",J203,0)</f>
        <v>0</v>
      </c>
      <c r="BG203" s="225">
        <f>IF(N203="zákl. přenesená",J203,0)</f>
        <v>0</v>
      </c>
      <c r="BH203" s="225">
        <f>IF(N203="sníž. přenesená",J203,0)</f>
        <v>0</v>
      </c>
      <c r="BI203" s="225">
        <f>IF(N203="nulová",J203,0)</f>
        <v>0</v>
      </c>
      <c r="BJ203" s="18" t="s">
        <v>78</v>
      </c>
      <c r="BK203" s="225">
        <f>ROUND(I203*H203,2)</f>
        <v>0</v>
      </c>
      <c r="BL203" s="18" t="s">
        <v>140</v>
      </c>
      <c r="BM203" s="224" t="s">
        <v>733</v>
      </c>
    </row>
    <row r="204" s="2" customFormat="1">
      <c r="A204" s="39"/>
      <c r="B204" s="40"/>
      <c r="C204" s="41"/>
      <c r="D204" s="226" t="s">
        <v>142</v>
      </c>
      <c r="E204" s="41"/>
      <c r="F204" s="227" t="s">
        <v>734</v>
      </c>
      <c r="G204" s="41"/>
      <c r="H204" s="41"/>
      <c r="I204" s="228"/>
      <c r="J204" s="41"/>
      <c r="K204" s="41"/>
      <c r="L204" s="45"/>
      <c r="M204" s="229"/>
      <c r="N204" s="230"/>
      <c r="O204" s="85"/>
      <c r="P204" s="85"/>
      <c r="Q204" s="85"/>
      <c r="R204" s="85"/>
      <c r="S204" s="85"/>
      <c r="T204" s="86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T204" s="18" t="s">
        <v>142</v>
      </c>
      <c r="AU204" s="18" t="s">
        <v>80</v>
      </c>
    </row>
    <row r="205" s="2" customFormat="1">
      <c r="A205" s="39"/>
      <c r="B205" s="40"/>
      <c r="C205" s="41"/>
      <c r="D205" s="231" t="s">
        <v>144</v>
      </c>
      <c r="E205" s="41"/>
      <c r="F205" s="232" t="s">
        <v>735</v>
      </c>
      <c r="G205" s="41"/>
      <c r="H205" s="41"/>
      <c r="I205" s="228"/>
      <c r="J205" s="41"/>
      <c r="K205" s="41"/>
      <c r="L205" s="45"/>
      <c r="M205" s="229"/>
      <c r="N205" s="230"/>
      <c r="O205" s="85"/>
      <c r="P205" s="85"/>
      <c r="Q205" s="85"/>
      <c r="R205" s="85"/>
      <c r="S205" s="85"/>
      <c r="T205" s="86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8" t="s">
        <v>144</v>
      </c>
      <c r="AU205" s="18" t="s">
        <v>80</v>
      </c>
    </row>
    <row r="206" s="2" customFormat="1">
      <c r="A206" s="39"/>
      <c r="B206" s="40"/>
      <c r="C206" s="41"/>
      <c r="D206" s="226" t="s">
        <v>146</v>
      </c>
      <c r="E206" s="41"/>
      <c r="F206" s="233" t="s">
        <v>736</v>
      </c>
      <c r="G206" s="41"/>
      <c r="H206" s="41"/>
      <c r="I206" s="228"/>
      <c r="J206" s="41"/>
      <c r="K206" s="41"/>
      <c r="L206" s="45"/>
      <c r="M206" s="229"/>
      <c r="N206" s="230"/>
      <c r="O206" s="85"/>
      <c r="P206" s="85"/>
      <c r="Q206" s="85"/>
      <c r="R206" s="85"/>
      <c r="S206" s="85"/>
      <c r="T206" s="86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18" t="s">
        <v>146</v>
      </c>
      <c r="AU206" s="18" t="s">
        <v>80</v>
      </c>
    </row>
    <row r="207" s="13" customFormat="1">
      <c r="A207" s="13"/>
      <c r="B207" s="234"/>
      <c r="C207" s="235"/>
      <c r="D207" s="226" t="s">
        <v>148</v>
      </c>
      <c r="E207" s="236" t="s">
        <v>19</v>
      </c>
      <c r="F207" s="237" t="s">
        <v>737</v>
      </c>
      <c r="G207" s="235"/>
      <c r="H207" s="238">
        <v>34.5</v>
      </c>
      <c r="I207" s="239"/>
      <c r="J207" s="235"/>
      <c r="K207" s="235"/>
      <c r="L207" s="240"/>
      <c r="M207" s="241"/>
      <c r="N207" s="242"/>
      <c r="O207" s="242"/>
      <c r="P207" s="242"/>
      <c r="Q207" s="242"/>
      <c r="R207" s="242"/>
      <c r="S207" s="242"/>
      <c r="T207" s="24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4" t="s">
        <v>148</v>
      </c>
      <c r="AU207" s="244" t="s">
        <v>80</v>
      </c>
      <c r="AV207" s="13" t="s">
        <v>80</v>
      </c>
      <c r="AW207" s="13" t="s">
        <v>32</v>
      </c>
      <c r="AX207" s="13" t="s">
        <v>78</v>
      </c>
      <c r="AY207" s="244" t="s">
        <v>133</v>
      </c>
    </row>
    <row r="208" s="2" customFormat="1" ht="16.5" customHeight="1">
      <c r="A208" s="39"/>
      <c r="B208" s="40"/>
      <c r="C208" s="213" t="s">
        <v>312</v>
      </c>
      <c r="D208" s="213" t="s">
        <v>135</v>
      </c>
      <c r="E208" s="214" t="s">
        <v>738</v>
      </c>
      <c r="F208" s="215" t="s">
        <v>739</v>
      </c>
      <c r="G208" s="216" t="s">
        <v>138</v>
      </c>
      <c r="H208" s="217">
        <v>70.5</v>
      </c>
      <c r="I208" s="218"/>
      <c r="J208" s="219">
        <f>ROUND(I208*H208,2)</f>
        <v>0</v>
      </c>
      <c r="K208" s="215" t="s">
        <v>139</v>
      </c>
      <c r="L208" s="45"/>
      <c r="M208" s="220" t="s">
        <v>19</v>
      </c>
      <c r="N208" s="221" t="s">
        <v>42</v>
      </c>
      <c r="O208" s="85"/>
      <c r="P208" s="222">
        <f>O208*H208</f>
        <v>0</v>
      </c>
      <c r="Q208" s="222">
        <v>0.085650000000000004</v>
      </c>
      <c r="R208" s="222">
        <f>Q208*H208</f>
        <v>6.0383250000000004</v>
      </c>
      <c r="S208" s="222">
        <v>0</v>
      </c>
      <c r="T208" s="223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24" t="s">
        <v>140</v>
      </c>
      <c r="AT208" s="224" t="s">
        <v>135</v>
      </c>
      <c r="AU208" s="224" t="s">
        <v>80</v>
      </c>
      <c r="AY208" s="18" t="s">
        <v>133</v>
      </c>
      <c r="BE208" s="225">
        <f>IF(N208="základní",J208,0)</f>
        <v>0</v>
      </c>
      <c r="BF208" s="225">
        <f>IF(N208="snížená",J208,0)</f>
        <v>0</v>
      </c>
      <c r="BG208" s="225">
        <f>IF(N208="zákl. přenesená",J208,0)</f>
        <v>0</v>
      </c>
      <c r="BH208" s="225">
        <f>IF(N208="sníž. přenesená",J208,0)</f>
        <v>0</v>
      </c>
      <c r="BI208" s="225">
        <f>IF(N208="nulová",J208,0)</f>
        <v>0</v>
      </c>
      <c r="BJ208" s="18" t="s">
        <v>78</v>
      </c>
      <c r="BK208" s="225">
        <f>ROUND(I208*H208,2)</f>
        <v>0</v>
      </c>
      <c r="BL208" s="18" t="s">
        <v>140</v>
      </c>
      <c r="BM208" s="224" t="s">
        <v>740</v>
      </c>
    </row>
    <row r="209" s="2" customFormat="1">
      <c r="A209" s="39"/>
      <c r="B209" s="40"/>
      <c r="C209" s="41"/>
      <c r="D209" s="226" t="s">
        <v>142</v>
      </c>
      <c r="E209" s="41"/>
      <c r="F209" s="227" t="s">
        <v>741</v>
      </c>
      <c r="G209" s="41"/>
      <c r="H209" s="41"/>
      <c r="I209" s="228"/>
      <c r="J209" s="41"/>
      <c r="K209" s="41"/>
      <c r="L209" s="45"/>
      <c r="M209" s="229"/>
      <c r="N209" s="230"/>
      <c r="O209" s="85"/>
      <c r="P209" s="85"/>
      <c r="Q209" s="85"/>
      <c r="R209" s="85"/>
      <c r="S209" s="85"/>
      <c r="T209" s="86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142</v>
      </c>
      <c r="AU209" s="18" t="s">
        <v>80</v>
      </c>
    </row>
    <row r="210" s="2" customFormat="1">
      <c r="A210" s="39"/>
      <c r="B210" s="40"/>
      <c r="C210" s="41"/>
      <c r="D210" s="231" t="s">
        <v>144</v>
      </c>
      <c r="E210" s="41"/>
      <c r="F210" s="232" t="s">
        <v>742</v>
      </c>
      <c r="G210" s="41"/>
      <c r="H210" s="41"/>
      <c r="I210" s="228"/>
      <c r="J210" s="41"/>
      <c r="K210" s="41"/>
      <c r="L210" s="45"/>
      <c r="M210" s="229"/>
      <c r="N210" s="230"/>
      <c r="O210" s="85"/>
      <c r="P210" s="85"/>
      <c r="Q210" s="85"/>
      <c r="R210" s="85"/>
      <c r="S210" s="85"/>
      <c r="T210" s="86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T210" s="18" t="s">
        <v>144</v>
      </c>
      <c r="AU210" s="18" t="s">
        <v>80</v>
      </c>
    </row>
    <row r="211" s="2" customFormat="1">
      <c r="A211" s="39"/>
      <c r="B211" s="40"/>
      <c r="C211" s="41"/>
      <c r="D211" s="226" t="s">
        <v>146</v>
      </c>
      <c r="E211" s="41"/>
      <c r="F211" s="233" t="s">
        <v>743</v>
      </c>
      <c r="G211" s="41"/>
      <c r="H211" s="41"/>
      <c r="I211" s="228"/>
      <c r="J211" s="41"/>
      <c r="K211" s="41"/>
      <c r="L211" s="45"/>
      <c r="M211" s="229"/>
      <c r="N211" s="230"/>
      <c r="O211" s="85"/>
      <c r="P211" s="85"/>
      <c r="Q211" s="85"/>
      <c r="R211" s="85"/>
      <c r="S211" s="85"/>
      <c r="T211" s="86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T211" s="18" t="s">
        <v>146</v>
      </c>
      <c r="AU211" s="18" t="s">
        <v>80</v>
      </c>
    </row>
    <row r="212" s="13" customFormat="1">
      <c r="A212" s="13"/>
      <c r="B212" s="234"/>
      <c r="C212" s="235"/>
      <c r="D212" s="226" t="s">
        <v>148</v>
      </c>
      <c r="E212" s="236" t="s">
        <v>19</v>
      </c>
      <c r="F212" s="237" t="s">
        <v>737</v>
      </c>
      <c r="G212" s="235"/>
      <c r="H212" s="238">
        <v>34.5</v>
      </c>
      <c r="I212" s="239"/>
      <c r="J212" s="235"/>
      <c r="K212" s="235"/>
      <c r="L212" s="240"/>
      <c r="M212" s="241"/>
      <c r="N212" s="242"/>
      <c r="O212" s="242"/>
      <c r="P212" s="242"/>
      <c r="Q212" s="242"/>
      <c r="R212" s="242"/>
      <c r="S212" s="242"/>
      <c r="T212" s="24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4" t="s">
        <v>148</v>
      </c>
      <c r="AU212" s="244" t="s">
        <v>80</v>
      </c>
      <c r="AV212" s="13" t="s">
        <v>80</v>
      </c>
      <c r="AW212" s="13" t="s">
        <v>32</v>
      </c>
      <c r="AX212" s="13" t="s">
        <v>71</v>
      </c>
      <c r="AY212" s="244" t="s">
        <v>133</v>
      </c>
    </row>
    <row r="213" s="13" customFormat="1">
      <c r="A213" s="13"/>
      <c r="B213" s="234"/>
      <c r="C213" s="235"/>
      <c r="D213" s="226" t="s">
        <v>148</v>
      </c>
      <c r="E213" s="236" t="s">
        <v>19</v>
      </c>
      <c r="F213" s="237" t="s">
        <v>744</v>
      </c>
      <c r="G213" s="235"/>
      <c r="H213" s="238">
        <v>36</v>
      </c>
      <c r="I213" s="239"/>
      <c r="J213" s="235"/>
      <c r="K213" s="235"/>
      <c r="L213" s="240"/>
      <c r="M213" s="241"/>
      <c r="N213" s="242"/>
      <c r="O213" s="242"/>
      <c r="P213" s="242"/>
      <c r="Q213" s="242"/>
      <c r="R213" s="242"/>
      <c r="S213" s="242"/>
      <c r="T213" s="24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4" t="s">
        <v>148</v>
      </c>
      <c r="AU213" s="244" t="s">
        <v>80</v>
      </c>
      <c r="AV213" s="13" t="s">
        <v>80</v>
      </c>
      <c r="AW213" s="13" t="s">
        <v>32</v>
      </c>
      <c r="AX213" s="13" t="s">
        <v>71</v>
      </c>
      <c r="AY213" s="244" t="s">
        <v>133</v>
      </c>
    </row>
    <row r="214" s="14" customFormat="1">
      <c r="A214" s="14"/>
      <c r="B214" s="245"/>
      <c r="C214" s="246"/>
      <c r="D214" s="226" t="s">
        <v>148</v>
      </c>
      <c r="E214" s="247" t="s">
        <v>19</v>
      </c>
      <c r="F214" s="248" t="s">
        <v>206</v>
      </c>
      <c r="G214" s="246"/>
      <c r="H214" s="249">
        <v>70.5</v>
      </c>
      <c r="I214" s="250"/>
      <c r="J214" s="246"/>
      <c r="K214" s="246"/>
      <c r="L214" s="251"/>
      <c r="M214" s="252"/>
      <c r="N214" s="253"/>
      <c r="O214" s="253"/>
      <c r="P214" s="253"/>
      <c r="Q214" s="253"/>
      <c r="R214" s="253"/>
      <c r="S214" s="253"/>
      <c r="T214" s="25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5" t="s">
        <v>148</v>
      </c>
      <c r="AU214" s="255" t="s">
        <v>80</v>
      </c>
      <c r="AV214" s="14" t="s">
        <v>140</v>
      </c>
      <c r="AW214" s="14" t="s">
        <v>32</v>
      </c>
      <c r="AX214" s="14" t="s">
        <v>78</v>
      </c>
      <c r="AY214" s="255" t="s">
        <v>133</v>
      </c>
    </row>
    <row r="215" s="2" customFormat="1" ht="16.5" customHeight="1">
      <c r="A215" s="39"/>
      <c r="B215" s="40"/>
      <c r="C215" s="256" t="s">
        <v>319</v>
      </c>
      <c r="D215" s="256" t="s">
        <v>261</v>
      </c>
      <c r="E215" s="257" t="s">
        <v>745</v>
      </c>
      <c r="F215" s="258" t="s">
        <v>746</v>
      </c>
      <c r="G215" s="259" t="s">
        <v>138</v>
      </c>
      <c r="H215" s="260">
        <v>35.534999999999997</v>
      </c>
      <c r="I215" s="261"/>
      <c r="J215" s="262">
        <f>ROUND(I215*H215,2)</f>
        <v>0</v>
      </c>
      <c r="K215" s="258" t="s">
        <v>139</v>
      </c>
      <c r="L215" s="263"/>
      <c r="M215" s="264" t="s">
        <v>19</v>
      </c>
      <c r="N215" s="265" t="s">
        <v>42</v>
      </c>
      <c r="O215" s="85"/>
      <c r="P215" s="222">
        <f>O215*H215</f>
        <v>0</v>
      </c>
      <c r="Q215" s="222">
        <v>0.17599999999999999</v>
      </c>
      <c r="R215" s="222">
        <f>Q215*H215</f>
        <v>6.2541599999999988</v>
      </c>
      <c r="S215" s="222">
        <v>0</v>
      </c>
      <c r="T215" s="223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24" t="s">
        <v>194</v>
      </c>
      <c r="AT215" s="224" t="s">
        <v>261</v>
      </c>
      <c r="AU215" s="224" t="s">
        <v>80</v>
      </c>
      <c r="AY215" s="18" t="s">
        <v>133</v>
      </c>
      <c r="BE215" s="225">
        <f>IF(N215="základní",J215,0)</f>
        <v>0</v>
      </c>
      <c r="BF215" s="225">
        <f>IF(N215="snížená",J215,0)</f>
        <v>0</v>
      </c>
      <c r="BG215" s="225">
        <f>IF(N215="zákl. přenesená",J215,0)</f>
        <v>0</v>
      </c>
      <c r="BH215" s="225">
        <f>IF(N215="sníž. přenesená",J215,0)</f>
        <v>0</v>
      </c>
      <c r="BI215" s="225">
        <f>IF(N215="nulová",J215,0)</f>
        <v>0</v>
      </c>
      <c r="BJ215" s="18" t="s">
        <v>78</v>
      </c>
      <c r="BK215" s="225">
        <f>ROUND(I215*H215,2)</f>
        <v>0</v>
      </c>
      <c r="BL215" s="18" t="s">
        <v>140</v>
      </c>
      <c r="BM215" s="224" t="s">
        <v>747</v>
      </c>
    </row>
    <row r="216" s="2" customFormat="1">
      <c r="A216" s="39"/>
      <c r="B216" s="40"/>
      <c r="C216" s="41"/>
      <c r="D216" s="226" t="s">
        <v>142</v>
      </c>
      <c r="E216" s="41"/>
      <c r="F216" s="227" t="s">
        <v>746</v>
      </c>
      <c r="G216" s="41"/>
      <c r="H216" s="41"/>
      <c r="I216" s="228"/>
      <c r="J216" s="41"/>
      <c r="K216" s="41"/>
      <c r="L216" s="45"/>
      <c r="M216" s="229"/>
      <c r="N216" s="230"/>
      <c r="O216" s="85"/>
      <c r="P216" s="85"/>
      <c r="Q216" s="85"/>
      <c r="R216" s="85"/>
      <c r="S216" s="85"/>
      <c r="T216" s="86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T216" s="18" t="s">
        <v>142</v>
      </c>
      <c r="AU216" s="18" t="s">
        <v>80</v>
      </c>
    </row>
    <row r="217" s="13" customFormat="1">
      <c r="A217" s="13"/>
      <c r="B217" s="234"/>
      <c r="C217" s="235"/>
      <c r="D217" s="226" t="s">
        <v>148</v>
      </c>
      <c r="E217" s="236" t="s">
        <v>19</v>
      </c>
      <c r="F217" s="237" t="s">
        <v>748</v>
      </c>
      <c r="G217" s="235"/>
      <c r="H217" s="238">
        <v>34.5</v>
      </c>
      <c r="I217" s="239"/>
      <c r="J217" s="235"/>
      <c r="K217" s="235"/>
      <c r="L217" s="240"/>
      <c r="M217" s="241"/>
      <c r="N217" s="242"/>
      <c r="O217" s="242"/>
      <c r="P217" s="242"/>
      <c r="Q217" s="242"/>
      <c r="R217" s="242"/>
      <c r="S217" s="242"/>
      <c r="T217" s="24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4" t="s">
        <v>148</v>
      </c>
      <c r="AU217" s="244" t="s">
        <v>80</v>
      </c>
      <c r="AV217" s="13" t="s">
        <v>80</v>
      </c>
      <c r="AW217" s="13" t="s">
        <v>32</v>
      </c>
      <c r="AX217" s="13" t="s">
        <v>78</v>
      </c>
      <c r="AY217" s="244" t="s">
        <v>133</v>
      </c>
    </row>
    <row r="218" s="13" customFormat="1">
      <c r="A218" s="13"/>
      <c r="B218" s="234"/>
      <c r="C218" s="235"/>
      <c r="D218" s="226" t="s">
        <v>148</v>
      </c>
      <c r="E218" s="235"/>
      <c r="F218" s="237" t="s">
        <v>749</v>
      </c>
      <c r="G218" s="235"/>
      <c r="H218" s="238">
        <v>35.534999999999997</v>
      </c>
      <c r="I218" s="239"/>
      <c r="J218" s="235"/>
      <c r="K218" s="235"/>
      <c r="L218" s="240"/>
      <c r="M218" s="241"/>
      <c r="N218" s="242"/>
      <c r="O218" s="242"/>
      <c r="P218" s="242"/>
      <c r="Q218" s="242"/>
      <c r="R218" s="242"/>
      <c r="S218" s="242"/>
      <c r="T218" s="24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4" t="s">
        <v>148</v>
      </c>
      <c r="AU218" s="244" t="s">
        <v>80</v>
      </c>
      <c r="AV218" s="13" t="s">
        <v>80</v>
      </c>
      <c r="AW218" s="13" t="s">
        <v>4</v>
      </c>
      <c r="AX218" s="13" t="s">
        <v>78</v>
      </c>
      <c r="AY218" s="244" t="s">
        <v>133</v>
      </c>
    </row>
    <row r="219" s="2" customFormat="1" ht="16.5" customHeight="1">
      <c r="A219" s="39"/>
      <c r="B219" s="40"/>
      <c r="C219" s="256" t="s">
        <v>325</v>
      </c>
      <c r="D219" s="256" t="s">
        <v>261</v>
      </c>
      <c r="E219" s="257" t="s">
        <v>750</v>
      </c>
      <c r="F219" s="258" t="s">
        <v>751</v>
      </c>
      <c r="G219" s="259" t="s">
        <v>138</v>
      </c>
      <c r="H219" s="260">
        <v>37.079999999999998</v>
      </c>
      <c r="I219" s="261"/>
      <c r="J219" s="262">
        <f>ROUND(I219*H219,2)</f>
        <v>0</v>
      </c>
      <c r="K219" s="258" t="s">
        <v>139</v>
      </c>
      <c r="L219" s="263"/>
      <c r="M219" s="264" t="s">
        <v>19</v>
      </c>
      <c r="N219" s="265" t="s">
        <v>42</v>
      </c>
      <c r="O219" s="85"/>
      <c r="P219" s="222">
        <f>O219*H219</f>
        <v>0</v>
      </c>
      <c r="Q219" s="222">
        <v>0.17599999999999999</v>
      </c>
      <c r="R219" s="222">
        <f>Q219*H219</f>
        <v>6.5260799999999994</v>
      </c>
      <c r="S219" s="222">
        <v>0</v>
      </c>
      <c r="T219" s="223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24" t="s">
        <v>194</v>
      </c>
      <c r="AT219" s="224" t="s">
        <v>261</v>
      </c>
      <c r="AU219" s="224" t="s">
        <v>80</v>
      </c>
      <c r="AY219" s="18" t="s">
        <v>133</v>
      </c>
      <c r="BE219" s="225">
        <f>IF(N219="základní",J219,0)</f>
        <v>0</v>
      </c>
      <c r="BF219" s="225">
        <f>IF(N219="snížená",J219,0)</f>
        <v>0</v>
      </c>
      <c r="BG219" s="225">
        <f>IF(N219="zákl. přenesená",J219,0)</f>
        <v>0</v>
      </c>
      <c r="BH219" s="225">
        <f>IF(N219="sníž. přenesená",J219,0)</f>
        <v>0</v>
      </c>
      <c r="BI219" s="225">
        <f>IF(N219="nulová",J219,0)</f>
        <v>0</v>
      </c>
      <c r="BJ219" s="18" t="s">
        <v>78</v>
      </c>
      <c r="BK219" s="225">
        <f>ROUND(I219*H219,2)</f>
        <v>0</v>
      </c>
      <c r="BL219" s="18" t="s">
        <v>140</v>
      </c>
      <c r="BM219" s="224" t="s">
        <v>752</v>
      </c>
    </row>
    <row r="220" s="2" customFormat="1">
      <c r="A220" s="39"/>
      <c r="B220" s="40"/>
      <c r="C220" s="41"/>
      <c r="D220" s="226" t="s">
        <v>142</v>
      </c>
      <c r="E220" s="41"/>
      <c r="F220" s="227" t="s">
        <v>751</v>
      </c>
      <c r="G220" s="41"/>
      <c r="H220" s="41"/>
      <c r="I220" s="228"/>
      <c r="J220" s="41"/>
      <c r="K220" s="41"/>
      <c r="L220" s="45"/>
      <c r="M220" s="229"/>
      <c r="N220" s="230"/>
      <c r="O220" s="85"/>
      <c r="P220" s="85"/>
      <c r="Q220" s="85"/>
      <c r="R220" s="85"/>
      <c r="S220" s="85"/>
      <c r="T220" s="86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T220" s="18" t="s">
        <v>142</v>
      </c>
      <c r="AU220" s="18" t="s">
        <v>80</v>
      </c>
    </row>
    <row r="221" s="13" customFormat="1">
      <c r="A221" s="13"/>
      <c r="B221" s="234"/>
      <c r="C221" s="235"/>
      <c r="D221" s="226" t="s">
        <v>148</v>
      </c>
      <c r="E221" s="236" t="s">
        <v>19</v>
      </c>
      <c r="F221" s="237" t="s">
        <v>753</v>
      </c>
      <c r="G221" s="235"/>
      <c r="H221" s="238">
        <v>36</v>
      </c>
      <c r="I221" s="239"/>
      <c r="J221" s="235"/>
      <c r="K221" s="235"/>
      <c r="L221" s="240"/>
      <c r="M221" s="241"/>
      <c r="N221" s="242"/>
      <c r="O221" s="242"/>
      <c r="P221" s="242"/>
      <c r="Q221" s="242"/>
      <c r="R221" s="242"/>
      <c r="S221" s="242"/>
      <c r="T221" s="24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4" t="s">
        <v>148</v>
      </c>
      <c r="AU221" s="244" t="s">
        <v>80</v>
      </c>
      <c r="AV221" s="13" t="s">
        <v>80</v>
      </c>
      <c r="AW221" s="13" t="s">
        <v>32</v>
      </c>
      <c r="AX221" s="13" t="s">
        <v>78</v>
      </c>
      <c r="AY221" s="244" t="s">
        <v>133</v>
      </c>
    </row>
    <row r="222" s="13" customFormat="1">
      <c r="A222" s="13"/>
      <c r="B222" s="234"/>
      <c r="C222" s="235"/>
      <c r="D222" s="226" t="s">
        <v>148</v>
      </c>
      <c r="E222" s="235"/>
      <c r="F222" s="237" t="s">
        <v>754</v>
      </c>
      <c r="G222" s="235"/>
      <c r="H222" s="238">
        <v>37.079999999999998</v>
      </c>
      <c r="I222" s="239"/>
      <c r="J222" s="235"/>
      <c r="K222" s="235"/>
      <c r="L222" s="240"/>
      <c r="M222" s="241"/>
      <c r="N222" s="242"/>
      <c r="O222" s="242"/>
      <c r="P222" s="242"/>
      <c r="Q222" s="242"/>
      <c r="R222" s="242"/>
      <c r="S222" s="242"/>
      <c r="T222" s="24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4" t="s">
        <v>148</v>
      </c>
      <c r="AU222" s="244" t="s">
        <v>80</v>
      </c>
      <c r="AV222" s="13" t="s">
        <v>80</v>
      </c>
      <c r="AW222" s="13" t="s">
        <v>4</v>
      </c>
      <c r="AX222" s="13" t="s">
        <v>78</v>
      </c>
      <c r="AY222" s="244" t="s">
        <v>133</v>
      </c>
    </row>
    <row r="223" s="2" customFormat="1" ht="16.5" customHeight="1">
      <c r="A223" s="39"/>
      <c r="B223" s="40"/>
      <c r="C223" s="213" t="s">
        <v>334</v>
      </c>
      <c r="D223" s="213" t="s">
        <v>135</v>
      </c>
      <c r="E223" s="214" t="s">
        <v>755</v>
      </c>
      <c r="F223" s="215" t="s">
        <v>756</v>
      </c>
      <c r="G223" s="216" t="s">
        <v>138</v>
      </c>
      <c r="H223" s="217">
        <v>470.5</v>
      </c>
      <c r="I223" s="218"/>
      <c r="J223" s="219">
        <f>ROUND(I223*H223,2)</f>
        <v>0</v>
      </c>
      <c r="K223" s="215" t="s">
        <v>139</v>
      </c>
      <c r="L223" s="45"/>
      <c r="M223" s="220" t="s">
        <v>19</v>
      </c>
      <c r="N223" s="221" t="s">
        <v>42</v>
      </c>
      <c r="O223" s="85"/>
      <c r="P223" s="222">
        <f>O223*H223</f>
        <v>0</v>
      </c>
      <c r="Q223" s="222">
        <v>0.098000000000000004</v>
      </c>
      <c r="R223" s="222">
        <f>Q223*H223</f>
        <v>46.109000000000002</v>
      </c>
      <c r="S223" s="222">
        <v>0</v>
      </c>
      <c r="T223" s="223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24" t="s">
        <v>140</v>
      </c>
      <c r="AT223" s="224" t="s">
        <v>135</v>
      </c>
      <c r="AU223" s="224" t="s">
        <v>80</v>
      </c>
      <c r="AY223" s="18" t="s">
        <v>133</v>
      </c>
      <c r="BE223" s="225">
        <f>IF(N223="základní",J223,0)</f>
        <v>0</v>
      </c>
      <c r="BF223" s="225">
        <f>IF(N223="snížená",J223,0)</f>
        <v>0</v>
      </c>
      <c r="BG223" s="225">
        <f>IF(N223="zákl. přenesená",J223,0)</f>
        <v>0</v>
      </c>
      <c r="BH223" s="225">
        <f>IF(N223="sníž. přenesená",J223,0)</f>
        <v>0</v>
      </c>
      <c r="BI223" s="225">
        <f>IF(N223="nulová",J223,0)</f>
        <v>0</v>
      </c>
      <c r="BJ223" s="18" t="s">
        <v>78</v>
      </c>
      <c r="BK223" s="225">
        <f>ROUND(I223*H223,2)</f>
        <v>0</v>
      </c>
      <c r="BL223" s="18" t="s">
        <v>140</v>
      </c>
      <c r="BM223" s="224" t="s">
        <v>757</v>
      </c>
    </row>
    <row r="224" s="2" customFormat="1">
      <c r="A224" s="39"/>
      <c r="B224" s="40"/>
      <c r="C224" s="41"/>
      <c r="D224" s="226" t="s">
        <v>142</v>
      </c>
      <c r="E224" s="41"/>
      <c r="F224" s="227" t="s">
        <v>758</v>
      </c>
      <c r="G224" s="41"/>
      <c r="H224" s="41"/>
      <c r="I224" s="228"/>
      <c r="J224" s="41"/>
      <c r="K224" s="41"/>
      <c r="L224" s="45"/>
      <c r="M224" s="229"/>
      <c r="N224" s="230"/>
      <c r="O224" s="85"/>
      <c r="P224" s="85"/>
      <c r="Q224" s="85"/>
      <c r="R224" s="85"/>
      <c r="S224" s="85"/>
      <c r="T224" s="86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T224" s="18" t="s">
        <v>142</v>
      </c>
      <c r="AU224" s="18" t="s">
        <v>80</v>
      </c>
    </row>
    <row r="225" s="2" customFormat="1">
      <c r="A225" s="39"/>
      <c r="B225" s="40"/>
      <c r="C225" s="41"/>
      <c r="D225" s="231" t="s">
        <v>144</v>
      </c>
      <c r="E225" s="41"/>
      <c r="F225" s="232" t="s">
        <v>759</v>
      </c>
      <c r="G225" s="41"/>
      <c r="H225" s="41"/>
      <c r="I225" s="228"/>
      <c r="J225" s="41"/>
      <c r="K225" s="41"/>
      <c r="L225" s="45"/>
      <c r="M225" s="229"/>
      <c r="N225" s="230"/>
      <c r="O225" s="85"/>
      <c r="P225" s="85"/>
      <c r="Q225" s="85"/>
      <c r="R225" s="85"/>
      <c r="S225" s="85"/>
      <c r="T225" s="86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T225" s="18" t="s">
        <v>144</v>
      </c>
      <c r="AU225" s="18" t="s">
        <v>80</v>
      </c>
    </row>
    <row r="226" s="2" customFormat="1">
      <c r="A226" s="39"/>
      <c r="B226" s="40"/>
      <c r="C226" s="41"/>
      <c r="D226" s="226" t="s">
        <v>146</v>
      </c>
      <c r="E226" s="41"/>
      <c r="F226" s="233" t="s">
        <v>760</v>
      </c>
      <c r="G226" s="41"/>
      <c r="H226" s="41"/>
      <c r="I226" s="228"/>
      <c r="J226" s="41"/>
      <c r="K226" s="41"/>
      <c r="L226" s="45"/>
      <c r="M226" s="229"/>
      <c r="N226" s="230"/>
      <c r="O226" s="85"/>
      <c r="P226" s="85"/>
      <c r="Q226" s="85"/>
      <c r="R226" s="85"/>
      <c r="S226" s="85"/>
      <c r="T226" s="86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18" t="s">
        <v>146</v>
      </c>
      <c r="AU226" s="18" t="s">
        <v>80</v>
      </c>
    </row>
    <row r="227" s="13" customFormat="1">
      <c r="A227" s="13"/>
      <c r="B227" s="234"/>
      <c r="C227" s="235"/>
      <c r="D227" s="226" t="s">
        <v>148</v>
      </c>
      <c r="E227" s="236" t="s">
        <v>19</v>
      </c>
      <c r="F227" s="237" t="s">
        <v>720</v>
      </c>
      <c r="G227" s="235"/>
      <c r="H227" s="238">
        <v>470.5</v>
      </c>
      <c r="I227" s="239"/>
      <c r="J227" s="235"/>
      <c r="K227" s="235"/>
      <c r="L227" s="240"/>
      <c r="M227" s="241"/>
      <c r="N227" s="242"/>
      <c r="O227" s="242"/>
      <c r="P227" s="242"/>
      <c r="Q227" s="242"/>
      <c r="R227" s="242"/>
      <c r="S227" s="242"/>
      <c r="T227" s="24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4" t="s">
        <v>148</v>
      </c>
      <c r="AU227" s="244" t="s">
        <v>80</v>
      </c>
      <c r="AV227" s="13" t="s">
        <v>80</v>
      </c>
      <c r="AW227" s="13" t="s">
        <v>32</v>
      </c>
      <c r="AX227" s="13" t="s">
        <v>78</v>
      </c>
      <c r="AY227" s="244" t="s">
        <v>133</v>
      </c>
    </row>
    <row r="228" s="2" customFormat="1" ht="16.5" customHeight="1">
      <c r="A228" s="39"/>
      <c r="B228" s="40"/>
      <c r="C228" s="256" t="s">
        <v>341</v>
      </c>
      <c r="D228" s="256" t="s">
        <v>261</v>
      </c>
      <c r="E228" s="257" t="s">
        <v>761</v>
      </c>
      <c r="F228" s="258" t="s">
        <v>762</v>
      </c>
      <c r="G228" s="259" t="s">
        <v>138</v>
      </c>
      <c r="H228" s="260">
        <v>475.20499999999998</v>
      </c>
      <c r="I228" s="261"/>
      <c r="J228" s="262">
        <f>ROUND(I228*H228,2)</f>
        <v>0</v>
      </c>
      <c r="K228" s="258" t="s">
        <v>139</v>
      </c>
      <c r="L228" s="263"/>
      <c r="M228" s="264" t="s">
        <v>19</v>
      </c>
      <c r="N228" s="265" t="s">
        <v>42</v>
      </c>
      <c r="O228" s="85"/>
      <c r="P228" s="222">
        <f>O228*H228</f>
        <v>0</v>
      </c>
      <c r="Q228" s="222">
        <v>0.027</v>
      </c>
      <c r="R228" s="222">
        <f>Q228*H228</f>
        <v>12.830534999999999</v>
      </c>
      <c r="S228" s="222">
        <v>0</v>
      </c>
      <c r="T228" s="223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24" t="s">
        <v>194</v>
      </c>
      <c r="AT228" s="224" t="s">
        <v>261</v>
      </c>
      <c r="AU228" s="224" t="s">
        <v>80</v>
      </c>
      <c r="AY228" s="18" t="s">
        <v>133</v>
      </c>
      <c r="BE228" s="225">
        <f>IF(N228="základní",J228,0)</f>
        <v>0</v>
      </c>
      <c r="BF228" s="225">
        <f>IF(N228="snížená",J228,0)</f>
        <v>0</v>
      </c>
      <c r="BG228" s="225">
        <f>IF(N228="zákl. přenesená",J228,0)</f>
        <v>0</v>
      </c>
      <c r="BH228" s="225">
        <f>IF(N228="sníž. přenesená",J228,0)</f>
        <v>0</v>
      </c>
      <c r="BI228" s="225">
        <f>IF(N228="nulová",J228,0)</f>
        <v>0</v>
      </c>
      <c r="BJ228" s="18" t="s">
        <v>78</v>
      </c>
      <c r="BK228" s="225">
        <f>ROUND(I228*H228,2)</f>
        <v>0</v>
      </c>
      <c r="BL228" s="18" t="s">
        <v>140</v>
      </c>
      <c r="BM228" s="224" t="s">
        <v>763</v>
      </c>
    </row>
    <row r="229" s="2" customFormat="1">
      <c r="A229" s="39"/>
      <c r="B229" s="40"/>
      <c r="C229" s="41"/>
      <c r="D229" s="226" t="s">
        <v>142</v>
      </c>
      <c r="E229" s="41"/>
      <c r="F229" s="227" t="s">
        <v>762</v>
      </c>
      <c r="G229" s="41"/>
      <c r="H229" s="41"/>
      <c r="I229" s="228"/>
      <c r="J229" s="41"/>
      <c r="K229" s="41"/>
      <c r="L229" s="45"/>
      <c r="M229" s="229"/>
      <c r="N229" s="230"/>
      <c r="O229" s="85"/>
      <c r="P229" s="85"/>
      <c r="Q229" s="85"/>
      <c r="R229" s="85"/>
      <c r="S229" s="85"/>
      <c r="T229" s="86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18" t="s">
        <v>142</v>
      </c>
      <c r="AU229" s="18" t="s">
        <v>80</v>
      </c>
    </row>
    <row r="230" s="13" customFormat="1">
      <c r="A230" s="13"/>
      <c r="B230" s="234"/>
      <c r="C230" s="235"/>
      <c r="D230" s="226" t="s">
        <v>148</v>
      </c>
      <c r="E230" s="236" t="s">
        <v>19</v>
      </c>
      <c r="F230" s="237" t="s">
        <v>764</v>
      </c>
      <c r="G230" s="235"/>
      <c r="H230" s="238">
        <v>470.5</v>
      </c>
      <c r="I230" s="239"/>
      <c r="J230" s="235"/>
      <c r="K230" s="235"/>
      <c r="L230" s="240"/>
      <c r="M230" s="241"/>
      <c r="N230" s="242"/>
      <c r="O230" s="242"/>
      <c r="P230" s="242"/>
      <c r="Q230" s="242"/>
      <c r="R230" s="242"/>
      <c r="S230" s="242"/>
      <c r="T230" s="24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4" t="s">
        <v>148</v>
      </c>
      <c r="AU230" s="244" t="s">
        <v>80</v>
      </c>
      <c r="AV230" s="13" t="s">
        <v>80</v>
      </c>
      <c r="AW230" s="13" t="s">
        <v>32</v>
      </c>
      <c r="AX230" s="13" t="s">
        <v>78</v>
      </c>
      <c r="AY230" s="244" t="s">
        <v>133</v>
      </c>
    </row>
    <row r="231" s="13" customFormat="1">
      <c r="A231" s="13"/>
      <c r="B231" s="234"/>
      <c r="C231" s="235"/>
      <c r="D231" s="226" t="s">
        <v>148</v>
      </c>
      <c r="E231" s="235"/>
      <c r="F231" s="237" t="s">
        <v>765</v>
      </c>
      <c r="G231" s="235"/>
      <c r="H231" s="238">
        <v>475.20499999999998</v>
      </c>
      <c r="I231" s="239"/>
      <c r="J231" s="235"/>
      <c r="K231" s="235"/>
      <c r="L231" s="240"/>
      <c r="M231" s="241"/>
      <c r="N231" s="242"/>
      <c r="O231" s="242"/>
      <c r="P231" s="242"/>
      <c r="Q231" s="242"/>
      <c r="R231" s="242"/>
      <c r="S231" s="242"/>
      <c r="T231" s="24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4" t="s">
        <v>148</v>
      </c>
      <c r="AU231" s="244" t="s">
        <v>80</v>
      </c>
      <c r="AV231" s="13" t="s">
        <v>80</v>
      </c>
      <c r="AW231" s="13" t="s">
        <v>4</v>
      </c>
      <c r="AX231" s="13" t="s">
        <v>78</v>
      </c>
      <c r="AY231" s="244" t="s">
        <v>133</v>
      </c>
    </row>
    <row r="232" s="12" customFormat="1" ht="22.8" customHeight="1">
      <c r="A232" s="12"/>
      <c r="B232" s="197"/>
      <c r="C232" s="198"/>
      <c r="D232" s="199" t="s">
        <v>70</v>
      </c>
      <c r="E232" s="211" t="s">
        <v>194</v>
      </c>
      <c r="F232" s="211" t="s">
        <v>394</v>
      </c>
      <c r="G232" s="198"/>
      <c r="H232" s="198"/>
      <c r="I232" s="201"/>
      <c r="J232" s="212">
        <f>BK232</f>
        <v>0</v>
      </c>
      <c r="K232" s="198"/>
      <c r="L232" s="203"/>
      <c r="M232" s="204"/>
      <c r="N232" s="205"/>
      <c r="O232" s="205"/>
      <c r="P232" s="206">
        <f>SUM(P233:P241)</f>
        <v>0</v>
      </c>
      <c r="Q232" s="205"/>
      <c r="R232" s="206">
        <f>SUM(R233:R241)</f>
        <v>0.62951000000000001</v>
      </c>
      <c r="S232" s="205"/>
      <c r="T232" s="207">
        <f>SUM(T233:T241)</f>
        <v>0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208" t="s">
        <v>78</v>
      </c>
      <c r="AT232" s="209" t="s">
        <v>70</v>
      </c>
      <c r="AU232" s="209" t="s">
        <v>78</v>
      </c>
      <c r="AY232" s="208" t="s">
        <v>133</v>
      </c>
      <c r="BK232" s="210">
        <f>SUM(BK233:BK241)</f>
        <v>0</v>
      </c>
    </row>
    <row r="233" s="2" customFormat="1" ht="21.75" customHeight="1">
      <c r="A233" s="39"/>
      <c r="B233" s="40"/>
      <c r="C233" s="213" t="s">
        <v>346</v>
      </c>
      <c r="D233" s="213" t="s">
        <v>135</v>
      </c>
      <c r="E233" s="214" t="s">
        <v>458</v>
      </c>
      <c r="F233" s="215" t="s">
        <v>459</v>
      </c>
      <c r="G233" s="216" t="s">
        <v>406</v>
      </c>
      <c r="H233" s="217">
        <v>2</v>
      </c>
      <c r="I233" s="218"/>
      <c r="J233" s="219">
        <f>ROUND(I233*H233,2)</f>
        <v>0</v>
      </c>
      <c r="K233" s="215" t="s">
        <v>139</v>
      </c>
      <c r="L233" s="45"/>
      <c r="M233" s="220" t="s">
        <v>19</v>
      </c>
      <c r="N233" s="221" t="s">
        <v>42</v>
      </c>
      <c r="O233" s="85"/>
      <c r="P233" s="222">
        <f>O233*H233</f>
        <v>0</v>
      </c>
      <c r="Q233" s="222">
        <v>0.31108000000000002</v>
      </c>
      <c r="R233" s="222">
        <f>Q233*H233</f>
        <v>0.62216000000000005</v>
      </c>
      <c r="S233" s="222">
        <v>0</v>
      </c>
      <c r="T233" s="223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24" t="s">
        <v>140</v>
      </c>
      <c r="AT233" s="224" t="s">
        <v>135</v>
      </c>
      <c r="AU233" s="224" t="s">
        <v>80</v>
      </c>
      <c r="AY233" s="18" t="s">
        <v>133</v>
      </c>
      <c r="BE233" s="225">
        <f>IF(N233="základní",J233,0)</f>
        <v>0</v>
      </c>
      <c r="BF233" s="225">
        <f>IF(N233="snížená",J233,0)</f>
        <v>0</v>
      </c>
      <c r="BG233" s="225">
        <f>IF(N233="zákl. přenesená",J233,0)</f>
        <v>0</v>
      </c>
      <c r="BH233" s="225">
        <f>IF(N233="sníž. přenesená",J233,0)</f>
        <v>0</v>
      </c>
      <c r="BI233" s="225">
        <f>IF(N233="nulová",J233,0)</f>
        <v>0</v>
      </c>
      <c r="BJ233" s="18" t="s">
        <v>78</v>
      </c>
      <c r="BK233" s="225">
        <f>ROUND(I233*H233,2)</f>
        <v>0</v>
      </c>
      <c r="BL233" s="18" t="s">
        <v>140</v>
      </c>
      <c r="BM233" s="224" t="s">
        <v>766</v>
      </c>
    </row>
    <row r="234" s="2" customFormat="1">
      <c r="A234" s="39"/>
      <c r="B234" s="40"/>
      <c r="C234" s="41"/>
      <c r="D234" s="226" t="s">
        <v>142</v>
      </c>
      <c r="E234" s="41"/>
      <c r="F234" s="227" t="s">
        <v>461</v>
      </c>
      <c r="G234" s="41"/>
      <c r="H234" s="41"/>
      <c r="I234" s="228"/>
      <c r="J234" s="41"/>
      <c r="K234" s="41"/>
      <c r="L234" s="45"/>
      <c r="M234" s="229"/>
      <c r="N234" s="230"/>
      <c r="O234" s="85"/>
      <c r="P234" s="85"/>
      <c r="Q234" s="85"/>
      <c r="R234" s="85"/>
      <c r="S234" s="85"/>
      <c r="T234" s="86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T234" s="18" t="s">
        <v>142</v>
      </c>
      <c r="AU234" s="18" t="s">
        <v>80</v>
      </c>
    </row>
    <row r="235" s="2" customFormat="1">
      <c r="A235" s="39"/>
      <c r="B235" s="40"/>
      <c r="C235" s="41"/>
      <c r="D235" s="231" t="s">
        <v>144</v>
      </c>
      <c r="E235" s="41"/>
      <c r="F235" s="232" t="s">
        <v>462</v>
      </c>
      <c r="G235" s="41"/>
      <c r="H235" s="41"/>
      <c r="I235" s="228"/>
      <c r="J235" s="41"/>
      <c r="K235" s="41"/>
      <c r="L235" s="45"/>
      <c r="M235" s="229"/>
      <c r="N235" s="230"/>
      <c r="O235" s="85"/>
      <c r="P235" s="85"/>
      <c r="Q235" s="85"/>
      <c r="R235" s="85"/>
      <c r="S235" s="85"/>
      <c r="T235" s="86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T235" s="18" t="s">
        <v>144</v>
      </c>
      <c r="AU235" s="18" t="s">
        <v>80</v>
      </c>
    </row>
    <row r="236" s="2" customFormat="1">
      <c r="A236" s="39"/>
      <c r="B236" s="40"/>
      <c r="C236" s="41"/>
      <c r="D236" s="226" t="s">
        <v>146</v>
      </c>
      <c r="E236" s="41"/>
      <c r="F236" s="233" t="s">
        <v>451</v>
      </c>
      <c r="G236" s="41"/>
      <c r="H236" s="41"/>
      <c r="I236" s="228"/>
      <c r="J236" s="41"/>
      <c r="K236" s="41"/>
      <c r="L236" s="45"/>
      <c r="M236" s="229"/>
      <c r="N236" s="230"/>
      <c r="O236" s="85"/>
      <c r="P236" s="85"/>
      <c r="Q236" s="85"/>
      <c r="R236" s="85"/>
      <c r="S236" s="85"/>
      <c r="T236" s="86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8" t="s">
        <v>146</v>
      </c>
      <c r="AU236" s="18" t="s">
        <v>80</v>
      </c>
    </row>
    <row r="237" s="13" customFormat="1">
      <c r="A237" s="13"/>
      <c r="B237" s="234"/>
      <c r="C237" s="235"/>
      <c r="D237" s="226" t="s">
        <v>148</v>
      </c>
      <c r="E237" s="236" t="s">
        <v>19</v>
      </c>
      <c r="F237" s="237" t="s">
        <v>767</v>
      </c>
      <c r="G237" s="235"/>
      <c r="H237" s="238">
        <v>2</v>
      </c>
      <c r="I237" s="239"/>
      <c r="J237" s="235"/>
      <c r="K237" s="235"/>
      <c r="L237" s="240"/>
      <c r="M237" s="241"/>
      <c r="N237" s="242"/>
      <c r="O237" s="242"/>
      <c r="P237" s="242"/>
      <c r="Q237" s="242"/>
      <c r="R237" s="242"/>
      <c r="S237" s="242"/>
      <c r="T237" s="24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4" t="s">
        <v>148</v>
      </c>
      <c r="AU237" s="244" t="s">
        <v>80</v>
      </c>
      <c r="AV237" s="13" t="s">
        <v>80</v>
      </c>
      <c r="AW237" s="13" t="s">
        <v>32</v>
      </c>
      <c r="AX237" s="13" t="s">
        <v>78</v>
      </c>
      <c r="AY237" s="244" t="s">
        <v>133</v>
      </c>
    </row>
    <row r="238" s="2" customFormat="1" ht="16.5" customHeight="1">
      <c r="A238" s="39"/>
      <c r="B238" s="40"/>
      <c r="C238" s="213" t="s">
        <v>353</v>
      </c>
      <c r="D238" s="213" t="s">
        <v>135</v>
      </c>
      <c r="E238" s="214" t="s">
        <v>768</v>
      </c>
      <c r="F238" s="215" t="s">
        <v>769</v>
      </c>
      <c r="G238" s="216" t="s">
        <v>181</v>
      </c>
      <c r="H238" s="217">
        <v>105</v>
      </c>
      <c r="I238" s="218"/>
      <c r="J238" s="219">
        <f>ROUND(I238*H238,2)</f>
        <v>0</v>
      </c>
      <c r="K238" s="215" t="s">
        <v>139</v>
      </c>
      <c r="L238" s="45"/>
      <c r="M238" s="220" t="s">
        <v>19</v>
      </c>
      <c r="N238" s="221" t="s">
        <v>42</v>
      </c>
      <c r="O238" s="85"/>
      <c r="P238" s="222">
        <f>O238*H238</f>
        <v>0</v>
      </c>
      <c r="Q238" s="222">
        <v>6.9999999999999994E-05</v>
      </c>
      <c r="R238" s="222">
        <f>Q238*H238</f>
        <v>0.0073499999999999998</v>
      </c>
      <c r="S238" s="222">
        <v>0</v>
      </c>
      <c r="T238" s="223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24" t="s">
        <v>140</v>
      </c>
      <c r="AT238" s="224" t="s">
        <v>135</v>
      </c>
      <c r="AU238" s="224" t="s">
        <v>80</v>
      </c>
      <c r="AY238" s="18" t="s">
        <v>133</v>
      </c>
      <c r="BE238" s="225">
        <f>IF(N238="základní",J238,0)</f>
        <v>0</v>
      </c>
      <c r="BF238" s="225">
        <f>IF(N238="snížená",J238,0)</f>
        <v>0</v>
      </c>
      <c r="BG238" s="225">
        <f>IF(N238="zákl. přenesená",J238,0)</f>
        <v>0</v>
      </c>
      <c r="BH238" s="225">
        <f>IF(N238="sníž. přenesená",J238,0)</f>
        <v>0</v>
      </c>
      <c r="BI238" s="225">
        <f>IF(N238="nulová",J238,0)</f>
        <v>0</v>
      </c>
      <c r="BJ238" s="18" t="s">
        <v>78</v>
      </c>
      <c r="BK238" s="225">
        <f>ROUND(I238*H238,2)</f>
        <v>0</v>
      </c>
      <c r="BL238" s="18" t="s">
        <v>140</v>
      </c>
      <c r="BM238" s="224" t="s">
        <v>770</v>
      </c>
    </row>
    <row r="239" s="2" customFormat="1">
      <c r="A239" s="39"/>
      <c r="B239" s="40"/>
      <c r="C239" s="41"/>
      <c r="D239" s="226" t="s">
        <v>142</v>
      </c>
      <c r="E239" s="41"/>
      <c r="F239" s="227" t="s">
        <v>771</v>
      </c>
      <c r="G239" s="41"/>
      <c r="H239" s="41"/>
      <c r="I239" s="228"/>
      <c r="J239" s="41"/>
      <c r="K239" s="41"/>
      <c r="L239" s="45"/>
      <c r="M239" s="229"/>
      <c r="N239" s="230"/>
      <c r="O239" s="85"/>
      <c r="P239" s="85"/>
      <c r="Q239" s="85"/>
      <c r="R239" s="85"/>
      <c r="S239" s="85"/>
      <c r="T239" s="86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8" t="s">
        <v>142</v>
      </c>
      <c r="AU239" s="18" t="s">
        <v>80</v>
      </c>
    </row>
    <row r="240" s="2" customFormat="1">
      <c r="A240" s="39"/>
      <c r="B240" s="40"/>
      <c r="C240" s="41"/>
      <c r="D240" s="231" t="s">
        <v>144</v>
      </c>
      <c r="E240" s="41"/>
      <c r="F240" s="232" t="s">
        <v>772</v>
      </c>
      <c r="G240" s="41"/>
      <c r="H240" s="41"/>
      <c r="I240" s="228"/>
      <c r="J240" s="41"/>
      <c r="K240" s="41"/>
      <c r="L240" s="45"/>
      <c r="M240" s="229"/>
      <c r="N240" s="230"/>
      <c r="O240" s="85"/>
      <c r="P240" s="85"/>
      <c r="Q240" s="85"/>
      <c r="R240" s="85"/>
      <c r="S240" s="85"/>
      <c r="T240" s="86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T240" s="18" t="s">
        <v>144</v>
      </c>
      <c r="AU240" s="18" t="s">
        <v>80</v>
      </c>
    </row>
    <row r="241" s="13" customFormat="1">
      <c r="A241" s="13"/>
      <c r="B241" s="234"/>
      <c r="C241" s="235"/>
      <c r="D241" s="226" t="s">
        <v>148</v>
      </c>
      <c r="E241" s="236" t="s">
        <v>19</v>
      </c>
      <c r="F241" s="237" t="s">
        <v>773</v>
      </c>
      <c r="G241" s="235"/>
      <c r="H241" s="238">
        <v>105</v>
      </c>
      <c r="I241" s="239"/>
      <c r="J241" s="235"/>
      <c r="K241" s="235"/>
      <c r="L241" s="240"/>
      <c r="M241" s="241"/>
      <c r="N241" s="242"/>
      <c r="O241" s="242"/>
      <c r="P241" s="242"/>
      <c r="Q241" s="242"/>
      <c r="R241" s="242"/>
      <c r="S241" s="242"/>
      <c r="T241" s="24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4" t="s">
        <v>148</v>
      </c>
      <c r="AU241" s="244" t="s">
        <v>80</v>
      </c>
      <c r="AV241" s="13" t="s">
        <v>80</v>
      </c>
      <c r="AW241" s="13" t="s">
        <v>32</v>
      </c>
      <c r="AX241" s="13" t="s">
        <v>78</v>
      </c>
      <c r="AY241" s="244" t="s">
        <v>133</v>
      </c>
    </row>
    <row r="242" s="12" customFormat="1" ht="22.8" customHeight="1">
      <c r="A242" s="12"/>
      <c r="B242" s="197"/>
      <c r="C242" s="198"/>
      <c r="D242" s="199" t="s">
        <v>70</v>
      </c>
      <c r="E242" s="211" t="s">
        <v>207</v>
      </c>
      <c r="F242" s="211" t="s">
        <v>464</v>
      </c>
      <c r="G242" s="198"/>
      <c r="H242" s="198"/>
      <c r="I242" s="201"/>
      <c r="J242" s="212">
        <f>BK242</f>
        <v>0</v>
      </c>
      <c r="K242" s="198"/>
      <c r="L242" s="203"/>
      <c r="M242" s="204"/>
      <c r="N242" s="205"/>
      <c r="O242" s="205"/>
      <c r="P242" s="206">
        <f>SUM(P243:P291)</f>
        <v>0</v>
      </c>
      <c r="Q242" s="205"/>
      <c r="R242" s="206">
        <f>SUM(R243:R291)</f>
        <v>26.779042599999997</v>
      </c>
      <c r="S242" s="205"/>
      <c r="T242" s="207">
        <f>SUM(T243:T291)</f>
        <v>0</v>
      </c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R242" s="208" t="s">
        <v>78</v>
      </c>
      <c r="AT242" s="209" t="s">
        <v>70</v>
      </c>
      <c r="AU242" s="209" t="s">
        <v>78</v>
      </c>
      <c r="AY242" s="208" t="s">
        <v>133</v>
      </c>
      <c r="BK242" s="210">
        <f>SUM(BK243:BK291)</f>
        <v>0</v>
      </c>
    </row>
    <row r="243" s="2" customFormat="1" ht="16.5" customHeight="1">
      <c r="A243" s="39"/>
      <c r="B243" s="40"/>
      <c r="C243" s="213" t="s">
        <v>362</v>
      </c>
      <c r="D243" s="213" t="s">
        <v>135</v>
      </c>
      <c r="E243" s="214" t="s">
        <v>466</v>
      </c>
      <c r="F243" s="215" t="s">
        <v>467</v>
      </c>
      <c r="G243" s="216" t="s">
        <v>406</v>
      </c>
      <c r="H243" s="217">
        <v>5</v>
      </c>
      <c r="I243" s="218"/>
      <c r="J243" s="219">
        <f>ROUND(I243*H243,2)</f>
        <v>0</v>
      </c>
      <c r="K243" s="215" t="s">
        <v>139</v>
      </c>
      <c r="L243" s="45"/>
      <c r="M243" s="220" t="s">
        <v>19</v>
      </c>
      <c r="N243" s="221" t="s">
        <v>42</v>
      </c>
      <c r="O243" s="85"/>
      <c r="P243" s="222">
        <f>O243*H243</f>
        <v>0</v>
      </c>
      <c r="Q243" s="222">
        <v>0.00069999999999999999</v>
      </c>
      <c r="R243" s="222">
        <f>Q243*H243</f>
        <v>0.0035000000000000001</v>
      </c>
      <c r="S243" s="222">
        <v>0</v>
      </c>
      <c r="T243" s="223">
        <f>S243*H243</f>
        <v>0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224" t="s">
        <v>140</v>
      </c>
      <c r="AT243" s="224" t="s">
        <v>135</v>
      </c>
      <c r="AU243" s="224" t="s">
        <v>80</v>
      </c>
      <c r="AY243" s="18" t="s">
        <v>133</v>
      </c>
      <c r="BE243" s="225">
        <f>IF(N243="základní",J243,0)</f>
        <v>0</v>
      </c>
      <c r="BF243" s="225">
        <f>IF(N243="snížená",J243,0)</f>
        <v>0</v>
      </c>
      <c r="BG243" s="225">
        <f>IF(N243="zákl. přenesená",J243,0)</f>
        <v>0</v>
      </c>
      <c r="BH243" s="225">
        <f>IF(N243="sníž. přenesená",J243,0)</f>
        <v>0</v>
      </c>
      <c r="BI243" s="225">
        <f>IF(N243="nulová",J243,0)</f>
        <v>0</v>
      </c>
      <c r="BJ243" s="18" t="s">
        <v>78</v>
      </c>
      <c r="BK243" s="225">
        <f>ROUND(I243*H243,2)</f>
        <v>0</v>
      </c>
      <c r="BL243" s="18" t="s">
        <v>140</v>
      </c>
      <c r="BM243" s="224" t="s">
        <v>774</v>
      </c>
    </row>
    <row r="244" s="2" customFormat="1">
      <c r="A244" s="39"/>
      <c r="B244" s="40"/>
      <c r="C244" s="41"/>
      <c r="D244" s="226" t="s">
        <v>142</v>
      </c>
      <c r="E244" s="41"/>
      <c r="F244" s="227" t="s">
        <v>469</v>
      </c>
      <c r="G244" s="41"/>
      <c r="H244" s="41"/>
      <c r="I244" s="228"/>
      <c r="J244" s="41"/>
      <c r="K244" s="41"/>
      <c r="L244" s="45"/>
      <c r="M244" s="229"/>
      <c r="N244" s="230"/>
      <c r="O244" s="85"/>
      <c r="P244" s="85"/>
      <c r="Q244" s="85"/>
      <c r="R244" s="85"/>
      <c r="S244" s="85"/>
      <c r="T244" s="86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T244" s="18" t="s">
        <v>142</v>
      </c>
      <c r="AU244" s="18" t="s">
        <v>80</v>
      </c>
    </row>
    <row r="245" s="2" customFormat="1">
      <c r="A245" s="39"/>
      <c r="B245" s="40"/>
      <c r="C245" s="41"/>
      <c r="D245" s="231" t="s">
        <v>144</v>
      </c>
      <c r="E245" s="41"/>
      <c r="F245" s="232" t="s">
        <v>470</v>
      </c>
      <c r="G245" s="41"/>
      <c r="H245" s="41"/>
      <c r="I245" s="228"/>
      <c r="J245" s="41"/>
      <c r="K245" s="41"/>
      <c r="L245" s="45"/>
      <c r="M245" s="229"/>
      <c r="N245" s="230"/>
      <c r="O245" s="85"/>
      <c r="P245" s="85"/>
      <c r="Q245" s="85"/>
      <c r="R245" s="85"/>
      <c r="S245" s="85"/>
      <c r="T245" s="86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144</v>
      </c>
      <c r="AU245" s="18" t="s">
        <v>80</v>
      </c>
    </row>
    <row r="246" s="2" customFormat="1">
      <c r="A246" s="39"/>
      <c r="B246" s="40"/>
      <c r="C246" s="41"/>
      <c r="D246" s="226" t="s">
        <v>146</v>
      </c>
      <c r="E246" s="41"/>
      <c r="F246" s="233" t="s">
        <v>471</v>
      </c>
      <c r="G246" s="41"/>
      <c r="H246" s="41"/>
      <c r="I246" s="228"/>
      <c r="J246" s="41"/>
      <c r="K246" s="41"/>
      <c r="L246" s="45"/>
      <c r="M246" s="229"/>
      <c r="N246" s="230"/>
      <c r="O246" s="85"/>
      <c r="P246" s="85"/>
      <c r="Q246" s="85"/>
      <c r="R246" s="85"/>
      <c r="S246" s="85"/>
      <c r="T246" s="86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T246" s="18" t="s">
        <v>146</v>
      </c>
      <c r="AU246" s="18" t="s">
        <v>80</v>
      </c>
    </row>
    <row r="247" s="13" customFormat="1">
      <c r="A247" s="13"/>
      <c r="B247" s="234"/>
      <c r="C247" s="235"/>
      <c r="D247" s="226" t="s">
        <v>148</v>
      </c>
      <c r="E247" s="236" t="s">
        <v>19</v>
      </c>
      <c r="F247" s="237" t="s">
        <v>775</v>
      </c>
      <c r="G247" s="235"/>
      <c r="H247" s="238">
        <v>5</v>
      </c>
      <c r="I247" s="239"/>
      <c r="J247" s="235"/>
      <c r="K247" s="235"/>
      <c r="L247" s="240"/>
      <c r="M247" s="241"/>
      <c r="N247" s="242"/>
      <c r="O247" s="242"/>
      <c r="P247" s="242"/>
      <c r="Q247" s="242"/>
      <c r="R247" s="242"/>
      <c r="S247" s="242"/>
      <c r="T247" s="24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4" t="s">
        <v>148</v>
      </c>
      <c r="AU247" s="244" t="s">
        <v>80</v>
      </c>
      <c r="AV247" s="13" t="s">
        <v>80</v>
      </c>
      <c r="AW247" s="13" t="s">
        <v>32</v>
      </c>
      <c r="AX247" s="13" t="s">
        <v>78</v>
      </c>
      <c r="AY247" s="244" t="s">
        <v>133</v>
      </c>
    </row>
    <row r="248" s="2" customFormat="1" ht="16.5" customHeight="1">
      <c r="A248" s="39"/>
      <c r="B248" s="40"/>
      <c r="C248" s="256" t="s">
        <v>370</v>
      </c>
      <c r="D248" s="256" t="s">
        <v>261</v>
      </c>
      <c r="E248" s="257" t="s">
        <v>474</v>
      </c>
      <c r="F248" s="258" t="s">
        <v>475</v>
      </c>
      <c r="G248" s="259" t="s">
        <v>406</v>
      </c>
      <c r="H248" s="260">
        <v>1</v>
      </c>
      <c r="I248" s="261"/>
      <c r="J248" s="262">
        <f>ROUND(I248*H248,2)</f>
        <v>0</v>
      </c>
      <c r="K248" s="258" t="s">
        <v>139</v>
      </c>
      <c r="L248" s="263"/>
      <c r="M248" s="264" t="s">
        <v>19</v>
      </c>
      <c r="N248" s="265" t="s">
        <v>42</v>
      </c>
      <c r="O248" s="85"/>
      <c r="P248" s="222">
        <f>O248*H248</f>
        <v>0</v>
      </c>
      <c r="Q248" s="222">
        <v>0.0016999999999999999</v>
      </c>
      <c r="R248" s="222">
        <f>Q248*H248</f>
        <v>0.0016999999999999999</v>
      </c>
      <c r="S248" s="222">
        <v>0</v>
      </c>
      <c r="T248" s="223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24" t="s">
        <v>194</v>
      </c>
      <c r="AT248" s="224" t="s">
        <v>261</v>
      </c>
      <c r="AU248" s="224" t="s">
        <v>80</v>
      </c>
      <c r="AY248" s="18" t="s">
        <v>133</v>
      </c>
      <c r="BE248" s="225">
        <f>IF(N248="základní",J248,0)</f>
        <v>0</v>
      </c>
      <c r="BF248" s="225">
        <f>IF(N248="snížená",J248,0)</f>
        <v>0</v>
      </c>
      <c r="BG248" s="225">
        <f>IF(N248="zákl. přenesená",J248,0)</f>
        <v>0</v>
      </c>
      <c r="BH248" s="225">
        <f>IF(N248="sníž. přenesená",J248,0)</f>
        <v>0</v>
      </c>
      <c r="BI248" s="225">
        <f>IF(N248="nulová",J248,0)</f>
        <v>0</v>
      </c>
      <c r="BJ248" s="18" t="s">
        <v>78</v>
      </c>
      <c r="BK248" s="225">
        <f>ROUND(I248*H248,2)</f>
        <v>0</v>
      </c>
      <c r="BL248" s="18" t="s">
        <v>140</v>
      </c>
      <c r="BM248" s="224" t="s">
        <v>776</v>
      </c>
    </row>
    <row r="249" s="2" customFormat="1">
      <c r="A249" s="39"/>
      <c r="B249" s="40"/>
      <c r="C249" s="41"/>
      <c r="D249" s="226" t="s">
        <v>142</v>
      </c>
      <c r="E249" s="41"/>
      <c r="F249" s="227" t="s">
        <v>475</v>
      </c>
      <c r="G249" s="41"/>
      <c r="H249" s="41"/>
      <c r="I249" s="228"/>
      <c r="J249" s="41"/>
      <c r="K249" s="41"/>
      <c r="L249" s="45"/>
      <c r="M249" s="229"/>
      <c r="N249" s="230"/>
      <c r="O249" s="85"/>
      <c r="P249" s="85"/>
      <c r="Q249" s="85"/>
      <c r="R249" s="85"/>
      <c r="S249" s="85"/>
      <c r="T249" s="86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T249" s="18" t="s">
        <v>142</v>
      </c>
      <c r="AU249" s="18" t="s">
        <v>80</v>
      </c>
    </row>
    <row r="250" s="13" customFormat="1">
      <c r="A250" s="13"/>
      <c r="B250" s="234"/>
      <c r="C250" s="235"/>
      <c r="D250" s="226" t="s">
        <v>148</v>
      </c>
      <c r="E250" s="236" t="s">
        <v>19</v>
      </c>
      <c r="F250" s="237" t="s">
        <v>777</v>
      </c>
      <c r="G250" s="235"/>
      <c r="H250" s="238">
        <v>1</v>
      </c>
      <c r="I250" s="239"/>
      <c r="J250" s="235"/>
      <c r="K250" s="235"/>
      <c r="L250" s="240"/>
      <c r="M250" s="241"/>
      <c r="N250" s="242"/>
      <c r="O250" s="242"/>
      <c r="P250" s="242"/>
      <c r="Q250" s="242"/>
      <c r="R250" s="242"/>
      <c r="S250" s="242"/>
      <c r="T250" s="24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4" t="s">
        <v>148</v>
      </c>
      <c r="AU250" s="244" t="s">
        <v>80</v>
      </c>
      <c r="AV250" s="13" t="s">
        <v>80</v>
      </c>
      <c r="AW250" s="13" t="s">
        <v>32</v>
      </c>
      <c r="AX250" s="13" t="s">
        <v>78</v>
      </c>
      <c r="AY250" s="244" t="s">
        <v>133</v>
      </c>
    </row>
    <row r="251" s="2" customFormat="1" ht="16.5" customHeight="1">
      <c r="A251" s="39"/>
      <c r="B251" s="40"/>
      <c r="C251" s="256" t="s">
        <v>378</v>
      </c>
      <c r="D251" s="256" t="s">
        <v>261</v>
      </c>
      <c r="E251" s="257" t="s">
        <v>479</v>
      </c>
      <c r="F251" s="258" t="s">
        <v>480</v>
      </c>
      <c r="G251" s="259" t="s">
        <v>406</v>
      </c>
      <c r="H251" s="260">
        <v>2</v>
      </c>
      <c r="I251" s="261"/>
      <c r="J251" s="262">
        <f>ROUND(I251*H251,2)</f>
        <v>0</v>
      </c>
      <c r="K251" s="258" t="s">
        <v>139</v>
      </c>
      <c r="L251" s="263"/>
      <c r="M251" s="264" t="s">
        <v>19</v>
      </c>
      <c r="N251" s="265" t="s">
        <v>42</v>
      </c>
      <c r="O251" s="85"/>
      <c r="P251" s="222">
        <f>O251*H251</f>
        <v>0</v>
      </c>
      <c r="Q251" s="222">
        <v>0.00089999999999999998</v>
      </c>
      <c r="R251" s="222">
        <f>Q251*H251</f>
        <v>0.0018</v>
      </c>
      <c r="S251" s="222">
        <v>0</v>
      </c>
      <c r="T251" s="223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24" t="s">
        <v>194</v>
      </c>
      <c r="AT251" s="224" t="s">
        <v>261</v>
      </c>
      <c r="AU251" s="224" t="s">
        <v>80</v>
      </c>
      <c r="AY251" s="18" t="s">
        <v>133</v>
      </c>
      <c r="BE251" s="225">
        <f>IF(N251="základní",J251,0)</f>
        <v>0</v>
      </c>
      <c r="BF251" s="225">
        <f>IF(N251="snížená",J251,0)</f>
        <v>0</v>
      </c>
      <c r="BG251" s="225">
        <f>IF(N251="zákl. přenesená",J251,0)</f>
        <v>0</v>
      </c>
      <c r="BH251" s="225">
        <f>IF(N251="sníž. přenesená",J251,0)</f>
        <v>0</v>
      </c>
      <c r="BI251" s="225">
        <f>IF(N251="nulová",J251,0)</f>
        <v>0</v>
      </c>
      <c r="BJ251" s="18" t="s">
        <v>78</v>
      </c>
      <c r="BK251" s="225">
        <f>ROUND(I251*H251,2)</f>
        <v>0</v>
      </c>
      <c r="BL251" s="18" t="s">
        <v>140</v>
      </c>
      <c r="BM251" s="224" t="s">
        <v>778</v>
      </c>
    </row>
    <row r="252" s="2" customFormat="1">
      <c r="A252" s="39"/>
      <c r="B252" s="40"/>
      <c r="C252" s="41"/>
      <c r="D252" s="226" t="s">
        <v>142</v>
      </c>
      <c r="E252" s="41"/>
      <c r="F252" s="227" t="s">
        <v>480</v>
      </c>
      <c r="G252" s="41"/>
      <c r="H252" s="41"/>
      <c r="I252" s="228"/>
      <c r="J252" s="41"/>
      <c r="K252" s="41"/>
      <c r="L252" s="45"/>
      <c r="M252" s="229"/>
      <c r="N252" s="230"/>
      <c r="O252" s="85"/>
      <c r="P252" s="85"/>
      <c r="Q252" s="85"/>
      <c r="R252" s="85"/>
      <c r="S252" s="85"/>
      <c r="T252" s="86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8" t="s">
        <v>142</v>
      </c>
      <c r="AU252" s="18" t="s">
        <v>80</v>
      </c>
    </row>
    <row r="253" s="13" customFormat="1">
      <c r="A253" s="13"/>
      <c r="B253" s="234"/>
      <c r="C253" s="235"/>
      <c r="D253" s="226" t="s">
        <v>148</v>
      </c>
      <c r="E253" s="236" t="s">
        <v>19</v>
      </c>
      <c r="F253" s="237" t="s">
        <v>779</v>
      </c>
      <c r="G253" s="235"/>
      <c r="H253" s="238">
        <v>2</v>
      </c>
      <c r="I253" s="239"/>
      <c r="J253" s="235"/>
      <c r="K253" s="235"/>
      <c r="L253" s="240"/>
      <c r="M253" s="241"/>
      <c r="N253" s="242"/>
      <c r="O253" s="242"/>
      <c r="P253" s="242"/>
      <c r="Q253" s="242"/>
      <c r="R253" s="242"/>
      <c r="S253" s="242"/>
      <c r="T253" s="24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4" t="s">
        <v>148</v>
      </c>
      <c r="AU253" s="244" t="s">
        <v>80</v>
      </c>
      <c r="AV253" s="13" t="s">
        <v>80</v>
      </c>
      <c r="AW253" s="13" t="s">
        <v>32</v>
      </c>
      <c r="AX253" s="13" t="s">
        <v>78</v>
      </c>
      <c r="AY253" s="244" t="s">
        <v>133</v>
      </c>
    </row>
    <row r="254" s="2" customFormat="1" ht="16.5" customHeight="1">
      <c r="A254" s="39"/>
      <c r="B254" s="40"/>
      <c r="C254" s="256" t="s">
        <v>386</v>
      </c>
      <c r="D254" s="256" t="s">
        <v>261</v>
      </c>
      <c r="E254" s="257" t="s">
        <v>780</v>
      </c>
      <c r="F254" s="258" t="s">
        <v>781</v>
      </c>
      <c r="G254" s="259" t="s">
        <v>406</v>
      </c>
      <c r="H254" s="260">
        <v>2</v>
      </c>
      <c r="I254" s="261"/>
      <c r="J254" s="262">
        <f>ROUND(I254*H254,2)</f>
        <v>0</v>
      </c>
      <c r="K254" s="258" t="s">
        <v>139</v>
      </c>
      <c r="L254" s="263"/>
      <c r="M254" s="264" t="s">
        <v>19</v>
      </c>
      <c r="N254" s="265" t="s">
        <v>42</v>
      </c>
      <c r="O254" s="85"/>
      <c r="P254" s="222">
        <f>O254*H254</f>
        <v>0</v>
      </c>
      <c r="Q254" s="222">
        <v>0.0035000000000000001</v>
      </c>
      <c r="R254" s="222">
        <f>Q254*H254</f>
        <v>0.0070000000000000001</v>
      </c>
      <c r="S254" s="222">
        <v>0</v>
      </c>
      <c r="T254" s="223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24" t="s">
        <v>194</v>
      </c>
      <c r="AT254" s="224" t="s">
        <v>261</v>
      </c>
      <c r="AU254" s="224" t="s">
        <v>80</v>
      </c>
      <c r="AY254" s="18" t="s">
        <v>133</v>
      </c>
      <c r="BE254" s="225">
        <f>IF(N254="základní",J254,0)</f>
        <v>0</v>
      </c>
      <c r="BF254" s="225">
        <f>IF(N254="snížená",J254,0)</f>
        <v>0</v>
      </c>
      <c r="BG254" s="225">
        <f>IF(N254="zákl. přenesená",J254,0)</f>
        <v>0</v>
      </c>
      <c r="BH254" s="225">
        <f>IF(N254="sníž. přenesená",J254,0)</f>
        <v>0</v>
      </c>
      <c r="BI254" s="225">
        <f>IF(N254="nulová",J254,0)</f>
        <v>0</v>
      </c>
      <c r="BJ254" s="18" t="s">
        <v>78</v>
      </c>
      <c r="BK254" s="225">
        <f>ROUND(I254*H254,2)</f>
        <v>0</v>
      </c>
      <c r="BL254" s="18" t="s">
        <v>140</v>
      </c>
      <c r="BM254" s="224" t="s">
        <v>782</v>
      </c>
    </row>
    <row r="255" s="2" customFormat="1">
      <c r="A255" s="39"/>
      <c r="B255" s="40"/>
      <c r="C255" s="41"/>
      <c r="D255" s="226" t="s">
        <v>142</v>
      </c>
      <c r="E255" s="41"/>
      <c r="F255" s="227" t="s">
        <v>781</v>
      </c>
      <c r="G255" s="41"/>
      <c r="H255" s="41"/>
      <c r="I255" s="228"/>
      <c r="J255" s="41"/>
      <c r="K255" s="41"/>
      <c r="L255" s="45"/>
      <c r="M255" s="229"/>
      <c r="N255" s="230"/>
      <c r="O255" s="85"/>
      <c r="P255" s="85"/>
      <c r="Q255" s="85"/>
      <c r="R255" s="85"/>
      <c r="S255" s="85"/>
      <c r="T255" s="86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T255" s="18" t="s">
        <v>142</v>
      </c>
      <c r="AU255" s="18" t="s">
        <v>80</v>
      </c>
    </row>
    <row r="256" s="13" customFormat="1">
      <c r="A256" s="13"/>
      <c r="B256" s="234"/>
      <c r="C256" s="235"/>
      <c r="D256" s="226" t="s">
        <v>148</v>
      </c>
      <c r="E256" s="236" t="s">
        <v>19</v>
      </c>
      <c r="F256" s="237" t="s">
        <v>783</v>
      </c>
      <c r="G256" s="235"/>
      <c r="H256" s="238">
        <v>2</v>
      </c>
      <c r="I256" s="239"/>
      <c r="J256" s="235"/>
      <c r="K256" s="235"/>
      <c r="L256" s="240"/>
      <c r="M256" s="241"/>
      <c r="N256" s="242"/>
      <c r="O256" s="242"/>
      <c r="P256" s="242"/>
      <c r="Q256" s="242"/>
      <c r="R256" s="242"/>
      <c r="S256" s="242"/>
      <c r="T256" s="24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4" t="s">
        <v>148</v>
      </c>
      <c r="AU256" s="244" t="s">
        <v>80</v>
      </c>
      <c r="AV256" s="13" t="s">
        <v>80</v>
      </c>
      <c r="AW256" s="13" t="s">
        <v>32</v>
      </c>
      <c r="AX256" s="13" t="s">
        <v>78</v>
      </c>
      <c r="AY256" s="244" t="s">
        <v>133</v>
      </c>
    </row>
    <row r="257" s="2" customFormat="1" ht="16.5" customHeight="1">
      <c r="A257" s="39"/>
      <c r="B257" s="40"/>
      <c r="C257" s="213" t="s">
        <v>395</v>
      </c>
      <c r="D257" s="213" t="s">
        <v>135</v>
      </c>
      <c r="E257" s="214" t="s">
        <v>496</v>
      </c>
      <c r="F257" s="215" t="s">
        <v>497</v>
      </c>
      <c r="G257" s="216" t="s">
        <v>406</v>
      </c>
      <c r="H257" s="217">
        <v>2</v>
      </c>
      <c r="I257" s="218"/>
      <c r="J257" s="219">
        <f>ROUND(I257*H257,2)</f>
        <v>0</v>
      </c>
      <c r="K257" s="215" t="s">
        <v>139</v>
      </c>
      <c r="L257" s="45"/>
      <c r="M257" s="220" t="s">
        <v>19</v>
      </c>
      <c r="N257" s="221" t="s">
        <v>42</v>
      </c>
      <c r="O257" s="85"/>
      <c r="P257" s="222">
        <f>O257*H257</f>
        <v>0</v>
      </c>
      <c r="Q257" s="222">
        <v>0.11241</v>
      </c>
      <c r="R257" s="222">
        <f>Q257*H257</f>
        <v>0.22481999999999999</v>
      </c>
      <c r="S257" s="222">
        <v>0</v>
      </c>
      <c r="T257" s="223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24" t="s">
        <v>140</v>
      </c>
      <c r="AT257" s="224" t="s">
        <v>135</v>
      </c>
      <c r="AU257" s="224" t="s">
        <v>80</v>
      </c>
      <c r="AY257" s="18" t="s">
        <v>133</v>
      </c>
      <c r="BE257" s="225">
        <f>IF(N257="základní",J257,0)</f>
        <v>0</v>
      </c>
      <c r="BF257" s="225">
        <f>IF(N257="snížená",J257,0)</f>
        <v>0</v>
      </c>
      <c r="BG257" s="225">
        <f>IF(N257="zákl. přenesená",J257,0)</f>
        <v>0</v>
      </c>
      <c r="BH257" s="225">
        <f>IF(N257="sníž. přenesená",J257,0)</f>
        <v>0</v>
      </c>
      <c r="BI257" s="225">
        <f>IF(N257="nulová",J257,0)</f>
        <v>0</v>
      </c>
      <c r="BJ257" s="18" t="s">
        <v>78</v>
      </c>
      <c r="BK257" s="225">
        <f>ROUND(I257*H257,2)</f>
        <v>0</v>
      </c>
      <c r="BL257" s="18" t="s">
        <v>140</v>
      </c>
      <c r="BM257" s="224" t="s">
        <v>784</v>
      </c>
    </row>
    <row r="258" s="2" customFormat="1">
      <c r="A258" s="39"/>
      <c r="B258" s="40"/>
      <c r="C258" s="41"/>
      <c r="D258" s="226" t="s">
        <v>142</v>
      </c>
      <c r="E258" s="41"/>
      <c r="F258" s="227" t="s">
        <v>499</v>
      </c>
      <c r="G258" s="41"/>
      <c r="H258" s="41"/>
      <c r="I258" s="228"/>
      <c r="J258" s="41"/>
      <c r="K258" s="41"/>
      <c r="L258" s="45"/>
      <c r="M258" s="229"/>
      <c r="N258" s="230"/>
      <c r="O258" s="85"/>
      <c r="P258" s="85"/>
      <c r="Q258" s="85"/>
      <c r="R258" s="85"/>
      <c r="S258" s="85"/>
      <c r="T258" s="86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8" t="s">
        <v>142</v>
      </c>
      <c r="AU258" s="18" t="s">
        <v>80</v>
      </c>
    </row>
    <row r="259" s="2" customFormat="1">
      <c r="A259" s="39"/>
      <c r="B259" s="40"/>
      <c r="C259" s="41"/>
      <c r="D259" s="231" t="s">
        <v>144</v>
      </c>
      <c r="E259" s="41"/>
      <c r="F259" s="232" t="s">
        <v>500</v>
      </c>
      <c r="G259" s="41"/>
      <c r="H259" s="41"/>
      <c r="I259" s="228"/>
      <c r="J259" s="41"/>
      <c r="K259" s="41"/>
      <c r="L259" s="45"/>
      <c r="M259" s="229"/>
      <c r="N259" s="230"/>
      <c r="O259" s="85"/>
      <c r="P259" s="85"/>
      <c r="Q259" s="85"/>
      <c r="R259" s="85"/>
      <c r="S259" s="85"/>
      <c r="T259" s="86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T259" s="18" t="s">
        <v>144</v>
      </c>
      <c r="AU259" s="18" t="s">
        <v>80</v>
      </c>
    </row>
    <row r="260" s="2" customFormat="1">
      <c r="A260" s="39"/>
      <c r="B260" s="40"/>
      <c r="C260" s="41"/>
      <c r="D260" s="226" t="s">
        <v>146</v>
      </c>
      <c r="E260" s="41"/>
      <c r="F260" s="233" t="s">
        <v>501</v>
      </c>
      <c r="G260" s="41"/>
      <c r="H260" s="41"/>
      <c r="I260" s="228"/>
      <c r="J260" s="41"/>
      <c r="K260" s="41"/>
      <c r="L260" s="45"/>
      <c r="M260" s="229"/>
      <c r="N260" s="230"/>
      <c r="O260" s="85"/>
      <c r="P260" s="85"/>
      <c r="Q260" s="85"/>
      <c r="R260" s="85"/>
      <c r="S260" s="85"/>
      <c r="T260" s="86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8" t="s">
        <v>146</v>
      </c>
      <c r="AU260" s="18" t="s">
        <v>80</v>
      </c>
    </row>
    <row r="261" s="13" customFormat="1">
      <c r="A261" s="13"/>
      <c r="B261" s="234"/>
      <c r="C261" s="235"/>
      <c r="D261" s="226" t="s">
        <v>148</v>
      </c>
      <c r="E261" s="236" t="s">
        <v>19</v>
      </c>
      <c r="F261" s="237" t="s">
        <v>785</v>
      </c>
      <c r="G261" s="235"/>
      <c r="H261" s="238">
        <v>2</v>
      </c>
      <c r="I261" s="239"/>
      <c r="J261" s="235"/>
      <c r="K261" s="235"/>
      <c r="L261" s="240"/>
      <c r="M261" s="241"/>
      <c r="N261" s="242"/>
      <c r="O261" s="242"/>
      <c r="P261" s="242"/>
      <c r="Q261" s="242"/>
      <c r="R261" s="242"/>
      <c r="S261" s="242"/>
      <c r="T261" s="24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4" t="s">
        <v>148</v>
      </c>
      <c r="AU261" s="244" t="s">
        <v>80</v>
      </c>
      <c r="AV261" s="13" t="s">
        <v>80</v>
      </c>
      <c r="AW261" s="13" t="s">
        <v>32</v>
      </c>
      <c r="AX261" s="13" t="s">
        <v>78</v>
      </c>
      <c r="AY261" s="244" t="s">
        <v>133</v>
      </c>
    </row>
    <row r="262" s="2" customFormat="1" ht="16.5" customHeight="1">
      <c r="A262" s="39"/>
      <c r="B262" s="40"/>
      <c r="C262" s="256" t="s">
        <v>403</v>
      </c>
      <c r="D262" s="256" t="s">
        <v>261</v>
      </c>
      <c r="E262" s="257" t="s">
        <v>504</v>
      </c>
      <c r="F262" s="258" t="s">
        <v>505</v>
      </c>
      <c r="G262" s="259" t="s">
        <v>406</v>
      </c>
      <c r="H262" s="260">
        <v>2</v>
      </c>
      <c r="I262" s="261"/>
      <c r="J262" s="262">
        <f>ROUND(I262*H262,2)</f>
        <v>0</v>
      </c>
      <c r="K262" s="258" t="s">
        <v>139</v>
      </c>
      <c r="L262" s="263"/>
      <c r="M262" s="264" t="s">
        <v>19</v>
      </c>
      <c r="N262" s="265" t="s">
        <v>42</v>
      </c>
      <c r="O262" s="85"/>
      <c r="P262" s="222">
        <f>O262*H262</f>
        <v>0</v>
      </c>
      <c r="Q262" s="222">
        <v>0.0061000000000000004</v>
      </c>
      <c r="R262" s="222">
        <f>Q262*H262</f>
        <v>0.012200000000000001</v>
      </c>
      <c r="S262" s="222">
        <v>0</v>
      </c>
      <c r="T262" s="223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24" t="s">
        <v>194</v>
      </c>
      <c r="AT262" s="224" t="s">
        <v>261</v>
      </c>
      <c r="AU262" s="224" t="s">
        <v>80</v>
      </c>
      <c r="AY262" s="18" t="s">
        <v>133</v>
      </c>
      <c r="BE262" s="225">
        <f>IF(N262="základní",J262,0)</f>
        <v>0</v>
      </c>
      <c r="BF262" s="225">
        <f>IF(N262="snížená",J262,0)</f>
        <v>0</v>
      </c>
      <c r="BG262" s="225">
        <f>IF(N262="zákl. přenesená",J262,0)</f>
        <v>0</v>
      </c>
      <c r="BH262" s="225">
        <f>IF(N262="sníž. přenesená",J262,0)</f>
        <v>0</v>
      </c>
      <c r="BI262" s="225">
        <f>IF(N262="nulová",J262,0)</f>
        <v>0</v>
      </c>
      <c r="BJ262" s="18" t="s">
        <v>78</v>
      </c>
      <c r="BK262" s="225">
        <f>ROUND(I262*H262,2)</f>
        <v>0</v>
      </c>
      <c r="BL262" s="18" t="s">
        <v>140</v>
      </c>
      <c r="BM262" s="224" t="s">
        <v>786</v>
      </c>
    </row>
    <row r="263" s="2" customFormat="1">
      <c r="A263" s="39"/>
      <c r="B263" s="40"/>
      <c r="C263" s="41"/>
      <c r="D263" s="226" t="s">
        <v>142</v>
      </c>
      <c r="E263" s="41"/>
      <c r="F263" s="227" t="s">
        <v>505</v>
      </c>
      <c r="G263" s="41"/>
      <c r="H263" s="41"/>
      <c r="I263" s="228"/>
      <c r="J263" s="41"/>
      <c r="K263" s="41"/>
      <c r="L263" s="45"/>
      <c r="M263" s="229"/>
      <c r="N263" s="230"/>
      <c r="O263" s="85"/>
      <c r="P263" s="85"/>
      <c r="Q263" s="85"/>
      <c r="R263" s="85"/>
      <c r="S263" s="85"/>
      <c r="T263" s="86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T263" s="18" t="s">
        <v>142</v>
      </c>
      <c r="AU263" s="18" t="s">
        <v>80</v>
      </c>
    </row>
    <row r="264" s="2" customFormat="1" ht="16.5" customHeight="1">
      <c r="A264" s="39"/>
      <c r="B264" s="40"/>
      <c r="C264" s="256" t="s">
        <v>409</v>
      </c>
      <c r="D264" s="256" t="s">
        <v>261</v>
      </c>
      <c r="E264" s="257" t="s">
        <v>508</v>
      </c>
      <c r="F264" s="258" t="s">
        <v>509</v>
      </c>
      <c r="G264" s="259" t="s">
        <v>406</v>
      </c>
      <c r="H264" s="260">
        <v>2</v>
      </c>
      <c r="I264" s="261"/>
      <c r="J264" s="262">
        <f>ROUND(I264*H264,2)</f>
        <v>0</v>
      </c>
      <c r="K264" s="258" t="s">
        <v>139</v>
      </c>
      <c r="L264" s="263"/>
      <c r="M264" s="264" t="s">
        <v>19</v>
      </c>
      <c r="N264" s="265" t="s">
        <v>42</v>
      </c>
      <c r="O264" s="85"/>
      <c r="P264" s="222">
        <f>O264*H264</f>
        <v>0</v>
      </c>
      <c r="Q264" s="222">
        <v>0.0030000000000000001</v>
      </c>
      <c r="R264" s="222">
        <f>Q264*H264</f>
        <v>0.0060000000000000001</v>
      </c>
      <c r="S264" s="222">
        <v>0</v>
      </c>
      <c r="T264" s="223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24" t="s">
        <v>194</v>
      </c>
      <c r="AT264" s="224" t="s">
        <v>261</v>
      </c>
      <c r="AU264" s="224" t="s">
        <v>80</v>
      </c>
      <c r="AY264" s="18" t="s">
        <v>133</v>
      </c>
      <c r="BE264" s="225">
        <f>IF(N264="základní",J264,0)</f>
        <v>0</v>
      </c>
      <c r="BF264" s="225">
        <f>IF(N264="snížená",J264,0)</f>
        <v>0</v>
      </c>
      <c r="BG264" s="225">
        <f>IF(N264="zákl. přenesená",J264,0)</f>
        <v>0</v>
      </c>
      <c r="BH264" s="225">
        <f>IF(N264="sníž. přenesená",J264,0)</f>
        <v>0</v>
      </c>
      <c r="BI264" s="225">
        <f>IF(N264="nulová",J264,0)</f>
        <v>0</v>
      </c>
      <c r="BJ264" s="18" t="s">
        <v>78</v>
      </c>
      <c r="BK264" s="225">
        <f>ROUND(I264*H264,2)</f>
        <v>0</v>
      </c>
      <c r="BL264" s="18" t="s">
        <v>140</v>
      </c>
      <c r="BM264" s="224" t="s">
        <v>787</v>
      </c>
    </row>
    <row r="265" s="2" customFormat="1">
      <c r="A265" s="39"/>
      <c r="B265" s="40"/>
      <c r="C265" s="41"/>
      <c r="D265" s="226" t="s">
        <v>142</v>
      </c>
      <c r="E265" s="41"/>
      <c r="F265" s="227" t="s">
        <v>509</v>
      </c>
      <c r="G265" s="41"/>
      <c r="H265" s="41"/>
      <c r="I265" s="228"/>
      <c r="J265" s="41"/>
      <c r="K265" s="41"/>
      <c r="L265" s="45"/>
      <c r="M265" s="229"/>
      <c r="N265" s="230"/>
      <c r="O265" s="85"/>
      <c r="P265" s="85"/>
      <c r="Q265" s="85"/>
      <c r="R265" s="85"/>
      <c r="S265" s="85"/>
      <c r="T265" s="86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T265" s="18" t="s">
        <v>142</v>
      </c>
      <c r="AU265" s="18" t="s">
        <v>80</v>
      </c>
    </row>
    <row r="266" s="2" customFormat="1" ht="16.5" customHeight="1">
      <c r="A266" s="39"/>
      <c r="B266" s="40"/>
      <c r="C266" s="256" t="s">
        <v>415</v>
      </c>
      <c r="D266" s="256" t="s">
        <v>261</v>
      </c>
      <c r="E266" s="257" t="s">
        <v>512</v>
      </c>
      <c r="F266" s="258" t="s">
        <v>513</v>
      </c>
      <c r="G266" s="259" t="s">
        <v>406</v>
      </c>
      <c r="H266" s="260">
        <v>8</v>
      </c>
      <c r="I266" s="261"/>
      <c r="J266" s="262">
        <f>ROUND(I266*H266,2)</f>
        <v>0</v>
      </c>
      <c r="K266" s="258" t="s">
        <v>139</v>
      </c>
      <c r="L266" s="263"/>
      <c r="M266" s="264" t="s">
        <v>19</v>
      </c>
      <c r="N266" s="265" t="s">
        <v>42</v>
      </c>
      <c r="O266" s="85"/>
      <c r="P266" s="222">
        <f>O266*H266</f>
        <v>0</v>
      </c>
      <c r="Q266" s="222">
        <v>0.00035</v>
      </c>
      <c r="R266" s="222">
        <f>Q266*H266</f>
        <v>0.0028</v>
      </c>
      <c r="S266" s="222">
        <v>0</v>
      </c>
      <c r="T266" s="223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24" t="s">
        <v>194</v>
      </c>
      <c r="AT266" s="224" t="s">
        <v>261</v>
      </c>
      <c r="AU266" s="224" t="s">
        <v>80</v>
      </c>
      <c r="AY266" s="18" t="s">
        <v>133</v>
      </c>
      <c r="BE266" s="225">
        <f>IF(N266="základní",J266,0)</f>
        <v>0</v>
      </c>
      <c r="BF266" s="225">
        <f>IF(N266="snížená",J266,0)</f>
        <v>0</v>
      </c>
      <c r="BG266" s="225">
        <f>IF(N266="zákl. přenesená",J266,0)</f>
        <v>0</v>
      </c>
      <c r="BH266" s="225">
        <f>IF(N266="sníž. přenesená",J266,0)</f>
        <v>0</v>
      </c>
      <c r="BI266" s="225">
        <f>IF(N266="nulová",J266,0)</f>
        <v>0</v>
      </c>
      <c r="BJ266" s="18" t="s">
        <v>78</v>
      </c>
      <c r="BK266" s="225">
        <f>ROUND(I266*H266,2)</f>
        <v>0</v>
      </c>
      <c r="BL266" s="18" t="s">
        <v>140</v>
      </c>
      <c r="BM266" s="224" t="s">
        <v>788</v>
      </c>
    </row>
    <row r="267" s="2" customFormat="1">
      <c r="A267" s="39"/>
      <c r="B267" s="40"/>
      <c r="C267" s="41"/>
      <c r="D267" s="226" t="s">
        <v>142</v>
      </c>
      <c r="E267" s="41"/>
      <c r="F267" s="227" t="s">
        <v>513</v>
      </c>
      <c r="G267" s="41"/>
      <c r="H267" s="41"/>
      <c r="I267" s="228"/>
      <c r="J267" s="41"/>
      <c r="K267" s="41"/>
      <c r="L267" s="45"/>
      <c r="M267" s="229"/>
      <c r="N267" s="230"/>
      <c r="O267" s="85"/>
      <c r="P267" s="85"/>
      <c r="Q267" s="85"/>
      <c r="R267" s="85"/>
      <c r="S267" s="85"/>
      <c r="T267" s="86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T267" s="18" t="s">
        <v>142</v>
      </c>
      <c r="AU267" s="18" t="s">
        <v>80</v>
      </c>
    </row>
    <row r="268" s="2" customFormat="1" ht="16.5" customHeight="1">
      <c r="A268" s="39"/>
      <c r="B268" s="40"/>
      <c r="C268" s="256" t="s">
        <v>421</v>
      </c>
      <c r="D268" s="256" t="s">
        <v>261</v>
      </c>
      <c r="E268" s="257" t="s">
        <v>516</v>
      </c>
      <c r="F268" s="258" t="s">
        <v>517</v>
      </c>
      <c r="G268" s="259" t="s">
        <v>406</v>
      </c>
      <c r="H268" s="260">
        <v>2</v>
      </c>
      <c r="I268" s="261"/>
      <c r="J268" s="262">
        <f>ROUND(I268*H268,2)</f>
        <v>0</v>
      </c>
      <c r="K268" s="258" t="s">
        <v>139</v>
      </c>
      <c r="L268" s="263"/>
      <c r="M268" s="264" t="s">
        <v>19</v>
      </c>
      <c r="N268" s="265" t="s">
        <v>42</v>
      </c>
      <c r="O268" s="85"/>
      <c r="P268" s="222">
        <f>O268*H268</f>
        <v>0</v>
      </c>
      <c r="Q268" s="222">
        <v>0.00014999999999999999</v>
      </c>
      <c r="R268" s="222">
        <f>Q268*H268</f>
        <v>0.00029999999999999997</v>
      </c>
      <c r="S268" s="222">
        <v>0</v>
      </c>
      <c r="T268" s="223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24" t="s">
        <v>194</v>
      </c>
      <c r="AT268" s="224" t="s">
        <v>261</v>
      </c>
      <c r="AU268" s="224" t="s">
        <v>80</v>
      </c>
      <c r="AY268" s="18" t="s">
        <v>133</v>
      </c>
      <c r="BE268" s="225">
        <f>IF(N268="základní",J268,0)</f>
        <v>0</v>
      </c>
      <c r="BF268" s="225">
        <f>IF(N268="snížená",J268,0)</f>
        <v>0</v>
      </c>
      <c r="BG268" s="225">
        <f>IF(N268="zákl. přenesená",J268,0)</f>
        <v>0</v>
      </c>
      <c r="BH268" s="225">
        <f>IF(N268="sníž. přenesená",J268,0)</f>
        <v>0</v>
      </c>
      <c r="BI268" s="225">
        <f>IF(N268="nulová",J268,0)</f>
        <v>0</v>
      </c>
      <c r="BJ268" s="18" t="s">
        <v>78</v>
      </c>
      <c r="BK268" s="225">
        <f>ROUND(I268*H268,2)</f>
        <v>0</v>
      </c>
      <c r="BL268" s="18" t="s">
        <v>140</v>
      </c>
      <c r="BM268" s="224" t="s">
        <v>789</v>
      </c>
    </row>
    <row r="269" s="2" customFormat="1">
      <c r="A269" s="39"/>
      <c r="B269" s="40"/>
      <c r="C269" s="41"/>
      <c r="D269" s="226" t="s">
        <v>142</v>
      </c>
      <c r="E269" s="41"/>
      <c r="F269" s="227" t="s">
        <v>517</v>
      </c>
      <c r="G269" s="41"/>
      <c r="H269" s="41"/>
      <c r="I269" s="228"/>
      <c r="J269" s="41"/>
      <c r="K269" s="41"/>
      <c r="L269" s="45"/>
      <c r="M269" s="229"/>
      <c r="N269" s="230"/>
      <c r="O269" s="85"/>
      <c r="P269" s="85"/>
      <c r="Q269" s="85"/>
      <c r="R269" s="85"/>
      <c r="S269" s="85"/>
      <c r="T269" s="86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T269" s="18" t="s">
        <v>142</v>
      </c>
      <c r="AU269" s="18" t="s">
        <v>80</v>
      </c>
    </row>
    <row r="270" s="2" customFormat="1" ht="16.5" customHeight="1">
      <c r="A270" s="39"/>
      <c r="B270" s="40"/>
      <c r="C270" s="213" t="s">
        <v>427</v>
      </c>
      <c r="D270" s="213" t="s">
        <v>135</v>
      </c>
      <c r="E270" s="214" t="s">
        <v>790</v>
      </c>
      <c r="F270" s="215" t="s">
        <v>791</v>
      </c>
      <c r="G270" s="216" t="s">
        <v>138</v>
      </c>
      <c r="H270" s="217">
        <v>4</v>
      </c>
      <c r="I270" s="218"/>
      <c r="J270" s="219">
        <f>ROUND(I270*H270,2)</f>
        <v>0</v>
      </c>
      <c r="K270" s="215" t="s">
        <v>139</v>
      </c>
      <c r="L270" s="45"/>
      <c r="M270" s="220" t="s">
        <v>19</v>
      </c>
      <c r="N270" s="221" t="s">
        <v>42</v>
      </c>
      <c r="O270" s="85"/>
      <c r="P270" s="222">
        <f>O270*H270</f>
        <v>0</v>
      </c>
      <c r="Q270" s="222">
        <v>0.00084999999999999995</v>
      </c>
      <c r="R270" s="222">
        <f>Q270*H270</f>
        <v>0.0033999999999999998</v>
      </c>
      <c r="S270" s="222">
        <v>0</v>
      </c>
      <c r="T270" s="223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24" t="s">
        <v>140</v>
      </c>
      <c r="AT270" s="224" t="s">
        <v>135</v>
      </c>
      <c r="AU270" s="224" t="s">
        <v>80</v>
      </c>
      <c r="AY270" s="18" t="s">
        <v>133</v>
      </c>
      <c r="BE270" s="225">
        <f>IF(N270="základní",J270,0)</f>
        <v>0</v>
      </c>
      <c r="BF270" s="225">
        <f>IF(N270="snížená",J270,0)</f>
        <v>0</v>
      </c>
      <c r="BG270" s="225">
        <f>IF(N270="zákl. přenesená",J270,0)</f>
        <v>0</v>
      </c>
      <c r="BH270" s="225">
        <f>IF(N270="sníž. přenesená",J270,0)</f>
        <v>0</v>
      </c>
      <c r="BI270" s="225">
        <f>IF(N270="nulová",J270,0)</f>
        <v>0</v>
      </c>
      <c r="BJ270" s="18" t="s">
        <v>78</v>
      </c>
      <c r="BK270" s="225">
        <f>ROUND(I270*H270,2)</f>
        <v>0</v>
      </c>
      <c r="BL270" s="18" t="s">
        <v>140</v>
      </c>
      <c r="BM270" s="224" t="s">
        <v>792</v>
      </c>
    </row>
    <row r="271" s="2" customFormat="1">
      <c r="A271" s="39"/>
      <c r="B271" s="40"/>
      <c r="C271" s="41"/>
      <c r="D271" s="226" t="s">
        <v>142</v>
      </c>
      <c r="E271" s="41"/>
      <c r="F271" s="227" t="s">
        <v>793</v>
      </c>
      <c r="G271" s="41"/>
      <c r="H271" s="41"/>
      <c r="I271" s="228"/>
      <c r="J271" s="41"/>
      <c r="K271" s="41"/>
      <c r="L271" s="45"/>
      <c r="M271" s="229"/>
      <c r="N271" s="230"/>
      <c r="O271" s="85"/>
      <c r="P271" s="85"/>
      <c r="Q271" s="85"/>
      <c r="R271" s="85"/>
      <c r="S271" s="85"/>
      <c r="T271" s="86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T271" s="18" t="s">
        <v>142</v>
      </c>
      <c r="AU271" s="18" t="s">
        <v>80</v>
      </c>
    </row>
    <row r="272" s="2" customFormat="1">
      <c r="A272" s="39"/>
      <c r="B272" s="40"/>
      <c r="C272" s="41"/>
      <c r="D272" s="231" t="s">
        <v>144</v>
      </c>
      <c r="E272" s="41"/>
      <c r="F272" s="232" t="s">
        <v>794</v>
      </c>
      <c r="G272" s="41"/>
      <c r="H272" s="41"/>
      <c r="I272" s="228"/>
      <c r="J272" s="41"/>
      <c r="K272" s="41"/>
      <c r="L272" s="45"/>
      <c r="M272" s="229"/>
      <c r="N272" s="230"/>
      <c r="O272" s="85"/>
      <c r="P272" s="85"/>
      <c r="Q272" s="85"/>
      <c r="R272" s="85"/>
      <c r="S272" s="85"/>
      <c r="T272" s="86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T272" s="18" t="s">
        <v>144</v>
      </c>
      <c r="AU272" s="18" t="s">
        <v>80</v>
      </c>
    </row>
    <row r="273" s="2" customFormat="1">
      <c r="A273" s="39"/>
      <c r="B273" s="40"/>
      <c r="C273" s="41"/>
      <c r="D273" s="226" t="s">
        <v>146</v>
      </c>
      <c r="E273" s="41"/>
      <c r="F273" s="233" t="s">
        <v>795</v>
      </c>
      <c r="G273" s="41"/>
      <c r="H273" s="41"/>
      <c r="I273" s="228"/>
      <c r="J273" s="41"/>
      <c r="K273" s="41"/>
      <c r="L273" s="45"/>
      <c r="M273" s="229"/>
      <c r="N273" s="230"/>
      <c r="O273" s="85"/>
      <c r="P273" s="85"/>
      <c r="Q273" s="85"/>
      <c r="R273" s="85"/>
      <c r="S273" s="85"/>
      <c r="T273" s="86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T273" s="18" t="s">
        <v>146</v>
      </c>
      <c r="AU273" s="18" t="s">
        <v>80</v>
      </c>
    </row>
    <row r="274" s="13" customFormat="1">
      <c r="A274" s="13"/>
      <c r="B274" s="234"/>
      <c r="C274" s="235"/>
      <c r="D274" s="226" t="s">
        <v>148</v>
      </c>
      <c r="E274" s="236" t="s">
        <v>19</v>
      </c>
      <c r="F274" s="237" t="s">
        <v>796</v>
      </c>
      <c r="G274" s="235"/>
      <c r="H274" s="238">
        <v>4</v>
      </c>
      <c r="I274" s="239"/>
      <c r="J274" s="235"/>
      <c r="K274" s="235"/>
      <c r="L274" s="240"/>
      <c r="M274" s="241"/>
      <c r="N274" s="242"/>
      <c r="O274" s="242"/>
      <c r="P274" s="242"/>
      <c r="Q274" s="242"/>
      <c r="R274" s="242"/>
      <c r="S274" s="242"/>
      <c r="T274" s="24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4" t="s">
        <v>148</v>
      </c>
      <c r="AU274" s="244" t="s">
        <v>80</v>
      </c>
      <c r="AV274" s="13" t="s">
        <v>80</v>
      </c>
      <c r="AW274" s="13" t="s">
        <v>32</v>
      </c>
      <c r="AX274" s="13" t="s">
        <v>78</v>
      </c>
      <c r="AY274" s="244" t="s">
        <v>133</v>
      </c>
    </row>
    <row r="275" s="2" customFormat="1" ht="16.5" customHeight="1">
      <c r="A275" s="39"/>
      <c r="B275" s="40"/>
      <c r="C275" s="213" t="s">
        <v>435</v>
      </c>
      <c r="D275" s="213" t="s">
        <v>135</v>
      </c>
      <c r="E275" s="214" t="s">
        <v>797</v>
      </c>
      <c r="F275" s="215" t="s">
        <v>798</v>
      </c>
      <c r="G275" s="216" t="s">
        <v>138</v>
      </c>
      <c r="H275" s="217">
        <v>4</v>
      </c>
      <c r="I275" s="218"/>
      <c r="J275" s="219">
        <f>ROUND(I275*H275,2)</f>
        <v>0</v>
      </c>
      <c r="K275" s="215" t="s">
        <v>139</v>
      </c>
      <c r="L275" s="45"/>
      <c r="M275" s="220" t="s">
        <v>19</v>
      </c>
      <c r="N275" s="221" t="s">
        <v>42</v>
      </c>
      <c r="O275" s="85"/>
      <c r="P275" s="222">
        <f>O275*H275</f>
        <v>0</v>
      </c>
      <c r="Q275" s="222">
        <v>1.0000000000000001E-05</v>
      </c>
      <c r="R275" s="222">
        <f>Q275*H275</f>
        <v>4.0000000000000003E-05</v>
      </c>
      <c r="S275" s="222">
        <v>0</v>
      </c>
      <c r="T275" s="223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24" t="s">
        <v>140</v>
      </c>
      <c r="AT275" s="224" t="s">
        <v>135</v>
      </c>
      <c r="AU275" s="224" t="s">
        <v>80</v>
      </c>
      <c r="AY275" s="18" t="s">
        <v>133</v>
      </c>
      <c r="BE275" s="225">
        <f>IF(N275="základní",J275,0)</f>
        <v>0</v>
      </c>
      <c r="BF275" s="225">
        <f>IF(N275="snížená",J275,0)</f>
        <v>0</v>
      </c>
      <c r="BG275" s="225">
        <f>IF(N275="zákl. přenesená",J275,0)</f>
        <v>0</v>
      </c>
      <c r="BH275" s="225">
        <f>IF(N275="sníž. přenesená",J275,0)</f>
        <v>0</v>
      </c>
      <c r="BI275" s="225">
        <f>IF(N275="nulová",J275,0)</f>
        <v>0</v>
      </c>
      <c r="BJ275" s="18" t="s">
        <v>78</v>
      </c>
      <c r="BK275" s="225">
        <f>ROUND(I275*H275,2)</f>
        <v>0</v>
      </c>
      <c r="BL275" s="18" t="s">
        <v>140</v>
      </c>
      <c r="BM275" s="224" t="s">
        <v>799</v>
      </c>
    </row>
    <row r="276" s="2" customFormat="1">
      <c r="A276" s="39"/>
      <c r="B276" s="40"/>
      <c r="C276" s="41"/>
      <c r="D276" s="226" t="s">
        <v>142</v>
      </c>
      <c r="E276" s="41"/>
      <c r="F276" s="227" t="s">
        <v>800</v>
      </c>
      <c r="G276" s="41"/>
      <c r="H276" s="41"/>
      <c r="I276" s="228"/>
      <c r="J276" s="41"/>
      <c r="K276" s="41"/>
      <c r="L276" s="45"/>
      <c r="M276" s="229"/>
      <c r="N276" s="230"/>
      <c r="O276" s="85"/>
      <c r="P276" s="85"/>
      <c r="Q276" s="85"/>
      <c r="R276" s="85"/>
      <c r="S276" s="85"/>
      <c r="T276" s="86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T276" s="18" t="s">
        <v>142</v>
      </c>
      <c r="AU276" s="18" t="s">
        <v>80</v>
      </c>
    </row>
    <row r="277" s="2" customFormat="1">
      <c r="A277" s="39"/>
      <c r="B277" s="40"/>
      <c r="C277" s="41"/>
      <c r="D277" s="231" t="s">
        <v>144</v>
      </c>
      <c r="E277" s="41"/>
      <c r="F277" s="232" t="s">
        <v>801</v>
      </c>
      <c r="G277" s="41"/>
      <c r="H277" s="41"/>
      <c r="I277" s="228"/>
      <c r="J277" s="41"/>
      <c r="K277" s="41"/>
      <c r="L277" s="45"/>
      <c r="M277" s="229"/>
      <c r="N277" s="230"/>
      <c r="O277" s="85"/>
      <c r="P277" s="85"/>
      <c r="Q277" s="85"/>
      <c r="R277" s="85"/>
      <c r="S277" s="85"/>
      <c r="T277" s="86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T277" s="18" t="s">
        <v>144</v>
      </c>
      <c r="AU277" s="18" t="s">
        <v>80</v>
      </c>
    </row>
    <row r="278" s="2" customFormat="1">
      <c r="A278" s="39"/>
      <c r="B278" s="40"/>
      <c r="C278" s="41"/>
      <c r="D278" s="226" t="s">
        <v>146</v>
      </c>
      <c r="E278" s="41"/>
      <c r="F278" s="233" t="s">
        <v>802</v>
      </c>
      <c r="G278" s="41"/>
      <c r="H278" s="41"/>
      <c r="I278" s="228"/>
      <c r="J278" s="41"/>
      <c r="K278" s="41"/>
      <c r="L278" s="45"/>
      <c r="M278" s="229"/>
      <c r="N278" s="230"/>
      <c r="O278" s="85"/>
      <c r="P278" s="85"/>
      <c r="Q278" s="85"/>
      <c r="R278" s="85"/>
      <c r="S278" s="85"/>
      <c r="T278" s="86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T278" s="18" t="s">
        <v>146</v>
      </c>
      <c r="AU278" s="18" t="s">
        <v>80</v>
      </c>
    </row>
    <row r="279" s="13" customFormat="1">
      <c r="A279" s="13"/>
      <c r="B279" s="234"/>
      <c r="C279" s="235"/>
      <c r="D279" s="226" t="s">
        <v>148</v>
      </c>
      <c r="E279" s="236" t="s">
        <v>19</v>
      </c>
      <c r="F279" s="237" t="s">
        <v>140</v>
      </c>
      <c r="G279" s="235"/>
      <c r="H279" s="238">
        <v>4</v>
      </c>
      <c r="I279" s="239"/>
      <c r="J279" s="235"/>
      <c r="K279" s="235"/>
      <c r="L279" s="240"/>
      <c r="M279" s="241"/>
      <c r="N279" s="242"/>
      <c r="O279" s="242"/>
      <c r="P279" s="242"/>
      <c r="Q279" s="242"/>
      <c r="R279" s="242"/>
      <c r="S279" s="242"/>
      <c r="T279" s="24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44" t="s">
        <v>148</v>
      </c>
      <c r="AU279" s="244" t="s">
        <v>80</v>
      </c>
      <c r="AV279" s="13" t="s">
        <v>80</v>
      </c>
      <c r="AW279" s="13" t="s">
        <v>32</v>
      </c>
      <c r="AX279" s="13" t="s">
        <v>78</v>
      </c>
      <c r="AY279" s="244" t="s">
        <v>133</v>
      </c>
    </row>
    <row r="280" s="2" customFormat="1" ht="16.5" customHeight="1">
      <c r="A280" s="39"/>
      <c r="B280" s="40"/>
      <c r="C280" s="213" t="s">
        <v>442</v>
      </c>
      <c r="D280" s="213" t="s">
        <v>135</v>
      </c>
      <c r="E280" s="214" t="s">
        <v>803</v>
      </c>
      <c r="F280" s="215" t="s">
        <v>804</v>
      </c>
      <c r="G280" s="216" t="s">
        <v>181</v>
      </c>
      <c r="H280" s="217">
        <v>126</v>
      </c>
      <c r="I280" s="218"/>
      <c r="J280" s="219">
        <f>ROUND(I280*H280,2)</f>
        <v>0</v>
      </c>
      <c r="K280" s="215" t="s">
        <v>139</v>
      </c>
      <c r="L280" s="45"/>
      <c r="M280" s="220" t="s">
        <v>19</v>
      </c>
      <c r="N280" s="221" t="s">
        <v>42</v>
      </c>
      <c r="O280" s="85"/>
      <c r="P280" s="222">
        <f>O280*H280</f>
        <v>0</v>
      </c>
      <c r="Q280" s="222">
        <v>0.1295</v>
      </c>
      <c r="R280" s="222">
        <f>Q280*H280</f>
        <v>16.317</v>
      </c>
      <c r="S280" s="222">
        <v>0</v>
      </c>
      <c r="T280" s="223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24" t="s">
        <v>140</v>
      </c>
      <c r="AT280" s="224" t="s">
        <v>135</v>
      </c>
      <c r="AU280" s="224" t="s">
        <v>80</v>
      </c>
      <c r="AY280" s="18" t="s">
        <v>133</v>
      </c>
      <c r="BE280" s="225">
        <f>IF(N280="základní",J280,0)</f>
        <v>0</v>
      </c>
      <c r="BF280" s="225">
        <f>IF(N280="snížená",J280,0)</f>
        <v>0</v>
      </c>
      <c r="BG280" s="225">
        <f>IF(N280="zákl. přenesená",J280,0)</f>
        <v>0</v>
      </c>
      <c r="BH280" s="225">
        <f>IF(N280="sníž. přenesená",J280,0)</f>
        <v>0</v>
      </c>
      <c r="BI280" s="225">
        <f>IF(N280="nulová",J280,0)</f>
        <v>0</v>
      </c>
      <c r="BJ280" s="18" t="s">
        <v>78</v>
      </c>
      <c r="BK280" s="225">
        <f>ROUND(I280*H280,2)</f>
        <v>0</v>
      </c>
      <c r="BL280" s="18" t="s">
        <v>140</v>
      </c>
      <c r="BM280" s="224" t="s">
        <v>805</v>
      </c>
    </row>
    <row r="281" s="2" customFormat="1">
      <c r="A281" s="39"/>
      <c r="B281" s="40"/>
      <c r="C281" s="41"/>
      <c r="D281" s="226" t="s">
        <v>142</v>
      </c>
      <c r="E281" s="41"/>
      <c r="F281" s="227" t="s">
        <v>806</v>
      </c>
      <c r="G281" s="41"/>
      <c r="H281" s="41"/>
      <c r="I281" s="228"/>
      <c r="J281" s="41"/>
      <c r="K281" s="41"/>
      <c r="L281" s="45"/>
      <c r="M281" s="229"/>
      <c r="N281" s="230"/>
      <c r="O281" s="85"/>
      <c r="P281" s="85"/>
      <c r="Q281" s="85"/>
      <c r="R281" s="85"/>
      <c r="S281" s="85"/>
      <c r="T281" s="86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T281" s="18" t="s">
        <v>142</v>
      </c>
      <c r="AU281" s="18" t="s">
        <v>80</v>
      </c>
    </row>
    <row r="282" s="2" customFormat="1">
      <c r="A282" s="39"/>
      <c r="B282" s="40"/>
      <c r="C282" s="41"/>
      <c r="D282" s="231" t="s">
        <v>144</v>
      </c>
      <c r="E282" s="41"/>
      <c r="F282" s="232" t="s">
        <v>807</v>
      </c>
      <c r="G282" s="41"/>
      <c r="H282" s="41"/>
      <c r="I282" s="228"/>
      <c r="J282" s="41"/>
      <c r="K282" s="41"/>
      <c r="L282" s="45"/>
      <c r="M282" s="229"/>
      <c r="N282" s="230"/>
      <c r="O282" s="85"/>
      <c r="P282" s="85"/>
      <c r="Q282" s="85"/>
      <c r="R282" s="85"/>
      <c r="S282" s="85"/>
      <c r="T282" s="86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T282" s="18" t="s">
        <v>144</v>
      </c>
      <c r="AU282" s="18" t="s">
        <v>80</v>
      </c>
    </row>
    <row r="283" s="2" customFormat="1">
      <c r="A283" s="39"/>
      <c r="B283" s="40"/>
      <c r="C283" s="41"/>
      <c r="D283" s="226" t="s">
        <v>146</v>
      </c>
      <c r="E283" s="41"/>
      <c r="F283" s="233" t="s">
        <v>808</v>
      </c>
      <c r="G283" s="41"/>
      <c r="H283" s="41"/>
      <c r="I283" s="228"/>
      <c r="J283" s="41"/>
      <c r="K283" s="41"/>
      <c r="L283" s="45"/>
      <c r="M283" s="229"/>
      <c r="N283" s="230"/>
      <c r="O283" s="85"/>
      <c r="P283" s="85"/>
      <c r="Q283" s="85"/>
      <c r="R283" s="85"/>
      <c r="S283" s="85"/>
      <c r="T283" s="86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T283" s="18" t="s">
        <v>146</v>
      </c>
      <c r="AU283" s="18" t="s">
        <v>80</v>
      </c>
    </row>
    <row r="284" s="13" customFormat="1">
      <c r="A284" s="13"/>
      <c r="B284" s="234"/>
      <c r="C284" s="235"/>
      <c r="D284" s="226" t="s">
        <v>148</v>
      </c>
      <c r="E284" s="236" t="s">
        <v>19</v>
      </c>
      <c r="F284" s="237" t="s">
        <v>809</v>
      </c>
      <c r="G284" s="235"/>
      <c r="H284" s="238">
        <v>126</v>
      </c>
      <c r="I284" s="239"/>
      <c r="J284" s="235"/>
      <c r="K284" s="235"/>
      <c r="L284" s="240"/>
      <c r="M284" s="241"/>
      <c r="N284" s="242"/>
      <c r="O284" s="242"/>
      <c r="P284" s="242"/>
      <c r="Q284" s="242"/>
      <c r="R284" s="242"/>
      <c r="S284" s="242"/>
      <c r="T284" s="24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4" t="s">
        <v>148</v>
      </c>
      <c r="AU284" s="244" t="s">
        <v>80</v>
      </c>
      <c r="AV284" s="13" t="s">
        <v>80</v>
      </c>
      <c r="AW284" s="13" t="s">
        <v>32</v>
      </c>
      <c r="AX284" s="13" t="s">
        <v>78</v>
      </c>
      <c r="AY284" s="244" t="s">
        <v>133</v>
      </c>
    </row>
    <row r="285" s="2" customFormat="1" ht="16.5" customHeight="1">
      <c r="A285" s="39"/>
      <c r="B285" s="40"/>
      <c r="C285" s="256" t="s">
        <v>446</v>
      </c>
      <c r="D285" s="256" t="s">
        <v>261</v>
      </c>
      <c r="E285" s="257" t="s">
        <v>810</v>
      </c>
      <c r="F285" s="258" t="s">
        <v>811</v>
      </c>
      <c r="G285" s="259" t="s">
        <v>181</v>
      </c>
      <c r="H285" s="260">
        <v>129</v>
      </c>
      <c r="I285" s="261"/>
      <c r="J285" s="262">
        <f>ROUND(I285*H285,2)</f>
        <v>0</v>
      </c>
      <c r="K285" s="258" t="s">
        <v>139</v>
      </c>
      <c r="L285" s="263"/>
      <c r="M285" s="264" t="s">
        <v>19</v>
      </c>
      <c r="N285" s="265" t="s">
        <v>42</v>
      </c>
      <c r="O285" s="85"/>
      <c r="P285" s="222">
        <f>O285*H285</f>
        <v>0</v>
      </c>
      <c r="Q285" s="222">
        <v>0.045999999999999999</v>
      </c>
      <c r="R285" s="222">
        <f>Q285*H285</f>
        <v>5.9340000000000002</v>
      </c>
      <c r="S285" s="222">
        <v>0</v>
      </c>
      <c r="T285" s="223">
        <f>S285*H285</f>
        <v>0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24" t="s">
        <v>194</v>
      </c>
      <c r="AT285" s="224" t="s">
        <v>261</v>
      </c>
      <c r="AU285" s="224" t="s">
        <v>80</v>
      </c>
      <c r="AY285" s="18" t="s">
        <v>133</v>
      </c>
      <c r="BE285" s="225">
        <f>IF(N285="základní",J285,0)</f>
        <v>0</v>
      </c>
      <c r="BF285" s="225">
        <f>IF(N285="snížená",J285,0)</f>
        <v>0</v>
      </c>
      <c r="BG285" s="225">
        <f>IF(N285="zákl. přenesená",J285,0)</f>
        <v>0</v>
      </c>
      <c r="BH285" s="225">
        <f>IF(N285="sníž. přenesená",J285,0)</f>
        <v>0</v>
      </c>
      <c r="BI285" s="225">
        <f>IF(N285="nulová",J285,0)</f>
        <v>0</v>
      </c>
      <c r="BJ285" s="18" t="s">
        <v>78</v>
      </c>
      <c r="BK285" s="225">
        <f>ROUND(I285*H285,2)</f>
        <v>0</v>
      </c>
      <c r="BL285" s="18" t="s">
        <v>140</v>
      </c>
      <c r="BM285" s="224" t="s">
        <v>812</v>
      </c>
    </row>
    <row r="286" s="2" customFormat="1">
      <c r="A286" s="39"/>
      <c r="B286" s="40"/>
      <c r="C286" s="41"/>
      <c r="D286" s="226" t="s">
        <v>142</v>
      </c>
      <c r="E286" s="41"/>
      <c r="F286" s="227" t="s">
        <v>811</v>
      </c>
      <c r="G286" s="41"/>
      <c r="H286" s="41"/>
      <c r="I286" s="228"/>
      <c r="J286" s="41"/>
      <c r="K286" s="41"/>
      <c r="L286" s="45"/>
      <c r="M286" s="229"/>
      <c r="N286" s="230"/>
      <c r="O286" s="85"/>
      <c r="P286" s="85"/>
      <c r="Q286" s="85"/>
      <c r="R286" s="85"/>
      <c r="S286" s="85"/>
      <c r="T286" s="86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T286" s="18" t="s">
        <v>142</v>
      </c>
      <c r="AU286" s="18" t="s">
        <v>80</v>
      </c>
    </row>
    <row r="287" s="13" customFormat="1">
      <c r="A287" s="13"/>
      <c r="B287" s="234"/>
      <c r="C287" s="235"/>
      <c r="D287" s="226" t="s">
        <v>148</v>
      </c>
      <c r="E287" s="236" t="s">
        <v>19</v>
      </c>
      <c r="F287" s="237" t="s">
        <v>813</v>
      </c>
      <c r="G287" s="235"/>
      <c r="H287" s="238">
        <v>129</v>
      </c>
      <c r="I287" s="239"/>
      <c r="J287" s="235"/>
      <c r="K287" s="235"/>
      <c r="L287" s="240"/>
      <c r="M287" s="241"/>
      <c r="N287" s="242"/>
      <c r="O287" s="242"/>
      <c r="P287" s="242"/>
      <c r="Q287" s="242"/>
      <c r="R287" s="242"/>
      <c r="S287" s="242"/>
      <c r="T287" s="24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4" t="s">
        <v>148</v>
      </c>
      <c r="AU287" s="244" t="s">
        <v>80</v>
      </c>
      <c r="AV287" s="13" t="s">
        <v>80</v>
      </c>
      <c r="AW287" s="13" t="s">
        <v>32</v>
      </c>
      <c r="AX287" s="13" t="s">
        <v>78</v>
      </c>
      <c r="AY287" s="244" t="s">
        <v>133</v>
      </c>
    </row>
    <row r="288" s="2" customFormat="1" ht="16.5" customHeight="1">
      <c r="A288" s="39"/>
      <c r="B288" s="40"/>
      <c r="C288" s="213" t="s">
        <v>452</v>
      </c>
      <c r="D288" s="213" t="s">
        <v>135</v>
      </c>
      <c r="E288" s="214" t="s">
        <v>557</v>
      </c>
      <c r="F288" s="215" t="s">
        <v>558</v>
      </c>
      <c r="G288" s="216" t="s">
        <v>197</v>
      </c>
      <c r="H288" s="217">
        <v>1.8899999999999999</v>
      </c>
      <c r="I288" s="218"/>
      <c r="J288" s="219">
        <f>ROUND(I288*H288,2)</f>
        <v>0</v>
      </c>
      <c r="K288" s="215" t="s">
        <v>139</v>
      </c>
      <c r="L288" s="45"/>
      <c r="M288" s="220" t="s">
        <v>19</v>
      </c>
      <c r="N288" s="221" t="s">
        <v>42</v>
      </c>
      <c r="O288" s="85"/>
      <c r="P288" s="222">
        <f>O288*H288</f>
        <v>0</v>
      </c>
      <c r="Q288" s="222">
        <v>2.2563399999999998</v>
      </c>
      <c r="R288" s="222">
        <f>Q288*H288</f>
        <v>4.2644825999999991</v>
      </c>
      <c r="S288" s="222">
        <v>0</v>
      </c>
      <c r="T288" s="223">
        <f>S288*H288</f>
        <v>0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24" t="s">
        <v>140</v>
      </c>
      <c r="AT288" s="224" t="s">
        <v>135</v>
      </c>
      <c r="AU288" s="224" t="s">
        <v>80</v>
      </c>
      <c r="AY288" s="18" t="s">
        <v>133</v>
      </c>
      <c r="BE288" s="225">
        <f>IF(N288="základní",J288,0)</f>
        <v>0</v>
      </c>
      <c r="BF288" s="225">
        <f>IF(N288="snížená",J288,0)</f>
        <v>0</v>
      </c>
      <c r="BG288" s="225">
        <f>IF(N288="zákl. přenesená",J288,0)</f>
        <v>0</v>
      </c>
      <c r="BH288" s="225">
        <f>IF(N288="sníž. přenesená",J288,0)</f>
        <v>0</v>
      </c>
      <c r="BI288" s="225">
        <f>IF(N288="nulová",J288,0)</f>
        <v>0</v>
      </c>
      <c r="BJ288" s="18" t="s">
        <v>78</v>
      </c>
      <c r="BK288" s="225">
        <f>ROUND(I288*H288,2)</f>
        <v>0</v>
      </c>
      <c r="BL288" s="18" t="s">
        <v>140</v>
      </c>
      <c r="BM288" s="224" t="s">
        <v>814</v>
      </c>
    </row>
    <row r="289" s="2" customFormat="1">
      <c r="A289" s="39"/>
      <c r="B289" s="40"/>
      <c r="C289" s="41"/>
      <c r="D289" s="226" t="s">
        <v>142</v>
      </c>
      <c r="E289" s="41"/>
      <c r="F289" s="227" t="s">
        <v>560</v>
      </c>
      <c r="G289" s="41"/>
      <c r="H289" s="41"/>
      <c r="I289" s="228"/>
      <c r="J289" s="41"/>
      <c r="K289" s="41"/>
      <c r="L289" s="45"/>
      <c r="M289" s="229"/>
      <c r="N289" s="230"/>
      <c r="O289" s="85"/>
      <c r="P289" s="85"/>
      <c r="Q289" s="85"/>
      <c r="R289" s="85"/>
      <c r="S289" s="85"/>
      <c r="T289" s="86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T289" s="18" t="s">
        <v>142</v>
      </c>
      <c r="AU289" s="18" t="s">
        <v>80</v>
      </c>
    </row>
    <row r="290" s="2" customFormat="1">
      <c r="A290" s="39"/>
      <c r="B290" s="40"/>
      <c r="C290" s="41"/>
      <c r="D290" s="231" t="s">
        <v>144</v>
      </c>
      <c r="E290" s="41"/>
      <c r="F290" s="232" t="s">
        <v>561</v>
      </c>
      <c r="G290" s="41"/>
      <c r="H290" s="41"/>
      <c r="I290" s="228"/>
      <c r="J290" s="41"/>
      <c r="K290" s="41"/>
      <c r="L290" s="45"/>
      <c r="M290" s="229"/>
      <c r="N290" s="230"/>
      <c r="O290" s="85"/>
      <c r="P290" s="85"/>
      <c r="Q290" s="85"/>
      <c r="R290" s="85"/>
      <c r="S290" s="85"/>
      <c r="T290" s="86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T290" s="18" t="s">
        <v>144</v>
      </c>
      <c r="AU290" s="18" t="s">
        <v>80</v>
      </c>
    </row>
    <row r="291" s="13" customFormat="1">
      <c r="A291" s="13"/>
      <c r="B291" s="234"/>
      <c r="C291" s="235"/>
      <c r="D291" s="226" t="s">
        <v>148</v>
      </c>
      <c r="E291" s="236" t="s">
        <v>19</v>
      </c>
      <c r="F291" s="237" t="s">
        <v>815</v>
      </c>
      <c r="G291" s="235"/>
      <c r="H291" s="238">
        <v>1.8899999999999999</v>
      </c>
      <c r="I291" s="239"/>
      <c r="J291" s="235"/>
      <c r="K291" s="235"/>
      <c r="L291" s="240"/>
      <c r="M291" s="241"/>
      <c r="N291" s="242"/>
      <c r="O291" s="242"/>
      <c r="P291" s="242"/>
      <c r="Q291" s="242"/>
      <c r="R291" s="242"/>
      <c r="S291" s="242"/>
      <c r="T291" s="24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44" t="s">
        <v>148</v>
      </c>
      <c r="AU291" s="244" t="s">
        <v>80</v>
      </c>
      <c r="AV291" s="13" t="s">
        <v>80</v>
      </c>
      <c r="AW291" s="13" t="s">
        <v>32</v>
      </c>
      <c r="AX291" s="13" t="s">
        <v>78</v>
      </c>
      <c r="AY291" s="244" t="s">
        <v>133</v>
      </c>
    </row>
    <row r="292" s="12" customFormat="1" ht="22.8" customHeight="1">
      <c r="A292" s="12"/>
      <c r="B292" s="197"/>
      <c r="C292" s="198"/>
      <c r="D292" s="199" t="s">
        <v>70</v>
      </c>
      <c r="E292" s="211" t="s">
        <v>593</v>
      </c>
      <c r="F292" s="211" t="s">
        <v>594</v>
      </c>
      <c r="G292" s="198"/>
      <c r="H292" s="198"/>
      <c r="I292" s="201"/>
      <c r="J292" s="212">
        <f>BK292</f>
        <v>0</v>
      </c>
      <c r="K292" s="198"/>
      <c r="L292" s="203"/>
      <c r="M292" s="204"/>
      <c r="N292" s="205"/>
      <c r="O292" s="205"/>
      <c r="P292" s="206">
        <f>SUM(P293:P329)</f>
        <v>0</v>
      </c>
      <c r="Q292" s="205"/>
      <c r="R292" s="206">
        <f>SUM(R293:R329)</f>
        <v>0</v>
      </c>
      <c r="S292" s="205"/>
      <c r="T292" s="207">
        <f>SUM(T293:T329)</f>
        <v>0</v>
      </c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R292" s="208" t="s">
        <v>78</v>
      </c>
      <c r="AT292" s="209" t="s">
        <v>70</v>
      </c>
      <c r="AU292" s="209" t="s">
        <v>78</v>
      </c>
      <c r="AY292" s="208" t="s">
        <v>133</v>
      </c>
      <c r="BK292" s="210">
        <f>SUM(BK293:BK329)</f>
        <v>0</v>
      </c>
    </row>
    <row r="293" s="2" customFormat="1" ht="24.15" customHeight="1">
      <c r="A293" s="39"/>
      <c r="B293" s="40"/>
      <c r="C293" s="213" t="s">
        <v>457</v>
      </c>
      <c r="D293" s="213" t="s">
        <v>135</v>
      </c>
      <c r="E293" s="214" t="s">
        <v>596</v>
      </c>
      <c r="F293" s="215" t="s">
        <v>597</v>
      </c>
      <c r="G293" s="216" t="s">
        <v>237</v>
      </c>
      <c r="H293" s="217">
        <v>69.260000000000005</v>
      </c>
      <c r="I293" s="218"/>
      <c r="J293" s="219">
        <f>ROUND(I293*H293,2)</f>
        <v>0</v>
      </c>
      <c r="K293" s="215" t="s">
        <v>139</v>
      </c>
      <c r="L293" s="45"/>
      <c r="M293" s="220" t="s">
        <v>19</v>
      </c>
      <c r="N293" s="221" t="s">
        <v>42</v>
      </c>
      <c r="O293" s="85"/>
      <c r="P293" s="222">
        <f>O293*H293</f>
        <v>0</v>
      </c>
      <c r="Q293" s="222">
        <v>0</v>
      </c>
      <c r="R293" s="222">
        <f>Q293*H293</f>
        <v>0</v>
      </c>
      <c r="S293" s="222">
        <v>0</v>
      </c>
      <c r="T293" s="223">
        <f>S293*H293</f>
        <v>0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24" t="s">
        <v>140</v>
      </c>
      <c r="AT293" s="224" t="s">
        <v>135</v>
      </c>
      <c r="AU293" s="224" t="s">
        <v>80</v>
      </c>
      <c r="AY293" s="18" t="s">
        <v>133</v>
      </c>
      <c r="BE293" s="225">
        <f>IF(N293="základní",J293,0)</f>
        <v>0</v>
      </c>
      <c r="BF293" s="225">
        <f>IF(N293="snížená",J293,0)</f>
        <v>0</v>
      </c>
      <c r="BG293" s="225">
        <f>IF(N293="zákl. přenesená",J293,0)</f>
        <v>0</v>
      </c>
      <c r="BH293" s="225">
        <f>IF(N293="sníž. přenesená",J293,0)</f>
        <v>0</v>
      </c>
      <c r="BI293" s="225">
        <f>IF(N293="nulová",J293,0)</f>
        <v>0</v>
      </c>
      <c r="BJ293" s="18" t="s">
        <v>78</v>
      </c>
      <c r="BK293" s="225">
        <f>ROUND(I293*H293,2)</f>
        <v>0</v>
      </c>
      <c r="BL293" s="18" t="s">
        <v>140</v>
      </c>
      <c r="BM293" s="224" t="s">
        <v>816</v>
      </c>
    </row>
    <row r="294" s="2" customFormat="1">
      <c r="A294" s="39"/>
      <c r="B294" s="40"/>
      <c r="C294" s="41"/>
      <c r="D294" s="226" t="s">
        <v>142</v>
      </c>
      <c r="E294" s="41"/>
      <c r="F294" s="227" t="s">
        <v>599</v>
      </c>
      <c r="G294" s="41"/>
      <c r="H294" s="41"/>
      <c r="I294" s="228"/>
      <c r="J294" s="41"/>
      <c r="K294" s="41"/>
      <c r="L294" s="45"/>
      <c r="M294" s="229"/>
      <c r="N294" s="230"/>
      <c r="O294" s="85"/>
      <c r="P294" s="85"/>
      <c r="Q294" s="85"/>
      <c r="R294" s="85"/>
      <c r="S294" s="85"/>
      <c r="T294" s="86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T294" s="18" t="s">
        <v>142</v>
      </c>
      <c r="AU294" s="18" t="s">
        <v>80</v>
      </c>
    </row>
    <row r="295" s="2" customFormat="1">
      <c r="A295" s="39"/>
      <c r="B295" s="40"/>
      <c r="C295" s="41"/>
      <c r="D295" s="231" t="s">
        <v>144</v>
      </c>
      <c r="E295" s="41"/>
      <c r="F295" s="232" t="s">
        <v>600</v>
      </c>
      <c r="G295" s="41"/>
      <c r="H295" s="41"/>
      <c r="I295" s="228"/>
      <c r="J295" s="41"/>
      <c r="K295" s="41"/>
      <c r="L295" s="45"/>
      <c r="M295" s="229"/>
      <c r="N295" s="230"/>
      <c r="O295" s="85"/>
      <c r="P295" s="85"/>
      <c r="Q295" s="85"/>
      <c r="R295" s="85"/>
      <c r="S295" s="85"/>
      <c r="T295" s="86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T295" s="18" t="s">
        <v>144</v>
      </c>
      <c r="AU295" s="18" t="s">
        <v>80</v>
      </c>
    </row>
    <row r="296" s="2" customFormat="1">
      <c r="A296" s="39"/>
      <c r="B296" s="40"/>
      <c r="C296" s="41"/>
      <c r="D296" s="226" t="s">
        <v>146</v>
      </c>
      <c r="E296" s="41"/>
      <c r="F296" s="233" t="s">
        <v>241</v>
      </c>
      <c r="G296" s="41"/>
      <c r="H296" s="41"/>
      <c r="I296" s="228"/>
      <c r="J296" s="41"/>
      <c r="K296" s="41"/>
      <c r="L296" s="45"/>
      <c r="M296" s="229"/>
      <c r="N296" s="230"/>
      <c r="O296" s="85"/>
      <c r="P296" s="85"/>
      <c r="Q296" s="85"/>
      <c r="R296" s="85"/>
      <c r="S296" s="85"/>
      <c r="T296" s="86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T296" s="18" t="s">
        <v>146</v>
      </c>
      <c r="AU296" s="18" t="s">
        <v>80</v>
      </c>
    </row>
    <row r="297" s="13" customFormat="1">
      <c r="A297" s="13"/>
      <c r="B297" s="234"/>
      <c r="C297" s="235"/>
      <c r="D297" s="226" t="s">
        <v>148</v>
      </c>
      <c r="E297" s="236" t="s">
        <v>19</v>
      </c>
      <c r="F297" s="237" t="s">
        <v>817</v>
      </c>
      <c r="G297" s="235"/>
      <c r="H297" s="238">
        <v>69.260000000000005</v>
      </c>
      <c r="I297" s="239"/>
      <c r="J297" s="235"/>
      <c r="K297" s="235"/>
      <c r="L297" s="240"/>
      <c r="M297" s="241"/>
      <c r="N297" s="242"/>
      <c r="O297" s="242"/>
      <c r="P297" s="242"/>
      <c r="Q297" s="242"/>
      <c r="R297" s="242"/>
      <c r="S297" s="242"/>
      <c r="T297" s="24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4" t="s">
        <v>148</v>
      </c>
      <c r="AU297" s="244" t="s">
        <v>80</v>
      </c>
      <c r="AV297" s="13" t="s">
        <v>80</v>
      </c>
      <c r="AW297" s="13" t="s">
        <v>32</v>
      </c>
      <c r="AX297" s="13" t="s">
        <v>78</v>
      </c>
      <c r="AY297" s="244" t="s">
        <v>133</v>
      </c>
    </row>
    <row r="298" s="2" customFormat="1" ht="24.15" customHeight="1">
      <c r="A298" s="39"/>
      <c r="B298" s="40"/>
      <c r="C298" s="213" t="s">
        <v>465</v>
      </c>
      <c r="D298" s="213" t="s">
        <v>135</v>
      </c>
      <c r="E298" s="214" t="s">
        <v>603</v>
      </c>
      <c r="F298" s="215" t="s">
        <v>239</v>
      </c>
      <c r="G298" s="216" t="s">
        <v>237</v>
      </c>
      <c r="H298" s="217">
        <v>371.36000000000001</v>
      </c>
      <c r="I298" s="218"/>
      <c r="J298" s="219">
        <f>ROUND(I298*H298,2)</f>
        <v>0</v>
      </c>
      <c r="K298" s="215" t="s">
        <v>139</v>
      </c>
      <c r="L298" s="45"/>
      <c r="M298" s="220" t="s">
        <v>19</v>
      </c>
      <c r="N298" s="221" t="s">
        <v>42</v>
      </c>
      <c r="O298" s="85"/>
      <c r="P298" s="222">
        <f>O298*H298</f>
        <v>0</v>
      </c>
      <c r="Q298" s="222">
        <v>0</v>
      </c>
      <c r="R298" s="222">
        <f>Q298*H298</f>
        <v>0</v>
      </c>
      <c r="S298" s="222">
        <v>0</v>
      </c>
      <c r="T298" s="223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24" t="s">
        <v>140</v>
      </c>
      <c r="AT298" s="224" t="s">
        <v>135</v>
      </c>
      <c r="AU298" s="224" t="s">
        <v>80</v>
      </c>
      <c r="AY298" s="18" t="s">
        <v>133</v>
      </c>
      <c r="BE298" s="225">
        <f>IF(N298="základní",J298,0)</f>
        <v>0</v>
      </c>
      <c r="BF298" s="225">
        <f>IF(N298="snížená",J298,0)</f>
        <v>0</v>
      </c>
      <c r="BG298" s="225">
        <f>IF(N298="zákl. přenesená",J298,0)</f>
        <v>0</v>
      </c>
      <c r="BH298" s="225">
        <f>IF(N298="sníž. přenesená",J298,0)</f>
        <v>0</v>
      </c>
      <c r="BI298" s="225">
        <f>IF(N298="nulová",J298,0)</f>
        <v>0</v>
      </c>
      <c r="BJ298" s="18" t="s">
        <v>78</v>
      </c>
      <c r="BK298" s="225">
        <f>ROUND(I298*H298,2)</f>
        <v>0</v>
      </c>
      <c r="BL298" s="18" t="s">
        <v>140</v>
      </c>
      <c r="BM298" s="224" t="s">
        <v>818</v>
      </c>
    </row>
    <row r="299" s="2" customFormat="1">
      <c r="A299" s="39"/>
      <c r="B299" s="40"/>
      <c r="C299" s="41"/>
      <c r="D299" s="226" t="s">
        <v>142</v>
      </c>
      <c r="E299" s="41"/>
      <c r="F299" s="227" t="s">
        <v>239</v>
      </c>
      <c r="G299" s="41"/>
      <c r="H299" s="41"/>
      <c r="I299" s="228"/>
      <c r="J299" s="41"/>
      <c r="K299" s="41"/>
      <c r="L299" s="45"/>
      <c r="M299" s="229"/>
      <c r="N299" s="230"/>
      <c r="O299" s="85"/>
      <c r="P299" s="85"/>
      <c r="Q299" s="85"/>
      <c r="R299" s="85"/>
      <c r="S299" s="85"/>
      <c r="T299" s="86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T299" s="18" t="s">
        <v>142</v>
      </c>
      <c r="AU299" s="18" t="s">
        <v>80</v>
      </c>
    </row>
    <row r="300" s="2" customFormat="1">
      <c r="A300" s="39"/>
      <c r="B300" s="40"/>
      <c r="C300" s="41"/>
      <c r="D300" s="231" t="s">
        <v>144</v>
      </c>
      <c r="E300" s="41"/>
      <c r="F300" s="232" t="s">
        <v>605</v>
      </c>
      <c r="G300" s="41"/>
      <c r="H300" s="41"/>
      <c r="I300" s="228"/>
      <c r="J300" s="41"/>
      <c r="K300" s="41"/>
      <c r="L300" s="45"/>
      <c r="M300" s="229"/>
      <c r="N300" s="230"/>
      <c r="O300" s="85"/>
      <c r="P300" s="85"/>
      <c r="Q300" s="85"/>
      <c r="R300" s="85"/>
      <c r="S300" s="85"/>
      <c r="T300" s="86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T300" s="18" t="s">
        <v>144</v>
      </c>
      <c r="AU300" s="18" t="s">
        <v>80</v>
      </c>
    </row>
    <row r="301" s="2" customFormat="1">
      <c r="A301" s="39"/>
      <c r="B301" s="40"/>
      <c r="C301" s="41"/>
      <c r="D301" s="226" t="s">
        <v>146</v>
      </c>
      <c r="E301" s="41"/>
      <c r="F301" s="233" t="s">
        <v>241</v>
      </c>
      <c r="G301" s="41"/>
      <c r="H301" s="41"/>
      <c r="I301" s="228"/>
      <c r="J301" s="41"/>
      <c r="K301" s="41"/>
      <c r="L301" s="45"/>
      <c r="M301" s="229"/>
      <c r="N301" s="230"/>
      <c r="O301" s="85"/>
      <c r="P301" s="85"/>
      <c r="Q301" s="85"/>
      <c r="R301" s="85"/>
      <c r="S301" s="85"/>
      <c r="T301" s="86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T301" s="18" t="s">
        <v>146</v>
      </c>
      <c r="AU301" s="18" t="s">
        <v>80</v>
      </c>
    </row>
    <row r="302" s="13" customFormat="1">
      <c r="A302" s="13"/>
      <c r="B302" s="234"/>
      <c r="C302" s="235"/>
      <c r="D302" s="226" t="s">
        <v>148</v>
      </c>
      <c r="E302" s="236" t="s">
        <v>19</v>
      </c>
      <c r="F302" s="237" t="s">
        <v>819</v>
      </c>
      <c r="G302" s="235"/>
      <c r="H302" s="238">
        <v>371.36000000000001</v>
      </c>
      <c r="I302" s="239"/>
      <c r="J302" s="235"/>
      <c r="K302" s="235"/>
      <c r="L302" s="240"/>
      <c r="M302" s="241"/>
      <c r="N302" s="242"/>
      <c r="O302" s="242"/>
      <c r="P302" s="242"/>
      <c r="Q302" s="242"/>
      <c r="R302" s="242"/>
      <c r="S302" s="242"/>
      <c r="T302" s="24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44" t="s">
        <v>148</v>
      </c>
      <c r="AU302" s="244" t="s">
        <v>80</v>
      </c>
      <c r="AV302" s="13" t="s">
        <v>80</v>
      </c>
      <c r="AW302" s="13" t="s">
        <v>32</v>
      </c>
      <c r="AX302" s="13" t="s">
        <v>78</v>
      </c>
      <c r="AY302" s="244" t="s">
        <v>133</v>
      </c>
    </row>
    <row r="303" s="2" customFormat="1" ht="24.15" customHeight="1">
      <c r="A303" s="39"/>
      <c r="B303" s="40"/>
      <c r="C303" s="213" t="s">
        <v>473</v>
      </c>
      <c r="D303" s="213" t="s">
        <v>135</v>
      </c>
      <c r="E303" s="214" t="s">
        <v>608</v>
      </c>
      <c r="F303" s="215" t="s">
        <v>609</v>
      </c>
      <c r="G303" s="216" t="s">
        <v>237</v>
      </c>
      <c r="H303" s="217">
        <v>116.81999999999999</v>
      </c>
      <c r="I303" s="218"/>
      <c r="J303" s="219">
        <f>ROUND(I303*H303,2)</f>
        <v>0</v>
      </c>
      <c r="K303" s="215" t="s">
        <v>139</v>
      </c>
      <c r="L303" s="45"/>
      <c r="M303" s="220" t="s">
        <v>19</v>
      </c>
      <c r="N303" s="221" t="s">
        <v>42</v>
      </c>
      <c r="O303" s="85"/>
      <c r="P303" s="222">
        <f>O303*H303</f>
        <v>0</v>
      </c>
      <c r="Q303" s="222">
        <v>0</v>
      </c>
      <c r="R303" s="222">
        <f>Q303*H303</f>
        <v>0</v>
      </c>
      <c r="S303" s="222">
        <v>0</v>
      </c>
      <c r="T303" s="223">
        <f>S303*H303</f>
        <v>0</v>
      </c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R303" s="224" t="s">
        <v>140</v>
      </c>
      <c r="AT303" s="224" t="s">
        <v>135</v>
      </c>
      <c r="AU303" s="224" t="s">
        <v>80</v>
      </c>
      <c r="AY303" s="18" t="s">
        <v>133</v>
      </c>
      <c r="BE303" s="225">
        <f>IF(N303="základní",J303,0)</f>
        <v>0</v>
      </c>
      <c r="BF303" s="225">
        <f>IF(N303="snížená",J303,0)</f>
        <v>0</v>
      </c>
      <c r="BG303" s="225">
        <f>IF(N303="zákl. přenesená",J303,0)</f>
        <v>0</v>
      </c>
      <c r="BH303" s="225">
        <f>IF(N303="sníž. přenesená",J303,0)</f>
        <v>0</v>
      </c>
      <c r="BI303" s="225">
        <f>IF(N303="nulová",J303,0)</f>
        <v>0</v>
      </c>
      <c r="BJ303" s="18" t="s">
        <v>78</v>
      </c>
      <c r="BK303" s="225">
        <f>ROUND(I303*H303,2)</f>
        <v>0</v>
      </c>
      <c r="BL303" s="18" t="s">
        <v>140</v>
      </c>
      <c r="BM303" s="224" t="s">
        <v>820</v>
      </c>
    </row>
    <row r="304" s="2" customFormat="1">
      <c r="A304" s="39"/>
      <c r="B304" s="40"/>
      <c r="C304" s="41"/>
      <c r="D304" s="226" t="s">
        <v>142</v>
      </c>
      <c r="E304" s="41"/>
      <c r="F304" s="227" t="s">
        <v>609</v>
      </c>
      <c r="G304" s="41"/>
      <c r="H304" s="41"/>
      <c r="I304" s="228"/>
      <c r="J304" s="41"/>
      <c r="K304" s="41"/>
      <c r="L304" s="45"/>
      <c r="M304" s="229"/>
      <c r="N304" s="230"/>
      <c r="O304" s="85"/>
      <c r="P304" s="85"/>
      <c r="Q304" s="85"/>
      <c r="R304" s="85"/>
      <c r="S304" s="85"/>
      <c r="T304" s="86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T304" s="18" t="s">
        <v>142</v>
      </c>
      <c r="AU304" s="18" t="s">
        <v>80</v>
      </c>
    </row>
    <row r="305" s="2" customFormat="1">
      <c r="A305" s="39"/>
      <c r="B305" s="40"/>
      <c r="C305" s="41"/>
      <c r="D305" s="231" t="s">
        <v>144</v>
      </c>
      <c r="E305" s="41"/>
      <c r="F305" s="232" t="s">
        <v>611</v>
      </c>
      <c r="G305" s="41"/>
      <c r="H305" s="41"/>
      <c r="I305" s="228"/>
      <c r="J305" s="41"/>
      <c r="K305" s="41"/>
      <c r="L305" s="45"/>
      <c r="M305" s="229"/>
      <c r="N305" s="230"/>
      <c r="O305" s="85"/>
      <c r="P305" s="85"/>
      <c r="Q305" s="85"/>
      <c r="R305" s="85"/>
      <c r="S305" s="85"/>
      <c r="T305" s="86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T305" s="18" t="s">
        <v>144</v>
      </c>
      <c r="AU305" s="18" t="s">
        <v>80</v>
      </c>
    </row>
    <row r="306" s="2" customFormat="1">
      <c r="A306" s="39"/>
      <c r="B306" s="40"/>
      <c r="C306" s="41"/>
      <c r="D306" s="226" t="s">
        <v>146</v>
      </c>
      <c r="E306" s="41"/>
      <c r="F306" s="233" t="s">
        <v>241</v>
      </c>
      <c r="G306" s="41"/>
      <c r="H306" s="41"/>
      <c r="I306" s="228"/>
      <c r="J306" s="41"/>
      <c r="K306" s="41"/>
      <c r="L306" s="45"/>
      <c r="M306" s="229"/>
      <c r="N306" s="230"/>
      <c r="O306" s="85"/>
      <c r="P306" s="85"/>
      <c r="Q306" s="85"/>
      <c r="R306" s="85"/>
      <c r="S306" s="85"/>
      <c r="T306" s="86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T306" s="18" t="s">
        <v>146</v>
      </c>
      <c r="AU306" s="18" t="s">
        <v>80</v>
      </c>
    </row>
    <row r="307" s="13" customFormat="1">
      <c r="A307" s="13"/>
      <c r="B307" s="234"/>
      <c r="C307" s="235"/>
      <c r="D307" s="226" t="s">
        <v>148</v>
      </c>
      <c r="E307" s="236" t="s">
        <v>19</v>
      </c>
      <c r="F307" s="237" t="s">
        <v>821</v>
      </c>
      <c r="G307" s="235"/>
      <c r="H307" s="238">
        <v>116.81999999999999</v>
      </c>
      <c r="I307" s="239"/>
      <c r="J307" s="235"/>
      <c r="K307" s="235"/>
      <c r="L307" s="240"/>
      <c r="M307" s="241"/>
      <c r="N307" s="242"/>
      <c r="O307" s="242"/>
      <c r="P307" s="242"/>
      <c r="Q307" s="242"/>
      <c r="R307" s="242"/>
      <c r="S307" s="242"/>
      <c r="T307" s="24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4" t="s">
        <v>148</v>
      </c>
      <c r="AU307" s="244" t="s">
        <v>80</v>
      </c>
      <c r="AV307" s="13" t="s">
        <v>80</v>
      </c>
      <c r="AW307" s="13" t="s">
        <v>32</v>
      </c>
      <c r="AX307" s="13" t="s">
        <v>78</v>
      </c>
      <c r="AY307" s="244" t="s">
        <v>133</v>
      </c>
    </row>
    <row r="308" s="2" customFormat="1" ht="16.5" customHeight="1">
      <c r="A308" s="39"/>
      <c r="B308" s="40"/>
      <c r="C308" s="213" t="s">
        <v>478</v>
      </c>
      <c r="D308" s="213" t="s">
        <v>135</v>
      </c>
      <c r="E308" s="214" t="s">
        <v>614</v>
      </c>
      <c r="F308" s="215" t="s">
        <v>615</v>
      </c>
      <c r="G308" s="216" t="s">
        <v>237</v>
      </c>
      <c r="H308" s="217">
        <v>557.44000000000005</v>
      </c>
      <c r="I308" s="218"/>
      <c r="J308" s="219">
        <f>ROUND(I308*H308,2)</f>
        <v>0</v>
      </c>
      <c r="K308" s="215" t="s">
        <v>139</v>
      </c>
      <c r="L308" s="45"/>
      <c r="M308" s="220" t="s">
        <v>19</v>
      </c>
      <c r="N308" s="221" t="s">
        <v>42</v>
      </c>
      <c r="O308" s="85"/>
      <c r="P308" s="222">
        <f>O308*H308</f>
        <v>0</v>
      </c>
      <c r="Q308" s="222">
        <v>0</v>
      </c>
      <c r="R308" s="222">
        <f>Q308*H308</f>
        <v>0</v>
      </c>
      <c r="S308" s="222">
        <v>0</v>
      </c>
      <c r="T308" s="223">
        <f>S308*H308</f>
        <v>0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R308" s="224" t="s">
        <v>140</v>
      </c>
      <c r="AT308" s="224" t="s">
        <v>135</v>
      </c>
      <c r="AU308" s="224" t="s">
        <v>80</v>
      </c>
      <c r="AY308" s="18" t="s">
        <v>133</v>
      </c>
      <c r="BE308" s="225">
        <f>IF(N308="základní",J308,0)</f>
        <v>0</v>
      </c>
      <c r="BF308" s="225">
        <f>IF(N308="snížená",J308,0)</f>
        <v>0</v>
      </c>
      <c r="BG308" s="225">
        <f>IF(N308="zákl. přenesená",J308,0)</f>
        <v>0</v>
      </c>
      <c r="BH308" s="225">
        <f>IF(N308="sníž. přenesená",J308,0)</f>
        <v>0</v>
      </c>
      <c r="BI308" s="225">
        <f>IF(N308="nulová",J308,0)</f>
        <v>0</v>
      </c>
      <c r="BJ308" s="18" t="s">
        <v>78</v>
      </c>
      <c r="BK308" s="225">
        <f>ROUND(I308*H308,2)</f>
        <v>0</v>
      </c>
      <c r="BL308" s="18" t="s">
        <v>140</v>
      </c>
      <c r="BM308" s="224" t="s">
        <v>822</v>
      </c>
    </row>
    <row r="309" s="2" customFormat="1">
      <c r="A309" s="39"/>
      <c r="B309" s="40"/>
      <c r="C309" s="41"/>
      <c r="D309" s="226" t="s">
        <v>142</v>
      </c>
      <c r="E309" s="41"/>
      <c r="F309" s="227" t="s">
        <v>617</v>
      </c>
      <c r="G309" s="41"/>
      <c r="H309" s="41"/>
      <c r="I309" s="228"/>
      <c r="J309" s="41"/>
      <c r="K309" s="41"/>
      <c r="L309" s="45"/>
      <c r="M309" s="229"/>
      <c r="N309" s="230"/>
      <c r="O309" s="85"/>
      <c r="P309" s="85"/>
      <c r="Q309" s="85"/>
      <c r="R309" s="85"/>
      <c r="S309" s="85"/>
      <c r="T309" s="86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T309" s="18" t="s">
        <v>142</v>
      </c>
      <c r="AU309" s="18" t="s">
        <v>80</v>
      </c>
    </row>
    <row r="310" s="2" customFormat="1">
      <c r="A310" s="39"/>
      <c r="B310" s="40"/>
      <c r="C310" s="41"/>
      <c r="D310" s="231" t="s">
        <v>144</v>
      </c>
      <c r="E310" s="41"/>
      <c r="F310" s="232" t="s">
        <v>618</v>
      </c>
      <c r="G310" s="41"/>
      <c r="H310" s="41"/>
      <c r="I310" s="228"/>
      <c r="J310" s="41"/>
      <c r="K310" s="41"/>
      <c r="L310" s="45"/>
      <c r="M310" s="229"/>
      <c r="N310" s="230"/>
      <c r="O310" s="85"/>
      <c r="P310" s="85"/>
      <c r="Q310" s="85"/>
      <c r="R310" s="85"/>
      <c r="S310" s="85"/>
      <c r="T310" s="86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T310" s="18" t="s">
        <v>144</v>
      </c>
      <c r="AU310" s="18" t="s">
        <v>80</v>
      </c>
    </row>
    <row r="311" s="2" customFormat="1">
      <c r="A311" s="39"/>
      <c r="B311" s="40"/>
      <c r="C311" s="41"/>
      <c r="D311" s="226" t="s">
        <v>146</v>
      </c>
      <c r="E311" s="41"/>
      <c r="F311" s="233" t="s">
        <v>619</v>
      </c>
      <c r="G311" s="41"/>
      <c r="H311" s="41"/>
      <c r="I311" s="228"/>
      <c r="J311" s="41"/>
      <c r="K311" s="41"/>
      <c r="L311" s="45"/>
      <c r="M311" s="229"/>
      <c r="N311" s="230"/>
      <c r="O311" s="85"/>
      <c r="P311" s="85"/>
      <c r="Q311" s="85"/>
      <c r="R311" s="85"/>
      <c r="S311" s="85"/>
      <c r="T311" s="86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T311" s="18" t="s">
        <v>146</v>
      </c>
      <c r="AU311" s="18" t="s">
        <v>80</v>
      </c>
    </row>
    <row r="312" s="15" customFormat="1">
      <c r="A312" s="15"/>
      <c r="B312" s="266"/>
      <c r="C312" s="267"/>
      <c r="D312" s="226" t="s">
        <v>148</v>
      </c>
      <c r="E312" s="268" t="s">
        <v>19</v>
      </c>
      <c r="F312" s="269" t="s">
        <v>620</v>
      </c>
      <c r="G312" s="267"/>
      <c r="H312" s="268" t="s">
        <v>19</v>
      </c>
      <c r="I312" s="270"/>
      <c r="J312" s="267"/>
      <c r="K312" s="267"/>
      <c r="L312" s="271"/>
      <c r="M312" s="272"/>
      <c r="N312" s="273"/>
      <c r="O312" s="273"/>
      <c r="P312" s="273"/>
      <c r="Q312" s="273"/>
      <c r="R312" s="273"/>
      <c r="S312" s="273"/>
      <c r="T312" s="274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T312" s="275" t="s">
        <v>148</v>
      </c>
      <c r="AU312" s="275" t="s">
        <v>80</v>
      </c>
      <c r="AV312" s="15" t="s">
        <v>78</v>
      </c>
      <c r="AW312" s="15" t="s">
        <v>32</v>
      </c>
      <c r="AX312" s="15" t="s">
        <v>71</v>
      </c>
      <c r="AY312" s="275" t="s">
        <v>133</v>
      </c>
    </row>
    <row r="313" s="13" customFormat="1">
      <c r="A313" s="13"/>
      <c r="B313" s="234"/>
      <c r="C313" s="235"/>
      <c r="D313" s="226" t="s">
        <v>148</v>
      </c>
      <c r="E313" s="236" t="s">
        <v>19</v>
      </c>
      <c r="F313" s="237" t="s">
        <v>823</v>
      </c>
      <c r="G313" s="235"/>
      <c r="H313" s="238">
        <v>0.44</v>
      </c>
      <c r="I313" s="239"/>
      <c r="J313" s="235"/>
      <c r="K313" s="235"/>
      <c r="L313" s="240"/>
      <c r="M313" s="241"/>
      <c r="N313" s="242"/>
      <c r="O313" s="242"/>
      <c r="P313" s="242"/>
      <c r="Q313" s="242"/>
      <c r="R313" s="242"/>
      <c r="S313" s="242"/>
      <c r="T313" s="24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44" t="s">
        <v>148</v>
      </c>
      <c r="AU313" s="244" t="s">
        <v>80</v>
      </c>
      <c r="AV313" s="13" t="s">
        <v>80</v>
      </c>
      <c r="AW313" s="13" t="s">
        <v>32</v>
      </c>
      <c r="AX313" s="13" t="s">
        <v>71</v>
      </c>
      <c r="AY313" s="244" t="s">
        <v>133</v>
      </c>
    </row>
    <row r="314" s="13" customFormat="1">
      <c r="A314" s="13"/>
      <c r="B314" s="234"/>
      <c r="C314" s="235"/>
      <c r="D314" s="226" t="s">
        <v>148</v>
      </c>
      <c r="E314" s="236" t="s">
        <v>19</v>
      </c>
      <c r="F314" s="237" t="s">
        <v>824</v>
      </c>
      <c r="G314" s="235"/>
      <c r="H314" s="238">
        <v>27.280000000000001</v>
      </c>
      <c r="I314" s="239"/>
      <c r="J314" s="235"/>
      <c r="K314" s="235"/>
      <c r="L314" s="240"/>
      <c r="M314" s="241"/>
      <c r="N314" s="242"/>
      <c r="O314" s="242"/>
      <c r="P314" s="242"/>
      <c r="Q314" s="242"/>
      <c r="R314" s="242"/>
      <c r="S314" s="242"/>
      <c r="T314" s="24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44" t="s">
        <v>148</v>
      </c>
      <c r="AU314" s="244" t="s">
        <v>80</v>
      </c>
      <c r="AV314" s="13" t="s">
        <v>80</v>
      </c>
      <c r="AW314" s="13" t="s">
        <v>32</v>
      </c>
      <c r="AX314" s="13" t="s">
        <v>71</v>
      </c>
      <c r="AY314" s="244" t="s">
        <v>133</v>
      </c>
    </row>
    <row r="315" s="13" customFormat="1">
      <c r="A315" s="13"/>
      <c r="B315" s="234"/>
      <c r="C315" s="235"/>
      <c r="D315" s="226" t="s">
        <v>148</v>
      </c>
      <c r="E315" s="236" t="s">
        <v>19</v>
      </c>
      <c r="F315" s="237" t="s">
        <v>825</v>
      </c>
      <c r="G315" s="235"/>
      <c r="H315" s="238">
        <v>23.164999999999999</v>
      </c>
      <c r="I315" s="239"/>
      <c r="J315" s="235"/>
      <c r="K315" s="235"/>
      <c r="L315" s="240"/>
      <c r="M315" s="241"/>
      <c r="N315" s="242"/>
      <c r="O315" s="242"/>
      <c r="P315" s="242"/>
      <c r="Q315" s="242"/>
      <c r="R315" s="242"/>
      <c r="S315" s="242"/>
      <c r="T315" s="24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4" t="s">
        <v>148</v>
      </c>
      <c r="AU315" s="244" t="s">
        <v>80</v>
      </c>
      <c r="AV315" s="13" t="s">
        <v>80</v>
      </c>
      <c r="AW315" s="13" t="s">
        <v>32</v>
      </c>
      <c r="AX315" s="13" t="s">
        <v>71</v>
      </c>
      <c r="AY315" s="244" t="s">
        <v>133</v>
      </c>
    </row>
    <row r="316" s="13" customFormat="1">
      <c r="A316" s="13"/>
      <c r="B316" s="234"/>
      <c r="C316" s="235"/>
      <c r="D316" s="226" t="s">
        <v>148</v>
      </c>
      <c r="E316" s="236" t="s">
        <v>19</v>
      </c>
      <c r="F316" s="237" t="s">
        <v>826</v>
      </c>
      <c r="G316" s="235"/>
      <c r="H316" s="238">
        <v>18.375</v>
      </c>
      <c r="I316" s="239"/>
      <c r="J316" s="235"/>
      <c r="K316" s="235"/>
      <c r="L316" s="240"/>
      <c r="M316" s="241"/>
      <c r="N316" s="242"/>
      <c r="O316" s="242"/>
      <c r="P316" s="242"/>
      <c r="Q316" s="242"/>
      <c r="R316" s="242"/>
      <c r="S316" s="242"/>
      <c r="T316" s="24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44" t="s">
        <v>148</v>
      </c>
      <c r="AU316" s="244" t="s">
        <v>80</v>
      </c>
      <c r="AV316" s="13" t="s">
        <v>80</v>
      </c>
      <c r="AW316" s="13" t="s">
        <v>32</v>
      </c>
      <c r="AX316" s="13" t="s">
        <v>71</v>
      </c>
      <c r="AY316" s="244" t="s">
        <v>133</v>
      </c>
    </row>
    <row r="317" s="15" customFormat="1">
      <c r="A317" s="15"/>
      <c r="B317" s="266"/>
      <c r="C317" s="267"/>
      <c r="D317" s="226" t="s">
        <v>148</v>
      </c>
      <c r="E317" s="268" t="s">
        <v>19</v>
      </c>
      <c r="F317" s="269" t="s">
        <v>625</v>
      </c>
      <c r="G317" s="267"/>
      <c r="H317" s="268" t="s">
        <v>19</v>
      </c>
      <c r="I317" s="270"/>
      <c r="J317" s="267"/>
      <c r="K317" s="267"/>
      <c r="L317" s="271"/>
      <c r="M317" s="272"/>
      <c r="N317" s="273"/>
      <c r="O317" s="273"/>
      <c r="P317" s="273"/>
      <c r="Q317" s="273"/>
      <c r="R317" s="273"/>
      <c r="S317" s="273"/>
      <c r="T317" s="274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T317" s="275" t="s">
        <v>148</v>
      </c>
      <c r="AU317" s="275" t="s">
        <v>80</v>
      </c>
      <c r="AV317" s="15" t="s">
        <v>78</v>
      </c>
      <c r="AW317" s="15" t="s">
        <v>32</v>
      </c>
      <c r="AX317" s="15" t="s">
        <v>71</v>
      </c>
      <c r="AY317" s="275" t="s">
        <v>133</v>
      </c>
    </row>
    <row r="318" s="13" customFormat="1">
      <c r="A318" s="13"/>
      <c r="B318" s="234"/>
      <c r="C318" s="235"/>
      <c r="D318" s="226" t="s">
        <v>148</v>
      </c>
      <c r="E318" s="236" t="s">
        <v>19</v>
      </c>
      <c r="F318" s="237" t="s">
        <v>827</v>
      </c>
      <c r="G318" s="235"/>
      <c r="H318" s="238">
        <v>102.3</v>
      </c>
      <c r="I318" s="239"/>
      <c r="J318" s="235"/>
      <c r="K318" s="235"/>
      <c r="L318" s="240"/>
      <c r="M318" s="241"/>
      <c r="N318" s="242"/>
      <c r="O318" s="242"/>
      <c r="P318" s="242"/>
      <c r="Q318" s="242"/>
      <c r="R318" s="242"/>
      <c r="S318" s="242"/>
      <c r="T318" s="24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44" t="s">
        <v>148</v>
      </c>
      <c r="AU318" s="244" t="s">
        <v>80</v>
      </c>
      <c r="AV318" s="13" t="s">
        <v>80</v>
      </c>
      <c r="AW318" s="13" t="s">
        <v>32</v>
      </c>
      <c r="AX318" s="13" t="s">
        <v>71</v>
      </c>
      <c r="AY318" s="244" t="s">
        <v>133</v>
      </c>
    </row>
    <row r="319" s="13" customFormat="1">
      <c r="A319" s="13"/>
      <c r="B319" s="234"/>
      <c r="C319" s="235"/>
      <c r="D319" s="226" t="s">
        <v>148</v>
      </c>
      <c r="E319" s="236" t="s">
        <v>19</v>
      </c>
      <c r="F319" s="237" t="s">
        <v>828</v>
      </c>
      <c r="G319" s="235"/>
      <c r="H319" s="238">
        <v>2.8799999999999999</v>
      </c>
      <c r="I319" s="239"/>
      <c r="J319" s="235"/>
      <c r="K319" s="235"/>
      <c r="L319" s="240"/>
      <c r="M319" s="241"/>
      <c r="N319" s="242"/>
      <c r="O319" s="242"/>
      <c r="P319" s="242"/>
      <c r="Q319" s="242"/>
      <c r="R319" s="242"/>
      <c r="S319" s="242"/>
      <c r="T319" s="24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44" t="s">
        <v>148</v>
      </c>
      <c r="AU319" s="244" t="s">
        <v>80</v>
      </c>
      <c r="AV319" s="13" t="s">
        <v>80</v>
      </c>
      <c r="AW319" s="13" t="s">
        <v>32</v>
      </c>
      <c r="AX319" s="13" t="s">
        <v>71</v>
      </c>
      <c r="AY319" s="244" t="s">
        <v>133</v>
      </c>
    </row>
    <row r="320" s="13" customFormat="1">
      <c r="A320" s="13"/>
      <c r="B320" s="234"/>
      <c r="C320" s="235"/>
      <c r="D320" s="226" t="s">
        <v>148</v>
      </c>
      <c r="E320" s="236" t="s">
        <v>19</v>
      </c>
      <c r="F320" s="237" t="s">
        <v>829</v>
      </c>
      <c r="G320" s="235"/>
      <c r="H320" s="238">
        <v>265.5</v>
      </c>
      <c r="I320" s="239"/>
      <c r="J320" s="235"/>
      <c r="K320" s="235"/>
      <c r="L320" s="240"/>
      <c r="M320" s="241"/>
      <c r="N320" s="242"/>
      <c r="O320" s="242"/>
      <c r="P320" s="242"/>
      <c r="Q320" s="242"/>
      <c r="R320" s="242"/>
      <c r="S320" s="242"/>
      <c r="T320" s="24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44" t="s">
        <v>148</v>
      </c>
      <c r="AU320" s="244" t="s">
        <v>80</v>
      </c>
      <c r="AV320" s="13" t="s">
        <v>80</v>
      </c>
      <c r="AW320" s="13" t="s">
        <v>32</v>
      </c>
      <c r="AX320" s="13" t="s">
        <v>71</v>
      </c>
      <c r="AY320" s="244" t="s">
        <v>133</v>
      </c>
    </row>
    <row r="321" s="13" customFormat="1">
      <c r="A321" s="13"/>
      <c r="B321" s="234"/>
      <c r="C321" s="235"/>
      <c r="D321" s="226" t="s">
        <v>148</v>
      </c>
      <c r="E321" s="236" t="s">
        <v>19</v>
      </c>
      <c r="F321" s="237" t="s">
        <v>830</v>
      </c>
      <c r="G321" s="235"/>
      <c r="H321" s="238">
        <v>0.68000000000000005</v>
      </c>
      <c r="I321" s="239"/>
      <c r="J321" s="235"/>
      <c r="K321" s="235"/>
      <c r="L321" s="240"/>
      <c r="M321" s="241"/>
      <c r="N321" s="242"/>
      <c r="O321" s="242"/>
      <c r="P321" s="242"/>
      <c r="Q321" s="242"/>
      <c r="R321" s="242"/>
      <c r="S321" s="242"/>
      <c r="T321" s="24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44" t="s">
        <v>148</v>
      </c>
      <c r="AU321" s="244" t="s">
        <v>80</v>
      </c>
      <c r="AV321" s="13" t="s">
        <v>80</v>
      </c>
      <c r="AW321" s="13" t="s">
        <v>32</v>
      </c>
      <c r="AX321" s="13" t="s">
        <v>71</v>
      </c>
      <c r="AY321" s="244" t="s">
        <v>133</v>
      </c>
    </row>
    <row r="322" s="15" customFormat="1">
      <c r="A322" s="15"/>
      <c r="B322" s="266"/>
      <c r="C322" s="267"/>
      <c r="D322" s="226" t="s">
        <v>148</v>
      </c>
      <c r="E322" s="268" t="s">
        <v>19</v>
      </c>
      <c r="F322" s="269" t="s">
        <v>628</v>
      </c>
      <c r="G322" s="267"/>
      <c r="H322" s="268" t="s">
        <v>19</v>
      </c>
      <c r="I322" s="270"/>
      <c r="J322" s="267"/>
      <c r="K322" s="267"/>
      <c r="L322" s="271"/>
      <c r="M322" s="272"/>
      <c r="N322" s="273"/>
      <c r="O322" s="273"/>
      <c r="P322" s="273"/>
      <c r="Q322" s="273"/>
      <c r="R322" s="273"/>
      <c r="S322" s="273"/>
      <c r="T322" s="274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T322" s="275" t="s">
        <v>148</v>
      </c>
      <c r="AU322" s="275" t="s">
        <v>80</v>
      </c>
      <c r="AV322" s="15" t="s">
        <v>78</v>
      </c>
      <c r="AW322" s="15" t="s">
        <v>32</v>
      </c>
      <c r="AX322" s="15" t="s">
        <v>71</v>
      </c>
      <c r="AY322" s="275" t="s">
        <v>133</v>
      </c>
    </row>
    <row r="323" s="13" customFormat="1">
      <c r="A323" s="13"/>
      <c r="B323" s="234"/>
      <c r="C323" s="235"/>
      <c r="D323" s="226" t="s">
        <v>148</v>
      </c>
      <c r="E323" s="236" t="s">
        <v>19</v>
      </c>
      <c r="F323" s="237" t="s">
        <v>831</v>
      </c>
      <c r="G323" s="235"/>
      <c r="H323" s="238">
        <v>116.81999999999999</v>
      </c>
      <c r="I323" s="239"/>
      <c r="J323" s="235"/>
      <c r="K323" s="235"/>
      <c r="L323" s="240"/>
      <c r="M323" s="241"/>
      <c r="N323" s="242"/>
      <c r="O323" s="242"/>
      <c r="P323" s="242"/>
      <c r="Q323" s="242"/>
      <c r="R323" s="242"/>
      <c r="S323" s="242"/>
      <c r="T323" s="24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44" t="s">
        <v>148</v>
      </c>
      <c r="AU323" s="244" t="s">
        <v>80</v>
      </c>
      <c r="AV323" s="13" t="s">
        <v>80</v>
      </c>
      <c r="AW323" s="13" t="s">
        <v>32</v>
      </c>
      <c r="AX323" s="13" t="s">
        <v>71</v>
      </c>
      <c r="AY323" s="244" t="s">
        <v>133</v>
      </c>
    </row>
    <row r="324" s="14" customFormat="1">
      <c r="A324" s="14"/>
      <c r="B324" s="245"/>
      <c r="C324" s="246"/>
      <c r="D324" s="226" t="s">
        <v>148</v>
      </c>
      <c r="E324" s="247" t="s">
        <v>19</v>
      </c>
      <c r="F324" s="248" t="s">
        <v>206</v>
      </c>
      <c r="G324" s="246"/>
      <c r="H324" s="249">
        <v>557.44000000000005</v>
      </c>
      <c r="I324" s="250"/>
      <c r="J324" s="246"/>
      <c r="K324" s="246"/>
      <c r="L324" s="251"/>
      <c r="M324" s="252"/>
      <c r="N324" s="253"/>
      <c r="O324" s="253"/>
      <c r="P324" s="253"/>
      <c r="Q324" s="253"/>
      <c r="R324" s="253"/>
      <c r="S324" s="253"/>
      <c r="T324" s="25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55" t="s">
        <v>148</v>
      </c>
      <c r="AU324" s="255" t="s">
        <v>80</v>
      </c>
      <c r="AV324" s="14" t="s">
        <v>140</v>
      </c>
      <c r="AW324" s="14" t="s">
        <v>32</v>
      </c>
      <c r="AX324" s="14" t="s">
        <v>78</v>
      </c>
      <c r="AY324" s="255" t="s">
        <v>133</v>
      </c>
    </row>
    <row r="325" s="2" customFormat="1" ht="16.5" customHeight="1">
      <c r="A325" s="39"/>
      <c r="B325" s="40"/>
      <c r="C325" s="213" t="s">
        <v>483</v>
      </c>
      <c r="D325" s="213" t="s">
        <v>135</v>
      </c>
      <c r="E325" s="214" t="s">
        <v>632</v>
      </c>
      <c r="F325" s="215" t="s">
        <v>633</v>
      </c>
      <c r="G325" s="216" t="s">
        <v>237</v>
      </c>
      <c r="H325" s="217">
        <v>557.44000000000005</v>
      </c>
      <c r="I325" s="218"/>
      <c r="J325" s="219">
        <f>ROUND(I325*H325,2)</f>
        <v>0</v>
      </c>
      <c r="K325" s="215" t="s">
        <v>139</v>
      </c>
      <c r="L325" s="45"/>
      <c r="M325" s="220" t="s">
        <v>19</v>
      </c>
      <c r="N325" s="221" t="s">
        <v>42</v>
      </c>
      <c r="O325" s="85"/>
      <c r="P325" s="222">
        <f>O325*H325</f>
        <v>0</v>
      </c>
      <c r="Q325" s="222">
        <v>0</v>
      </c>
      <c r="R325" s="222">
        <f>Q325*H325</f>
        <v>0</v>
      </c>
      <c r="S325" s="222">
        <v>0</v>
      </c>
      <c r="T325" s="223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24" t="s">
        <v>140</v>
      </c>
      <c r="AT325" s="224" t="s">
        <v>135</v>
      </c>
      <c r="AU325" s="224" t="s">
        <v>80</v>
      </c>
      <c r="AY325" s="18" t="s">
        <v>133</v>
      </c>
      <c r="BE325" s="225">
        <f>IF(N325="základní",J325,0)</f>
        <v>0</v>
      </c>
      <c r="BF325" s="225">
        <f>IF(N325="snížená",J325,0)</f>
        <v>0</v>
      </c>
      <c r="BG325" s="225">
        <f>IF(N325="zákl. přenesená",J325,0)</f>
        <v>0</v>
      </c>
      <c r="BH325" s="225">
        <f>IF(N325="sníž. přenesená",J325,0)</f>
        <v>0</v>
      </c>
      <c r="BI325" s="225">
        <f>IF(N325="nulová",J325,0)</f>
        <v>0</v>
      </c>
      <c r="BJ325" s="18" t="s">
        <v>78</v>
      </c>
      <c r="BK325" s="225">
        <f>ROUND(I325*H325,2)</f>
        <v>0</v>
      </c>
      <c r="BL325" s="18" t="s">
        <v>140</v>
      </c>
      <c r="BM325" s="224" t="s">
        <v>832</v>
      </c>
    </row>
    <row r="326" s="2" customFormat="1">
      <c r="A326" s="39"/>
      <c r="B326" s="40"/>
      <c r="C326" s="41"/>
      <c r="D326" s="226" t="s">
        <v>142</v>
      </c>
      <c r="E326" s="41"/>
      <c r="F326" s="227" t="s">
        <v>635</v>
      </c>
      <c r="G326" s="41"/>
      <c r="H326" s="41"/>
      <c r="I326" s="228"/>
      <c r="J326" s="41"/>
      <c r="K326" s="41"/>
      <c r="L326" s="45"/>
      <c r="M326" s="229"/>
      <c r="N326" s="230"/>
      <c r="O326" s="85"/>
      <c r="P326" s="85"/>
      <c r="Q326" s="85"/>
      <c r="R326" s="85"/>
      <c r="S326" s="85"/>
      <c r="T326" s="86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T326" s="18" t="s">
        <v>142</v>
      </c>
      <c r="AU326" s="18" t="s">
        <v>80</v>
      </c>
    </row>
    <row r="327" s="2" customFormat="1">
      <c r="A327" s="39"/>
      <c r="B327" s="40"/>
      <c r="C327" s="41"/>
      <c r="D327" s="231" t="s">
        <v>144</v>
      </c>
      <c r="E327" s="41"/>
      <c r="F327" s="232" t="s">
        <v>636</v>
      </c>
      <c r="G327" s="41"/>
      <c r="H327" s="41"/>
      <c r="I327" s="228"/>
      <c r="J327" s="41"/>
      <c r="K327" s="41"/>
      <c r="L327" s="45"/>
      <c r="M327" s="229"/>
      <c r="N327" s="230"/>
      <c r="O327" s="85"/>
      <c r="P327" s="85"/>
      <c r="Q327" s="85"/>
      <c r="R327" s="85"/>
      <c r="S327" s="85"/>
      <c r="T327" s="86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T327" s="18" t="s">
        <v>144</v>
      </c>
      <c r="AU327" s="18" t="s">
        <v>80</v>
      </c>
    </row>
    <row r="328" s="2" customFormat="1">
      <c r="A328" s="39"/>
      <c r="B328" s="40"/>
      <c r="C328" s="41"/>
      <c r="D328" s="226" t="s">
        <v>146</v>
      </c>
      <c r="E328" s="41"/>
      <c r="F328" s="233" t="s">
        <v>619</v>
      </c>
      <c r="G328" s="41"/>
      <c r="H328" s="41"/>
      <c r="I328" s="228"/>
      <c r="J328" s="41"/>
      <c r="K328" s="41"/>
      <c r="L328" s="45"/>
      <c r="M328" s="229"/>
      <c r="N328" s="230"/>
      <c r="O328" s="85"/>
      <c r="P328" s="85"/>
      <c r="Q328" s="85"/>
      <c r="R328" s="85"/>
      <c r="S328" s="85"/>
      <c r="T328" s="86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T328" s="18" t="s">
        <v>146</v>
      </c>
      <c r="AU328" s="18" t="s">
        <v>80</v>
      </c>
    </row>
    <row r="329" s="13" customFormat="1">
      <c r="A329" s="13"/>
      <c r="B329" s="234"/>
      <c r="C329" s="235"/>
      <c r="D329" s="226" t="s">
        <v>148</v>
      </c>
      <c r="E329" s="236" t="s">
        <v>19</v>
      </c>
      <c r="F329" s="237" t="s">
        <v>833</v>
      </c>
      <c r="G329" s="235"/>
      <c r="H329" s="238">
        <v>557.44000000000005</v>
      </c>
      <c r="I329" s="239"/>
      <c r="J329" s="235"/>
      <c r="K329" s="235"/>
      <c r="L329" s="240"/>
      <c r="M329" s="241"/>
      <c r="N329" s="242"/>
      <c r="O329" s="242"/>
      <c r="P329" s="242"/>
      <c r="Q329" s="242"/>
      <c r="R329" s="242"/>
      <c r="S329" s="242"/>
      <c r="T329" s="24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44" t="s">
        <v>148</v>
      </c>
      <c r="AU329" s="244" t="s">
        <v>80</v>
      </c>
      <c r="AV329" s="13" t="s">
        <v>80</v>
      </c>
      <c r="AW329" s="13" t="s">
        <v>32</v>
      </c>
      <c r="AX329" s="13" t="s">
        <v>78</v>
      </c>
      <c r="AY329" s="244" t="s">
        <v>133</v>
      </c>
    </row>
    <row r="330" s="12" customFormat="1" ht="22.8" customHeight="1">
      <c r="A330" s="12"/>
      <c r="B330" s="197"/>
      <c r="C330" s="198"/>
      <c r="D330" s="199" t="s">
        <v>70</v>
      </c>
      <c r="E330" s="211" t="s">
        <v>638</v>
      </c>
      <c r="F330" s="211" t="s">
        <v>639</v>
      </c>
      <c r="G330" s="198"/>
      <c r="H330" s="198"/>
      <c r="I330" s="201"/>
      <c r="J330" s="212">
        <f>BK330</f>
        <v>0</v>
      </c>
      <c r="K330" s="198"/>
      <c r="L330" s="203"/>
      <c r="M330" s="204"/>
      <c r="N330" s="205"/>
      <c r="O330" s="205"/>
      <c r="P330" s="206">
        <f>SUM(P331:P333)</f>
        <v>0</v>
      </c>
      <c r="Q330" s="205"/>
      <c r="R330" s="206">
        <f>SUM(R331:R333)</f>
        <v>0</v>
      </c>
      <c r="S330" s="205"/>
      <c r="T330" s="207">
        <f>SUM(T331:T333)</f>
        <v>0</v>
      </c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R330" s="208" t="s">
        <v>78</v>
      </c>
      <c r="AT330" s="209" t="s">
        <v>70</v>
      </c>
      <c r="AU330" s="209" t="s">
        <v>78</v>
      </c>
      <c r="AY330" s="208" t="s">
        <v>133</v>
      </c>
      <c r="BK330" s="210">
        <f>SUM(BK331:BK333)</f>
        <v>0</v>
      </c>
    </row>
    <row r="331" s="2" customFormat="1" ht="16.5" customHeight="1">
      <c r="A331" s="39"/>
      <c r="B331" s="40"/>
      <c r="C331" s="213" t="s">
        <v>488</v>
      </c>
      <c r="D331" s="213" t="s">
        <v>135</v>
      </c>
      <c r="E331" s="214" t="s">
        <v>834</v>
      </c>
      <c r="F331" s="215" t="s">
        <v>835</v>
      </c>
      <c r="G331" s="216" t="s">
        <v>237</v>
      </c>
      <c r="H331" s="217">
        <v>280.387</v>
      </c>
      <c r="I331" s="218"/>
      <c r="J331" s="219">
        <f>ROUND(I331*H331,2)</f>
        <v>0</v>
      </c>
      <c r="K331" s="215" t="s">
        <v>139</v>
      </c>
      <c r="L331" s="45"/>
      <c r="M331" s="220" t="s">
        <v>19</v>
      </c>
      <c r="N331" s="221" t="s">
        <v>42</v>
      </c>
      <c r="O331" s="85"/>
      <c r="P331" s="222">
        <f>O331*H331</f>
        <v>0</v>
      </c>
      <c r="Q331" s="222">
        <v>0</v>
      </c>
      <c r="R331" s="222">
        <f>Q331*H331</f>
        <v>0</v>
      </c>
      <c r="S331" s="222">
        <v>0</v>
      </c>
      <c r="T331" s="223">
        <f>S331*H331</f>
        <v>0</v>
      </c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R331" s="224" t="s">
        <v>140</v>
      </c>
      <c r="AT331" s="224" t="s">
        <v>135</v>
      </c>
      <c r="AU331" s="224" t="s">
        <v>80</v>
      </c>
      <c r="AY331" s="18" t="s">
        <v>133</v>
      </c>
      <c r="BE331" s="225">
        <f>IF(N331="základní",J331,0)</f>
        <v>0</v>
      </c>
      <c r="BF331" s="225">
        <f>IF(N331="snížená",J331,0)</f>
        <v>0</v>
      </c>
      <c r="BG331" s="225">
        <f>IF(N331="zákl. přenesená",J331,0)</f>
        <v>0</v>
      </c>
      <c r="BH331" s="225">
        <f>IF(N331="sníž. přenesená",J331,0)</f>
        <v>0</v>
      </c>
      <c r="BI331" s="225">
        <f>IF(N331="nulová",J331,0)</f>
        <v>0</v>
      </c>
      <c r="BJ331" s="18" t="s">
        <v>78</v>
      </c>
      <c r="BK331" s="225">
        <f>ROUND(I331*H331,2)</f>
        <v>0</v>
      </c>
      <c r="BL331" s="18" t="s">
        <v>140</v>
      </c>
      <c r="BM331" s="224" t="s">
        <v>836</v>
      </c>
    </row>
    <row r="332" s="2" customFormat="1">
      <c r="A332" s="39"/>
      <c r="B332" s="40"/>
      <c r="C332" s="41"/>
      <c r="D332" s="226" t="s">
        <v>142</v>
      </c>
      <c r="E332" s="41"/>
      <c r="F332" s="227" t="s">
        <v>837</v>
      </c>
      <c r="G332" s="41"/>
      <c r="H332" s="41"/>
      <c r="I332" s="228"/>
      <c r="J332" s="41"/>
      <c r="K332" s="41"/>
      <c r="L332" s="45"/>
      <c r="M332" s="229"/>
      <c r="N332" s="230"/>
      <c r="O332" s="85"/>
      <c r="P332" s="85"/>
      <c r="Q332" s="85"/>
      <c r="R332" s="85"/>
      <c r="S332" s="85"/>
      <c r="T332" s="86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T332" s="18" t="s">
        <v>142</v>
      </c>
      <c r="AU332" s="18" t="s">
        <v>80</v>
      </c>
    </row>
    <row r="333" s="2" customFormat="1">
      <c r="A333" s="39"/>
      <c r="B333" s="40"/>
      <c r="C333" s="41"/>
      <c r="D333" s="231" t="s">
        <v>144</v>
      </c>
      <c r="E333" s="41"/>
      <c r="F333" s="232" t="s">
        <v>838</v>
      </c>
      <c r="G333" s="41"/>
      <c r="H333" s="41"/>
      <c r="I333" s="228"/>
      <c r="J333" s="41"/>
      <c r="K333" s="41"/>
      <c r="L333" s="45"/>
      <c r="M333" s="229"/>
      <c r="N333" s="230"/>
      <c r="O333" s="85"/>
      <c r="P333" s="85"/>
      <c r="Q333" s="85"/>
      <c r="R333" s="85"/>
      <c r="S333" s="85"/>
      <c r="T333" s="86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T333" s="18" t="s">
        <v>144</v>
      </c>
      <c r="AU333" s="18" t="s">
        <v>80</v>
      </c>
    </row>
    <row r="334" s="12" customFormat="1" ht="25.92" customHeight="1">
      <c r="A334" s="12"/>
      <c r="B334" s="197"/>
      <c r="C334" s="198"/>
      <c r="D334" s="199" t="s">
        <v>70</v>
      </c>
      <c r="E334" s="200" t="s">
        <v>839</v>
      </c>
      <c r="F334" s="200" t="s">
        <v>840</v>
      </c>
      <c r="G334" s="198"/>
      <c r="H334" s="198"/>
      <c r="I334" s="201"/>
      <c r="J334" s="202">
        <f>BK334</f>
        <v>0</v>
      </c>
      <c r="K334" s="198"/>
      <c r="L334" s="203"/>
      <c r="M334" s="204"/>
      <c r="N334" s="205"/>
      <c r="O334" s="205"/>
      <c r="P334" s="206">
        <f>P335</f>
        <v>0</v>
      </c>
      <c r="Q334" s="205"/>
      <c r="R334" s="206">
        <f>R335</f>
        <v>0.0094260999999999998</v>
      </c>
      <c r="S334" s="205"/>
      <c r="T334" s="207">
        <f>T335</f>
        <v>0</v>
      </c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R334" s="208" t="s">
        <v>80</v>
      </c>
      <c r="AT334" s="209" t="s">
        <v>70</v>
      </c>
      <c r="AU334" s="209" t="s">
        <v>71</v>
      </c>
      <c r="AY334" s="208" t="s">
        <v>133</v>
      </c>
      <c r="BK334" s="210">
        <f>BK335</f>
        <v>0</v>
      </c>
    </row>
    <row r="335" s="12" customFormat="1" ht="22.8" customHeight="1">
      <c r="A335" s="12"/>
      <c r="B335" s="197"/>
      <c r="C335" s="198"/>
      <c r="D335" s="199" t="s">
        <v>70</v>
      </c>
      <c r="E335" s="211" t="s">
        <v>841</v>
      </c>
      <c r="F335" s="211" t="s">
        <v>842</v>
      </c>
      <c r="G335" s="198"/>
      <c r="H335" s="198"/>
      <c r="I335" s="201"/>
      <c r="J335" s="212">
        <f>BK335</f>
        <v>0</v>
      </c>
      <c r="K335" s="198"/>
      <c r="L335" s="203"/>
      <c r="M335" s="204"/>
      <c r="N335" s="205"/>
      <c r="O335" s="205"/>
      <c r="P335" s="206">
        <f>SUM(P336:P342)</f>
        <v>0</v>
      </c>
      <c r="Q335" s="205"/>
      <c r="R335" s="206">
        <f>SUM(R336:R342)</f>
        <v>0.0094260999999999998</v>
      </c>
      <c r="S335" s="205"/>
      <c r="T335" s="207">
        <f>SUM(T336:T342)</f>
        <v>0</v>
      </c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R335" s="208" t="s">
        <v>80</v>
      </c>
      <c r="AT335" s="209" t="s">
        <v>70</v>
      </c>
      <c r="AU335" s="209" t="s">
        <v>78</v>
      </c>
      <c r="AY335" s="208" t="s">
        <v>133</v>
      </c>
      <c r="BK335" s="210">
        <f>SUM(BK336:BK342)</f>
        <v>0</v>
      </c>
    </row>
    <row r="336" s="2" customFormat="1" ht="16.5" customHeight="1">
      <c r="A336" s="39"/>
      <c r="B336" s="40"/>
      <c r="C336" s="213" t="s">
        <v>495</v>
      </c>
      <c r="D336" s="213" t="s">
        <v>135</v>
      </c>
      <c r="E336" s="214" t="s">
        <v>843</v>
      </c>
      <c r="F336" s="215" t="s">
        <v>844</v>
      </c>
      <c r="G336" s="216" t="s">
        <v>138</v>
      </c>
      <c r="H336" s="217">
        <v>23.199999999999999</v>
      </c>
      <c r="I336" s="218"/>
      <c r="J336" s="219">
        <f>ROUND(I336*H336,2)</f>
        <v>0</v>
      </c>
      <c r="K336" s="215" t="s">
        <v>139</v>
      </c>
      <c r="L336" s="45"/>
      <c r="M336" s="220" t="s">
        <v>19</v>
      </c>
      <c r="N336" s="221" t="s">
        <v>42</v>
      </c>
      <c r="O336" s="85"/>
      <c r="P336" s="222">
        <f>O336*H336</f>
        <v>0</v>
      </c>
      <c r="Q336" s="222">
        <v>4.0000000000000003E-05</v>
      </c>
      <c r="R336" s="222">
        <f>Q336*H336</f>
        <v>0.00092800000000000001</v>
      </c>
      <c r="S336" s="222">
        <v>0</v>
      </c>
      <c r="T336" s="223">
        <f>S336*H336</f>
        <v>0</v>
      </c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R336" s="224" t="s">
        <v>268</v>
      </c>
      <c r="AT336" s="224" t="s">
        <v>135</v>
      </c>
      <c r="AU336" s="224" t="s">
        <v>80</v>
      </c>
      <c r="AY336" s="18" t="s">
        <v>133</v>
      </c>
      <c r="BE336" s="225">
        <f>IF(N336="základní",J336,0)</f>
        <v>0</v>
      </c>
      <c r="BF336" s="225">
        <f>IF(N336="snížená",J336,0)</f>
        <v>0</v>
      </c>
      <c r="BG336" s="225">
        <f>IF(N336="zákl. přenesená",J336,0)</f>
        <v>0</v>
      </c>
      <c r="BH336" s="225">
        <f>IF(N336="sníž. přenesená",J336,0)</f>
        <v>0</v>
      </c>
      <c r="BI336" s="225">
        <f>IF(N336="nulová",J336,0)</f>
        <v>0</v>
      </c>
      <c r="BJ336" s="18" t="s">
        <v>78</v>
      </c>
      <c r="BK336" s="225">
        <f>ROUND(I336*H336,2)</f>
        <v>0</v>
      </c>
      <c r="BL336" s="18" t="s">
        <v>268</v>
      </c>
      <c r="BM336" s="224" t="s">
        <v>845</v>
      </c>
    </row>
    <row r="337" s="2" customFormat="1">
      <c r="A337" s="39"/>
      <c r="B337" s="40"/>
      <c r="C337" s="41"/>
      <c r="D337" s="226" t="s">
        <v>142</v>
      </c>
      <c r="E337" s="41"/>
      <c r="F337" s="227" t="s">
        <v>846</v>
      </c>
      <c r="G337" s="41"/>
      <c r="H337" s="41"/>
      <c r="I337" s="228"/>
      <c r="J337" s="41"/>
      <c r="K337" s="41"/>
      <c r="L337" s="45"/>
      <c r="M337" s="229"/>
      <c r="N337" s="230"/>
      <c r="O337" s="85"/>
      <c r="P337" s="85"/>
      <c r="Q337" s="85"/>
      <c r="R337" s="85"/>
      <c r="S337" s="85"/>
      <c r="T337" s="86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T337" s="18" t="s">
        <v>142</v>
      </c>
      <c r="AU337" s="18" t="s">
        <v>80</v>
      </c>
    </row>
    <row r="338" s="2" customFormat="1">
      <c r="A338" s="39"/>
      <c r="B338" s="40"/>
      <c r="C338" s="41"/>
      <c r="D338" s="231" t="s">
        <v>144</v>
      </c>
      <c r="E338" s="41"/>
      <c r="F338" s="232" t="s">
        <v>847</v>
      </c>
      <c r="G338" s="41"/>
      <c r="H338" s="41"/>
      <c r="I338" s="228"/>
      <c r="J338" s="41"/>
      <c r="K338" s="41"/>
      <c r="L338" s="45"/>
      <c r="M338" s="229"/>
      <c r="N338" s="230"/>
      <c r="O338" s="85"/>
      <c r="P338" s="85"/>
      <c r="Q338" s="85"/>
      <c r="R338" s="85"/>
      <c r="S338" s="85"/>
      <c r="T338" s="86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T338" s="18" t="s">
        <v>144</v>
      </c>
      <c r="AU338" s="18" t="s">
        <v>80</v>
      </c>
    </row>
    <row r="339" s="13" customFormat="1">
      <c r="A339" s="13"/>
      <c r="B339" s="234"/>
      <c r="C339" s="235"/>
      <c r="D339" s="226" t="s">
        <v>148</v>
      </c>
      <c r="E339" s="236" t="s">
        <v>19</v>
      </c>
      <c r="F339" s="237" t="s">
        <v>848</v>
      </c>
      <c r="G339" s="235"/>
      <c r="H339" s="238">
        <v>23.199999999999999</v>
      </c>
      <c r="I339" s="239"/>
      <c r="J339" s="235"/>
      <c r="K339" s="235"/>
      <c r="L339" s="240"/>
      <c r="M339" s="241"/>
      <c r="N339" s="242"/>
      <c r="O339" s="242"/>
      <c r="P339" s="242"/>
      <c r="Q339" s="242"/>
      <c r="R339" s="242"/>
      <c r="S339" s="242"/>
      <c r="T339" s="24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44" t="s">
        <v>148</v>
      </c>
      <c r="AU339" s="244" t="s">
        <v>80</v>
      </c>
      <c r="AV339" s="13" t="s">
        <v>80</v>
      </c>
      <c r="AW339" s="13" t="s">
        <v>32</v>
      </c>
      <c r="AX339" s="13" t="s">
        <v>78</v>
      </c>
      <c r="AY339" s="244" t="s">
        <v>133</v>
      </c>
    </row>
    <row r="340" s="2" customFormat="1" ht="16.5" customHeight="1">
      <c r="A340" s="39"/>
      <c r="B340" s="40"/>
      <c r="C340" s="256" t="s">
        <v>503</v>
      </c>
      <c r="D340" s="256" t="s">
        <v>261</v>
      </c>
      <c r="E340" s="257" t="s">
        <v>849</v>
      </c>
      <c r="F340" s="258" t="s">
        <v>850</v>
      </c>
      <c r="G340" s="259" t="s">
        <v>138</v>
      </c>
      <c r="H340" s="260">
        <v>28.327000000000002</v>
      </c>
      <c r="I340" s="261"/>
      <c r="J340" s="262">
        <f>ROUND(I340*H340,2)</f>
        <v>0</v>
      </c>
      <c r="K340" s="258" t="s">
        <v>139</v>
      </c>
      <c r="L340" s="263"/>
      <c r="M340" s="264" t="s">
        <v>19</v>
      </c>
      <c r="N340" s="265" t="s">
        <v>42</v>
      </c>
      <c r="O340" s="85"/>
      <c r="P340" s="222">
        <f>O340*H340</f>
        <v>0</v>
      </c>
      <c r="Q340" s="222">
        <v>0.00029999999999999997</v>
      </c>
      <c r="R340" s="222">
        <f>Q340*H340</f>
        <v>0.0084980999999999998</v>
      </c>
      <c r="S340" s="222">
        <v>0</v>
      </c>
      <c r="T340" s="223">
        <f>S340*H340</f>
        <v>0</v>
      </c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R340" s="224" t="s">
        <v>386</v>
      </c>
      <c r="AT340" s="224" t="s">
        <v>261</v>
      </c>
      <c r="AU340" s="224" t="s">
        <v>80</v>
      </c>
      <c r="AY340" s="18" t="s">
        <v>133</v>
      </c>
      <c r="BE340" s="225">
        <f>IF(N340="základní",J340,0)</f>
        <v>0</v>
      </c>
      <c r="BF340" s="225">
        <f>IF(N340="snížená",J340,0)</f>
        <v>0</v>
      </c>
      <c r="BG340" s="225">
        <f>IF(N340="zákl. přenesená",J340,0)</f>
        <v>0</v>
      </c>
      <c r="BH340" s="225">
        <f>IF(N340="sníž. přenesená",J340,0)</f>
        <v>0</v>
      </c>
      <c r="BI340" s="225">
        <f>IF(N340="nulová",J340,0)</f>
        <v>0</v>
      </c>
      <c r="BJ340" s="18" t="s">
        <v>78</v>
      </c>
      <c r="BK340" s="225">
        <f>ROUND(I340*H340,2)</f>
        <v>0</v>
      </c>
      <c r="BL340" s="18" t="s">
        <v>268</v>
      </c>
      <c r="BM340" s="224" t="s">
        <v>851</v>
      </c>
    </row>
    <row r="341" s="2" customFormat="1">
      <c r="A341" s="39"/>
      <c r="B341" s="40"/>
      <c r="C341" s="41"/>
      <c r="D341" s="226" t="s">
        <v>142</v>
      </c>
      <c r="E341" s="41"/>
      <c r="F341" s="227" t="s">
        <v>850</v>
      </c>
      <c r="G341" s="41"/>
      <c r="H341" s="41"/>
      <c r="I341" s="228"/>
      <c r="J341" s="41"/>
      <c r="K341" s="41"/>
      <c r="L341" s="45"/>
      <c r="M341" s="229"/>
      <c r="N341" s="230"/>
      <c r="O341" s="85"/>
      <c r="P341" s="85"/>
      <c r="Q341" s="85"/>
      <c r="R341" s="85"/>
      <c r="S341" s="85"/>
      <c r="T341" s="86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T341" s="18" t="s">
        <v>142</v>
      </c>
      <c r="AU341" s="18" t="s">
        <v>80</v>
      </c>
    </row>
    <row r="342" s="13" customFormat="1">
      <c r="A342" s="13"/>
      <c r="B342" s="234"/>
      <c r="C342" s="235"/>
      <c r="D342" s="226" t="s">
        <v>148</v>
      </c>
      <c r="E342" s="235"/>
      <c r="F342" s="237" t="s">
        <v>852</v>
      </c>
      <c r="G342" s="235"/>
      <c r="H342" s="238">
        <v>28.327000000000002</v>
      </c>
      <c r="I342" s="239"/>
      <c r="J342" s="235"/>
      <c r="K342" s="235"/>
      <c r="L342" s="240"/>
      <c r="M342" s="280"/>
      <c r="N342" s="281"/>
      <c r="O342" s="281"/>
      <c r="P342" s="281"/>
      <c r="Q342" s="281"/>
      <c r="R342" s="281"/>
      <c r="S342" s="281"/>
      <c r="T342" s="282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44" t="s">
        <v>148</v>
      </c>
      <c r="AU342" s="244" t="s">
        <v>80</v>
      </c>
      <c r="AV342" s="13" t="s">
        <v>80</v>
      </c>
      <c r="AW342" s="13" t="s">
        <v>4</v>
      </c>
      <c r="AX342" s="13" t="s">
        <v>78</v>
      </c>
      <c r="AY342" s="244" t="s">
        <v>133</v>
      </c>
    </row>
    <row r="343" s="2" customFormat="1" ht="6.96" customHeight="1">
      <c r="A343" s="39"/>
      <c r="B343" s="60"/>
      <c r="C343" s="61"/>
      <c r="D343" s="61"/>
      <c r="E343" s="61"/>
      <c r="F343" s="61"/>
      <c r="G343" s="61"/>
      <c r="H343" s="61"/>
      <c r="I343" s="61"/>
      <c r="J343" s="61"/>
      <c r="K343" s="61"/>
      <c r="L343" s="45"/>
      <c r="M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</row>
  </sheetData>
  <sheetProtection sheet="1" autoFilter="0" formatColumns="0" formatRows="0" objects="1" scenarios="1" spinCount="100000" saltValue="xMCQ3OrNu4qDoJfkbGNvCKXl+qhwn7cdAuXDjthj86yUpwulUvfUJypyG1n0levS6+hM8oDKv7PxdTgZI2ofyw==" hashValue="O+f3uXhgsxQi88QKidHCb/NOCQ8Uzv9yB0+g/KUhuLd+DmEO5iHJikSeHrk8rNj2okXwZQa28fRNUW+5ICO53g==" algorithmName="SHA-512" password="CC35"/>
  <autoFilter ref="C94:K342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3:H83"/>
    <mergeCell ref="E85:H85"/>
    <mergeCell ref="E87:H87"/>
    <mergeCell ref="L2:V2"/>
  </mergeCells>
  <hyperlinks>
    <hyperlink ref="F100" r:id="rId1" display="https://podminky.urs.cz/item/CS_URS_2021_01/113106121"/>
    <hyperlink ref="F105" r:id="rId2" display="https://podminky.urs.cz/item/CS_URS_2021_01/113106125"/>
    <hyperlink ref="F110" r:id="rId3" display="https://podminky.urs.cz/item/CS_URS_2021_01/113107164"/>
    <hyperlink ref="F117" r:id="rId4" display="https://podminky.urs.cz/item/CS_URS_2021_01/113107223"/>
    <hyperlink ref="F122" r:id="rId5" display="https://podminky.urs.cz/item/CS_URS_2021_01/113107243"/>
    <hyperlink ref="F127" r:id="rId6" display="https://podminky.urs.cz/item/CS_URS_2021_01/113107321"/>
    <hyperlink ref="F132" r:id="rId7" display="https://podminky.urs.cz/item/CS_URS_2021_01/113202111"/>
    <hyperlink ref="F137" r:id="rId8" display="https://podminky.urs.cz/item/CS_URS_2021_01/113203111"/>
    <hyperlink ref="F142" r:id="rId9" display="https://podminky.urs.cz/item/CS_URS_2021_01/122251101"/>
    <hyperlink ref="F149" r:id="rId10" display="https://podminky.urs.cz/item/CS_URS_2021_01/132251103"/>
    <hyperlink ref="F156" r:id="rId11" display="https://podminky.urs.cz/item/CS_URS_2021_01/162451105"/>
    <hyperlink ref="F161" r:id="rId12" display="https://podminky.urs.cz/item/CS_URS_2021_01/171201231"/>
    <hyperlink ref="F166" r:id="rId13" display="https://podminky.urs.cz/item/CS_URS_2021_01/171251201"/>
    <hyperlink ref="F171" r:id="rId14" display="https://podminky.urs.cz/item/CS_URS_2021_01/174151101"/>
    <hyperlink ref="F181" r:id="rId15" display="https://podminky.urs.cz/item/CS_URS_2021_01/181951112"/>
    <hyperlink ref="F191" r:id="rId16" display="https://podminky.urs.cz/item/CS_URS_2021_01/564730011"/>
    <hyperlink ref="F195" r:id="rId17" display="https://podminky.urs.cz/item/CS_URS_2021_01/564760111"/>
    <hyperlink ref="F199" r:id="rId18" display="https://podminky.urs.cz/item/CS_URS_2021_01/564851111"/>
    <hyperlink ref="F205" r:id="rId19" display="https://podminky.urs.cz/item/CS_URS_2021_01/567122114"/>
    <hyperlink ref="F210" r:id="rId20" display="https://podminky.urs.cz/item/CS_URS_2021_01/596211210"/>
    <hyperlink ref="F225" r:id="rId21" display="https://podminky.urs.cz/item/CS_URS_2021_01/596412213"/>
    <hyperlink ref="F235" r:id="rId22" display="https://podminky.urs.cz/item/CS_URS_2021_01/899431111"/>
    <hyperlink ref="F240" r:id="rId23" display="https://podminky.urs.cz/item/CS_URS_2021_01/899722112"/>
    <hyperlink ref="F245" r:id="rId24" display="https://podminky.urs.cz/item/CS_URS_2021_01/914111111"/>
    <hyperlink ref="F259" r:id="rId25" display="https://podminky.urs.cz/item/CS_URS_2021_01/914511112"/>
    <hyperlink ref="F272" r:id="rId26" display="https://podminky.urs.cz/item/CS_URS_2021_01/915131112"/>
    <hyperlink ref="F277" r:id="rId27" display="https://podminky.urs.cz/item/CS_URS_2021_01/915621111"/>
    <hyperlink ref="F282" r:id="rId28" display="https://podminky.urs.cz/item/CS_URS_2021_01/916231213"/>
    <hyperlink ref="F290" r:id="rId29" display="https://podminky.urs.cz/item/CS_URS_2021_01/916991121"/>
    <hyperlink ref="F295" r:id="rId30" display="https://podminky.urs.cz/item/CS_URS_2021_01/997013861"/>
    <hyperlink ref="F300" r:id="rId31" display="https://podminky.urs.cz/item/CS_URS_2021_01/997013873"/>
    <hyperlink ref="F305" r:id="rId32" display="https://podminky.urs.cz/item/CS_URS_2021_01/997013875"/>
    <hyperlink ref="F310" r:id="rId33" display="https://podminky.urs.cz/item/CS_URS_2021_01/997211511"/>
    <hyperlink ref="F327" r:id="rId34" display="https://podminky.urs.cz/item/CS_URS_2021_01/997211519"/>
    <hyperlink ref="F333" r:id="rId35" display="https://podminky.urs.cz/item/CS_URS_2021_01/998223011"/>
    <hyperlink ref="F338" r:id="rId36" display="https://podminky.urs.cz/item/CS_URS_2021_01/711161273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7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91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21"/>
      <c r="AT3" s="18" t="s">
        <v>80</v>
      </c>
    </row>
    <row r="4" s="1" customFormat="1" ht="24.96" customHeight="1">
      <c r="B4" s="21"/>
      <c r="D4" s="141" t="s">
        <v>100</v>
      </c>
      <c r="L4" s="21"/>
      <c r="M4" s="14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3" t="s">
        <v>16</v>
      </c>
      <c r="L6" s="21"/>
    </row>
    <row r="7" s="1" customFormat="1" ht="16.5" customHeight="1">
      <c r="B7" s="21"/>
      <c r="E7" s="144" t="str">
        <f>'Rekapitulace stavby'!K6</f>
        <v>Regenerace sídliště v Bystřici pod Hostýnem - 1.etapa - ulice U Mlékárny</v>
      </c>
      <c r="F7" s="143"/>
      <c r="G7" s="143"/>
      <c r="H7" s="143"/>
      <c r="L7" s="21"/>
    </row>
    <row r="8" s="1" customFormat="1" ht="12" customHeight="1">
      <c r="B8" s="21"/>
      <c r="D8" s="143" t="s">
        <v>101</v>
      </c>
      <c r="L8" s="21"/>
    </row>
    <row r="9" s="2" customFormat="1" ht="16.5" customHeight="1">
      <c r="A9" s="39"/>
      <c r="B9" s="45"/>
      <c r="C9" s="39"/>
      <c r="D9" s="39"/>
      <c r="E9" s="144" t="s">
        <v>853</v>
      </c>
      <c r="F9" s="39"/>
      <c r="G9" s="39"/>
      <c r="H9" s="39"/>
      <c r="I9" s="39"/>
      <c r="J9" s="39"/>
      <c r="K9" s="39"/>
      <c r="L9" s="14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43" t="s">
        <v>103</v>
      </c>
      <c r="E10" s="39"/>
      <c r="F10" s="39"/>
      <c r="G10" s="39"/>
      <c r="H10" s="39"/>
      <c r="I10" s="39"/>
      <c r="J10" s="39"/>
      <c r="K10" s="39"/>
      <c r="L10" s="14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46" t="s">
        <v>853</v>
      </c>
      <c r="F11" s="39"/>
      <c r="G11" s="39"/>
      <c r="H11" s="39"/>
      <c r="I11" s="39"/>
      <c r="J11" s="39"/>
      <c r="K11" s="39"/>
      <c r="L11" s="14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14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43" t="s">
        <v>18</v>
      </c>
      <c r="E13" s="39"/>
      <c r="F13" s="134" t="s">
        <v>19</v>
      </c>
      <c r="G13" s="39"/>
      <c r="H13" s="39"/>
      <c r="I13" s="143" t="s">
        <v>20</v>
      </c>
      <c r="J13" s="134" t="s">
        <v>19</v>
      </c>
      <c r="K13" s="39"/>
      <c r="L13" s="14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3" t="s">
        <v>21</v>
      </c>
      <c r="E14" s="39"/>
      <c r="F14" s="134" t="s">
        <v>22</v>
      </c>
      <c r="G14" s="39"/>
      <c r="H14" s="39"/>
      <c r="I14" s="143" t="s">
        <v>23</v>
      </c>
      <c r="J14" s="147" t="str">
        <f>'Rekapitulace stavby'!AN8</f>
        <v>18. 11. 2021</v>
      </c>
      <c r="K14" s="39"/>
      <c r="L14" s="14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14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43" t="s">
        <v>25</v>
      </c>
      <c r="E16" s="39"/>
      <c r="F16" s="39"/>
      <c r="G16" s="39"/>
      <c r="H16" s="39"/>
      <c r="I16" s="143" t="s">
        <v>26</v>
      </c>
      <c r="J16" s="134" t="s">
        <v>19</v>
      </c>
      <c r="K16" s="39"/>
      <c r="L16" s="14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34" t="s">
        <v>22</v>
      </c>
      <c r="F17" s="39"/>
      <c r="G17" s="39"/>
      <c r="H17" s="39"/>
      <c r="I17" s="143" t="s">
        <v>27</v>
      </c>
      <c r="J17" s="134" t="s">
        <v>19</v>
      </c>
      <c r="K17" s="39"/>
      <c r="L17" s="14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14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43" t="s">
        <v>28</v>
      </c>
      <c r="E19" s="39"/>
      <c r="F19" s="39"/>
      <c r="G19" s="39"/>
      <c r="H19" s="39"/>
      <c r="I19" s="143" t="s">
        <v>26</v>
      </c>
      <c r="J19" s="34" t="str">
        <f>'Rekapitulace stavby'!AN13</f>
        <v>Vyplň údaj</v>
      </c>
      <c r="K19" s="39"/>
      <c r="L19" s="14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34"/>
      <c r="G20" s="134"/>
      <c r="H20" s="134"/>
      <c r="I20" s="143" t="s">
        <v>27</v>
      </c>
      <c r="J20" s="34" t="str">
        <f>'Rekapitulace stavby'!AN14</f>
        <v>Vyplň údaj</v>
      </c>
      <c r="K20" s="39"/>
      <c r="L20" s="14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14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43" t="s">
        <v>30</v>
      </c>
      <c r="E22" s="39"/>
      <c r="F22" s="39"/>
      <c r="G22" s="39"/>
      <c r="H22" s="39"/>
      <c r="I22" s="143" t="s">
        <v>26</v>
      </c>
      <c r="J22" s="134" t="s">
        <v>19</v>
      </c>
      <c r="K22" s="39"/>
      <c r="L22" s="14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34" t="s">
        <v>31</v>
      </c>
      <c r="F23" s="39"/>
      <c r="G23" s="39"/>
      <c r="H23" s="39"/>
      <c r="I23" s="143" t="s">
        <v>27</v>
      </c>
      <c r="J23" s="134" t="s">
        <v>19</v>
      </c>
      <c r="K23" s="39"/>
      <c r="L23" s="14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14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43" t="s">
        <v>33</v>
      </c>
      <c r="E25" s="39"/>
      <c r="F25" s="39"/>
      <c r="G25" s="39"/>
      <c r="H25" s="39"/>
      <c r="I25" s="143" t="s">
        <v>26</v>
      </c>
      <c r="J25" s="134" t="str">
        <f>IF('Rekapitulace stavby'!AN19="","",'Rekapitulace stavby'!AN19)</f>
        <v/>
      </c>
      <c r="K25" s="39"/>
      <c r="L25" s="14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34" t="str">
        <f>IF('Rekapitulace stavby'!E20="","",'Rekapitulace stavby'!E20)</f>
        <v xml:space="preserve"> </v>
      </c>
      <c r="F26" s="39"/>
      <c r="G26" s="39"/>
      <c r="H26" s="39"/>
      <c r="I26" s="143" t="s">
        <v>27</v>
      </c>
      <c r="J26" s="134" t="str">
        <f>IF('Rekapitulace stavby'!AN20="","",'Rekapitulace stavby'!AN20)</f>
        <v/>
      </c>
      <c r="K26" s="39"/>
      <c r="L26" s="14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145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43" t="s">
        <v>35</v>
      </c>
      <c r="E28" s="39"/>
      <c r="F28" s="39"/>
      <c r="G28" s="39"/>
      <c r="H28" s="39"/>
      <c r="I28" s="39"/>
      <c r="J28" s="39"/>
      <c r="K28" s="39"/>
      <c r="L28" s="14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48"/>
      <c r="B29" s="149"/>
      <c r="C29" s="148"/>
      <c r="D29" s="148"/>
      <c r="E29" s="150" t="s">
        <v>854</v>
      </c>
      <c r="F29" s="150"/>
      <c r="G29" s="150"/>
      <c r="H29" s="150"/>
      <c r="I29" s="148"/>
      <c r="J29" s="148"/>
      <c r="K29" s="148"/>
      <c r="L29" s="151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14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2"/>
      <c r="E31" s="152"/>
      <c r="F31" s="152"/>
      <c r="G31" s="152"/>
      <c r="H31" s="152"/>
      <c r="I31" s="152"/>
      <c r="J31" s="152"/>
      <c r="K31" s="152"/>
      <c r="L31" s="14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53" t="s">
        <v>37</v>
      </c>
      <c r="E32" s="39"/>
      <c r="F32" s="39"/>
      <c r="G32" s="39"/>
      <c r="H32" s="39"/>
      <c r="I32" s="39"/>
      <c r="J32" s="154">
        <f>ROUND(J96, 2)</f>
        <v>0</v>
      </c>
      <c r="K32" s="39"/>
      <c r="L32" s="14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2"/>
      <c r="E33" s="152"/>
      <c r="F33" s="152"/>
      <c r="G33" s="152"/>
      <c r="H33" s="152"/>
      <c r="I33" s="152"/>
      <c r="J33" s="152"/>
      <c r="K33" s="152"/>
      <c r="L33" s="14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55" t="s">
        <v>39</v>
      </c>
      <c r="G34" s="39"/>
      <c r="H34" s="39"/>
      <c r="I34" s="155" t="s">
        <v>38</v>
      </c>
      <c r="J34" s="155" t="s">
        <v>40</v>
      </c>
      <c r="K34" s="39"/>
      <c r="L34" s="14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56" t="s">
        <v>41</v>
      </c>
      <c r="E35" s="143" t="s">
        <v>42</v>
      </c>
      <c r="F35" s="157">
        <f>ROUND((SUM(BE96:BE401)),  2)</f>
        <v>0</v>
      </c>
      <c r="G35" s="39"/>
      <c r="H35" s="39"/>
      <c r="I35" s="158">
        <v>0.20999999999999999</v>
      </c>
      <c r="J35" s="157">
        <f>ROUND(((SUM(BE96:BE401))*I35),  2)</f>
        <v>0</v>
      </c>
      <c r="K35" s="39"/>
      <c r="L35" s="14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43" t="s">
        <v>43</v>
      </c>
      <c r="F36" s="157">
        <f>ROUND((SUM(BF96:BF401)),  2)</f>
        <v>0</v>
      </c>
      <c r="G36" s="39"/>
      <c r="H36" s="39"/>
      <c r="I36" s="158">
        <v>0.14999999999999999</v>
      </c>
      <c r="J36" s="157">
        <f>ROUND(((SUM(BF96:BF401))*I36),  2)</f>
        <v>0</v>
      </c>
      <c r="K36" s="39"/>
      <c r="L36" s="14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3" t="s">
        <v>44</v>
      </c>
      <c r="F37" s="157">
        <f>ROUND((SUM(BG96:BG401)),  2)</f>
        <v>0</v>
      </c>
      <c r="G37" s="39"/>
      <c r="H37" s="39"/>
      <c r="I37" s="158">
        <v>0.20999999999999999</v>
      </c>
      <c r="J37" s="157">
        <f>0</f>
        <v>0</v>
      </c>
      <c r="K37" s="39"/>
      <c r="L37" s="14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43" t="s">
        <v>45</v>
      </c>
      <c r="F38" s="157">
        <f>ROUND((SUM(BH96:BH401)),  2)</f>
        <v>0</v>
      </c>
      <c r="G38" s="39"/>
      <c r="H38" s="39"/>
      <c r="I38" s="158">
        <v>0.14999999999999999</v>
      </c>
      <c r="J38" s="157">
        <f>0</f>
        <v>0</v>
      </c>
      <c r="K38" s="39"/>
      <c r="L38" s="14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43" t="s">
        <v>46</v>
      </c>
      <c r="F39" s="157">
        <f>ROUND((SUM(BI96:BI401)),  2)</f>
        <v>0</v>
      </c>
      <c r="G39" s="39"/>
      <c r="H39" s="39"/>
      <c r="I39" s="158">
        <v>0</v>
      </c>
      <c r="J39" s="157">
        <f>0</f>
        <v>0</v>
      </c>
      <c r="K39" s="39"/>
      <c r="L39" s="14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14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59"/>
      <c r="D41" s="160" t="s">
        <v>47</v>
      </c>
      <c r="E41" s="161"/>
      <c r="F41" s="161"/>
      <c r="G41" s="162" t="s">
        <v>48</v>
      </c>
      <c r="H41" s="163" t="s">
        <v>49</v>
      </c>
      <c r="I41" s="161"/>
      <c r="J41" s="164">
        <f>SUM(J32:J39)</f>
        <v>0</v>
      </c>
      <c r="K41" s="165"/>
      <c r="L41" s="145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45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6" s="2" customFormat="1" ht="6.96" customHeight="1">
      <c r="A46" s="39"/>
      <c r="B46" s="168"/>
      <c r="C46" s="169"/>
      <c r="D46" s="169"/>
      <c r="E46" s="169"/>
      <c r="F46" s="169"/>
      <c r="G46" s="169"/>
      <c r="H46" s="169"/>
      <c r="I46" s="169"/>
      <c r="J46" s="169"/>
      <c r="K46" s="169"/>
      <c r="L46" s="14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24.96" customHeight="1">
      <c r="A47" s="39"/>
      <c r="B47" s="40"/>
      <c r="C47" s="24" t="s">
        <v>105</v>
      </c>
      <c r="D47" s="41"/>
      <c r="E47" s="41"/>
      <c r="F47" s="41"/>
      <c r="G47" s="41"/>
      <c r="H47" s="41"/>
      <c r="I47" s="41"/>
      <c r="J47" s="41"/>
      <c r="K47" s="41"/>
      <c r="L47" s="14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14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16</v>
      </c>
      <c r="D49" s="41"/>
      <c r="E49" s="41"/>
      <c r="F49" s="41"/>
      <c r="G49" s="41"/>
      <c r="H49" s="41"/>
      <c r="I49" s="41"/>
      <c r="J49" s="41"/>
      <c r="K49" s="41"/>
      <c r="L49" s="14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170" t="str">
        <f>E7</f>
        <v>Regenerace sídliště v Bystřici pod Hostýnem - 1.etapa - ulice U Mlékárny</v>
      </c>
      <c r="F50" s="33"/>
      <c r="G50" s="33"/>
      <c r="H50" s="33"/>
      <c r="I50" s="41"/>
      <c r="J50" s="41"/>
      <c r="K50" s="41"/>
      <c r="L50" s="14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1" customFormat="1" ht="12" customHeight="1">
      <c r="B51" s="22"/>
      <c r="C51" s="33" t="s">
        <v>101</v>
      </c>
      <c r="D51" s="23"/>
      <c r="E51" s="23"/>
      <c r="F51" s="23"/>
      <c r="G51" s="23"/>
      <c r="H51" s="23"/>
      <c r="I51" s="23"/>
      <c r="J51" s="23"/>
      <c r="K51" s="23"/>
      <c r="L51" s="21"/>
    </row>
    <row r="52" s="2" customFormat="1" ht="16.5" customHeight="1">
      <c r="A52" s="39"/>
      <c r="B52" s="40"/>
      <c r="C52" s="41"/>
      <c r="D52" s="41"/>
      <c r="E52" s="170" t="s">
        <v>853</v>
      </c>
      <c r="F52" s="41"/>
      <c r="G52" s="41"/>
      <c r="H52" s="41"/>
      <c r="I52" s="41"/>
      <c r="J52" s="41"/>
      <c r="K52" s="41"/>
      <c r="L52" s="14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12" customHeight="1">
      <c r="A53" s="39"/>
      <c r="B53" s="40"/>
      <c r="C53" s="33" t="s">
        <v>103</v>
      </c>
      <c r="D53" s="41"/>
      <c r="E53" s="41"/>
      <c r="F53" s="41"/>
      <c r="G53" s="41"/>
      <c r="H53" s="41"/>
      <c r="I53" s="41"/>
      <c r="J53" s="41"/>
      <c r="K53" s="41"/>
      <c r="L53" s="14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6.5" customHeight="1">
      <c r="A54" s="39"/>
      <c r="B54" s="40"/>
      <c r="C54" s="41"/>
      <c r="D54" s="41"/>
      <c r="E54" s="70" t="str">
        <f>E11</f>
        <v>SO 103 - Chodníky</v>
      </c>
      <c r="F54" s="41"/>
      <c r="G54" s="41"/>
      <c r="H54" s="41"/>
      <c r="I54" s="41"/>
      <c r="J54" s="41"/>
      <c r="K54" s="41"/>
      <c r="L54" s="14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6.96" customHeight="1">
      <c r="A55" s="39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14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2" customHeight="1">
      <c r="A56" s="39"/>
      <c r="B56" s="40"/>
      <c r="C56" s="33" t="s">
        <v>21</v>
      </c>
      <c r="D56" s="41"/>
      <c r="E56" s="41"/>
      <c r="F56" s="28" t="str">
        <f>F14</f>
        <v>Bystřice pod Hostýnem</v>
      </c>
      <c r="G56" s="41"/>
      <c r="H56" s="41"/>
      <c r="I56" s="33" t="s">
        <v>23</v>
      </c>
      <c r="J56" s="73" t="str">
        <f>IF(J14="","",J14)</f>
        <v>18. 11. 2021</v>
      </c>
      <c r="K56" s="41"/>
      <c r="L56" s="14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14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5.15" customHeight="1">
      <c r="A58" s="39"/>
      <c r="B58" s="40"/>
      <c r="C58" s="33" t="s">
        <v>25</v>
      </c>
      <c r="D58" s="41"/>
      <c r="E58" s="41"/>
      <c r="F58" s="28" t="str">
        <f>E17</f>
        <v>Bystřice pod Hostýnem</v>
      </c>
      <c r="G58" s="41"/>
      <c r="H58" s="41"/>
      <c r="I58" s="33" t="s">
        <v>30</v>
      </c>
      <c r="J58" s="37" t="str">
        <f>E23</f>
        <v>ViaDesigne s.r.o.</v>
      </c>
      <c r="K58" s="41"/>
      <c r="L58" s="14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15.15" customHeight="1">
      <c r="A59" s="39"/>
      <c r="B59" s="40"/>
      <c r="C59" s="33" t="s">
        <v>28</v>
      </c>
      <c r="D59" s="41"/>
      <c r="E59" s="41"/>
      <c r="F59" s="28" t="str">
        <f>IF(E20="","",E20)</f>
        <v>Vyplň údaj</v>
      </c>
      <c r="G59" s="41"/>
      <c r="H59" s="41"/>
      <c r="I59" s="33" t="s">
        <v>33</v>
      </c>
      <c r="J59" s="37" t="str">
        <f>E26</f>
        <v xml:space="preserve"> </v>
      </c>
      <c r="K59" s="41"/>
      <c r="L59" s="14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0.32" customHeight="1">
      <c r="A60" s="39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145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29.28" customHeight="1">
      <c r="A61" s="39"/>
      <c r="B61" s="40"/>
      <c r="C61" s="171" t="s">
        <v>106</v>
      </c>
      <c r="D61" s="172"/>
      <c r="E61" s="172"/>
      <c r="F61" s="172"/>
      <c r="G61" s="172"/>
      <c r="H61" s="172"/>
      <c r="I61" s="172"/>
      <c r="J61" s="173" t="s">
        <v>107</v>
      </c>
      <c r="K61" s="172"/>
      <c r="L61" s="145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4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2.8" customHeight="1">
      <c r="A63" s="39"/>
      <c r="B63" s="40"/>
      <c r="C63" s="174" t="s">
        <v>69</v>
      </c>
      <c r="D63" s="41"/>
      <c r="E63" s="41"/>
      <c r="F63" s="41"/>
      <c r="G63" s="41"/>
      <c r="H63" s="41"/>
      <c r="I63" s="41"/>
      <c r="J63" s="103">
        <f>J96</f>
        <v>0</v>
      </c>
      <c r="K63" s="41"/>
      <c r="L63" s="14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U63" s="18" t="s">
        <v>108</v>
      </c>
    </row>
    <row r="64" s="9" customFormat="1" ht="24.96" customHeight="1">
      <c r="A64" s="9"/>
      <c r="B64" s="175"/>
      <c r="C64" s="176"/>
      <c r="D64" s="177" t="s">
        <v>109</v>
      </c>
      <c r="E64" s="178"/>
      <c r="F64" s="178"/>
      <c r="G64" s="178"/>
      <c r="H64" s="178"/>
      <c r="I64" s="178"/>
      <c r="J64" s="179">
        <f>J97</f>
        <v>0</v>
      </c>
      <c r="K64" s="176"/>
      <c r="L64" s="18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1"/>
      <c r="C65" s="126"/>
      <c r="D65" s="182" t="s">
        <v>110</v>
      </c>
      <c r="E65" s="183"/>
      <c r="F65" s="183"/>
      <c r="G65" s="183"/>
      <c r="H65" s="183"/>
      <c r="I65" s="183"/>
      <c r="J65" s="184">
        <f>J98</f>
        <v>0</v>
      </c>
      <c r="K65" s="126"/>
      <c r="L65" s="185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1"/>
      <c r="C66" s="126"/>
      <c r="D66" s="182" t="s">
        <v>111</v>
      </c>
      <c r="E66" s="183"/>
      <c r="F66" s="183"/>
      <c r="G66" s="183"/>
      <c r="H66" s="183"/>
      <c r="I66" s="183"/>
      <c r="J66" s="184">
        <f>J235</f>
        <v>0</v>
      </c>
      <c r="K66" s="126"/>
      <c r="L66" s="185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1"/>
      <c r="C67" s="126"/>
      <c r="D67" s="182" t="s">
        <v>113</v>
      </c>
      <c r="E67" s="183"/>
      <c r="F67" s="183"/>
      <c r="G67" s="183"/>
      <c r="H67" s="183"/>
      <c r="I67" s="183"/>
      <c r="J67" s="184">
        <f>J247</f>
        <v>0</v>
      </c>
      <c r="K67" s="126"/>
      <c r="L67" s="185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1"/>
      <c r="C68" s="126"/>
      <c r="D68" s="182" t="s">
        <v>855</v>
      </c>
      <c r="E68" s="183"/>
      <c r="F68" s="183"/>
      <c r="G68" s="183"/>
      <c r="H68" s="183"/>
      <c r="I68" s="183"/>
      <c r="J68" s="184">
        <f>J287</f>
        <v>0</v>
      </c>
      <c r="K68" s="126"/>
      <c r="L68" s="185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1"/>
      <c r="C69" s="126"/>
      <c r="D69" s="182" t="s">
        <v>114</v>
      </c>
      <c r="E69" s="183"/>
      <c r="F69" s="183"/>
      <c r="G69" s="183"/>
      <c r="H69" s="183"/>
      <c r="I69" s="183"/>
      <c r="J69" s="184">
        <f>J292</f>
        <v>0</v>
      </c>
      <c r="K69" s="126"/>
      <c r="L69" s="185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1"/>
      <c r="C70" s="126"/>
      <c r="D70" s="182" t="s">
        <v>115</v>
      </c>
      <c r="E70" s="183"/>
      <c r="F70" s="183"/>
      <c r="G70" s="183"/>
      <c r="H70" s="183"/>
      <c r="I70" s="183"/>
      <c r="J70" s="184">
        <f>J303</f>
        <v>0</v>
      </c>
      <c r="K70" s="126"/>
      <c r="L70" s="185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1"/>
      <c r="C71" s="126"/>
      <c r="D71" s="182" t="s">
        <v>116</v>
      </c>
      <c r="E71" s="183"/>
      <c r="F71" s="183"/>
      <c r="G71" s="183"/>
      <c r="H71" s="183"/>
      <c r="I71" s="183"/>
      <c r="J71" s="184">
        <f>J336</f>
        <v>0</v>
      </c>
      <c r="K71" s="126"/>
      <c r="L71" s="185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1"/>
      <c r="C72" s="126"/>
      <c r="D72" s="182" t="s">
        <v>117</v>
      </c>
      <c r="E72" s="183"/>
      <c r="F72" s="183"/>
      <c r="G72" s="183"/>
      <c r="H72" s="183"/>
      <c r="I72" s="183"/>
      <c r="J72" s="184">
        <f>J388</f>
        <v>0</v>
      </c>
      <c r="K72" s="126"/>
      <c r="L72" s="185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9" customFormat="1" ht="24.96" customHeight="1">
      <c r="A73" s="9"/>
      <c r="B73" s="175"/>
      <c r="C73" s="176"/>
      <c r="D73" s="177" t="s">
        <v>649</v>
      </c>
      <c r="E73" s="178"/>
      <c r="F73" s="178"/>
      <c r="G73" s="178"/>
      <c r="H73" s="178"/>
      <c r="I73" s="178"/>
      <c r="J73" s="179">
        <f>J392</f>
        <v>0</v>
      </c>
      <c r="K73" s="176"/>
      <c r="L73" s="180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="10" customFormat="1" ht="19.92" customHeight="1">
      <c r="A74" s="10"/>
      <c r="B74" s="181"/>
      <c r="C74" s="126"/>
      <c r="D74" s="182" t="s">
        <v>650</v>
      </c>
      <c r="E74" s="183"/>
      <c r="F74" s="183"/>
      <c r="G74" s="183"/>
      <c r="H74" s="183"/>
      <c r="I74" s="183"/>
      <c r="J74" s="184">
        <f>J393</f>
        <v>0</v>
      </c>
      <c r="K74" s="126"/>
      <c r="L74" s="185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2" customFormat="1" ht="21.84" customHeight="1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14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60"/>
      <c r="C76" s="61"/>
      <c r="D76" s="61"/>
      <c r="E76" s="61"/>
      <c r="F76" s="61"/>
      <c r="G76" s="61"/>
      <c r="H76" s="61"/>
      <c r="I76" s="61"/>
      <c r="J76" s="61"/>
      <c r="K76" s="61"/>
      <c r="L76" s="14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80" s="2" customFormat="1" ht="6.96" customHeight="1">
      <c r="A80" s="39"/>
      <c r="B80" s="62"/>
      <c r="C80" s="63"/>
      <c r="D80" s="63"/>
      <c r="E80" s="63"/>
      <c r="F80" s="63"/>
      <c r="G80" s="63"/>
      <c r="H80" s="63"/>
      <c r="I80" s="63"/>
      <c r="J80" s="63"/>
      <c r="K80" s="63"/>
      <c r="L80" s="14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24.96" customHeight="1">
      <c r="A81" s="39"/>
      <c r="B81" s="40"/>
      <c r="C81" s="24" t="s">
        <v>118</v>
      </c>
      <c r="D81" s="41"/>
      <c r="E81" s="41"/>
      <c r="F81" s="41"/>
      <c r="G81" s="41"/>
      <c r="H81" s="41"/>
      <c r="I81" s="41"/>
      <c r="J81" s="41"/>
      <c r="K81" s="41"/>
      <c r="L81" s="14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6.96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4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2" customHeight="1">
      <c r="A83" s="39"/>
      <c r="B83" s="40"/>
      <c r="C83" s="33" t="s">
        <v>16</v>
      </c>
      <c r="D83" s="41"/>
      <c r="E83" s="41"/>
      <c r="F83" s="41"/>
      <c r="G83" s="41"/>
      <c r="H83" s="41"/>
      <c r="I83" s="41"/>
      <c r="J83" s="41"/>
      <c r="K83" s="41"/>
      <c r="L83" s="14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6.5" customHeight="1">
      <c r="A84" s="39"/>
      <c r="B84" s="40"/>
      <c r="C84" s="41"/>
      <c r="D84" s="41"/>
      <c r="E84" s="170" t="str">
        <f>E7</f>
        <v>Regenerace sídliště v Bystřici pod Hostýnem - 1.etapa - ulice U Mlékárny</v>
      </c>
      <c r="F84" s="33"/>
      <c r="G84" s="33"/>
      <c r="H84" s="33"/>
      <c r="I84" s="41"/>
      <c r="J84" s="41"/>
      <c r="K84" s="41"/>
      <c r="L84" s="14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1" customFormat="1" ht="12" customHeight="1">
      <c r="B85" s="22"/>
      <c r="C85" s="33" t="s">
        <v>101</v>
      </c>
      <c r="D85" s="23"/>
      <c r="E85" s="23"/>
      <c r="F85" s="23"/>
      <c r="G85" s="23"/>
      <c r="H85" s="23"/>
      <c r="I85" s="23"/>
      <c r="J85" s="23"/>
      <c r="K85" s="23"/>
      <c r="L85" s="21"/>
    </row>
    <row r="86" s="2" customFormat="1" ht="16.5" customHeight="1">
      <c r="A86" s="39"/>
      <c r="B86" s="40"/>
      <c r="C86" s="41"/>
      <c r="D86" s="41"/>
      <c r="E86" s="170" t="s">
        <v>853</v>
      </c>
      <c r="F86" s="41"/>
      <c r="G86" s="41"/>
      <c r="H86" s="41"/>
      <c r="I86" s="41"/>
      <c r="J86" s="41"/>
      <c r="K86" s="41"/>
      <c r="L86" s="14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2" customHeight="1">
      <c r="A87" s="39"/>
      <c r="B87" s="40"/>
      <c r="C87" s="33" t="s">
        <v>103</v>
      </c>
      <c r="D87" s="41"/>
      <c r="E87" s="41"/>
      <c r="F87" s="41"/>
      <c r="G87" s="41"/>
      <c r="H87" s="41"/>
      <c r="I87" s="41"/>
      <c r="J87" s="41"/>
      <c r="K87" s="41"/>
      <c r="L87" s="14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6.5" customHeight="1">
      <c r="A88" s="39"/>
      <c r="B88" s="40"/>
      <c r="C88" s="41"/>
      <c r="D88" s="41"/>
      <c r="E88" s="70" t="str">
        <f>E11</f>
        <v>SO 103 - Chodníky</v>
      </c>
      <c r="F88" s="41"/>
      <c r="G88" s="41"/>
      <c r="H88" s="41"/>
      <c r="I88" s="41"/>
      <c r="J88" s="41"/>
      <c r="K88" s="41"/>
      <c r="L88" s="14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6.96" customHeight="1">
      <c r="A89" s="39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14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2" customHeight="1">
      <c r="A90" s="39"/>
      <c r="B90" s="40"/>
      <c r="C90" s="33" t="s">
        <v>21</v>
      </c>
      <c r="D90" s="41"/>
      <c r="E90" s="41"/>
      <c r="F90" s="28" t="str">
        <f>F14</f>
        <v>Bystřice pod Hostýnem</v>
      </c>
      <c r="G90" s="41"/>
      <c r="H90" s="41"/>
      <c r="I90" s="33" t="s">
        <v>23</v>
      </c>
      <c r="J90" s="73" t="str">
        <f>IF(J14="","",J14)</f>
        <v>18. 11. 2021</v>
      </c>
      <c r="K90" s="41"/>
      <c r="L90" s="14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6.96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145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25</v>
      </c>
      <c r="D92" s="41"/>
      <c r="E92" s="41"/>
      <c r="F92" s="28" t="str">
        <f>E17</f>
        <v>Bystřice pod Hostýnem</v>
      </c>
      <c r="G92" s="41"/>
      <c r="H92" s="41"/>
      <c r="I92" s="33" t="s">
        <v>30</v>
      </c>
      <c r="J92" s="37" t="str">
        <f>E23</f>
        <v>ViaDesigne s.r.o.</v>
      </c>
      <c r="K92" s="41"/>
      <c r="L92" s="145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5.15" customHeight="1">
      <c r="A93" s="39"/>
      <c r="B93" s="40"/>
      <c r="C93" s="33" t="s">
        <v>28</v>
      </c>
      <c r="D93" s="41"/>
      <c r="E93" s="41"/>
      <c r="F93" s="28" t="str">
        <f>IF(E20="","",E20)</f>
        <v>Vyplň údaj</v>
      </c>
      <c r="G93" s="41"/>
      <c r="H93" s="41"/>
      <c r="I93" s="33" t="s">
        <v>33</v>
      </c>
      <c r="J93" s="37" t="str">
        <f>E26</f>
        <v xml:space="preserve"> </v>
      </c>
      <c r="K93" s="41"/>
      <c r="L93" s="145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0.32" customHeight="1">
      <c r="A94" s="39"/>
      <c r="B94" s="40"/>
      <c r="C94" s="41"/>
      <c r="D94" s="41"/>
      <c r="E94" s="41"/>
      <c r="F94" s="41"/>
      <c r="G94" s="41"/>
      <c r="H94" s="41"/>
      <c r="I94" s="41"/>
      <c r="J94" s="41"/>
      <c r="K94" s="41"/>
      <c r="L94" s="145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11" customFormat="1" ht="29.28" customHeight="1">
      <c r="A95" s="186"/>
      <c r="B95" s="187"/>
      <c r="C95" s="188" t="s">
        <v>119</v>
      </c>
      <c r="D95" s="189" t="s">
        <v>56</v>
      </c>
      <c r="E95" s="189" t="s">
        <v>52</v>
      </c>
      <c r="F95" s="189" t="s">
        <v>53</v>
      </c>
      <c r="G95" s="189" t="s">
        <v>120</v>
      </c>
      <c r="H95" s="189" t="s">
        <v>121</v>
      </c>
      <c r="I95" s="189" t="s">
        <v>122</v>
      </c>
      <c r="J95" s="189" t="s">
        <v>107</v>
      </c>
      <c r="K95" s="190" t="s">
        <v>123</v>
      </c>
      <c r="L95" s="191"/>
      <c r="M95" s="93" t="s">
        <v>19</v>
      </c>
      <c r="N95" s="94" t="s">
        <v>41</v>
      </c>
      <c r="O95" s="94" t="s">
        <v>124</v>
      </c>
      <c r="P95" s="94" t="s">
        <v>125</v>
      </c>
      <c r="Q95" s="94" t="s">
        <v>126</v>
      </c>
      <c r="R95" s="94" t="s">
        <v>127</v>
      </c>
      <c r="S95" s="94" t="s">
        <v>128</v>
      </c>
      <c r="T95" s="95" t="s">
        <v>129</v>
      </c>
      <c r="U95" s="186"/>
      <c r="V95" s="186"/>
      <c r="W95" s="186"/>
      <c r="X95" s="186"/>
      <c r="Y95" s="186"/>
      <c r="Z95" s="186"/>
      <c r="AA95" s="186"/>
      <c r="AB95" s="186"/>
      <c r="AC95" s="186"/>
      <c r="AD95" s="186"/>
      <c r="AE95" s="186"/>
    </row>
    <row r="96" s="2" customFormat="1" ht="22.8" customHeight="1">
      <c r="A96" s="39"/>
      <c r="B96" s="40"/>
      <c r="C96" s="100" t="s">
        <v>130</v>
      </c>
      <c r="D96" s="41"/>
      <c r="E96" s="41"/>
      <c r="F96" s="41"/>
      <c r="G96" s="41"/>
      <c r="H96" s="41"/>
      <c r="I96" s="41"/>
      <c r="J96" s="192">
        <f>BK96</f>
        <v>0</v>
      </c>
      <c r="K96" s="41"/>
      <c r="L96" s="45"/>
      <c r="M96" s="96"/>
      <c r="N96" s="193"/>
      <c r="O96" s="97"/>
      <c r="P96" s="194">
        <f>P97+P392</f>
        <v>0</v>
      </c>
      <c r="Q96" s="97"/>
      <c r="R96" s="194">
        <f>R97+R392</f>
        <v>652.37065739999991</v>
      </c>
      <c r="S96" s="97"/>
      <c r="T96" s="195">
        <f>T97+T392</f>
        <v>610.68961999999999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70</v>
      </c>
      <c r="AU96" s="18" t="s">
        <v>108</v>
      </c>
      <c r="BK96" s="196">
        <f>BK97+BK392</f>
        <v>0</v>
      </c>
    </row>
    <row r="97" s="12" customFormat="1" ht="25.92" customHeight="1">
      <c r="A97" s="12"/>
      <c r="B97" s="197"/>
      <c r="C97" s="198"/>
      <c r="D97" s="199" t="s">
        <v>70</v>
      </c>
      <c r="E97" s="200" t="s">
        <v>131</v>
      </c>
      <c r="F97" s="200" t="s">
        <v>132</v>
      </c>
      <c r="G97" s="198"/>
      <c r="H97" s="198"/>
      <c r="I97" s="201"/>
      <c r="J97" s="202">
        <f>BK97</f>
        <v>0</v>
      </c>
      <c r="K97" s="198"/>
      <c r="L97" s="203"/>
      <c r="M97" s="204"/>
      <c r="N97" s="205"/>
      <c r="O97" s="205"/>
      <c r="P97" s="206">
        <f>P98+P235+P247+P287+P292+P303+P336+P388</f>
        <v>0</v>
      </c>
      <c r="Q97" s="205"/>
      <c r="R97" s="206">
        <f>R98+R235+R247+R287+R292+R303+R336+R388</f>
        <v>652.36846349999996</v>
      </c>
      <c r="S97" s="205"/>
      <c r="T97" s="207">
        <f>T98+T235+T247+T287+T292+T303+T336+T388</f>
        <v>610.68961999999999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8" t="s">
        <v>78</v>
      </c>
      <c r="AT97" s="209" t="s">
        <v>70</v>
      </c>
      <c r="AU97" s="209" t="s">
        <v>71</v>
      </c>
      <c r="AY97" s="208" t="s">
        <v>133</v>
      </c>
      <c r="BK97" s="210">
        <f>BK98+BK235+BK247+BK287+BK292+BK303+BK336+BK388</f>
        <v>0</v>
      </c>
    </row>
    <row r="98" s="12" customFormat="1" ht="22.8" customHeight="1">
      <c r="A98" s="12"/>
      <c r="B98" s="197"/>
      <c r="C98" s="198"/>
      <c r="D98" s="199" t="s">
        <v>70</v>
      </c>
      <c r="E98" s="211" t="s">
        <v>78</v>
      </c>
      <c r="F98" s="211" t="s">
        <v>134</v>
      </c>
      <c r="G98" s="198"/>
      <c r="H98" s="198"/>
      <c r="I98" s="201"/>
      <c r="J98" s="212">
        <f>BK98</f>
        <v>0</v>
      </c>
      <c r="K98" s="198"/>
      <c r="L98" s="203"/>
      <c r="M98" s="204"/>
      <c r="N98" s="205"/>
      <c r="O98" s="205"/>
      <c r="P98" s="206">
        <f>SUM(P99:P234)</f>
        <v>0</v>
      </c>
      <c r="Q98" s="205"/>
      <c r="R98" s="206">
        <f>SUM(R99:R234)</f>
        <v>321.45931999999999</v>
      </c>
      <c r="S98" s="205"/>
      <c r="T98" s="207">
        <f>SUM(T99:T234)</f>
        <v>596.10050000000001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8" t="s">
        <v>78</v>
      </c>
      <c r="AT98" s="209" t="s">
        <v>70</v>
      </c>
      <c r="AU98" s="209" t="s">
        <v>78</v>
      </c>
      <c r="AY98" s="208" t="s">
        <v>133</v>
      </c>
      <c r="BK98" s="210">
        <f>SUM(BK99:BK234)</f>
        <v>0</v>
      </c>
    </row>
    <row r="99" s="2" customFormat="1" ht="16.5" customHeight="1">
      <c r="A99" s="39"/>
      <c r="B99" s="40"/>
      <c r="C99" s="213" t="s">
        <v>78</v>
      </c>
      <c r="D99" s="213" t="s">
        <v>135</v>
      </c>
      <c r="E99" s="214" t="s">
        <v>136</v>
      </c>
      <c r="F99" s="215" t="s">
        <v>137</v>
      </c>
      <c r="G99" s="216" t="s">
        <v>138</v>
      </c>
      <c r="H99" s="217">
        <v>756.10000000000002</v>
      </c>
      <c r="I99" s="218"/>
      <c r="J99" s="219">
        <f>ROUND(I99*H99,2)</f>
        <v>0</v>
      </c>
      <c r="K99" s="215" t="s">
        <v>139</v>
      </c>
      <c r="L99" s="45"/>
      <c r="M99" s="220" t="s">
        <v>19</v>
      </c>
      <c r="N99" s="221" t="s">
        <v>42</v>
      </c>
      <c r="O99" s="85"/>
      <c r="P99" s="222">
        <f>O99*H99</f>
        <v>0</v>
      </c>
      <c r="Q99" s="222">
        <v>0</v>
      </c>
      <c r="R99" s="222">
        <f>Q99*H99</f>
        <v>0</v>
      </c>
      <c r="S99" s="222">
        <v>0.255</v>
      </c>
      <c r="T99" s="223">
        <f>S99*H99</f>
        <v>192.8055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24" t="s">
        <v>140</v>
      </c>
      <c r="AT99" s="224" t="s">
        <v>135</v>
      </c>
      <c r="AU99" s="224" t="s">
        <v>80</v>
      </c>
      <c r="AY99" s="18" t="s">
        <v>133</v>
      </c>
      <c r="BE99" s="225">
        <f>IF(N99="základní",J99,0)</f>
        <v>0</v>
      </c>
      <c r="BF99" s="225">
        <f>IF(N99="snížená",J99,0)</f>
        <v>0</v>
      </c>
      <c r="BG99" s="225">
        <f>IF(N99="zákl. přenesená",J99,0)</f>
        <v>0</v>
      </c>
      <c r="BH99" s="225">
        <f>IF(N99="sníž. přenesená",J99,0)</f>
        <v>0</v>
      </c>
      <c r="BI99" s="225">
        <f>IF(N99="nulová",J99,0)</f>
        <v>0</v>
      </c>
      <c r="BJ99" s="18" t="s">
        <v>78</v>
      </c>
      <c r="BK99" s="225">
        <f>ROUND(I99*H99,2)</f>
        <v>0</v>
      </c>
      <c r="BL99" s="18" t="s">
        <v>140</v>
      </c>
      <c r="BM99" s="224" t="s">
        <v>856</v>
      </c>
    </row>
    <row r="100" s="2" customFormat="1">
      <c r="A100" s="39"/>
      <c r="B100" s="40"/>
      <c r="C100" s="41"/>
      <c r="D100" s="226" t="s">
        <v>142</v>
      </c>
      <c r="E100" s="41"/>
      <c r="F100" s="227" t="s">
        <v>143</v>
      </c>
      <c r="G100" s="41"/>
      <c r="H100" s="41"/>
      <c r="I100" s="228"/>
      <c r="J100" s="41"/>
      <c r="K100" s="41"/>
      <c r="L100" s="45"/>
      <c r="M100" s="229"/>
      <c r="N100" s="230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142</v>
      </c>
      <c r="AU100" s="18" t="s">
        <v>80</v>
      </c>
    </row>
    <row r="101" s="2" customFormat="1">
      <c r="A101" s="39"/>
      <c r="B101" s="40"/>
      <c r="C101" s="41"/>
      <c r="D101" s="231" t="s">
        <v>144</v>
      </c>
      <c r="E101" s="41"/>
      <c r="F101" s="232" t="s">
        <v>145</v>
      </c>
      <c r="G101" s="41"/>
      <c r="H101" s="41"/>
      <c r="I101" s="228"/>
      <c r="J101" s="41"/>
      <c r="K101" s="41"/>
      <c r="L101" s="45"/>
      <c r="M101" s="229"/>
      <c r="N101" s="230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144</v>
      </c>
      <c r="AU101" s="18" t="s">
        <v>80</v>
      </c>
    </row>
    <row r="102" s="2" customFormat="1">
      <c r="A102" s="39"/>
      <c r="B102" s="40"/>
      <c r="C102" s="41"/>
      <c r="D102" s="226" t="s">
        <v>146</v>
      </c>
      <c r="E102" s="41"/>
      <c r="F102" s="233" t="s">
        <v>147</v>
      </c>
      <c r="G102" s="41"/>
      <c r="H102" s="41"/>
      <c r="I102" s="228"/>
      <c r="J102" s="41"/>
      <c r="K102" s="41"/>
      <c r="L102" s="45"/>
      <c r="M102" s="229"/>
      <c r="N102" s="230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146</v>
      </c>
      <c r="AU102" s="18" t="s">
        <v>80</v>
      </c>
    </row>
    <row r="103" s="13" customFormat="1">
      <c r="A103" s="13"/>
      <c r="B103" s="234"/>
      <c r="C103" s="235"/>
      <c r="D103" s="226" t="s">
        <v>148</v>
      </c>
      <c r="E103" s="236" t="s">
        <v>19</v>
      </c>
      <c r="F103" s="237" t="s">
        <v>857</v>
      </c>
      <c r="G103" s="235"/>
      <c r="H103" s="238">
        <v>752.5</v>
      </c>
      <c r="I103" s="239"/>
      <c r="J103" s="235"/>
      <c r="K103" s="235"/>
      <c r="L103" s="240"/>
      <c r="M103" s="241"/>
      <c r="N103" s="242"/>
      <c r="O103" s="242"/>
      <c r="P103" s="242"/>
      <c r="Q103" s="242"/>
      <c r="R103" s="242"/>
      <c r="S103" s="242"/>
      <c r="T103" s="24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44" t="s">
        <v>148</v>
      </c>
      <c r="AU103" s="244" t="s">
        <v>80</v>
      </c>
      <c r="AV103" s="13" t="s">
        <v>80</v>
      </c>
      <c r="AW103" s="13" t="s">
        <v>32</v>
      </c>
      <c r="AX103" s="13" t="s">
        <v>71</v>
      </c>
      <c r="AY103" s="244" t="s">
        <v>133</v>
      </c>
    </row>
    <row r="104" s="13" customFormat="1">
      <c r="A104" s="13"/>
      <c r="B104" s="234"/>
      <c r="C104" s="235"/>
      <c r="D104" s="226" t="s">
        <v>148</v>
      </c>
      <c r="E104" s="236" t="s">
        <v>19</v>
      </c>
      <c r="F104" s="237" t="s">
        <v>858</v>
      </c>
      <c r="G104" s="235"/>
      <c r="H104" s="238">
        <v>3.6000000000000001</v>
      </c>
      <c r="I104" s="239"/>
      <c r="J104" s="235"/>
      <c r="K104" s="235"/>
      <c r="L104" s="240"/>
      <c r="M104" s="241"/>
      <c r="N104" s="242"/>
      <c r="O104" s="242"/>
      <c r="P104" s="242"/>
      <c r="Q104" s="242"/>
      <c r="R104" s="242"/>
      <c r="S104" s="242"/>
      <c r="T104" s="24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44" t="s">
        <v>148</v>
      </c>
      <c r="AU104" s="244" t="s">
        <v>80</v>
      </c>
      <c r="AV104" s="13" t="s">
        <v>80</v>
      </c>
      <c r="AW104" s="13" t="s">
        <v>32</v>
      </c>
      <c r="AX104" s="13" t="s">
        <v>71</v>
      </c>
      <c r="AY104" s="244" t="s">
        <v>133</v>
      </c>
    </row>
    <row r="105" s="14" customFormat="1">
      <c r="A105" s="14"/>
      <c r="B105" s="245"/>
      <c r="C105" s="246"/>
      <c r="D105" s="226" t="s">
        <v>148</v>
      </c>
      <c r="E105" s="247" t="s">
        <v>19</v>
      </c>
      <c r="F105" s="248" t="s">
        <v>206</v>
      </c>
      <c r="G105" s="246"/>
      <c r="H105" s="249">
        <v>756.10000000000002</v>
      </c>
      <c r="I105" s="250"/>
      <c r="J105" s="246"/>
      <c r="K105" s="246"/>
      <c r="L105" s="251"/>
      <c r="M105" s="252"/>
      <c r="N105" s="253"/>
      <c r="O105" s="253"/>
      <c r="P105" s="253"/>
      <c r="Q105" s="253"/>
      <c r="R105" s="253"/>
      <c r="S105" s="253"/>
      <c r="T105" s="25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55" t="s">
        <v>148</v>
      </c>
      <c r="AU105" s="255" t="s">
        <v>80</v>
      </c>
      <c r="AV105" s="14" t="s">
        <v>140</v>
      </c>
      <c r="AW105" s="14" t="s">
        <v>32</v>
      </c>
      <c r="AX105" s="14" t="s">
        <v>78</v>
      </c>
      <c r="AY105" s="255" t="s">
        <v>133</v>
      </c>
    </row>
    <row r="106" s="2" customFormat="1" ht="16.5" customHeight="1">
      <c r="A106" s="39"/>
      <c r="B106" s="40"/>
      <c r="C106" s="213" t="s">
        <v>80</v>
      </c>
      <c r="D106" s="213" t="s">
        <v>135</v>
      </c>
      <c r="E106" s="214" t="s">
        <v>859</v>
      </c>
      <c r="F106" s="215" t="s">
        <v>860</v>
      </c>
      <c r="G106" s="216" t="s">
        <v>138</v>
      </c>
      <c r="H106" s="217">
        <v>7.5</v>
      </c>
      <c r="I106" s="218"/>
      <c r="J106" s="219">
        <f>ROUND(I106*H106,2)</f>
        <v>0</v>
      </c>
      <c r="K106" s="215" t="s">
        <v>139</v>
      </c>
      <c r="L106" s="45"/>
      <c r="M106" s="220" t="s">
        <v>19</v>
      </c>
      <c r="N106" s="221" t="s">
        <v>42</v>
      </c>
      <c r="O106" s="85"/>
      <c r="P106" s="222">
        <f>O106*H106</f>
        <v>0</v>
      </c>
      <c r="Q106" s="222">
        <v>0</v>
      </c>
      <c r="R106" s="222">
        <f>Q106*H106</f>
        <v>0</v>
      </c>
      <c r="S106" s="222">
        <v>0.23499999999999999</v>
      </c>
      <c r="T106" s="223">
        <f>S106*H106</f>
        <v>1.7625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24" t="s">
        <v>140</v>
      </c>
      <c r="AT106" s="224" t="s">
        <v>135</v>
      </c>
      <c r="AU106" s="224" t="s">
        <v>80</v>
      </c>
      <c r="AY106" s="18" t="s">
        <v>133</v>
      </c>
      <c r="BE106" s="225">
        <f>IF(N106="základní",J106,0)</f>
        <v>0</v>
      </c>
      <c r="BF106" s="225">
        <f>IF(N106="snížená",J106,0)</f>
        <v>0</v>
      </c>
      <c r="BG106" s="225">
        <f>IF(N106="zákl. přenesená",J106,0)</f>
        <v>0</v>
      </c>
      <c r="BH106" s="225">
        <f>IF(N106="sníž. přenesená",J106,0)</f>
        <v>0</v>
      </c>
      <c r="BI106" s="225">
        <f>IF(N106="nulová",J106,0)</f>
        <v>0</v>
      </c>
      <c r="BJ106" s="18" t="s">
        <v>78</v>
      </c>
      <c r="BK106" s="225">
        <f>ROUND(I106*H106,2)</f>
        <v>0</v>
      </c>
      <c r="BL106" s="18" t="s">
        <v>140</v>
      </c>
      <c r="BM106" s="224" t="s">
        <v>861</v>
      </c>
    </row>
    <row r="107" s="2" customFormat="1">
      <c r="A107" s="39"/>
      <c r="B107" s="40"/>
      <c r="C107" s="41"/>
      <c r="D107" s="226" t="s">
        <v>142</v>
      </c>
      <c r="E107" s="41"/>
      <c r="F107" s="227" t="s">
        <v>862</v>
      </c>
      <c r="G107" s="41"/>
      <c r="H107" s="41"/>
      <c r="I107" s="228"/>
      <c r="J107" s="41"/>
      <c r="K107" s="41"/>
      <c r="L107" s="45"/>
      <c r="M107" s="229"/>
      <c r="N107" s="230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142</v>
      </c>
      <c r="AU107" s="18" t="s">
        <v>80</v>
      </c>
    </row>
    <row r="108" s="2" customFormat="1">
      <c r="A108" s="39"/>
      <c r="B108" s="40"/>
      <c r="C108" s="41"/>
      <c r="D108" s="231" t="s">
        <v>144</v>
      </c>
      <c r="E108" s="41"/>
      <c r="F108" s="232" t="s">
        <v>863</v>
      </c>
      <c r="G108" s="41"/>
      <c r="H108" s="41"/>
      <c r="I108" s="228"/>
      <c r="J108" s="41"/>
      <c r="K108" s="41"/>
      <c r="L108" s="45"/>
      <c r="M108" s="229"/>
      <c r="N108" s="230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144</v>
      </c>
      <c r="AU108" s="18" t="s">
        <v>80</v>
      </c>
    </row>
    <row r="109" s="2" customFormat="1">
      <c r="A109" s="39"/>
      <c r="B109" s="40"/>
      <c r="C109" s="41"/>
      <c r="D109" s="226" t="s">
        <v>146</v>
      </c>
      <c r="E109" s="41"/>
      <c r="F109" s="233" t="s">
        <v>147</v>
      </c>
      <c r="G109" s="41"/>
      <c r="H109" s="41"/>
      <c r="I109" s="228"/>
      <c r="J109" s="41"/>
      <c r="K109" s="41"/>
      <c r="L109" s="45"/>
      <c r="M109" s="229"/>
      <c r="N109" s="230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146</v>
      </c>
      <c r="AU109" s="18" t="s">
        <v>80</v>
      </c>
    </row>
    <row r="110" s="13" customFormat="1">
      <c r="A110" s="13"/>
      <c r="B110" s="234"/>
      <c r="C110" s="235"/>
      <c r="D110" s="226" t="s">
        <v>148</v>
      </c>
      <c r="E110" s="236" t="s">
        <v>19</v>
      </c>
      <c r="F110" s="237" t="s">
        <v>864</v>
      </c>
      <c r="G110" s="235"/>
      <c r="H110" s="238">
        <v>7.5</v>
      </c>
      <c r="I110" s="239"/>
      <c r="J110" s="235"/>
      <c r="K110" s="235"/>
      <c r="L110" s="240"/>
      <c r="M110" s="241"/>
      <c r="N110" s="242"/>
      <c r="O110" s="242"/>
      <c r="P110" s="242"/>
      <c r="Q110" s="242"/>
      <c r="R110" s="242"/>
      <c r="S110" s="242"/>
      <c r="T110" s="24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44" t="s">
        <v>148</v>
      </c>
      <c r="AU110" s="244" t="s">
        <v>80</v>
      </c>
      <c r="AV110" s="13" t="s">
        <v>80</v>
      </c>
      <c r="AW110" s="13" t="s">
        <v>32</v>
      </c>
      <c r="AX110" s="13" t="s">
        <v>78</v>
      </c>
      <c r="AY110" s="244" t="s">
        <v>133</v>
      </c>
    </row>
    <row r="111" s="2" customFormat="1" ht="16.5" customHeight="1">
      <c r="A111" s="39"/>
      <c r="B111" s="40"/>
      <c r="C111" s="213" t="s">
        <v>157</v>
      </c>
      <c r="D111" s="213" t="s">
        <v>135</v>
      </c>
      <c r="E111" s="214" t="s">
        <v>865</v>
      </c>
      <c r="F111" s="215" t="s">
        <v>866</v>
      </c>
      <c r="G111" s="216" t="s">
        <v>138</v>
      </c>
      <c r="H111" s="217">
        <v>38.5</v>
      </c>
      <c r="I111" s="218"/>
      <c r="J111" s="219">
        <f>ROUND(I111*H111,2)</f>
        <v>0</v>
      </c>
      <c r="K111" s="215" t="s">
        <v>139</v>
      </c>
      <c r="L111" s="45"/>
      <c r="M111" s="220" t="s">
        <v>19</v>
      </c>
      <c r="N111" s="221" t="s">
        <v>42</v>
      </c>
      <c r="O111" s="85"/>
      <c r="P111" s="222">
        <f>O111*H111</f>
        <v>0</v>
      </c>
      <c r="Q111" s="222">
        <v>0</v>
      </c>
      <c r="R111" s="222">
        <f>Q111*H111</f>
        <v>0</v>
      </c>
      <c r="S111" s="222">
        <v>0.26000000000000001</v>
      </c>
      <c r="T111" s="223">
        <f>S111*H111</f>
        <v>10.01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24" t="s">
        <v>140</v>
      </c>
      <c r="AT111" s="224" t="s">
        <v>135</v>
      </c>
      <c r="AU111" s="224" t="s">
        <v>80</v>
      </c>
      <c r="AY111" s="18" t="s">
        <v>133</v>
      </c>
      <c r="BE111" s="225">
        <f>IF(N111="základní",J111,0)</f>
        <v>0</v>
      </c>
      <c r="BF111" s="225">
        <f>IF(N111="snížená",J111,0)</f>
        <v>0</v>
      </c>
      <c r="BG111" s="225">
        <f>IF(N111="zákl. přenesená",J111,0)</f>
        <v>0</v>
      </c>
      <c r="BH111" s="225">
        <f>IF(N111="sníž. přenesená",J111,0)</f>
        <v>0</v>
      </c>
      <c r="BI111" s="225">
        <f>IF(N111="nulová",J111,0)</f>
        <v>0</v>
      </c>
      <c r="BJ111" s="18" t="s">
        <v>78</v>
      </c>
      <c r="BK111" s="225">
        <f>ROUND(I111*H111,2)</f>
        <v>0</v>
      </c>
      <c r="BL111" s="18" t="s">
        <v>140</v>
      </c>
      <c r="BM111" s="224" t="s">
        <v>867</v>
      </c>
    </row>
    <row r="112" s="2" customFormat="1">
      <c r="A112" s="39"/>
      <c r="B112" s="40"/>
      <c r="C112" s="41"/>
      <c r="D112" s="226" t="s">
        <v>142</v>
      </c>
      <c r="E112" s="41"/>
      <c r="F112" s="227" t="s">
        <v>868</v>
      </c>
      <c r="G112" s="41"/>
      <c r="H112" s="41"/>
      <c r="I112" s="228"/>
      <c r="J112" s="41"/>
      <c r="K112" s="41"/>
      <c r="L112" s="45"/>
      <c r="M112" s="229"/>
      <c r="N112" s="230"/>
      <c r="O112" s="85"/>
      <c r="P112" s="85"/>
      <c r="Q112" s="85"/>
      <c r="R112" s="85"/>
      <c r="S112" s="85"/>
      <c r="T112" s="8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142</v>
      </c>
      <c r="AU112" s="18" t="s">
        <v>80</v>
      </c>
    </row>
    <row r="113" s="2" customFormat="1">
      <c r="A113" s="39"/>
      <c r="B113" s="40"/>
      <c r="C113" s="41"/>
      <c r="D113" s="231" t="s">
        <v>144</v>
      </c>
      <c r="E113" s="41"/>
      <c r="F113" s="232" t="s">
        <v>869</v>
      </c>
      <c r="G113" s="41"/>
      <c r="H113" s="41"/>
      <c r="I113" s="228"/>
      <c r="J113" s="41"/>
      <c r="K113" s="41"/>
      <c r="L113" s="45"/>
      <c r="M113" s="229"/>
      <c r="N113" s="230"/>
      <c r="O113" s="85"/>
      <c r="P113" s="85"/>
      <c r="Q113" s="85"/>
      <c r="R113" s="85"/>
      <c r="S113" s="85"/>
      <c r="T113" s="86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18" t="s">
        <v>144</v>
      </c>
      <c r="AU113" s="18" t="s">
        <v>80</v>
      </c>
    </row>
    <row r="114" s="2" customFormat="1">
      <c r="A114" s="39"/>
      <c r="B114" s="40"/>
      <c r="C114" s="41"/>
      <c r="D114" s="226" t="s">
        <v>146</v>
      </c>
      <c r="E114" s="41"/>
      <c r="F114" s="233" t="s">
        <v>147</v>
      </c>
      <c r="G114" s="41"/>
      <c r="H114" s="41"/>
      <c r="I114" s="228"/>
      <c r="J114" s="41"/>
      <c r="K114" s="41"/>
      <c r="L114" s="45"/>
      <c r="M114" s="229"/>
      <c r="N114" s="230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146</v>
      </c>
      <c r="AU114" s="18" t="s">
        <v>80</v>
      </c>
    </row>
    <row r="115" s="13" customFormat="1">
      <c r="A115" s="13"/>
      <c r="B115" s="234"/>
      <c r="C115" s="235"/>
      <c r="D115" s="226" t="s">
        <v>148</v>
      </c>
      <c r="E115" s="236" t="s">
        <v>19</v>
      </c>
      <c r="F115" s="237" t="s">
        <v>870</v>
      </c>
      <c r="G115" s="235"/>
      <c r="H115" s="238">
        <v>25.5</v>
      </c>
      <c r="I115" s="239"/>
      <c r="J115" s="235"/>
      <c r="K115" s="235"/>
      <c r="L115" s="240"/>
      <c r="M115" s="241"/>
      <c r="N115" s="242"/>
      <c r="O115" s="242"/>
      <c r="P115" s="242"/>
      <c r="Q115" s="242"/>
      <c r="R115" s="242"/>
      <c r="S115" s="242"/>
      <c r="T115" s="24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44" t="s">
        <v>148</v>
      </c>
      <c r="AU115" s="244" t="s">
        <v>80</v>
      </c>
      <c r="AV115" s="13" t="s">
        <v>80</v>
      </c>
      <c r="AW115" s="13" t="s">
        <v>32</v>
      </c>
      <c r="AX115" s="13" t="s">
        <v>71</v>
      </c>
      <c r="AY115" s="244" t="s">
        <v>133</v>
      </c>
    </row>
    <row r="116" s="13" customFormat="1">
      <c r="A116" s="13"/>
      <c r="B116" s="234"/>
      <c r="C116" s="235"/>
      <c r="D116" s="226" t="s">
        <v>148</v>
      </c>
      <c r="E116" s="236" t="s">
        <v>19</v>
      </c>
      <c r="F116" s="237" t="s">
        <v>871</v>
      </c>
      <c r="G116" s="235"/>
      <c r="H116" s="238">
        <v>10</v>
      </c>
      <c r="I116" s="239"/>
      <c r="J116" s="235"/>
      <c r="K116" s="235"/>
      <c r="L116" s="240"/>
      <c r="M116" s="241"/>
      <c r="N116" s="242"/>
      <c r="O116" s="242"/>
      <c r="P116" s="242"/>
      <c r="Q116" s="242"/>
      <c r="R116" s="242"/>
      <c r="S116" s="242"/>
      <c r="T116" s="24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44" t="s">
        <v>148</v>
      </c>
      <c r="AU116" s="244" t="s">
        <v>80</v>
      </c>
      <c r="AV116" s="13" t="s">
        <v>80</v>
      </c>
      <c r="AW116" s="13" t="s">
        <v>32</v>
      </c>
      <c r="AX116" s="13" t="s">
        <v>71</v>
      </c>
      <c r="AY116" s="244" t="s">
        <v>133</v>
      </c>
    </row>
    <row r="117" s="13" customFormat="1">
      <c r="A117" s="13"/>
      <c r="B117" s="234"/>
      <c r="C117" s="235"/>
      <c r="D117" s="226" t="s">
        <v>148</v>
      </c>
      <c r="E117" s="236" t="s">
        <v>19</v>
      </c>
      <c r="F117" s="237" t="s">
        <v>872</v>
      </c>
      <c r="G117" s="235"/>
      <c r="H117" s="238">
        <v>3</v>
      </c>
      <c r="I117" s="239"/>
      <c r="J117" s="235"/>
      <c r="K117" s="235"/>
      <c r="L117" s="240"/>
      <c r="M117" s="241"/>
      <c r="N117" s="242"/>
      <c r="O117" s="242"/>
      <c r="P117" s="242"/>
      <c r="Q117" s="242"/>
      <c r="R117" s="242"/>
      <c r="S117" s="242"/>
      <c r="T117" s="24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44" t="s">
        <v>148</v>
      </c>
      <c r="AU117" s="244" t="s">
        <v>80</v>
      </c>
      <c r="AV117" s="13" t="s">
        <v>80</v>
      </c>
      <c r="AW117" s="13" t="s">
        <v>32</v>
      </c>
      <c r="AX117" s="13" t="s">
        <v>71</v>
      </c>
      <c r="AY117" s="244" t="s">
        <v>133</v>
      </c>
    </row>
    <row r="118" s="14" customFormat="1">
      <c r="A118" s="14"/>
      <c r="B118" s="245"/>
      <c r="C118" s="246"/>
      <c r="D118" s="226" t="s">
        <v>148</v>
      </c>
      <c r="E118" s="247" t="s">
        <v>19</v>
      </c>
      <c r="F118" s="248" t="s">
        <v>206</v>
      </c>
      <c r="G118" s="246"/>
      <c r="H118" s="249">
        <v>38.5</v>
      </c>
      <c r="I118" s="250"/>
      <c r="J118" s="246"/>
      <c r="K118" s="246"/>
      <c r="L118" s="251"/>
      <c r="M118" s="252"/>
      <c r="N118" s="253"/>
      <c r="O118" s="253"/>
      <c r="P118" s="253"/>
      <c r="Q118" s="253"/>
      <c r="R118" s="253"/>
      <c r="S118" s="253"/>
      <c r="T118" s="25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5" t="s">
        <v>148</v>
      </c>
      <c r="AU118" s="255" t="s">
        <v>80</v>
      </c>
      <c r="AV118" s="14" t="s">
        <v>140</v>
      </c>
      <c r="AW118" s="14" t="s">
        <v>32</v>
      </c>
      <c r="AX118" s="14" t="s">
        <v>78</v>
      </c>
      <c r="AY118" s="255" t="s">
        <v>133</v>
      </c>
    </row>
    <row r="119" s="2" customFormat="1" ht="16.5" customHeight="1">
      <c r="A119" s="39"/>
      <c r="B119" s="40"/>
      <c r="C119" s="213" t="s">
        <v>140</v>
      </c>
      <c r="D119" s="213" t="s">
        <v>135</v>
      </c>
      <c r="E119" s="214" t="s">
        <v>653</v>
      </c>
      <c r="F119" s="215" t="s">
        <v>654</v>
      </c>
      <c r="G119" s="216" t="s">
        <v>138</v>
      </c>
      <c r="H119" s="217">
        <v>15</v>
      </c>
      <c r="I119" s="218"/>
      <c r="J119" s="219">
        <f>ROUND(I119*H119,2)</f>
        <v>0</v>
      </c>
      <c r="K119" s="215" t="s">
        <v>139</v>
      </c>
      <c r="L119" s="45"/>
      <c r="M119" s="220" t="s">
        <v>19</v>
      </c>
      <c r="N119" s="221" t="s">
        <v>42</v>
      </c>
      <c r="O119" s="85"/>
      <c r="P119" s="222">
        <f>O119*H119</f>
        <v>0</v>
      </c>
      <c r="Q119" s="222">
        <v>0</v>
      </c>
      <c r="R119" s="222">
        <f>Q119*H119</f>
        <v>0</v>
      </c>
      <c r="S119" s="222">
        <v>0.22500000000000001</v>
      </c>
      <c r="T119" s="223">
        <f>S119*H119</f>
        <v>3.375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24" t="s">
        <v>140</v>
      </c>
      <c r="AT119" s="224" t="s">
        <v>135</v>
      </c>
      <c r="AU119" s="224" t="s">
        <v>80</v>
      </c>
      <c r="AY119" s="18" t="s">
        <v>133</v>
      </c>
      <c r="BE119" s="225">
        <f>IF(N119="základní",J119,0)</f>
        <v>0</v>
      </c>
      <c r="BF119" s="225">
        <f>IF(N119="snížená",J119,0)</f>
        <v>0</v>
      </c>
      <c r="BG119" s="225">
        <f>IF(N119="zákl. přenesená",J119,0)</f>
        <v>0</v>
      </c>
      <c r="BH119" s="225">
        <f>IF(N119="sníž. přenesená",J119,0)</f>
        <v>0</v>
      </c>
      <c r="BI119" s="225">
        <f>IF(N119="nulová",J119,0)</f>
        <v>0</v>
      </c>
      <c r="BJ119" s="18" t="s">
        <v>78</v>
      </c>
      <c r="BK119" s="225">
        <f>ROUND(I119*H119,2)</f>
        <v>0</v>
      </c>
      <c r="BL119" s="18" t="s">
        <v>140</v>
      </c>
      <c r="BM119" s="224" t="s">
        <v>873</v>
      </c>
    </row>
    <row r="120" s="2" customFormat="1">
      <c r="A120" s="39"/>
      <c r="B120" s="40"/>
      <c r="C120" s="41"/>
      <c r="D120" s="226" t="s">
        <v>142</v>
      </c>
      <c r="E120" s="41"/>
      <c r="F120" s="227" t="s">
        <v>656</v>
      </c>
      <c r="G120" s="41"/>
      <c r="H120" s="41"/>
      <c r="I120" s="228"/>
      <c r="J120" s="41"/>
      <c r="K120" s="41"/>
      <c r="L120" s="45"/>
      <c r="M120" s="229"/>
      <c r="N120" s="230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142</v>
      </c>
      <c r="AU120" s="18" t="s">
        <v>80</v>
      </c>
    </row>
    <row r="121" s="2" customFormat="1">
      <c r="A121" s="39"/>
      <c r="B121" s="40"/>
      <c r="C121" s="41"/>
      <c r="D121" s="231" t="s">
        <v>144</v>
      </c>
      <c r="E121" s="41"/>
      <c r="F121" s="232" t="s">
        <v>657</v>
      </c>
      <c r="G121" s="41"/>
      <c r="H121" s="41"/>
      <c r="I121" s="228"/>
      <c r="J121" s="41"/>
      <c r="K121" s="41"/>
      <c r="L121" s="45"/>
      <c r="M121" s="229"/>
      <c r="N121" s="230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144</v>
      </c>
      <c r="AU121" s="18" t="s">
        <v>80</v>
      </c>
    </row>
    <row r="122" s="2" customFormat="1">
      <c r="A122" s="39"/>
      <c r="B122" s="40"/>
      <c r="C122" s="41"/>
      <c r="D122" s="226" t="s">
        <v>146</v>
      </c>
      <c r="E122" s="41"/>
      <c r="F122" s="233" t="s">
        <v>147</v>
      </c>
      <c r="G122" s="41"/>
      <c r="H122" s="41"/>
      <c r="I122" s="228"/>
      <c r="J122" s="41"/>
      <c r="K122" s="41"/>
      <c r="L122" s="45"/>
      <c r="M122" s="229"/>
      <c r="N122" s="230"/>
      <c r="O122" s="85"/>
      <c r="P122" s="85"/>
      <c r="Q122" s="85"/>
      <c r="R122" s="85"/>
      <c r="S122" s="85"/>
      <c r="T122" s="86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146</v>
      </c>
      <c r="AU122" s="18" t="s">
        <v>80</v>
      </c>
    </row>
    <row r="123" s="13" customFormat="1">
      <c r="A123" s="13"/>
      <c r="B123" s="234"/>
      <c r="C123" s="235"/>
      <c r="D123" s="226" t="s">
        <v>148</v>
      </c>
      <c r="E123" s="236" t="s">
        <v>19</v>
      </c>
      <c r="F123" s="237" t="s">
        <v>874</v>
      </c>
      <c r="G123" s="235"/>
      <c r="H123" s="238">
        <v>15</v>
      </c>
      <c r="I123" s="239"/>
      <c r="J123" s="235"/>
      <c r="K123" s="235"/>
      <c r="L123" s="240"/>
      <c r="M123" s="241"/>
      <c r="N123" s="242"/>
      <c r="O123" s="242"/>
      <c r="P123" s="242"/>
      <c r="Q123" s="242"/>
      <c r="R123" s="242"/>
      <c r="S123" s="242"/>
      <c r="T123" s="24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4" t="s">
        <v>148</v>
      </c>
      <c r="AU123" s="244" t="s">
        <v>80</v>
      </c>
      <c r="AV123" s="13" t="s">
        <v>80</v>
      </c>
      <c r="AW123" s="13" t="s">
        <v>32</v>
      </c>
      <c r="AX123" s="13" t="s">
        <v>78</v>
      </c>
      <c r="AY123" s="244" t="s">
        <v>133</v>
      </c>
    </row>
    <row r="124" s="2" customFormat="1" ht="16.5" customHeight="1">
      <c r="A124" s="39"/>
      <c r="B124" s="40"/>
      <c r="C124" s="213" t="s">
        <v>170</v>
      </c>
      <c r="D124" s="213" t="s">
        <v>135</v>
      </c>
      <c r="E124" s="214" t="s">
        <v>875</v>
      </c>
      <c r="F124" s="215" t="s">
        <v>876</v>
      </c>
      <c r="G124" s="216" t="s">
        <v>138</v>
      </c>
      <c r="H124" s="217">
        <v>165</v>
      </c>
      <c r="I124" s="218"/>
      <c r="J124" s="219">
        <f>ROUND(I124*H124,2)</f>
        <v>0</v>
      </c>
      <c r="K124" s="215" t="s">
        <v>139</v>
      </c>
      <c r="L124" s="45"/>
      <c r="M124" s="220" t="s">
        <v>19</v>
      </c>
      <c r="N124" s="221" t="s">
        <v>42</v>
      </c>
      <c r="O124" s="85"/>
      <c r="P124" s="222">
        <f>O124*H124</f>
        <v>0</v>
      </c>
      <c r="Q124" s="222">
        <v>0</v>
      </c>
      <c r="R124" s="222">
        <f>Q124*H124</f>
        <v>0</v>
      </c>
      <c r="S124" s="222">
        <v>0.28999999999999998</v>
      </c>
      <c r="T124" s="223">
        <f>S124*H124</f>
        <v>47.849999999999994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24" t="s">
        <v>140</v>
      </c>
      <c r="AT124" s="224" t="s">
        <v>135</v>
      </c>
      <c r="AU124" s="224" t="s">
        <v>80</v>
      </c>
      <c r="AY124" s="18" t="s">
        <v>133</v>
      </c>
      <c r="BE124" s="225">
        <f>IF(N124="základní",J124,0)</f>
        <v>0</v>
      </c>
      <c r="BF124" s="225">
        <f>IF(N124="snížená",J124,0)</f>
        <v>0</v>
      </c>
      <c r="BG124" s="225">
        <f>IF(N124="zákl. přenesená",J124,0)</f>
        <v>0</v>
      </c>
      <c r="BH124" s="225">
        <f>IF(N124="sníž. přenesená",J124,0)</f>
        <v>0</v>
      </c>
      <c r="BI124" s="225">
        <f>IF(N124="nulová",J124,0)</f>
        <v>0</v>
      </c>
      <c r="BJ124" s="18" t="s">
        <v>78</v>
      </c>
      <c r="BK124" s="225">
        <f>ROUND(I124*H124,2)</f>
        <v>0</v>
      </c>
      <c r="BL124" s="18" t="s">
        <v>140</v>
      </c>
      <c r="BM124" s="224" t="s">
        <v>877</v>
      </c>
    </row>
    <row r="125" s="2" customFormat="1">
      <c r="A125" s="39"/>
      <c r="B125" s="40"/>
      <c r="C125" s="41"/>
      <c r="D125" s="226" t="s">
        <v>142</v>
      </c>
      <c r="E125" s="41"/>
      <c r="F125" s="227" t="s">
        <v>878</v>
      </c>
      <c r="G125" s="41"/>
      <c r="H125" s="41"/>
      <c r="I125" s="228"/>
      <c r="J125" s="41"/>
      <c r="K125" s="41"/>
      <c r="L125" s="45"/>
      <c r="M125" s="229"/>
      <c r="N125" s="230"/>
      <c r="O125" s="85"/>
      <c r="P125" s="85"/>
      <c r="Q125" s="85"/>
      <c r="R125" s="85"/>
      <c r="S125" s="85"/>
      <c r="T125" s="86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142</v>
      </c>
      <c r="AU125" s="18" t="s">
        <v>80</v>
      </c>
    </row>
    <row r="126" s="2" customFormat="1">
      <c r="A126" s="39"/>
      <c r="B126" s="40"/>
      <c r="C126" s="41"/>
      <c r="D126" s="231" t="s">
        <v>144</v>
      </c>
      <c r="E126" s="41"/>
      <c r="F126" s="232" t="s">
        <v>879</v>
      </c>
      <c r="G126" s="41"/>
      <c r="H126" s="41"/>
      <c r="I126" s="228"/>
      <c r="J126" s="41"/>
      <c r="K126" s="41"/>
      <c r="L126" s="45"/>
      <c r="M126" s="229"/>
      <c r="N126" s="230"/>
      <c r="O126" s="85"/>
      <c r="P126" s="85"/>
      <c r="Q126" s="85"/>
      <c r="R126" s="85"/>
      <c r="S126" s="85"/>
      <c r="T126" s="86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144</v>
      </c>
      <c r="AU126" s="18" t="s">
        <v>80</v>
      </c>
    </row>
    <row r="127" s="2" customFormat="1">
      <c r="A127" s="39"/>
      <c r="B127" s="40"/>
      <c r="C127" s="41"/>
      <c r="D127" s="226" t="s">
        <v>146</v>
      </c>
      <c r="E127" s="41"/>
      <c r="F127" s="233" t="s">
        <v>155</v>
      </c>
      <c r="G127" s="41"/>
      <c r="H127" s="41"/>
      <c r="I127" s="228"/>
      <c r="J127" s="41"/>
      <c r="K127" s="41"/>
      <c r="L127" s="45"/>
      <c r="M127" s="229"/>
      <c r="N127" s="230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146</v>
      </c>
      <c r="AU127" s="18" t="s">
        <v>80</v>
      </c>
    </row>
    <row r="128" s="13" customFormat="1">
      <c r="A128" s="13"/>
      <c r="B128" s="234"/>
      <c r="C128" s="235"/>
      <c r="D128" s="226" t="s">
        <v>148</v>
      </c>
      <c r="E128" s="236" t="s">
        <v>19</v>
      </c>
      <c r="F128" s="237" t="s">
        <v>880</v>
      </c>
      <c r="G128" s="235"/>
      <c r="H128" s="238">
        <v>165</v>
      </c>
      <c r="I128" s="239"/>
      <c r="J128" s="235"/>
      <c r="K128" s="235"/>
      <c r="L128" s="240"/>
      <c r="M128" s="241"/>
      <c r="N128" s="242"/>
      <c r="O128" s="242"/>
      <c r="P128" s="242"/>
      <c r="Q128" s="242"/>
      <c r="R128" s="242"/>
      <c r="S128" s="242"/>
      <c r="T128" s="24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4" t="s">
        <v>148</v>
      </c>
      <c r="AU128" s="244" t="s">
        <v>80</v>
      </c>
      <c r="AV128" s="13" t="s">
        <v>80</v>
      </c>
      <c r="AW128" s="13" t="s">
        <v>32</v>
      </c>
      <c r="AX128" s="13" t="s">
        <v>78</v>
      </c>
      <c r="AY128" s="244" t="s">
        <v>133</v>
      </c>
    </row>
    <row r="129" s="2" customFormat="1" ht="16.5" customHeight="1">
      <c r="A129" s="39"/>
      <c r="B129" s="40"/>
      <c r="C129" s="213" t="s">
        <v>178</v>
      </c>
      <c r="D129" s="213" t="s">
        <v>135</v>
      </c>
      <c r="E129" s="214" t="s">
        <v>881</v>
      </c>
      <c r="F129" s="215" t="s">
        <v>882</v>
      </c>
      <c r="G129" s="216" t="s">
        <v>138</v>
      </c>
      <c r="H129" s="217">
        <v>60</v>
      </c>
      <c r="I129" s="218"/>
      <c r="J129" s="219">
        <f>ROUND(I129*H129,2)</f>
        <v>0</v>
      </c>
      <c r="K129" s="215" t="s">
        <v>139</v>
      </c>
      <c r="L129" s="45"/>
      <c r="M129" s="220" t="s">
        <v>19</v>
      </c>
      <c r="N129" s="221" t="s">
        <v>42</v>
      </c>
      <c r="O129" s="85"/>
      <c r="P129" s="222">
        <f>O129*H129</f>
        <v>0</v>
      </c>
      <c r="Q129" s="222">
        <v>0</v>
      </c>
      <c r="R129" s="222">
        <f>Q129*H129</f>
        <v>0</v>
      </c>
      <c r="S129" s="222">
        <v>0.17000000000000001</v>
      </c>
      <c r="T129" s="223">
        <f>S129*H129</f>
        <v>10.200000000000001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24" t="s">
        <v>140</v>
      </c>
      <c r="AT129" s="224" t="s">
        <v>135</v>
      </c>
      <c r="AU129" s="224" t="s">
        <v>80</v>
      </c>
      <c r="AY129" s="18" t="s">
        <v>133</v>
      </c>
      <c r="BE129" s="225">
        <f>IF(N129="základní",J129,0)</f>
        <v>0</v>
      </c>
      <c r="BF129" s="225">
        <f>IF(N129="snížená",J129,0)</f>
        <v>0</v>
      </c>
      <c r="BG129" s="225">
        <f>IF(N129="zákl. přenesená",J129,0)</f>
        <v>0</v>
      </c>
      <c r="BH129" s="225">
        <f>IF(N129="sníž. přenesená",J129,0)</f>
        <v>0</v>
      </c>
      <c r="BI129" s="225">
        <f>IF(N129="nulová",J129,0)</f>
        <v>0</v>
      </c>
      <c r="BJ129" s="18" t="s">
        <v>78</v>
      </c>
      <c r="BK129" s="225">
        <f>ROUND(I129*H129,2)</f>
        <v>0</v>
      </c>
      <c r="BL129" s="18" t="s">
        <v>140</v>
      </c>
      <c r="BM129" s="224" t="s">
        <v>883</v>
      </c>
    </row>
    <row r="130" s="2" customFormat="1">
      <c r="A130" s="39"/>
      <c r="B130" s="40"/>
      <c r="C130" s="41"/>
      <c r="D130" s="226" t="s">
        <v>142</v>
      </c>
      <c r="E130" s="41"/>
      <c r="F130" s="227" t="s">
        <v>884</v>
      </c>
      <c r="G130" s="41"/>
      <c r="H130" s="41"/>
      <c r="I130" s="228"/>
      <c r="J130" s="41"/>
      <c r="K130" s="41"/>
      <c r="L130" s="45"/>
      <c r="M130" s="229"/>
      <c r="N130" s="230"/>
      <c r="O130" s="85"/>
      <c r="P130" s="85"/>
      <c r="Q130" s="85"/>
      <c r="R130" s="85"/>
      <c r="S130" s="85"/>
      <c r="T130" s="86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142</v>
      </c>
      <c r="AU130" s="18" t="s">
        <v>80</v>
      </c>
    </row>
    <row r="131" s="2" customFormat="1">
      <c r="A131" s="39"/>
      <c r="B131" s="40"/>
      <c r="C131" s="41"/>
      <c r="D131" s="231" t="s">
        <v>144</v>
      </c>
      <c r="E131" s="41"/>
      <c r="F131" s="232" t="s">
        <v>885</v>
      </c>
      <c r="G131" s="41"/>
      <c r="H131" s="41"/>
      <c r="I131" s="228"/>
      <c r="J131" s="41"/>
      <c r="K131" s="41"/>
      <c r="L131" s="45"/>
      <c r="M131" s="229"/>
      <c r="N131" s="230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144</v>
      </c>
      <c r="AU131" s="18" t="s">
        <v>80</v>
      </c>
    </row>
    <row r="132" s="2" customFormat="1">
      <c r="A132" s="39"/>
      <c r="B132" s="40"/>
      <c r="C132" s="41"/>
      <c r="D132" s="226" t="s">
        <v>146</v>
      </c>
      <c r="E132" s="41"/>
      <c r="F132" s="233" t="s">
        <v>155</v>
      </c>
      <c r="G132" s="41"/>
      <c r="H132" s="41"/>
      <c r="I132" s="228"/>
      <c r="J132" s="41"/>
      <c r="K132" s="41"/>
      <c r="L132" s="45"/>
      <c r="M132" s="229"/>
      <c r="N132" s="230"/>
      <c r="O132" s="85"/>
      <c r="P132" s="85"/>
      <c r="Q132" s="85"/>
      <c r="R132" s="85"/>
      <c r="S132" s="85"/>
      <c r="T132" s="86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146</v>
      </c>
      <c r="AU132" s="18" t="s">
        <v>80</v>
      </c>
    </row>
    <row r="133" s="13" customFormat="1">
      <c r="A133" s="13"/>
      <c r="B133" s="234"/>
      <c r="C133" s="235"/>
      <c r="D133" s="226" t="s">
        <v>148</v>
      </c>
      <c r="E133" s="236" t="s">
        <v>19</v>
      </c>
      <c r="F133" s="237" t="s">
        <v>886</v>
      </c>
      <c r="G133" s="235"/>
      <c r="H133" s="238">
        <v>1</v>
      </c>
      <c r="I133" s="239"/>
      <c r="J133" s="235"/>
      <c r="K133" s="235"/>
      <c r="L133" s="240"/>
      <c r="M133" s="241"/>
      <c r="N133" s="242"/>
      <c r="O133" s="242"/>
      <c r="P133" s="242"/>
      <c r="Q133" s="242"/>
      <c r="R133" s="242"/>
      <c r="S133" s="242"/>
      <c r="T133" s="24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4" t="s">
        <v>148</v>
      </c>
      <c r="AU133" s="244" t="s">
        <v>80</v>
      </c>
      <c r="AV133" s="13" t="s">
        <v>80</v>
      </c>
      <c r="AW133" s="13" t="s">
        <v>32</v>
      </c>
      <c r="AX133" s="13" t="s">
        <v>71</v>
      </c>
      <c r="AY133" s="244" t="s">
        <v>133</v>
      </c>
    </row>
    <row r="134" s="13" customFormat="1">
      <c r="A134" s="13"/>
      <c r="B134" s="234"/>
      <c r="C134" s="235"/>
      <c r="D134" s="226" t="s">
        <v>148</v>
      </c>
      <c r="E134" s="236" t="s">
        <v>19</v>
      </c>
      <c r="F134" s="237" t="s">
        <v>887</v>
      </c>
      <c r="G134" s="235"/>
      <c r="H134" s="238">
        <v>1</v>
      </c>
      <c r="I134" s="239"/>
      <c r="J134" s="235"/>
      <c r="K134" s="235"/>
      <c r="L134" s="240"/>
      <c r="M134" s="241"/>
      <c r="N134" s="242"/>
      <c r="O134" s="242"/>
      <c r="P134" s="242"/>
      <c r="Q134" s="242"/>
      <c r="R134" s="242"/>
      <c r="S134" s="242"/>
      <c r="T134" s="24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4" t="s">
        <v>148</v>
      </c>
      <c r="AU134" s="244" t="s">
        <v>80</v>
      </c>
      <c r="AV134" s="13" t="s">
        <v>80</v>
      </c>
      <c r="AW134" s="13" t="s">
        <v>32</v>
      </c>
      <c r="AX134" s="13" t="s">
        <v>71</v>
      </c>
      <c r="AY134" s="244" t="s">
        <v>133</v>
      </c>
    </row>
    <row r="135" s="13" customFormat="1">
      <c r="A135" s="13"/>
      <c r="B135" s="234"/>
      <c r="C135" s="235"/>
      <c r="D135" s="226" t="s">
        <v>148</v>
      </c>
      <c r="E135" s="236" t="s">
        <v>19</v>
      </c>
      <c r="F135" s="237" t="s">
        <v>888</v>
      </c>
      <c r="G135" s="235"/>
      <c r="H135" s="238">
        <v>58</v>
      </c>
      <c r="I135" s="239"/>
      <c r="J135" s="235"/>
      <c r="K135" s="235"/>
      <c r="L135" s="240"/>
      <c r="M135" s="241"/>
      <c r="N135" s="242"/>
      <c r="O135" s="242"/>
      <c r="P135" s="242"/>
      <c r="Q135" s="242"/>
      <c r="R135" s="242"/>
      <c r="S135" s="242"/>
      <c r="T135" s="24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4" t="s">
        <v>148</v>
      </c>
      <c r="AU135" s="244" t="s">
        <v>80</v>
      </c>
      <c r="AV135" s="13" t="s">
        <v>80</v>
      </c>
      <c r="AW135" s="13" t="s">
        <v>32</v>
      </c>
      <c r="AX135" s="13" t="s">
        <v>71</v>
      </c>
      <c r="AY135" s="244" t="s">
        <v>133</v>
      </c>
    </row>
    <row r="136" s="14" customFormat="1">
      <c r="A136" s="14"/>
      <c r="B136" s="245"/>
      <c r="C136" s="246"/>
      <c r="D136" s="226" t="s">
        <v>148</v>
      </c>
      <c r="E136" s="247" t="s">
        <v>19</v>
      </c>
      <c r="F136" s="248" t="s">
        <v>206</v>
      </c>
      <c r="G136" s="246"/>
      <c r="H136" s="249">
        <v>60</v>
      </c>
      <c r="I136" s="250"/>
      <c r="J136" s="246"/>
      <c r="K136" s="246"/>
      <c r="L136" s="251"/>
      <c r="M136" s="252"/>
      <c r="N136" s="253"/>
      <c r="O136" s="253"/>
      <c r="P136" s="253"/>
      <c r="Q136" s="253"/>
      <c r="R136" s="253"/>
      <c r="S136" s="253"/>
      <c r="T136" s="25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5" t="s">
        <v>148</v>
      </c>
      <c r="AU136" s="255" t="s">
        <v>80</v>
      </c>
      <c r="AV136" s="14" t="s">
        <v>140</v>
      </c>
      <c r="AW136" s="14" t="s">
        <v>32</v>
      </c>
      <c r="AX136" s="14" t="s">
        <v>78</v>
      </c>
      <c r="AY136" s="255" t="s">
        <v>133</v>
      </c>
    </row>
    <row r="137" s="2" customFormat="1" ht="16.5" customHeight="1">
      <c r="A137" s="39"/>
      <c r="B137" s="40"/>
      <c r="C137" s="213" t="s">
        <v>187</v>
      </c>
      <c r="D137" s="213" t="s">
        <v>135</v>
      </c>
      <c r="E137" s="214" t="s">
        <v>889</v>
      </c>
      <c r="F137" s="215" t="s">
        <v>890</v>
      </c>
      <c r="G137" s="216" t="s">
        <v>138</v>
      </c>
      <c r="H137" s="217">
        <v>574</v>
      </c>
      <c r="I137" s="218"/>
      <c r="J137" s="219">
        <f>ROUND(I137*H137,2)</f>
        <v>0</v>
      </c>
      <c r="K137" s="215" t="s">
        <v>139</v>
      </c>
      <c r="L137" s="45"/>
      <c r="M137" s="220" t="s">
        <v>19</v>
      </c>
      <c r="N137" s="221" t="s">
        <v>42</v>
      </c>
      <c r="O137" s="85"/>
      <c r="P137" s="222">
        <f>O137*H137</f>
        <v>0</v>
      </c>
      <c r="Q137" s="222">
        <v>0</v>
      </c>
      <c r="R137" s="222">
        <f>Q137*H137</f>
        <v>0</v>
      </c>
      <c r="S137" s="222">
        <v>0.28999999999999998</v>
      </c>
      <c r="T137" s="223">
        <f>S137*H137</f>
        <v>166.45999999999998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24" t="s">
        <v>140</v>
      </c>
      <c r="AT137" s="224" t="s">
        <v>135</v>
      </c>
      <c r="AU137" s="224" t="s">
        <v>80</v>
      </c>
      <c r="AY137" s="18" t="s">
        <v>133</v>
      </c>
      <c r="BE137" s="225">
        <f>IF(N137="základní",J137,0)</f>
        <v>0</v>
      </c>
      <c r="BF137" s="225">
        <f>IF(N137="snížená",J137,0)</f>
        <v>0</v>
      </c>
      <c r="BG137" s="225">
        <f>IF(N137="zákl. přenesená",J137,0)</f>
        <v>0</v>
      </c>
      <c r="BH137" s="225">
        <f>IF(N137="sníž. přenesená",J137,0)</f>
        <v>0</v>
      </c>
      <c r="BI137" s="225">
        <f>IF(N137="nulová",J137,0)</f>
        <v>0</v>
      </c>
      <c r="BJ137" s="18" t="s">
        <v>78</v>
      </c>
      <c r="BK137" s="225">
        <f>ROUND(I137*H137,2)</f>
        <v>0</v>
      </c>
      <c r="BL137" s="18" t="s">
        <v>140</v>
      </c>
      <c r="BM137" s="224" t="s">
        <v>891</v>
      </c>
    </row>
    <row r="138" s="2" customFormat="1">
      <c r="A138" s="39"/>
      <c r="B138" s="40"/>
      <c r="C138" s="41"/>
      <c r="D138" s="226" t="s">
        <v>142</v>
      </c>
      <c r="E138" s="41"/>
      <c r="F138" s="227" t="s">
        <v>892</v>
      </c>
      <c r="G138" s="41"/>
      <c r="H138" s="41"/>
      <c r="I138" s="228"/>
      <c r="J138" s="41"/>
      <c r="K138" s="41"/>
      <c r="L138" s="45"/>
      <c r="M138" s="229"/>
      <c r="N138" s="230"/>
      <c r="O138" s="85"/>
      <c r="P138" s="85"/>
      <c r="Q138" s="85"/>
      <c r="R138" s="85"/>
      <c r="S138" s="85"/>
      <c r="T138" s="86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142</v>
      </c>
      <c r="AU138" s="18" t="s">
        <v>80</v>
      </c>
    </row>
    <row r="139" s="2" customFormat="1">
      <c r="A139" s="39"/>
      <c r="B139" s="40"/>
      <c r="C139" s="41"/>
      <c r="D139" s="231" t="s">
        <v>144</v>
      </c>
      <c r="E139" s="41"/>
      <c r="F139" s="232" t="s">
        <v>893</v>
      </c>
      <c r="G139" s="41"/>
      <c r="H139" s="41"/>
      <c r="I139" s="228"/>
      <c r="J139" s="41"/>
      <c r="K139" s="41"/>
      <c r="L139" s="45"/>
      <c r="M139" s="229"/>
      <c r="N139" s="230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144</v>
      </c>
      <c r="AU139" s="18" t="s">
        <v>80</v>
      </c>
    </row>
    <row r="140" s="2" customFormat="1">
      <c r="A140" s="39"/>
      <c r="B140" s="40"/>
      <c r="C140" s="41"/>
      <c r="D140" s="226" t="s">
        <v>146</v>
      </c>
      <c r="E140" s="41"/>
      <c r="F140" s="233" t="s">
        <v>155</v>
      </c>
      <c r="G140" s="41"/>
      <c r="H140" s="41"/>
      <c r="I140" s="228"/>
      <c r="J140" s="41"/>
      <c r="K140" s="41"/>
      <c r="L140" s="45"/>
      <c r="M140" s="229"/>
      <c r="N140" s="230"/>
      <c r="O140" s="85"/>
      <c r="P140" s="85"/>
      <c r="Q140" s="85"/>
      <c r="R140" s="85"/>
      <c r="S140" s="85"/>
      <c r="T140" s="86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146</v>
      </c>
      <c r="AU140" s="18" t="s">
        <v>80</v>
      </c>
    </row>
    <row r="141" s="13" customFormat="1">
      <c r="A141" s="13"/>
      <c r="B141" s="234"/>
      <c r="C141" s="235"/>
      <c r="D141" s="226" t="s">
        <v>148</v>
      </c>
      <c r="E141" s="236" t="s">
        <v>19</v>
      </c>
      <c r="F141" s="237" t="s">
        <v>894</v>
      </c>
      <c r="G141" s="235"/>
      <c r="H141" s="238">
        <v>5</v>
      </c>
      <c r="I141" s="239"/>
      <c r="J141" s="235"/>
      <c r="K141" s="235"/>
      <c r="L141" s="240"/>
      <c r="M141" s="241"/>
      <c r="N141" s="242"/>
      <c r="O141" s="242"/>
      <c r="P141" s="242"/>
      <c r="Q141" s="242"/>
      <c r="R141" s="242"/>
      <c r="S141" s="242"/>
      <c r="T141" s="24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4" t="s">
        <v>148</v>
      </c>
      <c r="AU141" s="244" t="s">
        <v>80</v>
      </c>
      <c r="AV141" s="13" t="s">
        <v>80</v>
      </c>
      <c r="AW141" s="13" t="s">
        <v>32</v>
      </c>
      <c r="AX141" s="13" t="s">
        <v>71</v>
      </c>
      <c r="AY141" s="244" t="s">
        <v>133</v>
      </c>
    </row>
    <row r="142" s="13" customFormat="1">
      <c r="A142" s="13"/>
      <c r="B142" s="234"/>
      <c r="C142" s="235"/>
      <c r="D142" s="226" t="s">
        <v>148</v>
      </c>
      <c r="E142" s="236" t="s">
        <v>19</v>
      </c>
      <c r="F142" s="237" t="s">
        <v>895</v>
      </c>
      <c r="G142" s="235"/>
      <c r="H142" s="238">
        <v>14</v>
      </c>
      <c r="I142" s="239"/>
      <c r="J142" s="235"/>
      <c r="K142" s="235"/>
      <c r="L142" s="240"/>
      <c r="M142" s="241"/>
      <c r="N142" s="242"/>
      <c r="O142" s="242"/>
      <c r="P142" s="242"/>
      <c r="Q142" s="242"/>
      <c r="R142" s="242"/>
      <c r="S142" s="242"/>
      <c r="T142" s="24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4" t="s">
        <v>148</v>
      </c>
      <c r="AU142" s="244" t="s">
        <v>80</v>
      </c>
      <c r="AV142" s="13" t="s">
        <v>80</v>
      </c>
      <c r="AW142" s="13" t="s">
        <v>32</v>
      </c>
      <c r="AX142" s="13" t="s">
        <v>71</v>
      </c>
      <c r="AY142" s="244" t="s">
        <v>133</v>
      </c>
    </row>
    <row r="143" s="13" customFormat="1">
      <c r="A143" s="13"/>
      <c r="B143" s="234"/>
      <c r="C143" s="235"/>
      <c r="D143" s="226" t="s">
        <v>148</v>
      </c>
      <c r="E143" s="236" t="s">
        <v>19</v>
      </c>
      <c r="F143" s="237" t="s">
        <v>896</v>
      </c>
      <c r="G143" s="235"/>
      <c r="H143" s="238">
        <v>25.5</v>
      </c>
      <c r="I143" s="239"/>
      <c r="J143" s="235"/>
      <c r="K143" s="235"/>
      <c r="L143" s="240"/>
      <c r="M143" s="241"/>
      <c r="N143" s="242"/>
      <c r="O143" s="242"/>
      <c r="P143" s="242"/>
      <c r="Q143" s="242"/>
      <c r="R143" s="242"/>
      <c r="S143" s="242"/>
      <c r="T143" s="24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4" t="s">
        <v>148</v>
      </c>
      <c r="AU143" s="244" t="s">
        <v>80</v>
      </c>
      <c r="AV143" s="13" t="s">
        <v>80</v>
      </c>
      <c r="AW143" s="13" t="s">
        <v>32</v>
      </c>
      <c r="AX143" s="13" t="s">
        <v>71</v>
      </c>
      <c r="AY143" s="244" t="s">
        <v>133</v>
      </c>
    </row>
    <row r="144" s="13" customFormat="1">
      <c r="A144" s="13"/>
      <c r="B144" s="234"/>
      <c r="C144" s="235"/>
      <c r="D144" s="226" t="s">
        <v>148</v>
      </c>
      <c r="E144" s="236" t="s">
        <v>19</v>
      </c>
      <c r="F144" s="237" t="s">
        <v>897</v>
      </c>
      <c r="G144" s="235"/>
      <c r="H144" s="238">
        <v>529.5</v>
      </c>
      <c r="I144" s="239"/>
      <c r="J144" s="235"/>
      <c r="K144" s="235"/>
      <c r="L144" s="240"/>
      <c r="M144" s="241"/>
      <c r="N144" s="242"/>
      <c r="O144" s="242"/>
      <c r="P144" s="242"/>
      <c r="Q144" s="242"/>
      <c r="R144" s="242"/>
      <c r="S144" s="242"/>
      <c r="T144" s="24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4" t="s">
        <v>148</v>
      </c>
      <c r="AU144" s="244" t="s">
        <v>80</v>
      </c>
      <c r="AV144" s="13" t="s">
        <v>80</v>
      </c>
      <c r="AW144" s="13" t="s">
        <v>32</v>
      </c>
      <c r="AX144" s="13" t="s">
        <v>71</v>
      </c>
      <c r="AY144" s="244" t="s">
        <v>133</v>
      </c>
    </row>
    <row r="145" s="14" customFormat="1">
      <c r="A145" s="14"/>
      <c r="B145" s="245"/>
      <c r="C145" s="246"/>
      <c r="D145" s="226" t="s">
        <v>148</v>
      </c>
      <c r="E145" s="247" t="s">
        <v>19</v>
      </c>
      <c r="F145" s="248" t="s">
        <v>206</v>
      </c>
      <c r="G145" s="246"/>
      <c r="H145" s="249">
        <v>574</v>
      </c>
      <c r="I145" s="250"/>
      <c r="J145" s="246"/>
      <c r="K145" s="246"/>
      <c r="L145" s="251"/>
      <c r="M145" s="252"/>
      <c r="N145" s="253"/>
      <c r="O145" s="253"/>
      <c r="P145" s="253"/>
      <c r="Q145" s="253"/>
      <c r="R145" s="253"/>
      <c r="S145" s="253"/>
      <c r="T145" s="25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5" t="s">
        <v>148</v>
      </c>
      <c r="AU145" s="255" t="s">
        <v>80</v>
      </c>
      <c r="AV145" s="14" t="s">
        <v>140</v>
      </c>
      <c r="AW145" s="14" t="s">
        <v>32</v>
      </c>
      <c r="AX145" s="14" t="s">
        <v>78</v>
      </c>
      <c r="AY145" s="255" t="s">
        <v>133</v>
      </c>
    </row>
    <row r="146" s="2" customFormat="1" ht="16.5" customHeight="1">
      <c r="A146" s="39"/>
      <c r="B146" s="40"/>
      <c r="C146" s="213" t="s">
        <v>194</v>
      </c>
      <c r="D146" s="213" t="s">
        <v>135</v>
      </c>
      <c r="E146" s="214" t="s">
        <v>898</v>
      </c>
      <c r="F146" s="215" t="s">
        <v>899</v>
      </c>
      <c r="G146" s="216" t="s">
        <v>138</v>
      </c>
      <c r="H146" s="217">
        <v>4.2000000000000002</v>
      </c>
      <c r="I146" s="218"/>
      <c r="J146" s="219">
        <f>ROUND(I146*H146,2)</f>
        <v>0</v>
      </c>
      <c r="K146" s="215" t="s">
        <v>139</v>
      </c>
      <c r="L146" s="45"/>
      <c r="M146" s="220" t="s">
        <v>19</v>
      </c>
      <c r="N146" s="221" t="s">
        <v>42</v>
      </c>
      <c r="O146" s="85"/>
      <c r="P146" s="222">
        <f>O146*H146</f>
        <v>0</v>
      </c>
      <c r="Q146" s="222">
        <v>0</v>
      </c>
      <c r="R146" s="222">
        <f>Q146*H146</f>
        <v>0</v>
      </c>
      <c r="S146" s="222">
        <v>0.29999999999999999</v>
      </c>
      <c r="T146" s="223">
        <f>S146*H146</f>
        <v>1.26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24" t="s">
        <v>140</v>
      </c>
      <c r="AT146" s="224" t="s">
        <v>135</v>
      </c>
      <c r="AU146" s="224" t="s">
        <v>80</v>
      </c>
      <c r="AY146" s="18" t="s">
        <v>133</v>
      </c>
      <c r="BE146" s="225">
        <f>IF(N146="základní",J146,0)</f>
        <v>0</v>
      </c>
      <c r="BF146" s="225">
        <f>IF(N146="snížená",J146,0)</f>
        <v>0</v>
      </c>
      <c r="BG146" s="225">
        <f>IF(N146="zákl. přenesená",J146,0)</f>
        <v>0</v>
      </c>
      <c r="BH146" s="225">
        <f>IF(N146="sníž. přenesená",J146,0)</f>
        <v>0</v>
      </c>
      <c r="BI146" s="225">
        <f>IF(N146="nulová",J146,0)</f>
        <v>0</v>
      </c>
      <c r="BJ146" s="18" t="s">
        <v>78</v>
      </c>
      <c r="BK146" s="225">
        <f>ROUND(I146*H146,2)</f>
        <v>0</v>
      </c>
      <c r="BL146" s="18" t="s">
        <v>140</v>
      </c>
      <c r="BM146" s="224" t="s">
        <v>900</v>
      </c>
    </row>
    <row r="147" s="2" customFormat="1">
      <c r="A147" s="39"/>
      <c r="B147" s="40"/>
      <c r="C147" s="41"/>
      <c r="D147" s="226" t="s">
        <v>142</v>
      </c>
      <c r="E147" s="41"/>
      <c r="F147" s="227" t="s">
        <v>901</v>
      </c>
      <c r="G147" s="41"/>
      <c r="H147" s="41"/>
      <c r="I147" s="228"/>
      <c r="J147" s="41"/>
      <c r="K147" s="41"/>
      <c r="L147" s="45"/>
      <c r="M147" s="229"/>
      <c r="N147" s="230"/>
      <c r="O147" s="85"/>
      <c r="P147" s="85"/>
      <c r="Q147" s="85"/>
      <c r="R147" s="85"/>
      <c r="S147" s="85"/>
      <c r="T147" s="86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142</v>
      </c>
      <c r="AU147" s="18" t="s">
        <v>80</v>
      </c>
    </row>
    <row r="148" s="2" customFormat="1">
      <c r="A148" s="39"/>
      <c r="B148" s="40"/>
      <c r="C148" s="41"/>
      <c r="D148" s="231" t="s">
        <v>144</v>
      </c>
      <c r="E148" s="41"/>
      <c r="F148" s="232" t="s">
        <v>902</v>
      </c>
      <c r="G148" s="41"/>
      <c r="H148" s="41"/>
      <c r="I148" s="228"/>
      <c r="J148" s="41"/>
      <c r="K148" s="41"/>
      <c r="L148" s="45"/>
      <c r="M148" s="229"/>
      <c r="N148" s="230"/>
      <c r="O148" s="85"/>
      <c r="P148" s="85"/>
      <c r="Q148" s="85"/>
      <c r="R148" s="85"/>
      <c r="S148" s="85"/>
      <c r="T148" s="86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144</v>
      </c>
      <c r="AU148" s="18" t="s">
        <v>80</v>
      </c>
    </row>
    <row r="149" s="2" customFormat="1">
      <c r="A149" s="39"/>
      <c r="B149" s="40"/>
      <c r="C149" s="41"/>
      <c r="D149" s="226" t="s">
        <v>146</v>
      </c>
      <c r="E149" s="41"/>
      <c r="F149" s="233" t="s">
        <v>155</v>
      </c>
      <c r="G149" s="41"/>
      <c r="H149" s="41"/>
      <c r="I149" s="228"/>
      <c r="J149" s="41"/>
      <c r="K149" s="41"/>
      <c r="L149" s="45"/>
      <c r="M149" s="229"/>
      <c r="N149" s="230"/>
      <c r="O149" s="85"/>
      <c r="P149" s="85"/>
      <c r="Q149" s="85"/>
      <c r="R149" s="85"/>
      <c r="S149" s="85"/>
      <c r="T149" s="86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146</v>
      </c>
      <c r="AU149" s="18" t="s">
        <v>80</v>
      </c>
    </row>
    <row r="150" s="13" customFormat="1">
      <c r="A150" s="13"/>
      <c r="B150" s="234"/>
      <c r="C150" s="235"/>
      <c r="D150" s="226" t="s">
        <v>148</v>
      </c>
      <c r="E150" s="236" t="s">
        <v>19</v>
      </c>
      <c r="F150" s="237" t="s">
        <v>903</v>
      </c>
      <c r="G150" s="235"/>
      <c r="H150" s="238">
        <v>4.2000000000000002</v>
      </c>
      <c r="I150" s="239"/>
      <c r="J150" s="235"/>
      <c r="K150" s="235"/>
      <c r="L150" s="240"/>
      <c r="M150" s="241"/>
      <c r="N150" s="242"/>
      <c r="O150" s="242"/>
      <c r="P150" s="242"/>
      <c r="Q150" s="242"/>
      <c r="R150" s="242"/>
      <c r="S150" s="242"/>
      <c r="T150" s="24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4" t="s">
        <v>148</v>
      </c>
      <c r="AU150" s="244" t="s">
        <v>80</v>
      </c>
      <c r="AV150" s="13" t="s">
        <v>80</v>
      </c>
      <c r="AW150" s="13" t="s">
        <v>32</v>
      </c>
      <c r="AX150" s="13" t="s">
        <v>78</v>
      </c>
      <c r="AY150" s="244" t="s">
        <v>133</v>
      </c>
    </row>
    <row r="151" s="2" customFormat="1" ht="16.5" customHeight="1">
      <c r="A151" s="39"/>
      <c r="B151" s="40"/>
      <c r="C151" s="213" t="s">
        <v>207</v>
      </c>
      <c r="D151" s="213" t="s">
        <v>135</v>
      </c>
      <c r="E151" s="214" t="s">
        <v>904</v>
      </c>
      <c r="F151" s="215" t="s">
        <v>905</v>
      </c>
      <c r="G151" s="216" t="s">
        <v>138</v>
      </c>
      <c r="H151" s="217">
        <v>10</v>
      </c>
      <c r="I151" s="218"/>
      <c r="J151" s="219">
        <f>ROUND(I151*H151,2)</f>
        <v>0</v>
      </c>
      <c r="K151" s="215" t="s">
        <v>139</v>
      </c>
      <c r="L151" s="45"/>
      <c r="M151" s="220" t="s">
        <v>19</v>
      </c>
      <c r="N151" s="221" t="s">
        <v>42</v>
      </c>
      <c r="O151" s="85"/>
      <c r="P151" s="222">
        <f>O151*H151</f>
        <v>0</v>
      </c>
      <c r="Q151" s="222">
        <v>0</v>
      </c>
      <c r="R151" s="222">
        <f>Q151*H151</f>
        <v>0</v>
      </c>
      <c r="S151" s="222">
        <v>0.57999999999999996</v>
      </c>
      <c r="T151" s="223">
        <f>S151*H151</f>
        <v>5.7999999999999998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24" t="s">
        <v>140</v>
      </c>
      <c r="AT151" s="224" t="s">
        <v>135</v>
      </c>
      <c r="AU151" s="224" t="s">
        <v>80</v>
      </c>
      <c r="AY151" s="18" t="s">
        <v>133</v>
      </c>
      <c r="BE151" s="225">
        <f>IF(N151="základní",J151,0)</f>
        <v>0</v>
      </c>
      <c r="BF151" s="225">
        <f>IF(N151="snížená",J151,0)</f>
        <v>0</v>
      </c>
      <c r="BG151" s="225">
        <f>IF(N151="zákl. přenesená",J151,0)</f>
        <v>0</v>
      </c>
      <c r="BH151" s="225">
        <f>IF(N151="sníž. přenesená",J151,0)</f>
        <v>0</v>
      </c>
      <c r="BI151" s="225">
        <f>IF(N151="nulová",J151,0)</f>
        <v>0</v>
      </c>
      <c r="BJ151" s="18" t="s">
        <v>78</v>
      </c>
      <c r="BK151" s="225">
        <f>ROUND(I151*H151,2)</f>
        <v>0</v>
      </c>
      <c r="BL151" s="18" t="s">
        <v>140</v>
      </c>
      <c r="BM151" s="224" t="s">
        <v>906</v>
      </c>
    </row>
    <row r="152" s="2" customFormat="1">
      <c r="A152" s="39"/>
      <c r="B152" s="40"/>
      <c r="C152" s="41"/>
      <c r="D152" s="226" t="s">
        <v>142</v>
      </c>
      <c r="E152" s="41"/>
      <c r="F152" s="227" t="s">
        <v>907</v>
      </c>
      <c r="G152" s="41"/>
      <c r="H152" s="41"/>
      <c r="I152" s="228"/>
      <c r="J152" s="41"/>
      <c r="K152" s="41"/>
      <c r="L152" s="45"/>
      <c r="M152" s="229"/>
      <c r="N152" s="230"/>
      <c r="O152" s="85"/>
      <c r="P152" s="85"/>
      <c r="Q152" s="85"/>
      <c r="R152" s="85"/>
      <c r="S152" s="85"/>
      <c r="T152" s="86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142</v>
      </c>
      <c r="AU152" s="18" t="s">
        <v>80</v>
      </c>
    </row>
    <row r="153" s="2" customFormat="1">
      <c r="A153" s="39"/>
      <c r="B153" s="40"/>
      <c r="C153" s="41"/>
      <c r="D153" s="231" t="s">
        <v>144</v>
      </c>
      <c r="E153" s="41"/>
      <c r="F153" s="232" t="s">
        <v>908</v>
      </c>
      <c r="G153" s="41"/>
      <c r="H153" s="41"/>
      <c r="I153" s="228"/>
      <c r="J153" s="41"/>
      <c r="K153" s="41"/>
      <c r="L153" s="45"/>
      <c r="M153" s="229"/>
      <c r="N153" s="230"/>
      <c r="O153" s="85"/>
      <c r="P153" s="85"/>
      <c r="Q153" s="85"/>
      <c r="R153" s="85"/>
      <c r="S153" s="85"/>
      <c r="T153" s="86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144</v>
      </c>
      <c r="AU153" s="18" t="s">
        <v>80</v>
      </c>
    </row>
    <row r="154" s="2" customFormat="1">
      <c r="A154" s="39"/>
      <c r="B154" s="40"/>
      <c r="C154" s="41"/>
      <c r="D154" s="226" t="s">
        <v>146</v>
      </c>
      <c r="E154" s="41"/>
      <c r="F154" s="233" t="s">
        <v>155</v>
      </c>
      <c r="G154" s="41"/>
      <c r="H154" s="41"/>
      <c r="I154" s="228"/>
      <c r="J154" s="41"/>
      <c r="K154" s="41"/>
      <c r="L154" s="45"/>
      <c r="M154" s="229"/>
      <c r="N154" s="230"/>
      <c r="O154" s="85"/>
      <c r="P154" s="85"/>
      <c r="Q154" s="85"/>
      <c r="R154" s="85"/>
      <c r="S154" s="85"/>
      <c r="T154" s="86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146</v>
      </c>
      <c r="AU154" s="18" t="s">
        <v>80</v>
      </c>
    </row>
    <row r="155" s="13" customFormat="1">
      <c r="A155" s="13"/>
      <c r="B155" s="234"/>
      <c r="C155" s="235"/>
      <c r="D155" s="226" t="s">
        <v>148</v>
      </c>
      <c r="E155" s="236" t="s">
        <v>19</v>
      </c>
      <c r="F155" s="237" t="s">
        <v>909</v>
      </c>
      <c r="G155" s="235"/>
      <c r="H155" s="238">
        <v>10</v>
      </c>
      <c r="I155" s="239"/>
      <c r="J155" s="235"/>
      <c r="K155" s="235"/>
      <c r="L155" s="240"/>
      <c r="M155" s="241"/>
      <c r="N155" s="242"/>
      <c r="O155" s="242"/>
      <c r="P155" s="242"/>
      <c r="Q155" s="242"/>
      <c r="R155" s="242"/>
      <c r="S155" s="242"/>
      <c r="T155" s="24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4" t="s">
        <v>148</v>
      </c>
      <c r="AU155" s="244" t="s">
        <v>80</v>
      </c>
      <c r="AV155" s="13" t="s">
        <v>80</v>
      </c>
      <c r="AW155" s="13" t="s">
        <v>32</v>
      </c>
      <c r="AX155" s="13" t="s">
        <v>78</v>
      </c>
      <c r="AY155" s="244" t="s">
        <v>133</v>
      </c>
    </row>
    <row r="156" s="2" customFormat="1" ht="16.5" customHeight="1">
      <c r="A156" s="39"/>
      <c r="B156" s="40"/>
      <c r="C156" s="213" t="s">
        <v>217</v>
      </c>
      <c r="D156" s="213" t="s">
        <v>135</v>
      </c>
      <c r="E156" s="214" t="s">
        <v>164</v>
      </c>
      <c r="F156" s="215" t="s">
        <v>165</v>
      </c>
      <c r="G156" s="216" t="s">
        <v>138</v>
      </c>
      <c r="H156" s="217">
        <v>5</v>
      </c>
      <c r="I156" s="218"/>
      <c r="J156" s="219">
        <f>ROUND(I156*H156,2)</f>
        <v>0</v>
      </c>
      <c r="K156" s="215" t="s">
        <v>139</v>
      </c>
      <c r="L156" s="45"/>
      <c r="M156" s="220" t="s">
        <v>19</v>
      </c>
      <c r="N156" s="221" t="s">
        <v>42</v>
      </c>
      <c r="O156" s="85"/>
      <c r="P156" s="222">
        <f>O156*H156</f>
        <v>0</v>
      </c>
      <c r="Q156" s="222">
        <v>0</v>
      </c>
      <c r="R156" s="222">
        <f>Q156*H156</f>
        <v>0</v>
      </c>
      <c r="S156" s="222">
        <v>0.316</v>
      </c>
      <c r="T156" s="223">
        <f>S156*H156</f>
        <v>1.5800000000000001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24" t="s">
        <v>140</v>
      </c>
      <c r="AT156" s="224" t="s">
        <v>135</v>
      </c>
      <c r="AU156" s="224" t="s">
        <v>80</v>
      </c>
      <c r="AY156" s="18" t="s">
        <v>133</v>
      </c>
      <c r="BE156" s="225">
        <f>IF(N156="základní",J156,0)</f>
        <v>0</v>
      </c>
      <c r="BF156" s="225">
        <f>IF(N156="snížená",J156,0)</f>
        <v>0</v>
      </c>
      <c r="BG156" s="225">
        <f>IF(N156="zákl. přenesená",J156,0)</f>
        <v>0</v>
      </c>
      <c r="BH156" s="225">
        <f>IF(N156="sníž. přenesená",J156,0)</f>
        <v>0</v>
      </c>
      <c r="BI156" s="225">
        <f>IF(N156="nulová",J156,0)</f>
        <v>0</v>
      </c>
      <c r="BJ156" s="18" t="s">
        <v>78</v>
      </c>
      <c r="BK156" s="225">
        <f>ROUND(I156*H156,2)</f>
        <v>0</v>
      </c>
      <c r="BL156" s="18" t="s">
        <v>140</v>
      </c>
      <c r="BM156" s="224" t="s">
        <v>910</v>
      </c>
    </row>
    <row r="157" s="2" customFormat="1">
      <c r="A157" s="39"/>
      <c r="B157" s="40"/>
      <c r="C157" s="41"/>
      <c r="D157" s="226" t="s">
        <v>142</v>
      </c>
      <c r="E157" s="41"/>
      <c r="F157" s="227" t="s">
        <v>167</v>
      </c>
      <c r="G157" s="41"/>
      <c r="H157" s="41"/>
      <c r="I157" s="228"/>
      <c r="J157" s="41"/>
      <c r="K157" s="41"/>
      <c r="L157" s="45"/>
      <c r="M157" s="229"/>
      <c r="N157" s="230"/>
      <c r="O157" s="85"/>
      <c r="P157" s="85"/>
      <c r="Q157" s="85"/>
      <c r="R157" s="85"/>
      <c r="S157" s="85"/>
      <c r="T157" s="86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142</v>
      </c>
      <c r="AU157" s="18" t="s">
        <v>80</v>
      </c>
    </row>
    <row r="158" s="2" customFormat="1">
      <c r="A158" s="39"/>
      <c r="B158" s="40"/>
      <c r="C158" s="41"/>
      <c r="D158" s="231" t="s">
        <v>144</v>
      </c>
      <c r="E158" s="41"/>
      <c r="F158" s="232" t="s">
        <v>168</v>
      </c>
      <c r="G158" s="41"/>
      <c r="H158" s="41"/>
      <c r="I158" s="228"/>
      <c r="J158" s="41"/>
      <c r="K158" s="41"/>
      <c r="L158" s="45"/>
      <c r="M158" s="229"/>
      <c r="N158" s="230"/>
      <c r="O158" s="85"/>
      <c r="P158" s="85"/>
      <c r="Q158" s="85"/>
      <c r="R158" s="85"/>
      <c r="S158" s="85"/>
      <c r="T158" s="86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144</v>
      </c>
      <c r="AU158" s="18" t="s">
        <v>80</v>
      </c>
    </row>
    <row r="159" s="2" customFormat="1">
      <c r="A159" s="39"/>
      <c r="B159" s="40"/>
      <c r="C159" s="41"/>
      <c r="D159" s="226" t="s">
        <v>146</v>
      </c>
      <c r="E159" s="41"/>
      <c r="F159" s="233" t="s">
        <v>155</v>
      </c>
      <c r="G159" s="41"/>
      <c r="H159" s="41"/>
      <c r="I159" s="228"/>
      <c r="J159" s="41"/>
      <c r="K159" s="41"/>
      <c r="L159" s="45"/>
      <c r="M159" s="229"/>
      <c r="N159" s="230"/>
      <c r="O159" s="85"/>
      <c r="P159" s="85"/>
      <c r="Q159" s="85"/>
      <c r="R159" s="85"/>
      <c r="S159" s="85"/>
      <c r="T159" s="86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146</v>
      </c>
      <c r="AU159" s="18" t="s">
        <v>80</v>
      </c>
    </row>
    <row r="160" s="13" customFormat="1">
      <c r="A160" s="13"/>
      <c r="B160" s="234"/>
      <c r="C160" s="235"/>
      <c r="D160" s="226" t="s">
        <v>148</v>
      </c>
      <c r="E160" s="236" t="s">
        <v>19</v>
      </c>
      <c r="F160" s="237" t="s">
        <v>911</v>
      </c>
      <c r="G160" s="235"/>
      <c r="H160" s="238">
        <v>5</v>
      </c>
      <c r="I160" s="239"/>
      <c r="J160" s="235"/>
      <c r="K160" s="235"/>
      <c r="L160" s="240"/>
      <c r="M160" s="241"/>
      <c r="N160" s="242"/>
      <c r="O160" s="242"/>
      <c r="P160" s="242"/>
      <c r="Q160" s="242"/>
      <c r="R160" s="242"/>
      <c r="S160" s="242"/>
      <c r="T160" s="24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4" t="s">
        <v>148</v>
      </c>
      <c r="AU160" s="244" t="s">
        <v>80</v>
      </c>
      <c r="AV160" s="13" t="s">
        <v>80</v>
      </c>
      <c r="AW160" s="13" t="s">
        <v>32</v>
      </c>
      <c r="AX160" s="13" t="s">
        <v>78</v>
      </c>
      <c r="AY160" s="244" t="s">
        <v>133</v>
      </c>
    </row>
    <row r="161" s="2" customFormat="1" ht="16.5" customHeight="1">
      <c r="A161" s="39"/>
      <c r="B161" s="40"/>
      <c r="C161" s="213" t="s">
        <v>226</v>
      </c>
      <c r="D161" s="213" t="s">
        <v>135</v>
      </c>
      <c r="E161" s="214" t="s">
        <v>179</v>
      </c>
      <c r="F161" s="215" t="s">
        <v>180</v>
      </c>
      <c r="G161" s="216" t="s">
        <v>181</v>
      </c>
      <c r="H161" s="217">
        <v>753</v>
      </c>
      <c r="I161" s="218"/>
      <c r="J161" s="219">
        <f>ROUND(I161*H161,2)</f>
        <v>0</v>
      </c>
      <c r="K161" s="215" t="s">
        <v>139</v>
      </c>
      <c r="L161" s="45"/>
      <c r="M161" s="220" t="s">
        <v>19</v>
      </c>
      <c r="N161" s="221" t="s">
        <v>42</v>
      </c>
      <c r="O161" s="85"/>
      <c r="P161" s="222">
        <f>O161*H161</f>
        <v>0</v>
      </c>
      <c r="Q161" s="222">
        <v>0</v>
      </c>
      <c r="R161" s="222">
        <f>Q161*H161</f>
        <v>0</v>
      </c>
      <c r="S161" s="222">
        <v>0.20499999999999999</v>
      </c>
      <c r="T161" s="223">
        <f>S161*H161</f>
        <v>154.36499999999998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24" t="s">
        <v>140</v>
      </c>
      <c r="AT161" s="224" t="s">
        <v>135</v>
      </c>
      <c r="AU161" s="224" t="s">
        <v>80</v>
      </c>
      <c r="AY161" s="18" t="s">
        <v>133</v>
      </c>
      <c r="BE161" s="225">
        <f>IF(N161="základní",J161,0)</f>
        <v>0</v>
      </c>
      <c r="BF161" s="225">
        <f>IF(N161="snížená",J161,0)</f>
        <v>0</v>
      </c>
      <c r="BG161" s="225">
        <f>IF(N161="zákl. přenesená",J161,0)</f>
        <v>0</v>
      </c>
      <c r="BH161" s="225">
        <f>IF(N161="sníž. přenesená",J161,0)</f>
        <v>0</v>
      </c>
      <c r="BI161" s="225">
        <f>IF(N161="nulová",J161,0)</f>
        <v>0</v>
      </c>
      <c r="BJ161" s="18" t="s">
        <v>78</v>
      </c>
      <c r="BK161" s="225">
        <f>ROUND(I161*H161,2)</f>
        <v>0</v>
      </c>
      <c r="BL161" s="18" t="s">
        <v>140</v>
      </c>
      <c r="BM161" s="224" t="s">
        <v>912</v>
      </c>
    </row>
    <row r="162" s="2" customFormat="1">
      <c r="A162" s="39"/>
      <c r="B162" s="40"/>
      <c r="C162" s="41"/>
      <c r="D162" s="226" t="s">
        <v>142</v>
      </c>
      <c r="E162" s="41"/>
      <c r="F162" s="227" t="s">
        <v>183</v>
      </c>
      <c r="G162" s="41"/>
      <c r="H162" s="41"/>
      <c r="I162" s="228"/>
      <c r="J162" s="41"/>
      <c r="K162" s="41"/>
      <c r="L162" s="45"/>
      <c r="M162" s="229"/>
      <c r="N162" s="230"/>
      <c r="O162" s="85"/>
      <c r="P162" s="85"/>
      <c r="Q162" s="85"/>
      <c r="R162" s="85"/>
      <c r="S162" s="85"/>
      <c r="T162" s="86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8" t="s">
        <v>142</v>
      </c>
      <c r="AU162" s="18" t="s">
        <v>80</v>
      </c>
    </row>
    <row r="163" s="2" customFormat="1">
      <c r="A163" s="39"/>
      <c r="B163" s="40"/>
      <c r="C163" s="41"/>
      <c r="D163" s="231" t="s">
        <v>144</v>
      </c>
      <c r="E163" s="41"/>
      <c r="F163" s="232" t="s">
        <v>184</v>
      </c>
      <c r="G163" s="41"/>
      <c r="H163" s="41"/>
      <c r="I163" s="228"/>
      <c r="J163" s="41"/>
      <c r="K163" s="41"/>
      <c r="L163" s="45"/>
      <c r="M163" s="229"/>
      <c r="N163" s="230"/>
      <c r="O163" s="85"/>
      <c r="P163" s="85"/>
      <c r="Q163" s="85"/>
      <c r="R163" s="85"/>
      <c r="S163" s="85"/>
      <c r="T163" s="86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144</v>
      </c>
      <c r="AU163" s="18" t="s">
        <v>80</v>
      </c>
    </row>
    <row r="164" s="2" customFormat="1">
      <c r="A164" s="39"/>
      <c r="B164" s="40"/>
      <c r="C164" s="41"/>
      <c r="D164" s="226" t="s">
        <v>146</v>
      </c>
      <c r="E164" s="41"/>
      <c r="F164" s="233" t="s">
        <v>185</v>
      </c>
      <c r="G164" s="41"/>
      <c r="H164" s="41"/>
      <c r="I164" s="228"/>
      <c r="J164" s="41"/>
      <c r="K164" s="41"/>
      <c r="L164" s="45"/>
      <c r="M164" s="229"/>
      <c r="N164" s="230"/>
      <c r="O164" s="85"/>
      <c r="P164" s="85"/>
      <c r="Q164" s="85"/>
      <c r="R164" s="85"/>
      <c r="S164" s="85"/>
      <c r="T164" s="86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146</v>
      </c>
      <c r="AU164" s="18" t="s">
        <v>80</v>
      </c>
    </row>
    <row r="165" s="13" customFormat="1">
      <c r="A165" s="13"/>
      <c r="B165" s="234"/>
      <c r="C165" s="235"/>
      <c r="D165" s="226" t="s">
        <v>148</v>
      </c>
      <c r="E165" s="236" t="s">
        <v>19</v>
      </c>
      <c r="F165" s="237" t="s">
        <v>913</v>
      </c>
      <c r="G165" s="235"/>
      <c r="H165" s="238">
        <v>753</v>
      </c>
      <c r="I165" s="239"/>
      <c r="J165" s="235"/>
      <c r="K165" s="235"/>
      <c r="L165" s="240"/>
      <c r="M165" s="241"/>
      <c r="N165" s="242"/>
      <c r="O165" s="242"/>
      <c r="P165" s="242"/>
      <c r="Q165" s="242"/>
      <c r="R165" s="242"/>
      <c r="S165" s="242"/>
      <c r="T165" s="24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4" t="s">
        <v>148</v>
      </c>
      <c r="AU165" s="244" t="s">
        <v>80</v>
      </c>
      <c r="AV165" s="13" t="s">
        <v>80</v>
      </c>
      <c r="AW165" s="13" t="s">
        <v>32</v>
      </c>
      <c r="AX165" s="13" t="s">
        <v>78</v>
      </c>
      <c r="AY165" s="244" t="s">
        <v>133</v>
      </c>
    </row>
    <row r="166" s="2" customFormat="1" ht="16.5" customHeight="1">
      <c r="A166" s="39"/>
      <c r="B166" s="40"/>
      <c r="C166" s="213" t="s">
        <v>234</v>
      </c>
      <c r="D166" s="213" t="s">
        <v>135</v>
      </c>
      <c r="E166" s="214" t="s">
        <v>188</v>
      </c>
      <c r="F166" s="215" t="s">
        <v>189</v>
      </c>
      <c r="G166" s="216" t="s">
        <v>181</v>
      </c>
      <c r="H166" s="217">
        <v>5.5</v>
      </c>
      <c r="I166" s="218"/>
      <c r="J166" s="219">
        <f>ROUND(I166*H166,2)</f>
        <v>0</v>
      </c>
      <c r="K166" s="215" t="s">
        <v>139</v>
      </c>
      <c r="L166" s="45"/>
      <c r="M166" s="220" t="s">
        <v>19</v>
      </c>
      <c r="N166" s="221" t="s">
        <v>42</v>
      </c>
      <c r="O166" s="85"/>
      <c r="P166" s="222">
        <f>O166*H166</f>
        <v>0</v>
      </c>
      <c r="Q166" s="222">
        <v>0</v>
      </c>
      <c r="R166" s="222">
        <f>Q166*H166</f>
        <v>0</v>
      </c>
      <c r="S166" s="222">
        <v>0.11500000000000001</v>
      </c>
      <c r="T166" s="223">
        <f>S166*H166</f>
        <v>0.63250000000000006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24" t="s">
        <v>140</v>
      </c>
      <c r="AT166" s="224" t="s">
        <v>135</v>
      </c>
      <c r="AU166" s="224" t="s">
        <v>80</v>
      </c>
      <c r="AY166" s="18" t="s">
        <v>133</v>
      </c>
      <c r="BE166" s="225">
        <f>IF(N166="základní",J166,0)</f>
        <v>0</v>
      </c>
      <c r="BF166" s="225">
        <f>IF(N166="snížená",J166,0)</f>
        <v>0</v>
      </c>
      <c r="BG166" s="225">
        <f>IF(N166="zákl. přenesená",J166,0)</f>
        <v>0</v>
      </c>
      <c r="BH166" s="225">
        <f>IF(N166="sníž. přenesená",J166,0)</f>
        <v>0</v>
      </c>
      <c r="BI166" s="225">
        <f>IF(N166="nulová",J166,0)</f>
        <v>0</v>
      </c>
      <c r="BJ166" s="18" t="s">
        <v>78</v>
      </c>
      <c r="BK166" s="225">
        <f>ROUND(I166*H166,2)</f>
        <v>0</v>
      </c>
      <c r="BL166" s="18" t="s">
        <v>140</v>
      </c>
      <c r="BM166" s="224" t="s">
        <v>914</v>
      </c>
    </row>
    <row r="167" s="2" customFormat="1">
      <c r="A167" s="39"/>
      <c r="B167" s="40"/>
      <c r="C167" s="41"/>
      <c r="D167" s="226" t="s">
        <v>142</v>
      </c>
      <c r="E167" s="41"/>
      <c r="F167" s="227" t="s">
        <v>191</v>
      </c>
      <c r="G167" s="41"/>
      <c r="H167" s="41"/>
      <c r="I167" s="228"/>
      <c r="J167" s="41"/>
      <c r="K167" s="41"/>
      <c r="L167" s="45"/>
      <c r="M167" s="229"/>
      <c r="N167" s="230"/>
      <c r="O167" s="85"/>
      <c r="P167" s="85"/>
      <c r="Q167" s="85"/>
      <c r="R167" s="85"/>
      <c r="S167" s="85"/>
      <c r="T167" s="86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142</v>
      </c>
      <c r="AU167" s="18" t="s">
        <v>80</v>
      </c>
    </row>
    <row r="168" s="2" customFormat="1">
      <c r="A168" s="39"/>
      <c r="B168" s="40"/>
      <c r="C168" s="41"/>
      <c r="D168" s="231" t="s">
        <v>144</v>
      </c>
      <c r="E168" s="41"/>
      <c r="F168" s="232" t="s">
        <v>192</v>
      </c>
      <c r="G168" s="41"/>
      <c r="H168" s="41"/>
      <c r="I168" s="228"/>
      <c r="J168" s="41"/>
      <c r="K168" s="41"/>
      <c r="L168" s="45"/>
      <c r="M168" s="229"/>
      <c r="N168" s="230"/>
      <c r="O168" s="85"/>
      <c r="P168" s="85"/>
      <c r="Q168" s="85"/>
      <c r="R168" s="85"/>
      <c r="S168" s="85"/>
      <c r="T168" s="86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144</v>
      </c>
      <c r="AU168" s="18" t="s">
        <v>80</v>
      </c>
    </row>
    <row r="169" s="2" customFormat="1">
      <c r="A169" s="39"/>
      <c r="B169" s="40"/>
      <c r="C169" s="41"/>
      <c r="D169" s="226" t="s">
        <v>146</v>
      </c>
      <c r="E169" s="41"/>
      <c r="F169" s="233" t="s">
        <v>185</v>
      </c>
      <c r="G169" s="41"/>
      <c r="H169" s="41"/>
      <c r="I169" s="228"/>
      <c r="J169" s="41"/>
      <c r="K169" s="41"/>
      <c r="L169" s="45"/>
      <c r="M169" s="229"/>
      <c r="N169" s="230"/>
      <c r="O169" s="85"/>
      <c r="P169" s="85"/>
      <c r="Q169" s="85"/>
      <c r="R169" s="85"/>
      <c r="S169" s="85"/>
      <c r="T169" s="86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146</v>
      </c>
      <c r="AU169" s="18" t="s">
        <v>80</v>
      </c>
    </row>
    <row r="170" s="13" customFormat="1">
      <c r="A170" s="13"/>
      <c r="B170" s="234"/>
      <c r="C170" s="235"/>
      <c r="D170" s="226" t="s">
        <v>148</v>
      </c>
      <c r="E170" s="236" t="s">
        <v>19</v>
      </c>
      <c r="F170" s="237" t="s">
        <v>915</v>
      </c>
      <c r="G170" s="235"/>
      <c r="H170" s="238">
        <v>5.5</v>
      </c>
      <c r="I170" s="239"/>
      <c r="J170" s="235"/>
      <c r="K170" s="235"/>
      <c r="L170" s="240"/>
      <c r="M170" s="241"/>
      <c r="N170" s="242"/>
      <c r="O170" s="242"/>
      <c r="P170" s="242"/>
      <c r="Q170" s="242"/>
      <c r="R170" s="242"/>
      <c r="S170" s="242"/>
      <c r="T170" s="24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4" t="s">
        <v>148</v>
      </c>
      <c r="AU170" s="244" t="s">
        <v>80</v>
      </c>
      <c r="AV170" s="13" t="s">
        <v>80</v>
      </c>
      <c r="AW170" s="13" t="s">
        <v>32</v>
      </c>
      <c r="AX170" s="13" t="s">
        <v>78</v>
      </c>
      <c r="AY170" s="244" t="s">
        <v>133</v>
      </c>
    </row>
    <row r="171" s="2" customFormat="1" ht="16.5" customHeight="1">
      <c r="A171" s="39"/>
      <c r="B171" s="40"/>
      <c r="C171" s="213" t="s">
        <v>243</v>
      </c>
      <c r="D171" s="213" t="s">
        <v>135</v>
      </c>
      <c r="E171" s="214" t="s">
        <v>916</v>
      </c>
      <c r="F171" s="215" t="s">
        <v>917</v>
      </c>
      <c r="G171" s="216" t="s">
        <v>197</v>
      </c>
      <c r="H171" s="217">
        <v>11</v>
      </c>
      <c r="I171" s="218"/>
      <c r="J171" s="219">
        <f>ROUND(I171*H171,2)</f>
        <v>0</v>
      </c>
      <c r="K171" s="215" t="s">
        <v>139</v>
      </c>
      <c r="L171" s="45"/>
      <c r="M171" s="220" t="s">
        <v>19</v>
      </c>
      <c r="N171" s="221" t="s">
        <v>42</v>
      </c>
      <c r="O171" s="85"/>
      <c r="P171" s="222">
        <f>O171*H171</f>
        <v>0</v>
      </c>
      <c r="Q171" s="222">
        <v>0</v>
      </c>
      <c r="R171" s="222">
        <f>Q171*H171</f>
        <v>0</v>
      </c>
      <c r="S171" s="222">
        <v>0</v>
      </c>
      <c r="T171" s="223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24" t="s">
        <v>140</v>
      </c>
      <c r="AT171" s="224" t="s">
        <v>135</v>
      </c>
      <c r="AU171" s="224" t="s">
        <v>80</v>
      </c>
      <c r="AY171" s="18" t="s">
        <v>133</v>
      </c>
      <c r="BE171" s="225">
        <f>IF(N171="základní",J171,0)</f>
        <v>0</v>
      </c>
      <c r="BF171" s="225">
        <f>IF(N171="snížená",J171,0)</f>
        <v>0</v>
      </c>
      <c r="BG171" s="225">
        <f>IF(N171="zákl. přenesená",J171,0)</f>
        <v>0</v>
      </c>
      <c r="BH171" s="225">
        <f>IF(N171="sníž. přenesená",J171,0)</f>
        <v>0</v>
      </c>
      <c r="BI171" s="225">
        <f>IF(N171="nulová",J171,0)</f>
        <v>0</v>
      </c>
      <c r="BJ171" s="18" t="s">
        <v>78</v>
      </c>
      <c r="BK171" s="225">
        <f>ROUND(I171*H171,2)</f>
        <v>0</v>
      </c>
      <c r="BL171" s="18" t="s">
        <v>140</v>
      </c>
      <c r="BM171" s="224" t="s">
        <v>918</v>
      </c>
    </row>
    <row r="172" s="2" customFormat="1">
      <c r="A172" s="39"/>
      <c r="B172" s="40"/>
      <c r="C172" s="41"/>
      <c r="D172" s="226" t="s">
        <v>142</v>
      </c>
      <c r="E172" s="41"/>
      <c r="F172" s="227" t="s">
        <v>919</v>
      </c>
      <c r="G172" s="41"/>
      <c r="H172" s="41"/>
      <c r="I172" s="228"/>
      <c r="J172" s="41"/>
      <c r="K172" s="41"/>
      <c r="L172" s="45"/>
      <c r="M172" s="229"/>
      <c r="N172" s="230"/>
      <c r="O172" s="85"/>
      <c r="P172" s="85"/>
      <c r="Q172" s="85"/>
      <c r="R172" s="85"/>
      <c r="S172" s="85"/>
      <c r="T172" s="86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18" t="s">
        <v>142</v>
      </c>
      <c r="AU172" s="18" t="s">
        <v>80</v>
      </c>
    </row>
    <row r="173" s="2" customFormat="1">
      <c r="A173" s="39"/>
      <c r="B173" s="40"/>
      <c r="C173" s="41"/>
      <c r="D173" s="231" t="s">
        <v>144</v>
      </c>
      <c r="E173" s="41"/>
      <c r="F173" s="232" t="s">
        <v>920</v>
      </c>
      <c r="G173" s="41"/>
      <c r="H173" s="41"/>
      <c r="I173" s="228"/>
      <c r="J173" s="41"/>
      <c r="K173" s="41"/>
      <c r="L173" s="45"/>
      <c r="M173" s="229"/>
      <c r="N173" s="230"/>
      <c r="O173" s="85"/>
      <c r="P173" s="85"/>
      <c r="Q173" s="85"/>
      <c r="R173" s="85"/>
      <c r="S173" s="85"/>
      <c r="T173" s="86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144</v>
      </c>
      <c r="AU173" s="18" t="s">
        <v>80</v>
      </c>
    </row>
    <row r="174" s="2" customFormat="1">
      <c r="A174" s="39"/>
      <c r="B174" s="40"/>
      <c r="C174" s="41"/>
      <c r="D174" s="226" t="s">
        <v>146</v>
      </c>
      <c r="E174" s="41"/>
      <c r="F174" s="233" t="s">
        <v>921</v>
      </c>
      <c r="G174" s="41"/>
      <c r="H174" s="41"/>
      <c r="I174" s="228"/>
      <c r="J174" s="41"/>
      <c r="K174" s="41"/>
      <c r="L174" s="45"/>
      <c r="M174" s="229"/>
      <c r="N174" s="230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146</v>
      </c>
      <c r="AU174" s="18" t="s">
        <v>80</v>
      </c>
    </row>
    <row r="175" s="13" customFormat="1">
      <c r="A175" s="13"/>
      <c r="B175" s="234"/>
      <c r="C175" s="235"/>
      <c r="D175" s="226" t="s">
        <v>148</v>
      </c>
      <c r="E175" s="236" t="s">
        <v>19</v>
      </c>
      <c r="F175" s="237" t="s">
        <v>922</v>
      </c>
      <c r="G175" s="235"/>
      <c r="H175" s="238">
        <v>11</v>
      </c>
      <c r="I175" s="239"/>
      <c r="J175" s="235"/>
      <c r="K175" s="235"/>
      <c r="L175" s="240"/>
      <c r="M175" s="241"/>
      <c r="N175" s="242"/>
      <c r="O175" s="242"/>
      <c r="P175" s="242"/>
      <c r="Q175" s="242"/>
      <c r="R175" s="242"/>
      <c r="S175" s="242"/>
      <c r="T175" s="24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4" t="s">
        <v>148</v>
      </c>
      <c r="AU175" s="244" t="s">
        <v>80</v>
      </c>
      <c r="AV175" s="13" t="s">
        <v>80</v>
      </c>
      <c r="AW175" s="13" t="s">
        <v>32</v>
      </c>
      <c r="AX175" s="13" t="s">
        <v>78</v>
      </c>
      <c r="AY175" s="244" t="s">
        <v>133</v>
      </c>
    </row>
    <row r="176" s="2" customFormat="1" ht="21.75" customHeight="1">
      <c r="A176" s="39"/>
      <c r="B176" s="40"/>
      <c r="C176" s="213" t="s">
        <v>251</v>
      </c>
      <c r="D176" s="213" t="s">
        <v>135</v>
      </c>
      <c r="E176" s="214" t="s">
        <v>923</v>
      </c>
      <c r="F176" s="215" t="s">
        <v>924</v>
      </c>
      <c r="G176" s="216" t="s">
        <v>197</v>
      </c>
      <c r="H176" s="217">
        <v>34.710000000000001</v>
      </c>
      <c r="I176" s="218"/>
      <c r="J176" s="219">
        <f>ROUND(I176*H176,2)</f>
        <v>0</v>
      </c>
      <c r="K176" s="215" t="s">
        <v>139</v>
      </c>
      <c r="L176" s="45"/>
      <c r="M176" s="220" t="s">
        <v>19</v>
      </c>
      <c r="N176" s="221" t="s">
        <v>42</v>
      </c>
      <c r="O176" s="85"/>
      <c r="P176" s="222">
        <f>O176*H176</f>
        <v>0</v>
      </c>
      <c r="Q176" s="222">
        <v>0</v>
      </c>
      <c r="R176" s="222">
        <f>Q176*H176</f>
        <v>0</v>
      </c>
      <c r="S176" s="222">
        <v>0</v>
      </c>
      <c r="T176" s="223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24" t="s">
        <v>140</v>
      </c>
      <c r="AT176" s="224" t="s">
        <v>135</v>
      </c>
      <c r="AU176" s="224" t="s">
        <v>80</v>
      </c>
      <c r="AY176" s="18" t="s">
        <v>133</v>
      </c>
      <c r="BE176" s="225">
        <f>IF(N176="základní",J176,0)</f>
        <v>0</v>
      </c>
      <c r="BF176" s="225">
        <f>IF(N176="snížená",J176,0)</f>
        <v>0</v>
      </c>
      <c r="BG176" s="225">
        <f>IF(N176="zákl. přenesená",J176,0)</f>
        <v>0</v>
      </c>
      <c r="BH176" s="225">
        <f>IF(N176="sníž. přenesená",J176,0)</f>
        <v>0</v>
      </c>
      <c r="BI176" s="225">
        <f>IF(N176="nulová",J176,0)</f>
        <v>0</v>
      </c>
      <c r="BJ176" s="18" t="s">
        <v>78</v>
      </c>
      <c r="BK176" s="225">
        <f>ROUND(I176*H176,2)</f>
        <v>0</v>
      </c>
      <c r="BL176" s="18" t="s">
        <v>140</v>
      </c>
      <c r="BM176" s="224" t="s">
        <v>925</v>
      </c>
    </row>
    <row r="177" s="2" customFormat="1">
      <c r="A177" s="39"/>
      <c r="B177" s="40"/>
      <c r="C177" s="41"/>
      <c r="D177" s="226" t="s">
        <v>142</v>
      </c>
      <c r="E177" s="41"/>
      <c r="F177" s="227" t="s">
        <v>926</v>
      </c>
      <c r="G177" s="41"/>
      <c r="H177" s="41"/>
      <c r="I177" s="228"/>
      <c r="J177" s="41"/>
      <c r="K177" s="41"/>
      <c r="L177" s="45"/>
      <c r="M177" s="229"/>
      <c r="N177" s="230"/>
      <c r="O177" s="85"/>
      <c r="P177" s="85"/>
      <c r="Q177" s="85"/>
      <c r="R177" s="85"/>
      <c r="S177" s="85"/>
      <c r="T177" s="86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142</v>
      </c>
      <c r="AU177" s="18" t="s">
        <v>80</v>
      </c>
    </row>
    <row r="178" s="2" customFormat="1">
      <c r="A178" s="39"/>
      <c r="B178" s="40"/>
      <c r="C178" s="41"/>
      <c r="D178" s="231" t="s">
        <v>144</v>
      </c>
      <c r="E178" s="41"/>
      <c r="F178" s="232" t="s">
        <v>927</v>
      </c>
      <c r="G178" s="41"/>
      <c r="H178" s="41"/>
      <c r="I178" s="228"/>
      <c r="J178" s="41"/>
      <c r="K178" s="41"/>
      <c r="L178" s="45"/>
      <c r="M178" s="229"/>
      <c r="N178" s="230"/>
      <c r="O178" s="85"/>
      <c r="P178" s="85"/>
      <c r="Q178" s="85"/>
      <c r="R178" s="85"/>
      <c r="S178" s="85"/>
      <c r="T178" s="86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8" t="s">
        <v>144</v>
      </c>
      <c r="AU178" s="18" t="s">
        <v>80</v>
      </c>
    </row>
    <row r="179" s="2" customFormat="1">
      <c r="A179" s="39"/>
      <c r="B179" s="40"/>
      <c r="C179" s="41"/>
      <c r="D179" s="226" t="s">
        <v>146</v>
      </c>
      <c r="E179" s="41"/>
      <c r="F179" s="233" t="s">
        <v>201</v>
      </c>
      <c r="G179" s="41"/>
      <c r="H179" s="41"/>
      <c r="I179" s="228"/>
      <c r="J179" s="41"/>
      <c r="K179" s="41"/>
      <c r="L179" s="45"/>
      <c r="M179" s="229"/>
      <c r="N179" s="230"/>
      <c r="O179" s="85"/>
      <c r="P179" s="85"/>
      <c r="Q179" s="85"/>
      <c r="R179" s="85"/>
      <c r="S179" s="85"/>
      <c r="T179" s="86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146</v>
      </c>
      <c r="AU179" s="18" t="s">
        <v>80</v>
      </c>
    </row>
    <row r="180" s="13" customFormat="1">
      <c r="A180" s="13"/>
      <c r="B180" s="234"/>
      <c r="C180" s="235"/>
      <c r="D180" s="226" t="s">
        <v>148</v>
      </c>
      <c r="E180" s="236" t="s">
        <v>19</v>
      </c>
      <c r="F180" s="237" t="s">
        <v>928</v>
      </c>
      <c r="G180" s="235"/>
      <c r="H180" s="238">
        <v>3.3599999999999999</v>
      </c>
      <c r="I180" s="239"/>
      <c r="J180" s="235"/>
      <c r="K180" s="235"/>
      <c r="L180" s="240"/>
      <c r="M180" s="241"/>
      <c r="N180" s="242"/>
      <c r="O180" s="242"/>
      <c r="P180" s="242"/>
      <c r="Q180" s="242"/>
      <c r="R180" s="242"/>
      <c r="S180" s="242"/>
      <c r="T180" s="24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4" t="s">
        <v>148</v>
      </c>
      <c r="AU180" s="244" t="s">
        <v>80</v>
      </c>
      <c r="AV180" s="13" t="s">
        <v>80</v>
      </c>
      <c r="AW180" s="13" t="s">
        <v>32</v>
      </c>
      <c r="AX180" s="13" t="s">
        <v>71</v>
      </c>
      <c r="AY180" s="244" t="s">
        <v>133</v>
      </c>
    </row>
    <row r="181" s="13" customFormat="1">
      <c r="A181" s="13"/>
      <c r="B181" s="234"/>
      <c r="C181" s="235"/>
      <c r="D181" s="226" t="s">
        <v>148</v>
      </c>
      <c r="E181" s="236" t="s">
        <v>19</v>
      </c>
      <c r="F181" s="237" t="s">
        <v>929</v>
      </c>
      <c r="G181" s="235"/>
      <c r="H181" s="238">
        <v>31.350000000000001</v>
      </c>
      <c r="I181" s="239"/>
      <c r="J181" s="235"/>
      <c r="K181" s="235"/>
      <c r="L181" s="240"/>
      <c r="M181" s="241"/>
      <c r="N181" s="242"/>
      <c r="O181" s="242"/>
      <c r="P181" s="242"/>
      <c r="Q181" s="242"/>
      <c r="R181" s="242"/>
      <c r="S181" s="242"/>
      <c r="T181" s="24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4" t="s">
        <v>148</v>
      </c>
      <c r="AU181" s="244" t="s">
        <v>80</v>
      </c>
      <c r="AV181" s="13" t="s">
        <v>80</v>
      </c>
      <c r="AW181" s="13" t="s">
        <v>32</v>
      </c>
      <c r="AX181" s="13" t="s">
        <v>71</v>
      </c>
      <c r="AY181" s="244" t="s">
        <v>133</v>
      </c>
    </row>
    <row r="182" s="14" customFormat="1">
      <c r="A182" s="14"/>
      <c r="B182" s="245"/>
      <c r="C182" s="246"/>
      <c r="D182" s="226" t="s">
        <v>148</v>
      </c>
      <c r="E182" s="247" t="s">
        <v>19</v>
      </c>
      <c r="F182" s="248" t="s">
        <v>206</v>
      </c>
      <c r="G182" s="246"/>
      <c r="H182" s="249">
        <v>34.710000000000001</v>
      </c>
      <c r="I182" s="250"/>
      <c r="J182" s="246"/>
      <c r="K182" s="246"/>
      <c r="L182" s="251"/>
      <c r="M182" s="252"/>
      <c r="N182" s="253"/>
      <c r="O182" s="253"/>
      <c r="P182" s="253"/>
      <c r="Q182" s="253"/>
      <c r="R182" s="253"/>
      <c r="S182" s="253"/>
      <c r="T182" s="25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5" t="s">
        <v>148</v>
      </c>
      <c r="AU182" s="255" t="s">
        <v>80</v>
      </c>
      <c r="AV182" s="14" t="s">
        <v>140</v>
      </c>
      <c r="AW182" s="14" t="s">
        <v>32</v>
      </c>
      <c r="AX182" s="14" t="s">
        <v>78</v>
      </c>
      <c r="AY182" s="255" t="s">
        <v>133</v>
      </c>
    </row>
    <row r="183" s="2" customFormat="1" ht="16.5" customHeight="1">
      <c r="A183" s="39"/>
      <c r="B183" s="40"/>
      <c r="C183" s="213" t="s">
        <v>8</v>
      </c>
      <c r="D183" s="213" t="s">
        <v>135</v>
      </c>
      <c r="E183" s="214" t="s">
        <v>227</v>
      </c>
      <c r="F183" s="215" t="s">
        <v>228</v>
      </c>
      <c r="G183" s="216" t="s">
        <v>197</v>
      </c>
      <c r="H183" s="217">
        <v>45.710000000000001</v>
      </c>
      <c r="I183" s="218"/>
      <c r="J183" s="219">
        <f>ROUND(I183*H183,2)</f>
        <v>0</v>
      </c>
      <c r="K183" s="215" t="s">
        <v>139</v>
      </c>
      <c r="L183" s="45"/>
      <c r="M183" s="220" t="s">
        <v>19</v>
      </c>
      <c r="N183" s="221" t="s">
        <v>42</v>
      </c>
      <c r="O183" s="85"/>
      <c r="P183" s="222">
        <f>O183*H183</f>
        <v>0</v>
      </c>
      <c r="Q183" s="222">
        <v>0</v>
      </c>
      <c r="R183" s="222">
        <f>Q183*H183</f>
        <v>0</v>
      </c>
      <c r="S183" s="222">
        <v>0</v>
      </c>
      <c r="T183" s="223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24" t="s">
        <v>140</v>
      </c>
      <c r="AT183" s="224" t="s">
        <v>135</v>
      </c>
      <c r="AU183" s="224" t="s">
        <v>80</v>
      </c>
      <c r="AY183" s="18" t="s">
        <v>133</v>
      </c>
      <c r="BE183" s="225">
        <f>IF(N183="základní",J183,0)</f>
        <v>0</v>
      </c>
      <c r="BF183" s="225">
        <f>IF(N183="snížená",J183,0)</f>
        <v>0</v>
      </c>
      <c r="BG183" s="225">
        <f>IF(N183="zákl. přenesená",J183,0)</f>
        <v>0</v>
      </c>
      <c r="BH183" s="225">
        <f>IF(N183="sníž. přenesená",J183,0)</f>
        <v>0</v>
      </c>
      <c r="BI183" s="225">
        <f>IF(N183="nulová",J183,0)</f>
        <v>0</v>
      </c>
      <c r="BJ183" s="18" t="s">
        <v>78</v>
      </c>
      <c r="BK183" s="225">
        <f>ROUND(I183*H183,2)</f>
        <v>0</v>
      </c>
      <c r="BL183" s="18" t="s">
        <v>140</v>
      </c>
      <c r="BM183" s="224" t="s">
        <v>930</v>
      </c>
    </row>
    <row r="184" s="2" customFormat="1">
      <c r="A184" s="39"/>
      <c r="B184" s="40"/>
      <c r="C184" s="41"/>
      <c r="D184" s="226" t="s">
        <v>142</v>
      </c>
      <c r="E184" s="41"/>
      <c r="F184" s="227" t="s">
        <v>230</v>
      </c>
      <c r="G184" s="41"/>
      <c r="H184" s="41"/>
      <c r="I184" s="228"/>
      <c r="J184" s="41"/>
      <c r="K184" s="41"/>
      <c r="L184" s="45"/>
      <c r="M184" s="229"/>
      <c r="N184" s="230"/>
      <c r="O184" s="85"/>
      <c r="P184" s="85"/>
      <c r="Q184" s="85"/>
      <c r="R184" s="85"/>
      <c r="S184" s="85"/>
      <c r="T184" s="86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8" t="s">
        <v>142</v>
      </c>
      <c r="AU184" s="18" t="s">
        <v>80</v>
      </c>
    </row>
    <row r="185" s="2" customFormat="1">
      <c r="A185" s="39"/>
      <c r="B185" s="40"/>
      <c r="C185" s="41"/>
      <c r="D185" s="231" t="s">
        <v>144</v>
      </c>
      <c r="E185" s="41"/>
      <c r="F185" s="232" t="s">
        <v>231</v>
      </c>
      <c r="G185" s="41"/>
      <c r="H185" s="41"/>
      <c r="I185" s="228"/>
      <c r="J185" s="41"/>
      <c r="K185" s="41"/>
      <c r="L185" s="45"/>
      <c r="M185" s="229"/>
      <c r="N185" s="230"/>
      <c r="O185" s="85"/>
      <c r="P185" s="85"/>
      <c r="Q185" s="85"/>
      <c r="R185" s="85"/>
      <c r="S185" s="85"/>
      <c r="T185" s="86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144</v>
      </c>
      <c r="AU185" s="18" t="s">
        <v>80</v>
      </c>
    </row>
    <row r="186" s="2" customFormat="1">
      <c r="A186" s="39"/>
      <c r="B186" s="40"/>
      <c r="C186" s="41"/>
      <c r="D186" s="226" t="s">
        <v>146</v>
      </c>
      <c r="E186" s="41"/>
      <c r="F186" s="233" t="s">
        <v>232</v>
      </c>
      <c r="G186" s="41"/>
      <c r="H186" s="41"/>
      <c r="I186" s="228"/>
      <c r="J186" s="41"/>
      <c r="K186" s="41"/>
      <c r="L186" s="45"/>
      <c r="M186" s="229"/>
      <c r="N186" s="230"/>
      <c r="O186" s="85"/>
      <c r="P186" s="85"/>
      <c r="Q186" s="85"/>
      <c r="R186" s="85"/>
      <c r="S186" s="85"/>
      <c r="T186" s="86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146</v>
      </c>
      <c r="AU186" s="18" t="s">
        <v>80</v>
      </c>
    </row>
    <row r="187" s="13" customFormat="1">
      <c r="A187" s="13"/>
      <c r="B187" s="234"/>
      <c r="C187" s="235"/>
      <c r="D187" s="226" t="s">
        <v>148</v>
      </c>
      <c r="E187" s="236" t="s">
        <v>19</v>
      </c>
      <c r="F187" s="237" t="s">
        <v>931</v>
      </c>
      <c r="G187" s="235"/>
      <c r="H187" s="238">
        <v>45.710000000000001</v>
      </c>
      <c r="I187" s="239"/>
      <c r="J187" s="235"/>
      <c r="K187" s="235"/>
      <c r="L187" s="240"/>
      <c r="M187" s="241"/>
      <c r="N187" s="242"/>
      <c r="O187" s="242"/>
      <c r="P187" s="242"/>
      <c r="Q187" s="242"/>
      <c r="R187" s="242"/>
      <c r="S187" s="242"/>
      <c r="T187" s="24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4" t="s">
        <v>148</v>
      </c>
      <c r="AU187" s="244" t="s">
        <v>80</v>
      </c>
      <c r="AV187" s="13" t="s">
        <v>80</v>
      </c>
      <c r="AW187" s="13" t="s">
        <v>32</v>
      </c>
      <c r="AX187" s="13" t="s">
        <v>78</v>
      </c>
      <c r="AY187" s="244" t="s">
        <v>133</v>
      </c>
    </row>
    <row r="188" s="2" customFormat="1" ht="16.5" customHeight="1">
      <c r="A188" s="39"/>
      <c r="B188" s="40"/>
      <c r="C188" s="213" t="s">
        <v>268</v>
      </c>
      <c r="D188" s="213" t="s">
        <v>135</v>
      </c>
      <c r="E188" s="214" t="s">
        <v>235</v>
      </c>
      <c r="F188" s="215" t="s">
        <v>236</v>
      </c>
      <c r="G188" s="216" t="s">
        <v>237</v>
      </c>
      <c r="H188" s="217">
        <v>82.278000000000006</v>
      </c>
      <c r="I188" s="218"/>
      <c r="J188" s="219">
        <f>ROUND(I188*H188,2)</f>
        <v>0</v>
      </c>
      <c r="K188" s="215" t="s">
        <v>139</v>
      </c>
      <c r="L188" s="45"/>
      <c r="M188" s="220" t="s">
        <v>19</v>
      </c>
      <c r="N188" s="221" t="s">
        <v>42</v>
      </c>
      <c r="O188" s="85"/>
      <c r="P188" s="222">
        <f>O188*H188</f>
        <v>0</v>
      </c>
      <c r="Q188" s="222">
        <v>0</v>
      </c>
      <c r="R188" s="222">
        <f>Q188*H188</f>
        <v>0</v>
      </c>
      <c r="S188" s="222">
        <v>0</v>
      </c>
      <c r="T188" s="223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24" t="s">
        <v>140</v>
      </c>
      <c r="AT188" s="224" t="s">
        <v>135</v>
      </c>
      <c r="AU188" s="224" t="s">
        <v>80</v>
      </c>
      <c r="AY188" s="18" t="s">
        <v>133</v>
      </c>
      <c r="BE188" s="225">
        <f>IF(N188="základní",J188,0)</f>
        <v>0</v>
      </c>
      <c r="BF188" s="225">
        <f>IF(N188="snížená",J188,0)</f>
        <v>0</v>
      </c>
      <c r="BG188" s="225">
        <f>IF(N188="zákl. přenesená",J188,0)</f>
        <v>0</v>
      </c>
      <c r="BH188" s="225">
        <f>IF(N188="sníž. přenesená",J188,0)</f>
        <v>0</v>
      </c>
      <c r="BI188" s="225">
        <f>IF(N188="nulová",J188,0)</f>
        <v>0</v>
      </c>
      <c r="BJ188" s="18" t="s">
        <v>78</v>
      </c>
      <c r="BK188" s="225">
        <f>ROUND(I188*H188,2)</f>
        <v>0</v>
      </c>
      <c r="BL188" s="18" t="s">
        <v>140</v>
      </c>
      <c r="BM188" s="224" t="s">
        <v>932</v>
      </c>
    </row>
    <row r="189" s="2" customFormat="1">
      <c r="A189" s="39"/>
      <c r="B189" s="40"/>
      <c r="C189" s="41"/>
      <c r="D189" s="226" t="s">
        <v>142</v>
      </c>
      <c r="E189" s="41"/>
      <c r="F189" s="227" t="s">
        <v>239</v>
      </c>
      <c r="G189" s="41"/>
      <c r="H189" s="41"/>
      <c r="I189" s="228"/>
      <c r="J189" s="41"/>
      <c r="K189" s="41"/>
      <c r="L189" s="45"/>
      <c r="M189" s="229"/>
      <c r="N189" s="230"/>
      <c r="O189" s="85"/>
      <c r="P189" s="85"/>
      <c r="Q189" s="85"/>
      <c r="R189" s="85"/>
      <c r="S189" s="85"/>
      <c r="T189" s="86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142</v>
      </c>
      <c r="AU189" s="18" t="s">
        <v>80</v>
      </c>
    </row>
    <row r="190" s="2" customFormat="1">
      <c r="A190" s="39"/>
      <c r="B190" s="40"/>
      <c r="C190" s="41"/>
      <c r="D190" s="231" t="s">
        <v>144</v>
      </c>
      <c r="E190" s="41"/>
      <c r="F190" s="232" t="s">
        <v>240</v>
      </c>
      <c r="G190" s="41"/>
      <c r="H190" s="41"/>
      <c r="I190" s="228"/>
      <c r="J190" s="41"/>
      <c r="K190" s="41"/>
      <c r="L190" s="45"/>
      <c r="M190" s="229"/>
      <c r="N190" s="230"/>
      <c r="O190" s="85"/>
      <c r="P190" s="85"/>
      <c r="Q190" s="85"/>
      <c r="R190" s="85"/>
      <c r="S190" s="85"/>
      <c r="T190" s="86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144</v>
      </c>
      <c r="AU190" s="18" t="s">
        <v>80</v>
      </c>
    </row>
    <row r="191" s="2" customFormat="1">
      <c r="A191" s="39"/>
      <c r="B191" s="40"/>
      <c r="C191" s="41"/>
      <c r="D191" s="226" t="s">
        <v>146</v>
      </c>
      <c r="E191" s="41"/>
      <c r="F191" s="233" t="s">
        <v>241</v>
      </c>
      <c r="G191" s="41"/>
      <c r="H191" s="41"/>
      <c r="I191" s="228"/>
      <c r="J191" s="41"/>
      <c r="K191" s="41"/>
      <c r="L191" s="45"/>
      <c r="M191" s="229"/>
      <c r="N191" s="230"/>
      <c r="O191" s="85"/>
      <c r="P191" s="85"/>
      <c r="Q191" s="85"/>
      <c r="R191" s="85"/>
      <c r="S191" s="85"/>
      <c r="T191" s="86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146</v>
      </c>
      <c r="AU191" s="18" t="s">
        <v>80</v>
      </c>
    </row>
    <row r="192" s="13" customFormat="1">
      <c r="A192" s="13"/>
      <c r="B192" s="234"/>
      <c r="C192" s="235"/>
      <c r="D192" s="226" t="s">
        <v>148</v>
      </c>
      <c r="E192" s="236" t="s">
        <v>19</v>
      </c>
      <c r="F192" s="237" t="s">
        <v>933</v>
      </c>
      <c r="G192" s="235"/>
      <c r="H192" s="238">
        <v>82.278000000000006</v>
      </c>
      <c r="I192" s="239"/>
      <c r="J192" s="235"/>
      <c r="K192" s="235"/>
      <c r="L192" s="240"/>
      <c r="M192" s="241"/>
      <c r="N192" s="242"/>
      <c r="O192" s="242"/>
      <c r="P192" s="242"/>
      <c r="Q192" s="242"/>
      <c r="R192" s="242"/>
      <c r="S192" s="242"/>
      <c r="T192" s="24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4" t="s">
        <v>148</v>
      </c>
      <c r="AU192" s="244" t="s">
        <v>80</v>
      </c>
      <c r="AV192" s="13" t="s">
        <v>80</v>
      </c>
      <c r="AW192" s="13" t="s">
        <v>32</v>
      </c>
      <c r="AX192" s="13" t="s">
        <v>78</v>
      </c>
      <c r="AY192" s="244" t="s">
        <v>133</v>
      </c>
    </row>
    <row r="193" s="2" customFormat="1" ht="16.5" customHeight="1">
      <c r="A193" s="39"/>
      <c r="B193" s="40"/>
      <c r="C193" s="213" t="s">
        <v>276</v>
      </c>
      <c r="D193" s="213" t="s">
        <v>135</v>
      </c>
      <c r="E193" s="214" t="s">
        <v>244</v>
      </c>
      <c r="F193" s="215" t="s">
        <v>245</v>
      </c>
      <c r="G193" s="216" t="s">
        <v>197</v>
      </c>
      <c r="H193" s="217">
        <v>45.710000000000001</v>
      </c>
      <c r="I193" s="218"/>
      <c r="J193" s="219">
        <f>ROUND(I193*H193,2)</f>
        <v>0</v>
      </c>
      <c r="K193" s="215" t="s">
        <v>139</v>
      </c>
      <c r="L193" s="45"/>
      <c r="M193" s="220" t="s">
        <v>19</v>
      </c>
      <c r="N193" s="221" t="s">
        <v>42</v>
      </c>
      <c r="O193" s="85"/>
      <c r="P193" s="222">
        <f>O193*H193</f>
        <v>0</v>
      </c>
      <c r="Q193" s="222">
        <v>0</v>
      </c>
      <c r="R193" s="222">
        <f>Q193*H193</f>
        <v>0</v>
      </c>
      <c r="S193" s="222">
        <v>0</v>
      </c>
      <c r="T193" s="223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24" t="s">
        <v>140</v>
      </c>
      <c r="AT193" s="224" t="s">
        <v>135</v>
      </c>
      <c r="AU193" s="224" t="s">
        <v>80</v>
      </c>
      <c r="AY193" s="18" t="s">
        <v>133</v>
      </c>
      <c r="BE193" s="225">
        <f>IF(N193="základní",J193,0)</f>
        <v>0</v>
      </c>
      <c r="BF193" s="225">
        <f>IF(N193="snížená",J193,0)</f>
        <v>0</v>
      </c>
      <c r="BG193" s="225">
        <f>IF(N193="zákl. přenesená",J193,0)</f>
        <v>0</v>
      </c>
      <c r="BH193" s="225">
        <f>IF(N193="sníž. přenesená",J193,0)</f>
        <v>0</v>
      </c>
      <c r="BI193" s="225">
        <f>IF(N193="nulová",J193,0)</f>
        <v>0</v>
      </c>
      <c r="BJ193" s="18" t="s">
        <v>78</v>
      </c>
      <c r="BK193" s="225">
        <f>ROUND(I193*H193,2)</f>
        <v>0</v>
      </c>
      <c r="BL193" s="18" t="s">
        <v>140</v>
      </c>
      <c r="BM193" s="224" t="s">
        <v>934</v>
      </c>
    </row>
    <row r="194" s="2" customFormat="1">
      <c r="A194" s="39"/>
      <c r="B194" s="40"/>
      <c r="C194" s="41"/>
      <c r="D194" s="226" t="s">
        <v>142</v>
      </c>
      <c r="E194" s="41"/>
      <c r="F194" s="227" t="s">
        <v>247</v>
      </c>
      <c r="G194" s="41"/>
      <c r="H194" s="41"/>
      <c r="I194" s="228"/>
      <c r="J194" s="41"/>
      <c r="K194" s="41"/>
      <c r="L194" s="45"/>
      <c r="M194" s="229"/>
      <c r="N194" s="230"/>
      <c r="O194" s="85"/>
      <c r="P194" s="85"/>
      <c r="Q194" s="85"/>
      <c r="R194" s="85"/>
      <c r="S194" s="85"/>
      <c r="T194" s="86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142</v>
      </c>
      <c r="AU194" s="18" t="s">
        <v>80</v>
      </c>
    </row>
    <row r="195" s="2" customFormat="1">
      <c r="A195" s="39"/>
      <c r="B195" s="40"/>
      <c r="C195" s="41"/>
      <c r="D195" s="231" t="s">
        <v>144</v>
      </c>
      <c r="E195" s="41"/>
      <c r="F195" s="232" t="s">
        <v>248</v>
      </c>
      <c r="G195" s="41"/>
      <c r="H195" s="41"/>
      <c r="I195" s="228"/>
      <c r="J195" s="41"/>
      <c r="K195" s="41"/>
      <c r="L195" s="45"/>
      <c r="M195" s="229"/>
      <c r="N195" s="230"/>
      <c r="O195" s="85"/>
      <c r="P195" s="85"/>
      <c r="Q195" s="85"/>
      <c r="R195" s="85"/>
      <c r="S195" s="85"/>
      <c r="T195" s="86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144</v>
      </c>
      <c r="AU195" s="18" t="s">
        <v>80</v>
      </c>
    </row>
    <row r="196" s="2" customFormat="1">
      <c r="A196" s="39"/>
      <c r="B196" s="40"/>
      <c r="C196" s="41"/>
      <c r="D196" s="226" t="s">
        <v>146</v>
      </c>
      <c r="E196" s="41"/>
      <c r="F196" s="233" t="s">
        <v>249</v>
      </c>
      <c r="G196" s="41"/>
      <c r="H196" s="41"/>
      <c r="I196" s="228"/>
      <c r="J196" s="41"/>
      <c r="K196" s="41"/>
      <c r="L196" s="45"/>
      <c r="M196" s="229"/>
      <c r="N196" s="230"/>
      <c r="O196" s="85"/>
      <c r="P196" s="85"/>
      <c r="Q196" s="85"/>
      <c r="R196" s="85"/>
      <c r="S196" s="85"/>
      <c r="T196" s="86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T196" s="18" t="s">
        <v>146</v>
      </c>
      <c r="AU196" s="18" t="s">
        <v>80</v>
      </c>
    </row>
    <row r="197" s="13" customFormat="1">
      <c r="A197" s="13"/>
      <c r="B197" s="234"/>
      <c r="C197" s="235"/>
      <c r="D197" s="226" t="s">
        <v>148</v>
      </c>
      <c r="E197" s="236" t="s">
        <v>19</v>
      </c>
      <c r="F197" s="237" t="s">
        <v>935</v>
      </c>
      <c r="G197" s="235"/>
      <c r="H197" s="238">
        <v>45.710000000000001</v>
      </c>
      <c r="I197" s="239"/>
      <c r="J197" s="235"/>
      <c r="K197" s="235"/>
      <c r="L197" s="240"/>
      <c r="M197" s="241"/>
      <c r="N197" s="242"/>
      <c r="O197" s="242"/>
      <c r="P197" s="242"/>
      <c r="Q197" s="242"/>
      <c r="R197" s="242"/>
      <c r="S197" s="242"/>
      <c r="T197" s="24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4" t="s">
        <v>148</v>
      </c>
      <c r="AU197" s="244" t="s">
        <v>80</v>
      </c>
      <c r="AV197" s="13" t="s">
        <v>80</v>
      </c>
      <c r="AW197" s="13" t="s">
        <v>32</v>
      </c>
      <c r="AX197" s="13" t="s">
        <v>78</v>
      </c>
      <c r="AY197" s="244" t="s">
        <v>133</v>
      </c>
    </row>
    <row r="198" s="2" customFormat="1" ht="16.5" customHeight="1">
      <c r="A198" s="39"/>
      <c r="B198" s="40"/>
      <c r="C198" s="213" t="s">
        <v>281</v>
      </c>
      <c r="D198" s="213" t="s">
        <v>135</v>
      </c>
      <c r="E198" s="214" t="s">
        <v>252</v>
      </c>
      <c r="F198" s="215" t="s">
        <v>253</v>
      </c>
      <c r="G198" s="216" t="s">
        <v>197</v>
      </c>
      <c r="H198" s="217">
        <v>118.84999999999999</v>
      </c>
      <c r="I198" s="218"/>
      <c r="J198" s="219">
        <f>ROUND(I198*H198,2)</f>
        <v>0</v>
      </c>
      <c r="K198" s="215" t="s">
        <v>139</v>
      </c>
      <c r="L198" s="45"/>
      <c r="M198" s="220" t="s">
        <v>19</v>
      </c>
      <c r="N198" s="221" t="s">
        <v>42</v>
      </c>
      <c r="O198" s="85"/>
      <c r="P198" s="222">
        <f>O198*H198</f>
        <v>0</v>
      </c>
      <c r="Q198" s="222">
        <v>0</v>
      </c>
      <c r="R198" s="222">
        <f>Q198*H198</f>
        <v>0</v>
      </c>
      <c r="S198" s="222">
        <v>0</v>
      </c>
      <c r="T198" s="223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24" t="s">
        <v>140</v>
      </c>
      <c r="AT198" s="224" t="s">
        <v>135</v>
      </c>
      <c r="AU198" s="224" t="s">
        <v>80</v>
      </c>
      <c r="AY198" s="18" t="s">
        <v>133</v>
      </c>
      <c r="BE198" s="225">
        <f>IF(N198="základní",J198,0)</f>
        <v>0</v>
      </c>
      <c r="BF198" s="225">
        <f>IF(N198="snížená",J198,0)</f>
        <v>0</v>
      </c>
      <c r="BG198" s="225">
        <f>IF(N198="zákl. přenesená",J198,0)</f>
        <v>0</v>
      </c>
      <c r="BH198" s="225">
        <f>IF(N198="sníž. přenesená",J198,0)</f>
        <v>0</v>
      </c>
      <c r="BI198" s="225">
        <f>IF(N198="nulová",J198,0)</f>
        <v>0</v>
      </c>
      <c r="BJ198" s="18" t="s">
        <v>78</v>
      </c>
      <c r="BK198" s="225">
        <f>ROUND(I198*H198,2)</f>
        <v>0</v>
      </c>
      <c r="BL198" s="18" t="s">
        <v>140</v>
      </c>
      <c r="BM198" s="224" t="s">
        <v>936</v>
      </c>
    </row>
    <row r="199" s="2" customFormat="1">
      <c r="A199" s="39"/>
      <c r="B199" s="40"/>
      <c r="C199" s="41"/>
      <c r="D199" s="226" t="s">
        <v>142</v>
      </c>
      <c r="E199" s="41"/>
      <c r="F199" s="227" t="s">
        <v>255</v>
      </c>
      <c r="G199" s="41"/>
      <c r="H199" s="41"/>
      <c r="I199" s="228"/>
      <c r="J199" s="41"/>
      <c r="K199" s="41"/>
      <c r="L199" s="45"/>
      <c r="M199" s="229"/>
      <c r="N199" s="230"/>
      <c r="O199" s="85"/>
      <c r="P199" s="85"/>
      <c r="Q199" s="85"/>
      <c r="R199" s="85"/>
      <c r="S199" s="85"/>
      <c r="T199" s="86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18" t="s">
        <v>142</v>
      </c>
      <c r="AU199" s="18" t="s">
        <v>80</v>
      </c>
    </row>
    <row r="200" s="2" customFormat="1">
      <c r="A200" s="39"/>
      <c r="B200" s="40"/>
      <c r="C200" s="41"/>
      <c r="D200" s="231" t="s">
        <v>144</v>
      </c>
      <c r="E200" s="41"/>
      <c r="F200" s="232" t="s">
        <v>256</v>
      </c>
      <c r="G200" s="41"/>
      <c r="H200" s="41"/>
      <c r="I200" s="228"/>
      <c r="J200" s="41"/>
      <c r="K200" s="41"/>
      <c r="L200" s="45"/>
      <c r="M200" s="229"/>
      <c r="N200" s="230"/>
      <c r="O200" s="85"/>
      <c r="P200" s="85"/>
      <c r="Q200" s="85"/>
      <c r="R200" s="85"/>
      <c r="S200" s="85"/>
      <c r="T200" s="86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144</v>
      </c>
      <c r="AU200" s="18" t="s">
        <v>80</v>
      </c>
    </row>
    <row r="201" s="2" customFormat="1">
      <c r="A201" s="39"/>
      <c r="B201" s="40"/>
      <c r="C201" s="41"/>
      <c r="D201" s="226" t="s">
        <v>146</v>
      </c>
      <c r="E201" s="41"/>
      <c r="F201" s="233" t="s">
        <v>257</v>
      </c>
      <c r="G201" s="41"/>
      <c r="H201" s="41"/>
      <c r="I201" s="228"/>
      <c r="J201" s="41"/>
      <c r="K201" s="41"/>
      <c r="L201" s="45"/>
      <c r="M201" s="229"/>
      <c r="N201" s="230"/>
      <c r="O201" s="85"/>
      <c r="P201" s="85"/>
      <c r="Q201" s="85"/>
      <c r="R201" s="85"/>
      <c r="S201" s="85"/>
      <c r="T201" s="86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T201" s="18" t="s">
        <v>146</v>
      </c>
      <c r="AU201" s="18" t="s">
        <v>80</v>
      </c>
    </row>
    <row r="202" s="13" customFormat="1">
      <c r="A202" s="13"/>
      <c r="B202" s="234"/>
      <c r="C202" s="235"/>
      <c r="D202" s="226" t="s">
        <v>148</v>
      </c>
      <c r="E202" s="236" t="s">
        <v>19</v>
      </c>
      <c r="F202" s="237" t="s">
        <v>937</v>
      </c>
      <c r="G202" s="235"/>
      <c r="H202" s="238">
        <v>77.5</v>
      </c>
      <c r="I202" s="239"/>
      <c r="J202" s="235"/>
      <c r="K202" s="235"/>
      <c r="L202" s="240"/>
      <c r="M202" s="241"/>
      <c r="N202" s="242"/>
      <c r="O202" s="242"/>
      <c r="P202" s="242"/>
      <c r="Q202" s="242"/>
      <c r="R202" s="242"/>
      <c r="S202" s="242"/>
      <c r="T202" s="24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4" t="s">
        <v>148</v>
      </c>
      <c r="AU202" s="244" t="s">
        <v>80</v>
      </c>
      <c r="AV202" s="13" t="s">
        <v>80</v>
      </c>
      <c r="AW202" s="13" t="s">
        <v>32</v>
      </c>
      <c r="AX202" s="13" t="s">
        <v>71</v>
      </c>
      <c r="AY202" s="244" t="s">
        <v>133</v>
      </c>
    </row>
    <row r="203" s="13" customFormat="1">
      <c r="A203" s="13"/>
      <c r="B203" s="234"/>
      <c r="C203" s="235"/>
      <c r="D203" s="226" t="s">
        <v>148</v>
      </c>
      <c r="E203" s="236" t="s">
        <v>19</v>
      </c>
      <c r="F203" s="237" t="s">
        <v>938</v>
      </c>
      <c r="G203" s="235"/>
      <c r="H203" s="238">
        <v>25.350000000000001</v>
      </c>
      <c r="I203" s="239"/>
      <c r="J203" s="235"/>
      <c r="K203" s="235"/>
      <c r="L203" s="240"/>
      <c r="M203" s="241"/>
      <c r="N203" s="242"/>
      <c r="O203" s="242"/>
      <c r="P203" s="242"/>
      <c r="Q203" s="242"/>
      <c r="R203" s="242"/>
      <c r="S203" s="242"/>
      <c r="T203" s="24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4" t="s">
        <v>148</v>
      </c>
      <c r="AU203" s="244" t="s">
        <v>80</v>
      </c>
      <c r="AV203" s="13" t="s">
        <v>80</v>
      </c>
      <c r="AW203" s="13" t="s">
        <v>32</v>
      </c>
      <c r="AX203" s="13" t="s">
        <v>71</v>
      </c>
      <c r="AY203" s="244" t="s">
        <v>133</v>
      </c>
    </row>
    <row r="204" s="13" customFormat="1">
      <c r="A204" s="13"/>
      <c r="B204" s="234"/>
      <c r="C204" s="235"/>
      <c r="D204" s="226" t="s">
        <v>148</v>
      </c>
      <c r="E204" s="236" t="s">
        <v>19</v>
      </c>
      <c r="F204" s="237" t="s">
        <v>939</v>
      </c>
      <c r="G204" s="235"/>
      <c r="H204" s="238">
        <v>16</v>
      </c>
      <c r="I204" s="239"/>
      <c r="J204" s="235"/>
      <c r="K204" s="235"/>
      <c r="L204" s="240"/>
      <c r="M204" s="241"/>
      <c r="N204" s="242"/>
      <c r="O204" s="242"/>
      <c r="P204" s="242"/>
      <c r="Q204" s="242"/>
      <c r="R204" s="242"/>
      <c r="S204" s="242"/>
      <c r="T204" s="24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4" t="s">
        <v>148</v>
      </c>
      <c r="AU204" s="244" t="s">
        <v>80</v>
      </c>
      <c r="AV204" s="13" t="s">
        <v>80</v>
      </c>
      <c r="AW204" s="13" t="s">
        <v>32</v>
      </c>
      <c r="AX204" s="13" t="s">
        <v>71</v>
      </c>
      <c r="AY204" s="244" t="s">
        <v>133</v>
      </c>
    </row>
    <row r="205" s="14" customFormat="1">
      <c r="A205" s="14"/>
      <c r="B205" s="245"/>
      <c r="C205" s="246"/>
      <c r="D205" s="226" t="s">
        <v>148</v>
      </c>
      <c r="E205" s="247" t="s">
        <v>19</v>
      </c>
      <c r="F205" s="248" t="s">
        <v>206</v>
      </c>
      <c r="G205" s="246"/>
      <c r="H205" s="249">
        <v>118.84999999999999</v>
      </c>
      <c r="I205" s="250"/>
      <c r="J205" s="246"/>
      <c r="K205" s="246"/>
      <c r="L205" s="251"/>
      <c r="M205" s="252"/>
      <c r="N205" s="253"/>
      <c r="O205" s="253"/>
      <c r="P205" s="253"/>
      <c r="Q205" s="253"/>
      <c r="R205" s="253"/>
      <c r="S205" s="253"/>
      <c r="T205" s="25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5" t="s">
        <v>148</v>
      </c>
      <c r="AU205" s="255" t="s">
        <v>80</v>
      </c>
      <c r="AV205" s="14" t="s">
        <v>140</v>
      </c>
      <c r="AW205" s="14" t="s">
        <v>32</v>
      </c>
      <c r="AX205" s="14" t="s">
        <v>78</v>
      </c>
      <c r="AY205" s="255" t="s">
        <v>133</v>
      </c>
    </row>
    <row r="206" s="2" customFormat="1" ht="16.5" customHeight="1">
      <c r="A206" s="39"/>
      <c r="B206" s="40"/>
      <c r="C206" s="256" t="s">
        <v>290</v>
      </c>
      <c r="D206" s="256" t="s">
        <v>261</v>
      </c>
      <c r="E206" s="257" t="s">
        <v>262</v>
      </c>
      <c r="F206" s="258" t="s">
        <v>263</v>
      </c>
      <c r="G206" s="259" t="s">
        <v>237</v>
      </c>
      <c r="H206" s="260">
        <v>205.69999999999999</v>
      </c>
      <c r="I206" s="261"/>
      <c r="J206" s="262">
        <f>ROUND(I206*H206,2)</f>
        <v>0</v>
      </c>
      <c r="K206" s="258" t="s">
        <v>139</v>
      </c>
      <c r="L206" s="263"/>
      <c r="M206" s="264" t="s">
        <v>19</v>
      </c>
      <c r="N206" s="265" t="s">
        <v>42</v>
      </c>
      <c r="O206" s="85"/>
      <c r="P206" s="222">
        <f>O206*H206</f>
        <v>0</v>
      </c>
      <c r="Q206" s="222">
        <v>1</v>
      </c>
      <c r="R206" s="222">
        <f>Q206*H206</f>
        <v>205.69999999999999</v>
      </c>
      <c r="S206" s="222">
        <v>0</v>
      </c>
      <c r="T206" s="223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24" t="s">
        <v>194</v>
      </c>
      <c r="AT206" s="224" t="s">
        <v>261</v>
      </c>
      <c r="AU206" s="224" t="s">
        <v>80</v>
      </c>
      <c r="AY206" s="18" t="s">
        <v>133</v>
      </c>
      <c r="BE206" s="225">
        <f>IF(N206="základní",J206,0)</f>
        <v>0</v>
      </c>
      <c r="BF206" s="225">
        <f>IF(N206="snížená",J206,0)</f>
        <v>0</v>
      </c>
      <c r="BG206" s="225">
        <f>IF(N206="zákl. přenesená",J206,0)</f>
        <v>0</v>
      </c>
      <c r="BH206" s="225">
        <f>IF(N206="sníž. přenesená",J206,0)</f>
        <v>0</v>
      </c>
      <c r="BI206" s="225">
        <f>IF(N206="nulová",J206,0)</f>
        <v>0</v>
      </c>
      <c r="BJ206" s="18" t="s">
        <v>78</v>
      </c>
      <c r="BK206" s="225">
        <f>ROUND(I206*H206,2)</f>
        <v>0</v>
      </c>
      <c r="BL206" s="18" t="s">
        <v>140</v>
      </c>
      <c r="BM206" s="224" t="s">
        <v>940</v>
      </c>
    </row>
    <row r="207" s="2" customFormat="1">
      <c r="A207" s="39"/>
      <c r="B207" s="40"/>
      <c r="C207" s="41"/>
      <c r="D207" s="226" t="s">
        <v>142</v>
      </c>
      <c r="E207" s="41"/>
      <c r="F207" s="227" t="s">
        <v>263</v>
      </c>
      <c r="G207" s="41"/>
      <c r="H207" s="41"/>
      <c r="I207" s="228"/>
      <c r="J207" s="41"/>
      <c r="K207" s="41"/>
      <c r="L207" s="45"/>
      <c r="M207" s="229"/>
      <c r="N207" s="230"/>
      <c r="O207" s="85"/>
      <c r="P207" s="85"/>
      <c r="Q207" s="85"/>
      <c r="R207" s="85"/>
      <c r="S207" s="85"/>
      <c r="T207" s="86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18" t="s">
        <v>142</v>
      </c>
      <c r="AU207" s="18" t="s">
        <v>80</v>
      </c>
    </row>
    <row r="208" s="13" customFormat="1">
      <c r="A208" s="13"/>
      <c r="B208" s="234"/>
      <c r="C208" s="235"/>
      <c r="D208" s="226" t="s">
        <v>148</v>
      </c>
      <c r="E208" s="236" t="s">
        <v>19</v>
      </c>
      <c r="F208" s="237" t="s">
        <v>941</v>
      </c>
      <c r="G208" s="235"/>
      <c r="H208" s="238">
        <v>155</v>
      </c>
      <c r="I208" s="239"/>
      <c r="J208" s="235"/>
      <c r="K208" s="235"/>
      <c r="L208" s="240"/>
      <c r="M208" s="241"/>
      <c r="N208" s="242"/>
      <c r="O208" s="242"/>
      <c r="P208" s="242"/>
      <c r="Q208" s="242"/>
      <c r="R208" s="242"/>
      <c r="S208" s="242"/>
      <c r="T208" s="24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4" t="s">
        <v>148</v>
      </c>
      <c r="AU208" s="244" t="s">
        <v>80</v>
      </c>
      <c r="AV208" s="13" t="s">
        <v>80</v>
      </c>
      <c r="AW208" s="13" t="s">
        <v>32</v>
      </c>
      <c r="AX208" s="13" t="s">
        <v>71</v>
      </c>
      <c r="AY208" s="244" t="s">
        <v>133</v>
      </c>
    </row>
    <row r="209" s="13" customFormat="1">
      <c r="A209" s="13"/>
      <c r="B209" s="234"/>
      <c r="C209" s="235"/>
      <c r="D209" s="226" t="s">
        <v>148</v>
      </c>
      <c r="E209" s="236" t="s">
        <v>19</v>
      </c>
      <c r="F209" s="237" t="s">
        <v>942</v>
      </c>
      <c r="G209" s="235"/>
      <c r="H209" s="238">
        <v>50.700000000000003</v>
      </c>
      <c r="I209" s="239"/>
      <c r="J209" s="235"/>
      <c r="K209" s="235"/>
      <c r="L209" s="240"/>
      <c r="M209" s="241"/>
      <c r="N209" s="242"/>
      <c r="O209" s="242"/>
      <c r="P209" s="242"/>
      <c r="Q209" s="242"/>
      <c r="R209" s="242"/>
      <c r="S209" s="242"/>
      <c r="T209" s="24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4" t="s">
        <v>148</v>
      </c>
      <c r="AU209" s="244" t="s">
        <v>80</v>
      </c>
      <c r="AV209" s="13" t="s">
        <v>80</v>
      </c>
      <c r="AW209" s="13" t="s">
        <v>32</v>
      </c>
      <c r="AX209" s="13" t="s">
        <v>71</v>
      </c>
      <c r="AY209" s="244" t="s">
        <v>133</v>
      </c>
    </row>
    <row r="210" s="14" customFormat="1">
      <c r="A210" s="14"/>
      <c r="B210" s="245"/>
      <c r="C210" s="246"/>
      <c r="D210" s="226" t="s">
        <v>148</v>
      </c>
      <c r="E210" s="247" t="s">
        <v>19</v>
      </c>
      <c r="F210" s="248" t="s">
        <v>206</v>
      </c>
      <c r="G210" s="246"/>
      <c r="H210" s="249">
        <v>205.69999999999999</v>
      </c>
      <c r="I210" s="250"/>
      <c r="J210" s="246"/>
      <c r="K210" s="246"/>
      <c r="L210" s="251"/>
      <c r="M210" s="252"/>
      <c r="N210" s="253"/>
      <c r="O210" s="253"/>
      <c r="P210" s="253"/>
      <c r="Q210" s="253"/>
      <c r="R210" s="253"/>
      <c r="S210" s="253"/>
      <c r="T210" s="25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5" t="s">
        <v>148</v>
      </c>
      <c r="AU210" s="255" t="s">
        <v>80</v>
      </c>
      <c r="AV210" s="14" t="s">
        <v>140</v>
      </c>
      <c r="AW210" s="14" t="s">
        <v>32</v>
      </c>
      <c r="AX210" s="14" t="s">
        <v>78</v>
      </c>
      <c r="AY210" s="255" t="s">
        <v>133</v>
      </c>
    </row>
    <row r="211" s="2" customFormat="1" ht="16.5" customHeight="1">
      <c r="A211" s="39"/>
      <c r="B211" s="40"/>
      <c r="C211" s="256" t="s">
        <v>298</v>
      </c>
      <c r="D211" s="256" t="s">
        <v>261</v>
      </c>
      <c r="E211" s="257" t="s">
        <v>943</v>
      </c>
      <c r="F211" s="258" t="s">
        <v>944</v>
      </c>
      <c r="G211" s="259" t="s">
        <v>237</v>
      </c>
      <c r="H211" s="260">
        <v>28.800000000000001</v>
      </c>
      <c r="I211" s="261"/>
      <c r="J211" s="262">
        <f>ROUND(I211*H211,2)</f>
        <v>0</v>
      </c>
      <c r="K211" s="258" t="s">
        <v>139</v>
      </c>
      <c r="L211" s="263"/>
      <c r="M211" s="264" t="s">
        <v>19</v>
      </c>
      <c r="N211" s="265" t="s">
        <v>42</v>
      </c>
      <c r="O211" s="85"/>
      <c r="P211" s="222">
        <f>O211*H211</f>
        <v>0</v>
      </c>
      <c r="Q211" s="222">
        <v>1</v>
      </c>
      <c r="R211" s="222">
        <f>Q211*H211</f>
        <v>28.800000000000001</v>
      </c>
      <c r="S211" s="222">
        <v>0</v>
      </c>
      <c r="T211" s="223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24" t="s">
        <v>194</v>
      </c>
      <c r="AT211" s="224" t="s">
        <v>261</v>
      </c>
      <c r="AU211" s="224" t="s">
        <v>80</v>
      </c>
      <c r="AY211" s="18" t="s">
        <v>133</v>
      </c>
      <c r="BE211" s="225">
        <f>IF(N211="základní",J211,0)</f>
        <v>0</v>
      </c>
      <c r="BF211" s="225">
        <f>IF(N211="snížená",J211,0)</f>
        <v>0</v>
      </c>
      <c r="BG211" s="225">
        <f>IF(N211="zákl. přenesená",J211,0)</f>
        <v>0</v>
      </c>
      <c r="BH211" s="225">
        <f>IF(N211="sníž. přenesená",J211,0)</f>
        <v>0</v>
      </c>
      <c r="BI211" s="225">
        <f>IF(N211="nulová",J211,0)</f>
        <v>0</v>
      </c>
      <c r="BJ211" s="18" t="s">
        <v>78</v>
      </c>
      <c r="BK211" s="225">
        <f>ROUND(I211*H211,2)</f>
        <v>0</v>
      </c>
      <c r="BL211" s="18" t="s">
        <v>140</v>
      </c>
      <c r="BM211" s="224" t="s">
        <v>945</v>
      </c>
    </row>
    <row r="212" s="2" customFormat="1">
      <c r="A212" s="39"/>
      <c r="B212" s="40"/>
      <c r="C212" s="41"/>
      <c r="D212" s="226" t="s">
        <v>142</v>
      </c>
      <c r="E212" s="41"/>
      <c r="F212" s="227" t="s">
        <v>944</v>
      </c>
      <c r="G212" s="41"/>
      <c r="H212" s="41"/>
      <c r="I212" s="228"/>
      <c r="J212" s="41"/>
      <c r="K212" s="41"/>
      <c r="L212" s="45"/>
      <c r="M212" s="229"/>
      <c r="N212" s="230"/>
      <c r="O212" s="85"/>
      <c r="P212" s="85"/>
      <c r="Q212" s="85"/>
      <c r="R212" s="85"/>
      <c r="S212" s="85"/>
      <c r="T212" s="86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142</v>
      </c>
      <c r="AU212" s="18" t="s">
        <v>80</v>
      </c>
    </row>
    <row r="213" s="13" customFormat="1">
      <c r="A213" s="13"/>
      <c r="B213" s="234"/>
      <c r="C213" s="235"/>
      <c r="D213" s="226" t="s">
        <v>148</v>
      </c>
      <c r="E213" s="236" t="s">
        <v>19</v>
      </c>
      <c r="F213" s="237" t="s">
        <v>946</v>
      </c>
      <c r="G213" s="235"/>
      <c r="H213" s="238">
        <v>28.800000000000001</v>
      </c>
      <c r="I213" s="239"/>
      <c r="J213" s="235"/>
      <c r="K213" s="235"/>
      <c r="L213" s="240"/>
      <c r="M213" s="241"/>
      <c r="N213" s="242"/>
      <c r="O213" s="242"/>
      <c r="P213" s="242"/>
      <c r="Q213" s="242"/>
      <c r="R213" s="242"/>
      <c r="S213" s="242"/>
      <c r="T213" s="24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4" t="s">
        <v>148</v>
      </c>
      <c r="AU213" s="244" t="s">
        <v>80</v>
      </c>
      <c r="AV213" s="13" t="s">
        <v>80</v>
      </c>
      <c r="AW213" s="13" t="s">
        <v>32</v>
      </c>
      <c r="AX213" s="13" t="s">
        <v>78</v>
      </c>
      <c r="AY213" s="244" t="s">
        <v>133</v>
      </c>
    </row>
    <row r="214" s="2" customFormat="1" ht="16.5" customHeight="1">
      <c r="A214" s="39"/>
      <c r="B214" s="40"/>
      <c r="C214" s="213" t="s">
        <v>7</v>
      </c>
      <c r="D214" s="213" t="s">
        <v>135</v>
      </c>
      <c r="E214" s="214" t="s">
        <v>947</v>
      </c>
      <c r="F214" s="215" t="s">
        <v>948</v>
      </c>
      <c r="G214" s="216" t="s">
        <v>138</v>
      </c>
      <c r="H214" s="217">
        <v>483</v>
      </c>
      <c r="I214" s="218"/>
      <c r="J214" s="219">
        <f>ROUND(I214*H214,2)</f>
        <v>0</v>
      </c>
      <c r="K214" s="215" t="s">
        <v>139</v>
      </c>
      <c r="L214" s="45"/>
      <c r="M214" s="220" t="s">
        <v>19</v>
      </c>
      <c r="N214" s="221" t="s">
        <v>42</v>
      </c>
      <c r="O214" s="85"/>
      <c r="P214" s="222">
        <f>O214*H214</f>
        <v>0</v>
      </c>
      <c r="Q214" s="222">
        <v>0</v>
      </c>
      <c r="R214" s="222">
        <f>Q214*H214</f>
        <v>0</v>
      </c>
      <c r="S214" s="222">
        <v>0</v>
      </c>
      <c r="T214" s="223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24" t="s">
        <v>140</v>
      </c>
      <c r="AT214" s="224" t="s">
        <v>135</v>
      </c>
      <c r="AU214" s="224" t="s">
        <v>80</v>
      </c>
      <c r="AY214" s="18" t="s">
        <v>133</v>
      </c>
      <c r="BE214" s="225">
        <f>IF(N214="základní",J214,0)</f>
        <v>0</v>
      </c>
      <c r="BF214" s="225">
        <f>IF(N214="snížená",J214,0)</f>
        <v>0</v>
      </c>
      <c r="BG214" s="225">
        <f>IF(N214="zákl. přenesená",J214,0)</f>
        <v>0</v>
      </c>
      <c r="BH214" s="225">
        <f>IF(N214="sníž. přenesená",J214,0)</f>
        <v>0</v>
      </c>
      <c r="BI214" s="225">
        <f>IF(N214="nulová",J214,0)</f>
        <v>0</v>
      </c>
      <c r="BJ214" s="18" t="s">
        <v>78</v>
      </c>
      <c r="BK214" s="225">
        <f>ROUND(I214*H214,2)</f>
        <v>0</v>
      </c>
      <c r="BL214" s="18" t="s">
        <v>140</v>
      </c>
      <c r="BM214" s="224" t="s">
        <v>949</v>
      </c>
    </row>
    <row r="215" s="2" customFormat="1">
      <c r="A215" s="39"/>
      <c r="B215" s="40"/>
      <c r="C215" s="41"/>
      <c r="D215" s="226" t="s">
        <v>142</v>
      </c>
      <c r="E215" s="41"/>
      <c r="F215" s="227" t="s">
        <v>950</v>
      </c>
      <c r="G215" s="41"/>
      <c r="H215" s="41"/>
      <c r="I215" s="228"/>
      <c r="J215" s="41"/>
      <c r="K215" s="41"/>
      <c r="L215" s="45"/>
      <c r="M215" s="229"/>
      <c r="N215" s="230"/>
      <c r="O215" s="85"/>
      <c r="P215" s="85"/>
      <c r="Q215" s="85"/>
      <c r="R215" s="85"/>
      <c r="S215" s="85"/>
      <c r="T215" s="86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8" t="s">
        <v>142</v>
      </c>
      <c r="AU215" s="18" t="s">
        <v>80</v>
      </c>
    </row>
    <row r="216" s="2" customFormat="1">
      <c r="A216" s="39"/>
      <c r="B216" s="40"/>
      <c r="C216" s="41"/>
      <c r="D216" s="231" t="s">
        <v>144</v>
      </c>
      <c r="E216" s="41"/>
      <c r="F216" s="232" t="s">
        <v>951</v>
      </c>
      <c r="G216" s="41"/>
      <c r="H216" s="41"/>
      <c r="I216" s="228"/>
      <c r="J216" s="41"/>
      <c r="K216" s="41"/>
      <c r="L216" s="45"/>
      <c r="M216" s="229"/>
      <c r="N216" s="230"/>
      <c r="O216" s="85"/>
      <c r="P216" s="85"/>
      <c r="Q216" s="85"/>
      <c r="R216" s="85"/>
      <c r="S216" s="85"/>
      <c r="T216" s="86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T216" s="18" t="s">
        <v>144</v>
      </c>
      <c r="AU216" s="18" t="s">
        <v>80</v>
      </c>
    </row>
    <row r="217" s="2" customFormat="1">
      <c r="A217" s="39"/>
      <c r="B217" s="40"/>
      <c r="C217" s="41"/>
      <c r="D217" s="226" t="s">
        <v>146</v>
      </c>
      <c r="E217" s="41"/>
      <c r="F217" s="233" t="s">
        <v>952</v>
      </c>
      <c r="G217" s="41"/>
      <c r="H217" s="41"/>
      <c r="I217" s="228"/>
      <c r="J217" s="41"/>
      <c r="K217" s="41"/>
      <c r="L217" s="45"/>
      <c r="M217" s="229"/>
      <c r="N217" s="230"/>
      <c r="O217" s="85"/>
      <c r="P217" s="85"/>
      <c r="Q217" s="85"/>
      <c r="R217" s="85"/>
      <c r="S217" s="85"/>
      <c r="T217" s="86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18" t="s">
        <v>146</v>
      </c>
      <c r="AU217" s="18" t="s">
        <v>80</v>
      </c>
    </row>
    <row r="218" s="13" customFormat="1">
      <c r="A218" s="13"/>
      <c r="B218" s="234"/>
      <c r="C218" s="235"/>
      <c r="D218" s="226" t="s">
        <v>148</v>
      </c>
      <c r="E218" s="236" t="s">
        <v>19</v>
      </c>
      <c r="F218" s="237" t="s">
        <v>953</v>
      </c>
      <c r="G218" s="235"/>
      <c r="H218" s="238">
        <v>483</v>
      </c>
      <c r="I218" s="239"/>
      <c r="J218" s="235"/>
      <c r="K218" s="235"/>
      <c r="L218" s="240"/>
      <c r="M218" s="241"/>
      <c r="N218" s="242"/>
      <c r="O218" s="242"/>
      <c r="P218" s="242"/>
      <c r="Q218" s="242"/>
      <c r="R218" s="242"/>
      <c r="S218" s="242"/>
      <c r="T218" s="24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4" t="s">
        <v>148</v>
      </c>
      <c r="AU218" s="244" t="s">
        <v>80</v>
      </c>
      <c r="AV218" s="13" t="s">
        <v>80</v>
      </c>
      <c r="AW218" s="13" t="s">
        <v>32</v>
      </c>
      <c r="AX218" s="13" t="s">
        <v>78</v>
      </c>
      <c r="AY218" s="244" t="s">
        <v>133</v>
      </c>
    </row>
    <row r="219" s="2" customFormat="1" ht="16.5" customHeight="1">
      <c r="A219" s="39"/>
      <c r="B219" s="40"/>
      <c r="C219" s="256" t="s">
        <v>312</v>
      </c>
      <c r="D219" s="256" t="s">
        <v>261</v>
      </c>
      <c r="E219" s="257" t="s">
        <v>954</v>
      </c>
      <c r="F219" s="258" t="s">
        <v>955</v>
      </c>
      <c r="G219" s="259" t="s">
        <v>237</v>
      </c>
      <c r="H219" s="260">
        <v>86.939999999999998</v>
      </c>
      <c r="I219" s="261"/>
      <c r="J219" s="262">
        <f>ROUND(I219*H219,2)</f>
        <v>0</v>
      </c>
      <c r="K219" s="258" t="s">
        <v>139</v>
      </c>
      <c r="L219" s="263"/>
      <c r="M219" s="264" t="s">
        <v>19</v>
      </c>
      <c r="N219" s="265" t="s">
        <v>42</v>
      </c>
      <c r="O219" s="85"/>
      <c r="P219" s="222">
        <f>O219*H219</f>
        <v>0</v>
      </c>
      <c r="Q219" s="222">
        <v>1</v>
      </c>
      <c r="R219" s="222">
        <f>Q219*H219</f>
        <v>86.939999999999998</v>
      </c>
      <c r="S219" s="222">
        <v>0</v>
      </c>
      <c r="T219" s="223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24" t="s">
        <v>194</v>
      </c>
      <c r="AT219" s="224" t="s">
        <v>261</v>
      </c>
      <c r="AU219" s="224" t="s">
        <v>80</v>
      </c>
      <c r="AY219" s="18" t="s">
        <v>133</v>
      </c>
      <c r="BE219" s="225">
        <f>IF(N219="základní",J219,0)</f>
        <v>0</v>
      </c>
      <c r="BF219" s="225">
        <f>IF(N219="snížená",J219,0)</f>
        <v>0</v>
      </c>
      <c r="BG219" s="225">
        <f>IF(N219="zákl. přenesená",J219,0)</f>
        <v>0</v>
      </c>
      <c r="BH219" s="225">
        <f>IF(N219="sníž. přenesená",J219,0)</f>
        <v>0</v>
      </c>
      <c r="BI219" s="225">
        <f>IF(N219="nulová",J219,0)</f>
        <v>0</v>
      </c>
      <c r="BJ219" s="18" t="s">
        <v>78</v>
      </c>
      <c r="BK219" s="225">
        <f>ROUND(I219*H219,2)</f>
        <v>0</v>
      </c>
      <c r="BL219" s="18" t="s">
        <v>140</v>
      </c>
      <c r="BM219" s="224" t="s">
        <v>956</v>
      </c>
    </row>
    <row r="220" s="2" customFormat="1">
      <c r="A220" s="39"/>
      <c r="B220" s="40"/>
      <c r="C220" s="41"/>
      <c r="D220" s="226" t="s">
        <v>142</v>
      </c>
      <c r="E220" s="41"/>
      <c r="F220" s="227" t="s">
        <v>955</v>
      </c>
      <c r="G220" s="41"/>
      <c r="H220" s="41"/>
      <c r="I220" s="228"/>
      <c r="J220" s="41"/>
      <c r="K220" s="41"/>
      <c r="L220" s="45"/>
      <c r="M220" s="229"/>
      <c r="N220" s="230"/>
      <c r="O220" s="85"/>
      <c r="P220" s="85"/>
      <c r="Q220" s="85"/>
      <c r="R220" s="85"/>
      <c r="S220" s="85"/>
      <c r="T220" s="86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T220" s="18" t="s">
        <v>142</v>
      </c>
      <c r="AU220" s="18" t="s">
        <v>80</v>
      </c>
    </row>
    <row r="221" s="13" customFormat="1">
      <c r="A221" s="13"/>
      <c r="B221" s="234"/>
      <c r="C221" s="235"/>
      <c r="D221" s="226" t="s">
        <v>148</v>
      </c>
      <c r="E221" s="236" t="s">
        <v>19</v>
      </c>
      <c r="F221" s="237" t="s">
        <v>957</v>
      </c>
      <c r="G221" s="235"/>
      <c r="H221" s="238">
        <v>86.939999999999998</v>
      </c>
      <c r="I221" s="239"/>
      <c r="J221" s="235"/>
      <c r="K221" s="235"/>
      <c r="L221" s="240"/>
      <c r="M221" s="241"/>
      <c r="N221" s="242"/>
      <c r="O221" s="242"/>
      <c r="P221" s="242"/>
      <c r="Q221" s="242"/>
      <c r="R221" s="242"/>
      <c r="S221" s="242"/>
      <c r="T221" s="24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4" t="s">
        <v>148</v>
      </c>
      <c r="AU221" s="244" t="s">
        <v>80</v>
      </c>
      <c r="AV221" s="13" t="s">
        <v>80</v>
      </c>
      <c r="AW221" s="13" t="s">
        <v>32</v>
      </c>
      <c r="AX221" s="13" t="s">
        <v>78</v>
      </c>
      <c r="AY221" s="244" t="s">
        <v>133</v>
      </c>
    </row>
    <row r="222" s="2" customFormat="1" ht="16.5" customHeight="1">
      <c r="A222" s="39"/>
      <c r="B222" s="40"/>
      <c r="C222" s="213" t="s">
        <v>319</v>
      </c>
      <c r="D222" s="213" t="s">
        <v>135</v>
      </c>
      <c r="E222" s="214" t="s">
        <v>958</v>
      </c>
      <c r="F222" s="215" t="s">
        <v>959</v>
      </c>
      <c r="G222" s="216" t="s">
        <v>138</v>
      </c>
      <c r="H222" s="217">
        <v>483</v>
      </c>
      <c r="I222" s="218"/>
      <c r="J222" s="219">
        <f>ROUND(I222*H222,2)</f>
        <v>0</v>
      </c>
      <c r="K222" s="215" t="s">
        <v>139</v>
      </c>
      <c r="L222" s="45"/>
      <c r="M222" s="220" t="s">
        <v>19</v>
      </c>
      <c r="N222" s="221" t="s">
        <v>42</v>
      </c>
      <c r="O222" s="85"/>
      <c r="P222" s="222">
        <f>O222*H222</f>
        <v>0</v>
      </c>
      <c r="Q222" s="222">
        <v>0</v>
      </c>
      <c r="R222" s="222">
        <f>Q222*H222</f>
        <v>0</v>
      </c>
      <c r="S222" s="222">
        <v>0</v>
      </c>
      <c r="T222" s="223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24" t="s">
        <v>140</v>
      </c>
      <c r="AT222" s="224" t="s">
        <v>135</v>
      </c>
      <c r="AU222" s="224" t="s">
        <v>80</v>
      </c>
      <c r="AY222" s="18" t="s">
        <v>133</v>
      </c>
      <c r="BE222" s="225">
        <f>IF(N222="základní",J222,0)</f>
        <v>0</v>
      </c>
      <c r="BF222" s="225">
        <f>IF(N222="snížená",J222,0)</f>
        <v>0</v>
      </c>
      <c r="BG222" s="225">
        <f>IF(N222="zákl. přenesená",J222,0)</f>
        <v>0</v>
      </c>
      <c r="BH222" s="225">
        <f>IF(N222="sníž. přenesená",J222,0)</f>
        <v>0</v>
      </c>
      <c r="BI222" s="225">
        <f>IF(N222="nulová",J222,0)</f>
        <v>0</v>
      </c>
      <c r="BJ222" s="18" t="s">
        <v>78</v>
      </c>
      <c r="BK222" s="225">
        <f>ROUND(I222*H222,2)</f>
        <v>0</v>
      </c>
      <c r="BL222" s="18" t="s">
        <v>140</v>
      </c>
      <c r="BM222" s="224" t="s">
        <v>960</v>
      </c>
    </row>
    <row r="223" s="2" customFormat="1">
      <c r="A223" s="39"/>
      <c r="B223" s="40"/>
      <c r="C223" s="41"/>
      <c r="D223" s="226" t="s">
        <v>142</v>
      </c>
      <c r="E223" s="41"/>
      <c r="F223" s="227" t="s">
        <v>961</v>
      </c>
      <c r="G223" s="41"/>
      <c r="H223" s="41"/>
      <c r="I223" s="228"/>
      <c r="J223" s="41"/>
      <c r="K223" s="41"/>
      <c r="L223" s="45"/>
      <c r="M223" s="229"/>
      <c r="N223" s="230"/>
      <c r="O223" s="85"/>
      <c r="P223" s="85"/>
      <c r="Q223" s="85"/>
      <c r="R223" s="85"/>
      <c r="S223" s="85"/>
      <c r="T223" s="86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142</v>
      </c>
      <c r="AU223" s="18" t="s">
        <v>80</v>
      </c>
    </row>
    <row r="224" s="2" customFormat="1">
      <c r="A224" s="39"/>
      <c r="B224" s="40"/>
      <c r="C224" s="41"/>
      <c r="D224" s="231" t="s">
        <v>144</v>
      </c>
      <c r="E224" s="41"/>
      <c r="F224" s="232" t="s">
        <v>962</v>
      </c>
      <c r="G224" s="41"/>
      <c r="H224" s="41"/>
      <c r="I224" s="228"/>
      <c r="J224" s="41"/>
      <c r="K224" s="41"/>
      <c r="L224" s="45"/>
      <c r="M224" s="229"/>
      <c r="N224" s="230"/>
      <c r="O224" s="85"/>
      <c r="P224" s="85"/>
      <c r="Q224" s="85"/>
      <c r="R224" s="85"/>
      <c r="S224" s="85"/>
      <c r="T224" s="86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T224" s="18" t="s">
        <v>144</v>
      </c>
      <c r="AU224" s="18" t="s">
        <v>80</v>
      </c>
    </row>
    <row r="225" s="2" customFormat="1">
      <c r="A225" s="39"/>
      <c r="B225" s="40"/>
      <c r="C225" s="41"/>
      <c r="D225" s="226" t="s">
        <v>146</v>
      </c>
      <c r="E225" s="41"/>
      <c r="F225" s="233" t="s">
        <v>963</v>
      </c>
      <c r="G225" s="41"/>
      <c r="H225" s="41"/>
      <c r="I225" s="228"/>
      <c r="J225" s="41"/>
      <c r="K225" s="41"/>
      <c r="L225" s="45"/>
      <c r="M225" s="229"/>
      <c r="N225" s="230"/>
      <c r="O225" s="85"/>
      <c r="P225" s="85"/>
      <c r="Q225" s="85"/>
      <c r="R225" s="85"/>
      <c r="S225" s="85"/>
      <c r="T225" s="86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T225" s="18" t="s">
        <v>146</v>
      </c>
      <c r="AU225" s="18" t="s">
        <v>80</v>
      </c>
    </row>
    <row r="226" s="13" customFormat="1">
      <c r="A226" s="13"/>
      <c r="B226" s="234"/>
      <c r="C226" s="235"/>
      <c r="D226" s="226" t="s">
        <v>148</v>
      </c>
      <c r="E226" s="236" t="s">
        <v>19</v>
      </c>
      <c r="F226" s="237" t="s">
        <v>964</v>
      </c>
      <c r="G226" s="235"/>
      <c r="H226" s="238">
        <v>483</v>
      </c>
      <c r="I226" s="239"/>
      <c r="J226" s="235"/>
      <c r="K226" s="235"/>
      <c r="L226" s="240"/>
      <c r="M226" s="241"/>
      <c r="N226" s="242"/>
      <c r="O226" s="242"/>
      <c r="P226" s="242"/>
      <c r="Q226" s="242"/>
      <c r="R226" s="242"/>
      <c r="S226" s="242"/>
      <c r="T226" s="24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4" t="s">
        <v>148</v>
      </c>
      <c r="AU226" s="244" t="s">
        <v>80</v>
      </c>
      <c r="AV226" s="13" t="s">
        <v>80</v>
      </c>
      <c r="AW226" s="13" t="s">
        <v>32</v>
      </c>
      <c r="AX226" s="13" t="s">
        <v>78</v>
      </c>
      <c r="AY226" s="244" t="s">
        <v>133</v>
      </c>
    </row>
    <row r="227" s="2" customFormat="1" ht="16.5" customHeight="1">
      <c r="A227" s="39"/>
      <c r="B227" s="40"/>
      <c r="C227" s="256" t="s">
        <v>325</v>
      </c>
      <c r="D227" s="256" t="s">
        <v>261</v>
      </c>
      <c r="E227" s="257" t="s">
        <v>965</v>
      </c>
      <c r="F227" s="258" t="s">
        <v>966</v>
      </c>
      <c r="G227" s="259" t="s">
        <v>967</v>
      </c>
      <c r="H227" s="260">
        <v>19.32</v>
      </c>
      <c r="I227" s="261"/>
      <c r="J227" s="262">
        <f>ROUND(I227*H227,2)</f>
        <v>0</v>
      </c>
      <c r="K227" s="258" t="s">
        <v>139</v>
      </c>
      <c r="L227" s="263"/>
      <c r="M227" s="264" t="s">
        <v>19</v>
      </c>
      <c r="N227" s="265" t="s">
        <v>42</v>
      </c>
      <c r="O227" s="85"/>
      <c r="P227" s="222">
        <f>O227*H227</f>
        <v>0</v>
      </c>
      <c r="Q227" s="222">
        <v>0.001</v>
      </c>
      <c r="R227" s="222">
        <f>Q227*H227</f>
        <v>0.01932</v>
      </c>
      <c r="S227" s="222">
        <v>0</v>
      </c>
      <c r="T227" s="223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24" t="s">
        <v>194</v>
      </c>
      <c r="AT227" s="224" t="s">
        <v>261</v>
      </c>
      <c r="AU227" s="224" t="s">
        <v>80</v>
      </c>
      <c r="AY227" s="18" t="s">
        <v>133</v>
      </c>
      <c r="BE227" s="225">
        <f>IF(N227="základní",J227,0)</f>
        <v>0</v>
      </c>
      <c r="BF227" s="225">
        <f>IF(N227="snížená",J227,0)</f>
        <v>0</v>
      </c>
      <c r="BG227" s="225">
        <f>IF(N227="zákl. přenesená",J227,0)</f>
        <v>0</v>
      </c>
      <c r="BH227" s="225">
        <f>IF(N227="sníž. přenesená",J227,0)</f>
        <v>0</v>
      </c>
      <c r="BI227" s="225">
        <f>IF(N227="nulová",J227,0)</f>
        <v>0</v>
      </c>
      <c r="BJ227" s="18" t="s">
        <v>78</v>
      </c>
      <c r="BK227" s="225">
        <f>ROUND(I227*H227,2)</f>
        <v>0</v>
      </c>
      <c r="BL227" s="18" t="s">
        <v>140</v>
      </c>
      <c r="BM227" s="224" t="s">
        <v>968</v>
      </c>
    </row>
    <row r="228" s="2" customFormat="1">
      <c r="A228" s="39"/>
      <c r="B228" s="40"/>
      <c r="C228" s="41"/>
      <c r="D228" s="226" t="s">
        <v>142</v>
      </c>
      <c r="E228" s="41"/>
      <c r="F228" s="227" t="s">
        <v>966</v>
      </c>
      <c r="G228" s="41"/>
      <c r="H228" s="41"/>
      <c r="I228" s="228"/>
      <c r="J228" s="41"/>
      <c r="K228" s="41"/>
      <c r="L228" s="45"/>
      <c r="M228" s="229"/>
      <c r="N228" s="230"/>
      <c r="O228" s="85"/>
      <c r="P228" s="85"/>
      <c r="Q228" s="85"/>
      <c r="R228" s="85"/>
      <c r="S228" s="85"/>
      <c r="T228" s="86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142</v>
      </c>
      <c r="AU228" s="18" t="s">
        <v>80</v>
      </c>
    </row>
    <row r="229" s="13" customFormat="1">
      <c r="A229" s="13"/>
      <c r="B229" s="234"/>
      <c r="C229" s="235"/>
      <c r="D229" s="226" t="s">
        <v>148</v>
      </c>
      <c r="E229" s="236" t="s">
        <v>19</v>
      </c>
      <c r="F229" s="237" t="s">
        <v>969</v>
      </c>
      <c r="G229" s="235"/>
      <c r="H229" s="238">
        <v>19.32</v>
      </c>
      <c r="I229" s="239"/>
      <c r="J229" s="235"/>
      <c r="K229" s="235"/>
      <c r="L229" s="240"/>
      <c r="M229" s="241"/>
      <c r="N229" s="242"/>
      <c r="O229" s="242"/>
      <c r="P229" s="242"/>
      <c r="Q229" s="242"/>
      <c r="R229" s="242"/>
      <c r="S229" s="242"/>
      <c r="T229" s="24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4" t="s">
        <v>148</v>
      </c>
      <c r="AU229" s="244" t="s">
        <v>80</v>
      </c>
      <c r="AV229" s="13" t="s">
        <v>80</v>
      </c>
      <c r="AW229" s="13" t="s">
        <v>32</v>
      </c>
      <c r="AX229" s="13" t="s">
        <v>78</v>
      </c>
      <c r="AY229" s="244" t="s">
        <v>133</v>
      </c>
    </row>
    <row r="230" s="2" customFormat="1" ht="16.5" customHeight="1">
      <c r="A230" s="39"/>
      <c r="B230" s="40"/>
      <c r="C230" s="213" t="s">
        <v>334</v>
      </c>
      <c r="D230" s="213" t="s">
        <v>135</v>
      </c>
      <c r="E230" s="214" t="s">
        <v>282</v>
      </c>
      <c r="F230" s="215" t="s">
        <v>283</v>
      </c>
      <c r="G230" s="216" t="s">
        <v>138</v>
      </c>
      <c r="H230" s="217">
        <v>765.5</v>
      </c>
      <c r="I230" s="218"/>
      <c r="J230" s="219">
        <f>ROUND(I230*H230,2)</f>
        <v>0</v>
      </c>
      <c r="K230" s="215" t="s">
        <v>139</v>
      </c>
      <c r="L230" s="45"/>
      <c r="M230" s="220" t="s">
        <v>19</v>
      </c>
      <c r="N230" s="221" t="s">
        <v>42</v>
      </c>
      <c r="O230" s="85"/>
      <c r="P230" s="222">
        <f>O230*H230</f>
        <v>0</v>
      </c>
      <c r="Q230" s="222">
        <v>0</v>
      </c>
      <c r="R230" s="222">
        <f>Q230*H230</f>
        <v>0</v>
      </c>
      <c r="S230" s="222">
        <v>0</v>
      </c>
      <c r="T230" s="223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24" t="s">
        <v>140</v>
      </c>
      <c r="AT230" s="224" t="s">
        <v>135</v>
      </c>
      <c r="AU230" s="224" t="s">
        <v>80</v>
      </c>
      <c r="AY230" s="18" t="s">
        <v>133</v>
      </c>
      <c r="BE230" s="225">
        <f>IF(N230="základní",J230,0)</f>
        <v>0</v>
      </c>
      <c r="BF230" s="225">
        <f>IF(N230="snížená",J230,0)</f>
        <v>0</v>
      </c>
      <c r="BG230" s="225">
        <f>IF(N230="zákl. přenesená",J230,0)</f>
        <v>0</v>
      </c>
      <c r="BH230" s="225">
        <f>IF(N230="sníž. přenesená",J230,0)</f>
        <v>0</v>
      </c>
      <c r="BI230" s="225">
        <f>IF(N230="nulová",J230,0)</f>
        <v>0</v>
      </c>
      <c r="BJ230" s="18" t="s">
        <v>78</v>
      </c>
      <c r="BK230" s="225">
        <f>ROUND(I230*H230,2)</f>
        <v>0</v>
      </c>
      <c r="BL230" s="18" t="s">
        <v>140</v>
      </c>
      <c r="BM230" s="224" t="s">
        <v>970</v>
      </c>
    </row>
    <row r="231" s="2" customFormat="1">
      <c r="A231" s="39"/>
      <c r="B231" s="40"/>
      <c r="C231" s="41"/>
      <c r="D231" s="226" t="s">
        <v>142</v>
      </c>
      <c r="E231" s="41"/>
      <c r="F231" s="227" t="s">
        <v>285</v>
      </c>
      <c r="G231" s="41"/>
      <c r="H231" s="41"/>
      <c r="I231" s="228"/>
      <c r="J231" s="41"/>
      <c r="K231" s="41"/>
      <c r="L231" s="45"/>
      <c r="M231" s="229"/>
      <c r="N231" s="230"/>
      <c r="O231" s="85"/>
      <c r="P231" s="85"/>
      <c r="Q231" s="85"/>
      <c r="R231" s="85"/>
      <c r="S231" s="85"/>
      <c r="T231" s="86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18" t="s">
        <v>142</v>
      </c>
      <c r="AU231" s="18" t="s">
        <v>80</v>
      </c>
    </row>
    <row r="232" s="2" customFormat="1">
      <c r="A232" s="39"/>
      <c r="B232" s="40"/>
      <c r="C232" s="41"/>
      <c r="D232" s="231" t="s">
        <v>144</v>
      </c>
      <c r="E232" s="41"/>
      <c r="F232" s="232" t="s">
        <v>286</v>
      </c>
      <c r="G232" s="41"/>
      <c r="H232" s="41"/>
      <c r="I232" s="228"/>
      <c r="J232" s="41"/>
      <c r="K232" s="41"/>
      <c r="L232" s="45"/>
      <c r="M232" s="229"/>
      <c r="N232" s="230"/>
      <c r="O232" s="85"/>
      <c r="P232" s="85"/>
      <c r="Q232" s="85"/>
      <c r="R232" s="85"/>
      <c r="S232" s="85"/>
      <c r="T232" s="86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T232" s="18" t="s">
        <v>144</v>
      </c>
      <c r="AU232" s="18" t="s">
        <v>80</v>
      </c>
    </row>
    <row r="233" s="2" customFormat="1">
      <c r="A233" s="39"/>
      <c r="B233" s="40"/>
      <c r="C233" s="41"/>
      <c r="D233" s="226" t="s">
        <v>146</v>
      </c>
      <c r="E233" s="41"/>
      <c r="F233" s="233" t="s">
        <v>287</v>
      </c>
      <c r="G233" s="41"/>
      <c r="H233" s="41"/>
      <c r="I233" s="228"/>
      <c r="J233" s="41"/>
      <c r="K233" s="41"/>
      <c r="L233" s="45"/>
      <c r="M233" s="229"/>
      <c r="N233" s="230"/>
      <c r="O233" s="85"/>
      <c r="P233" s="85"/>
      <c r="Q233" s="85"/>
      <c r="R233" s="85"/>
      <c r="S233" s="85"/>
      <c r="T233" s="86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146</v>
      </c>
      <c r="AU233" s="18" t="s">
        <v>80</v>
      </c>
    </row>
    <row r="234" s="13" customFormat="1">
      <c r="A234" s="13"/>
      <c r="B234" s="234"/>
      <c r="C234" s="235"/>
      <c r="D234" s="226" t="s">
        <v>148</v>
      </c>
      <c r="E234" s="236" t="s">
        <v>19</v>
      </c>
      <c r="F234" s="237" t="s">
        <v>971</v>
      </c>
      <c r="G234" s="235"/>
      <c r="H234" s="238">
        <v>765.5</v>
      </c>
      <c r="I234" s="239"/>
      <c r="J234" s="235"/>
      <c r="K234" s="235"/>
      <c r="L234" s="240"/>
      <c r="M234" s="241"/>
      <c r="N234" s="242"/>
      <c r="O234" s="242"/>
      <c r="P234" s="242"/>
      <c r="Q234" s="242"/>
      <c r="R234" s="242"/>
      <c r="S234" s="242"/>
      <c r="T234" s="24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4" t="s">
        <v>148</v>
      </c>
      <c r="AU234" s="244" t="s">
        <v>80</v>
      </c>
      <c r="AV234" s="13" t="s">
        <v>80</v>
      </c>
      <c r="AW234" s="13" t="s">
        <v>32</v>
      </c>
      <c r="AX234" s="13" t="s">
        <v>78</v>
      </c>
      <c r="AY234" s="244" t="s">
        <v>133</v>
      </c>
    </row>
    <row r="235" s="12" customFormat="1" ht="22.8" customHeight="1">
      <c r="A235" s="12"/>
      <c r="B235" s="197"/>
      <c r="C235" s="198"/>
      <c r="D235" s="199" t="s">
        <v>70</v>
      </c>
      <c r="E235" s="211" t="s">
        <v>80</v>
      </c>
      <c r="F235" s="211" t="s">
        <v>289</v>
      </c>
      <c r="G235" s="198"/>
      <c r="H235" s="198"/>
      <c r="I235" s="201"/>
      <c r="J235" s="212">
        <f>BK235</f>
        <v>0</v>
      </c>
      <c r="K235" s="198"/>
      <c r="L235" s="203"/>
      <c r="M235" s="204"/>
      <c r="N235" s="205"/>
      <c r="O235" s="205"/>
      <c r="P235" s="206">
        <f>SUM(P236:P246)</f>
        <v>0</v>
      </c>
      <c r="Q235" s="205"/>
      <c r="R235" s="206">
        <f>SUM(R236:R246)</f>
        <v>0.15481899999999998</v>
      </c>
      <c r="S235" s="205"/>
      <c r="T235" s="207">
        <f>SUM(T236:T246)</f>
        <v>0</v>
      </c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R235" s="208" t="s">
        <v>78</v>
      </c>
      <c r="AT235" s="209" t="s">
        <v>70</v>
      </c>
      <c r="AU235" s="209" t="s">
        <v>78</v>
      </c>
      <c r="AY235" s="208" t="s">
        <v>133</v>
      </c>
      <c r="BK235" s="210">
        <f>SUM(BK236:BK246)</f>
        <v>0</v>
      </c>
    </row>
    <row r="236" s="2" customFormat="1" ht="16.5" customHeight="1">
      <c r="A236" s="39"/>
      <c r="B236" s="40"/>
      <c r="C236" s="213" t="s">
        <v>341</v>
      </c>
      <c r="D236" s="213" t="s">
        <v>135</v>
      </c>
      <c r="E236" s="214" t="s">
        <v>972</v>
      </c>
      <c r="F236" s="215" t="s">
        <v>973</v>
      </c>
      <c r="G236" s="216" t="s">
        <v>138</v>
      </c>
      <c r="H236" s="217">
        <v>340</v>
      </c>
      <c r="I236" s="218"/>
      <c r="J236" s="219">
        <f>ROUND(I236*H236,2)</f>
        <v>0</v>
      </c>
      <c r="K236" s="215" t="s">
        <v>139</v>
      </c>
      <c r="L236" s="45"/>
      <c r="M236" s="220" t="s">
        <v>19</v>
      </c>
      <c r="N236" s="221" t="s">
        <v>42</v>
      </c>
      <c r="O236" s="85"/>
      <c r="P236" s="222">
        <f>O236*H236</f>
        <v>0</v>
      </c>
      <c r="Q236" s="222">
        <v>0.00010000000000000001</v>
      </c>
      <c r="R236" s="222">
        <f>Q236*H236</f>
        <v>0.034000000000000002</v>
      </c>
      <c r="S236" s="222">
        <v>0</v>
      </c>
      <c r="T236" s="223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24" t="s">
        <v>140</v>
      </c>
      <c r="AT236" s="224" t="s">
        <v>135</v>
      </c>
      <c r="AU236" s="224" t="s">
        <v>80</v>
      </c>
      <c r="AY236" s="18" t="s">
        <v>133</v>
      </c>
      <c r="BE236" s="225">
        <f>IF(N236="základní",J236,0)</f>
        <v>0</v>
      </c>
      <c r="BF236" s="225">
        <f>IF(N236="snížená",J236,0)</f>
        <v>0</v>
      </c>
      <c r="BG236" s="225">
        <f>IF(N236="zákl. přenesená",J236,0)</f>
        <v>0</v>
      </c>
      <c r="BH236" s="225">
        <f>IF(N236="sníž. přenesená",J236,0)</f>
        <v>0</v>
      </c>
      <c r="BI236" s="225">
        <f>IF(N236="nulová",J236,0)</f>
        <v>0</v>
      </c>
      <c r="BJ236" s="18" t="s">
        <v>78</v>
      </c>
      <c r="BK236" s="225">
        <f>ROUND(I236*H236,2)</f>
        <v>0</v>
      </c>
      <c r="BL236" s="18" t="s">
        <v>140</v>
      </c>
      <c r="BM236" s="224" t="s">
        <v>974</v>
      </c>
    </row>
    <row r="237" s="2" customFormat="1">
      <c r="A237" s="39"/>
      <c r="B237" s="40"/>
      <c r="C237" s="41"/>
      <c r="D237" s="226" t="s">
        <v>142</v>
      </c>
      <c r="E237" s="41"/>
      <c r="F237" s="227" t="s">
        <v>975</v>
      </c>
      <c r="G237" s="41"/>
      <c r="H237" s="41"/>
      <c r="I237" s="228"/>
      <c r="J237" s="41"/>
      <c r="K237" s="41"/>
      <c r="L237" s="45"/>
      <c r="M237" s="229"/>
      <c r="N237" s="230"/>
      <c r="O237" s="85"/>
      <c r="P237" s="85"/>
      <c r="Q237" s="85"/>
      <c r="R237" s="85"/>
      <c r="S237" s="85"/>
      <c r="T237" s="86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T237" s="18" t="s">
        <v>142</v>
      </c>
      <c r="AU237" s="18" t="s">
        <v>80</v>
      </c>
    </row>
    <row r="238" s="2" customFormat="1">
      <c r="A238" s="39"/>
      <c r="B238" s="40"/>
      <c r="C238" s="41"/>
      <c r="D238" s="231" t="s">
        <v>144</v>
      </c>
      <c r="E238" s="41"/>
      <c r="F238" s="232" t="s">
        <v>976</v>
      </c>
      <c r="G238" s="41"/>
      <c r="H238" s="41"/>
      <c r="I238" s="228"/>
      <c r="J238" s="41"/>
      <c r="K238" s="41"/>
      <c r="L238" s="45"/>
      <c r="M238" s="229"/>
      <c r="N238" s="230"/>
      <c r="O238" s="85"/>
      <c r="P238" s="85"/>
      <c r="Q238" s="85"/>
      <c r="R238" s="85"/>
      <c r="S238" s="85"/>
      <c r="T238" s="86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T238" s="18" t="s">
        <v>144</v>
      </c>
      <c r="AU238" s="18" t="s">
        <v>80</v>
      </c>
    </row>
    <row r="239" s="2" customFormat="1">
      <c r="A239" s="39"/>
      <c r="B239" s="40"/>
      <c r="C239" s="41"/>
      <c r="D239" s="226" t="s">
        <v>146</v>
      </c>
      <c r="E239" s="41"/>
      <c r="F239" s="233" t="s">
        <v>318</v>
      </c>
      <c r="G239" s="41"/>
      <c r="H239" s="41"/>
      <c r="I239" s="228"/>
      <c r="J239" s="41"/>
      <c r="K239" s="41"/>
      <c r="L239" s="45"/>
      <c r="M239" s="229"/>
      <c r="N239" s="230"/>
      <c r="O239" s="85"/>
      <c r="P239" s="85"/>
      <c r="Q239" s="85"/>
      <c r="R239" s="85"/>
      <c r="S239" s="85"/>
      <c r="T239" s="86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8" t="s">
        <v>146</v>
      </c>
      <c r="AU239" s="18" t="s">
        <v>80</v>
      </c>
    </row>
    <row r="240" s="13" customFormat="1">
      <c r="A240" s="13"/>
      <c r="B240" s="234"/>
      <c r="C240" s="235"/>
      <c r="D240" s="226" t="s">
        <v>148</v>
      </c>
      <c r="E240" s="236" t="s">
        <v>19</v>
      </c>
      <c r="F240" s="237" t="s">
        <v>977</v>
      </c>
      <c r="G240" s="235"/>
      <c r="H240" s="238">
        <v>286</v>
      </c>
      <c r="I240" s="239"/>
      <c r="J240" s="235"/>
      <c r="K240" s="235"/>
      <c r="L240" s="240"/>
      <c r="M240" s="241"/>
      <c r="N240" s="242"/>
      <c r="O240" s="242"/>
      <c r="P240" s="242"/>
      <c r="Q240" s="242"/>
      <c r="R240" s="242"/>
      <c r="S240" s="242"/>
      <c r="T240" s="24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4" t="s">
        <v>148</v>
      </c>
      <c r="AU240" s="244" t="s">
        <v>80</v>
      </c>
      <c r="AV240" s="13" t="s">
        <v>80</v>
      </c>
      <c r="AW240" s="13" t="s">
        <v>32</v>
      </c>
      <c r="AX240" s="13" t="s">
        <v>71</v>
      </c>
      <c r="AY240" s="244" t="s">
        <v>133</v>
      </c>
    </row>
    <row r="241" s="13" customFormat="1">
      <c r="A241" s="13"/>
      <c r="B241" s="234"/>
      <c r="C241" s="235"/>
      <c r="D241" s="226" t="s">
        <v>148</v>
      </c>
      <c r="E241" s="236" t="s">
        <v>19</v>
      </c>
      <c r="F241" s="237" t="s">
        <v>978</v>
      </c>
      <c r="G241" s="235"/>
      <c r="H241" s="238">
        <v>54</v>
      </c>
      <c r="I241" s="239"/>
      <c r="J241" s="235"/>
      <c r="K241" s="235"/>
      <c r="L241" s="240"/>
      <c r="M241" s="241"/>
      <c r="N241" s="242"/>
      <c r="O241" s="242"/>
      <c r="P241" s="242"/>
      <c r="Q241" s="242"/>
      <c r="R241" s="242"/>
      <c r="S241" s="242"/>
      <c r="T241" s="24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4" t="s">
        <v>148</v>
      </c>
      <c r="AU241" s="244" t="s">
        <v>80</v>
      </c>
      <c r="AV241" s="13" t="s">
        <v>80</v>
      </c>
      <c r="AW241" s="13" t="s">
        <v>32</v>
      </c>
      <c r="AX241" s="13" t="s">
        <v>71</v>
      </c>
      <c r="AY241" s="244" t="s">
        <v>133</v>
      </c>
    </row>
    <row r="242" s="14" customFormat="1">
      <c r="A242" s="14"/>
      <c r="B242" s="245"/>
      <c r="C242" s="246"/>
      <c r="D242" s="226" t="s">
        <v>148</v>
      </c>
      <c r="E242" s="247" t="s">
        <v>19</v>
      </c>
      <c r="F242" s="248" t="s">
        <v>206</v>
      </c>
      <c r="G242" s="246"/>
      <c r="H242" s="249">
        <v>340</v>
      </c>
      <c r="I242" s="250"/>
      <c r="J242" s="246"/>
      <c r="K242" s="246"/>
      <c r="L242" s="251"/>
      <c r="M242" s="252"/>
      <c r="N242" s="253"/>
      <c r="O242" s="253"/>
      <c r="P242" s="253"/>
      <c r="Q242" s="253"/>
      <c r="R242" s="253"/>
      <c r="S242" s="253"/>
      <c r="T242" s="25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55" t="s">
        <v>148</v>
      </c>
      <c r="AU242" s="255" t="s">
        <v>80</v>
      </c>
      <c r="AV242" s="14" t="s">
        <v>140</v>
      </c>
      <c r="AW242" s="14" t="s">
        <v>32</v>
      </c>
      <c r="AX242" s="14" t="s">
        <v>78</v>
      </c>
      <c r="AY242" s="255" t="s">
        <v>133</v>
      </c>
    </row>
    <row r="243" s="2" customFormat="1" ht="16.5" customHeight="1">
      <c r="A243" s="39"/>
      <c r="B243" s="40"/>
      <c r="C243" s="256" t="s">
        <v>346</v>
      </c>
      <c r="D243" s="256" t="s">
        <v>261</v>
      </c>
      <c r="E243" s="257" t="s">
        <v>299</v>
      </c>
      <c r="F243" s="258" t="s">
        <v>300</v>
      </c>
      <c r="G243" s="259" t="s">
        <v>138</v>
      </c>
      <c r="H243" s="260">
        <v>402.73000000000002</v>
      </c>
      <c r="I243" s="261"/>
      <c r="J243" s="262">
        <f>ROUND(I243*H243,2)</f>
        <v>0</v>
      </c>
      <c r="K243" s="258" t="s">
        <v>139</v>
      </c>
      <c r="L243" s="263"/>
      <c r="M243" s="264" t="s">
        <v>19</v>
      </c>
      <c r="N243" s="265" t="s">
        <v>42</v>
      </c>
      <c r="O243" s="85"/>
      <c r="P243" s="222">
        <f>O243*H243</f>
        <v>0</v>
      </c>
      <c r="Q243" s="222">
        <v>0.00029999999999999997</v>
      </c>
      <c r="R243" s="222">
        <f>Q243*H243</f>
        <v>0.120819</v>
      </c>
      <c r="S243" s="222">
        <v>0</v>
      </c>
      <c r="T243" s="223">
        <f>S243*H243</f>
        <v>0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224" t="s">
        <v>194</v>
      </c>
      <c r="AT243" s="224" t="s">
        <v>261</v>
      </c>
      <c r="AU243" s="224" t="s">
        <v>80</v>
      </c>
      <c r="AY243" s="18" t="s">
        <v>133</v>
      </c>
      <c r="BE243" s="225">
        <f>IF(N243="základní",J243,0)</f>
        <v>0</v>
      </c>
      <c r="BF243" s="225">
        <f>IF(N243="snížená",J243,0)</f>
        <v>0</v>
      </c>
      <c r="BG243" s="225">
        <f>IF(N243="zákl. přenesená",J243,0)</f>
        <v>0</v>
      </c>
      <c r="BH243" s="225">
        <f>IF(N243="sníž. přenesená",J243,0)</f>
        <v>0</v>
      </c>
      <c r="BI243" s="225">
        <f>IF(N243="nulová",J243,0)</f>
        <v>0</v>
      </c>
      <c r="BJ243" s="18" t="s">
        <v>78</v>
      </c>
      <c r="BK243" s="225">
        <f>ROUND(I243*H243,2)</f>
        <v>0</v>
      </c>
      <c r="BL243" s="18" t="s">
        <v>140</v>
      </c>
      <c r="BM243" s="224" t="s">
        <v>979</v>
      </c>
    </row>
    <row r="244" s="2" customFormat="1">
      <c r="A244" s="39"/>
      <c r="B244" s="40"/>
      <c r="C244" s="41"/>
      <c r="D244" s="226" t="s">
        <v>142</v>
      </c>
      <c r="E244" s="41"/>
      <c r="F244" s="227" t="s">
        <v>300</v>
      </c>
      <c r="G244" s="41"/>
      <c r="H244" s="41"/>
      <c r="I244" s="228"/>
      <c r="J244" s="41"/>
      <c r="K244" s="41"/>
      <c r="L244" s="45"/>
      <c r="M244" s="229"/>
      <c r="N244" s="230"/>
      <c r="O244" s="85"/>
      <c r="P244" s="85"/>
      <c r="Q244" s="85"/>
      <c r="R244" s="85"/>
      <c r="S244" s="85"/>
      <c r="T244" s="86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T244" s="18" t="s">
        <v>142</v>
      </c>
      <c r="AU244" s="18" t="s">
        <v>80</v>
      </c>
    </row>
    <row r="245" s="13" customFormat="1">
      <c r="A245" s="13"/>
      <c r="B245" s="234"/>
      <c r="C245" s="235"/>
      <c r="D245" s="226" t="s">
        <v>148</v>
      </c>
      <c r="E245" s="236" t="s">
        <v>19</v>
      </c>
      <c r="F245" s="237" t="s">
        <v>980</v>
      </c>
      <c r="G245" s="235"/>
      <c r="H245" s="238">
        <v>340</v>
      </c>
      <c r="I245" s="239"/>
      <c r="J245" s="235"/>
      <c r="K245" s="235"/>
      <c r="L245" s="240"/>
      <c r="M245" s="241"/>
      <c r="N245" s="242"/>
      <c r="O245" s="242"/>
      <c r="P245" s="242"/>
      <c r="Q245" s="242"/>
      <c r="R245" s="242"/>
      <c r="S245" s="242"/>
      <c r="T245" s="24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4" t="s">
        <v>148</v>
      </c>
      <c r="AU245" s="244" t="s">
        <v>80</v>
      </c>
      <c r="AV245" s="13" t="s">
        <v>80</v>
      </c>
      <c r="AW245" s="13" t="s">
        <v>32</v>
      </c>
      <c r="AX245" s="13" t="s">
        <v>78</v>
      </c>
      <c r="AY245" s="244" t="s">
        <v>133</v>
      </c>
    </row>
    <row r="246" s="13" customFormat="1">
      <c r="A246" s="13"/>
      <c r="B246" s="234"/>
      <c r="C246" s="235"/>
      <c r="D246" s="226" t="s">
        <v>148</v>
      </c>
      <c r="E246" s="235"/>
      <c r="F246" s="237" t="s">
        <v>981</v>
      </c>
      <c r="G246" s="235"/>
      <c r="H246" s="238">
        <v>402.73000000000002</v>
      </c>
      <c r="I246" s="239"/>
      <c r="J246" s="235"/>
      <c r="K246" s="235"/>
      <c r="L246" s="240"/>
      <c r="M246" s="241"/>
      <c r="N246" s="242"/>
      <c r="O246" s="242"/>
      <c r="P246" s="242"/>
      <c r="Q246" s="242"/>
      <c r="R246" s="242"/>
      <c r="S246" s="242"/>
      <c r="T246" s="24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4" t="s">
        <v>148</v>
      </c>
      <c r="AU246" s="244" t="s">
        <v>80</v>
      </c>
      <c r="AV246" s="13" t="s">
        <v>80</v>
      </c>
      <c r="AW246" s="13" t="s">
        <v>4</v>
      </c>
      <c r="AX246" s="13" t="s">
        <v>78</v>
      </c>
      <c r="AY246" s="244" t="s">
        <v>133</v>
      </c>
    </row>
    <row r="247" s="12" customFormat="1" ht="22.8" customHeight="1">
      <c r="A247" s="12"/>
      <c r="B247" s="197"/>
      <c r="C247" s="198"/>
      <c r="D247" s="199" t="s">
        <v>70</v>
      </c>
      <c r="E247" s="211" t="s">
        <v>170</v>
      </c>
      <c r="F247" s="211" t="s">
        <v>333</v>
      </c>
      <c r="G247" s="198"/>
      <c r="H247" s="198"/>
      <c r="I247" s="201"/>
      <c r="J247" s="212">
        <f>BK247</f>
        <v>0</v>
      </c>
      <c r="K247" s="198"/>
      <c r="L247" s="203"/>
      <c r="M247" s="204"/>
      <c r="N247" s="205"/>
      <c r="O247" s="205"/>
      <c r="P247" s="206">
        <f>SUM(P248:P286)</f>
        <v>0</v>
      </c>
      <c r="Q247" s="205"/>
      <c r="R247" s="206">
        <f>SUM(R248:R286)</f>
        <v>166.585072</v>
      </c>
      <c r="S247" s="205"/>
      <c r="T247" s="207">
        <f>SUM(T248:T286)</f>
        <v>0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208" t="s">
        <v>78</v>
      </c>
      <c r="AT247" s="209" t="s">
        <v>70</v>
      </c>
      <c r="AU247" s="209" t="s">
        <v>78</v>
      </c>
      <c r="AY247" s="208" t="s">
        <v>133</v>
      </c>
      <c r="BK247" s="210">
        <f>SUM(BK248:BK286)</f>
        <v>0</v>
      </c>
    </row>
    <row r="248" s="2" customFormat="1" ht="16.5" customHeight="1">
      <c r="A248" s="39"/>
      <c r="B248" s="40"/>
      <c r="C248" s="213" t="s">
        <v>353</v>
      </c>
      <c r="D248" s="213" t="s">
        <v>135</v>
      </c>
      <c r="E248" s="214" t="s">
        <v>726</v>
      </c>
      <c r="F248" s="215" t="s">
        <v>336</v>
      </c>
      <c r="G248" s="216" t="s">
        <v>138</v>
      </c>
      <c r="H248" s="217">
        <v>765.70000000000005</v>
      </c>
      <c r="I248" s="218"/>
      <c r="J248" s="219">
        <f>ROUND(I248*H248,2)</f>
        <v>0</v>
      </c>
      <c r="K248" s="215" t="s">
        <v>139</v>
      </c>
      <c r="L248" s="45"/>
      <c r="M248" s="220" t="s">
        <v>19</v>
      </c>
      <c r="N248" s="221" t="s">
        <v>42</v>
      </c>
      <c r="O248" s="85"/>
      <c r="P248" s="222">
        <f>O248*H248</f>
        <v>0</v>
      </c>
      <c r="Q248" s="222">
        <v>0</v>
      </c>
      <c r="R248" s="222">
        <f>Q248*H248</f>
        <v>0</v>
      </c>
      <c r="S248" s="222">
        <v>0</v>
      </c>
      <c r="T248" s="223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24" t="s">
        <v>140</v>
      </c>
      <c r="AT248" s="224" t="s">
        <v>135</v>
      </c>
      <c r="AU248" s="224" t="s">
        <v>80</v>
      </c>
      <c r="AY248" s="18" t="s">
        <v>133</v>
      </c>
      <c r="BE248" s="225">
        <f>IF(N248="základní",J248,0)</f>
        <v>0</v>
      </c>
      <c r="BF248" s="225">
        <f>IF(N248="snížená",J248,0)</f>
        <v>0</v>
      </c>
      <c r="BG248" s="225">
        <f>IF(N248="zákl. přenesená",J248,0)</f>
        <v>0</v>
      </c>
      <c r="BH248" s="225">
        <f>IF(N248="sníž. přenesená",J248,0)</f>
        <v>0</v>
      </c>
      <c r="BI248" s="225">
        <f>IF(N248="nulová",J248,0)</f>
        <v>0</v>
      </c>
      <c r="BJ248" s="18" t="s">
        <v>78</v>
      </c>
      <c r="BK248" s="225">
        <f>ROUND(I248*H248,2)</f>
        <v>0</v>
      </c>
      <c r="BL248" s="18" t="s">
        <v>140</v>
      </c>
      <c r="BM248" s="224" t="s">
        <v>982</v>
      </c>
    </row>
    <row r="249" s="2" customFormat="1">
      <c r="A249" s="39"/>
      <c r="B249" s="40"/>
      <c r="C249" s="41"/>
      <c r="D249" s="226" t="s">
        <v>142</v>
      </c>
      <c r="E249" s="41"/>
      <c r="F249" s="227" t="s">
        <v>338</v>
      </c>
      <c r="G249" s="41"/>
      <c r="H249" s="41"/>
      <c r="I249" s="228"/>
      <c r="J249" s="41"/>
      <c r="K249" s="41"/>
      <c r="L249" s="45"/>
      <c r="M249" s="229"/>
      <c r="N249" s="230"/>
      <c r="O249" s="85"/>
      <c r="P249" s="85"/>
      <c r="Q249" s="85"/>
      <c r="R249" s="85"/>
      <c r="S249" s="85"/>
      <c r="T249" s="86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T249" s="18" t="s">
        <v>142</v>
      </c>
      <c r="AU249" s="18" t="s">
        <v>80</v>
      </c>
    </row>
    <row r="250" s="2" customFormat="1">
      <c r="A250" s="39"/>
      <c r="B250" s="40"/>
      <c r="C250" s="41"/>
      <c r="D250" s="231" t="s">
        <v>144</v>
      </c>
      <c r="E250" s="41"/>
      <c r="F250" s="232" t="s">
        <v>728</v>
      </c>
      <c r="G250" s="41"/>
      <c r="H250" s="41"/>
      <c r="I250" s="228"/>
      <c r="J250" s="41"/>
      <c r="K250" s="41"/>
      <c r="L250" s="45"/>
      <c r="M250" s="229"/>
      <c r="N250" s="230"/>
      <c r="O250" s="85"/>
      <c r="P250" s="85"/>
      <c r="Q250" s="85"/>
      <c r="R250" s="85"/>
      <c r="S250" s="85"/>
      <c r="T250" s="86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T250" s="18" t="s">
        <v>144</v>
      </c>
      <c r="AU250" s="18" t="s">
        <v>80</v>
      </c>
    </row>
    <row r="251" s="15" customFormat="1">
      <c r="A251" s="15"/>
      <c r="B251" s="266"/>
      <c r="C251" s="267"/>
      <c r="D251" s="226" t="s">
        <v>148</v>
      </c>
      <c r="E251" s="268" t="s">
        <v>19</v>
      </c>
      <c r="F251" s="269" t="s">
        <v>983</v>
      </c>
      <c r="G251" s="267"/>
      <c r="H251" s="268" t="s">
        <v>19</v>
      </c>
      <c r="I251" s="270"/>
      <c r="J251" s="267"/>
      <c r="K251" s="267"/>
      <c r="L251" s="271"/>
      <c r="M251" s="272"/>
      <c r="N251" s="273"/>
      <c r="O251" s="273"/>
      <c r="P251" s="273"/>
      <c r="Q251" s="273"/>
      <c r="R251" s="273"/>
      <c r="S251" s="273"/>
      <c r="T251" s="274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T251" s="275" t="s">
        <v>148</v>
      </c>
      <c r="AU251" s="275" t="s">
        <v>80</v>
      </c>
      <c r="AV251" s="15" t="s">
        <v>78</v>
      </c>
      <c r="AW251" s="15" t="s">
        <v>32</v>
      </c>
      <c r="AX251" s="15" t="s">
        <v>71</v>
      </c>
      <c r="AY251" s="275" t="s">
        <v>133</v>
      </c>
    </row>
    <row r="252" s="13" customFormat="1">
      <c r="A252" s="13"/>
      <c r="B252" s="234"/>
      <c r="C252" s="235"/>
      <c r="D252" s="226" t="s">
        <v>148</v>
      </c>
      <c r="E252" s="236" t="s">
        <v>19</v>
      </c>
      <c r="F252" s="237" t="s">
        <v>984</v>
      </c>
      <c r="G252" s="235"/>
      <c r="H252" s="238">
        <v>10</v>
      </c>
      <c r="I252" s="239"/>
      <c r="J252" s="235"/>
      <c r="K252" s="235"/>
      <c r="L252" s="240"/>
      <c r="M252" s="241"/>
      <c r="N252" s="242"/>
      <c r="O252" s="242"/>
      <c r="P252" s="242"/>
      <c r="Q252" s="242"/>
      <c r="R252" s="242"/>
      <c r="S252" s="242"/>
      <c r="T252" s="24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4" t="s">
        <v>148</v>
      </c>
      <c r="AU252" s="244" t="s">
        <v>80</v>
      </c>
      <c r="AV252" s="13" t="s">
        <v>80</v>
      </c>
      <c r="AW252" s="13" t="s">
        <v>32</v>
      </c>
      <c r="AX252" s="13" t="s">
        <v>71</v>
      </c>
      <c r="AY252" s="244" t="s">
        <v>133</v>
      </c>
    </row>
    <row r="253" s="13" customFormat="1">
      <c r="A253" s="13"/>
      <c r="B253" s="234"/>
      <c r="C253" s="235"/>
      <c r="D253" s="226" t="s">
        <v>148</v>
      </c>
      <c r="E253" s="236" t="s">
        <v>19</v>
      </c>
      <c r="F253" s="237" t="s">
        <v>985</v>
      </c>
      <c r="G253" s="235"/>
      <c r="H253" s="238">
        <v>755.70000000000005</v>
      </c>
      <c r="I253" s="239"/>
      <c r="J253" s="235"/>
      <c r="K253" s="235"/>
      <c r="L253" s="240"/>
      <c r="M253" s="241"/>
      <c r="N253" s="242"/>
      <c r="O253" s="242"/>
      <c r="P253" s="242"/>
      <c r="Q253" s="242"/>
      <c r="R253" s="242"/>
      <c r="S253" s="242"/>
      <c r="T253" s="24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4" t="s">
        <v>148</v>
      </c>
      <c r="AU253" s="244" t="s">
        <v>80</v>
      </c>
      <c r="AV253" s="13" t="s">
        <v>80</v>
      </c>
      <c r="AW253" s="13" t="s">
        <v>32</v>
      </c>
      <c r="AX253" s="13" t="s">
        <v>71</v>
      </c>
      <c r="AY253" s="244" t="s">
        <v>133</v>
      </c>
    </row>
    <row r="254" s="14" customFormat="1">
      <c r="A254" s="14"/>
      <c r="B254" s="245"/>
      <c r="C254" s="246"/>
      <c r="D254" s="226" t="s">
        <v>148</v>
      </c>
      <c r="E254" s="247" t="s">
        <v>19</v>
      </c>
      <c r="F254" s="248" t="s">
        <v>206</v>
      </c>
      <c r="G254" s="246"/>
      <c r="H254" s="249">
        <v>765.70000000000005</v>
      </c>
      <c r="I254" s="250"/>
      <c r="J254" s="246"/>
      <c r="K254" s="246"/>
      <c r="L254" s="251"/>
      <c r="M254" s="252"/>
      <c r="N254" s="253"/>
      <c r="O254" s="253"/>
      <c r="P254" s="253"/>
      <c r="Q254" s="253"/>
      <c r="R254" s="253"/>
      <c r="S254" s="253"/>
      <c r="T254" s="25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5" t="s">
        <v>148</v>
      </c>
      <c r="AU254" s="255" t="s">
        <v>80</v>
      </c>
      <c r="AV254" s="14" t="s">
        <v>140</v>
      </c>
      <c r="AW254" s="14" t="s">
        <v>32</v>
      </c>
      <c r="AX254" s="14" t="s">
        <v>78</v>
      </c>
      <c r="AY254" s="255" t="s">
        <v>133</v>
      </c>
    </row>
    <row r="255" s="2" customFormat="1" ht="16.5" customHeight="1">
      <c r="A255" s="39"/>
      <c r="B255" s="40"/>
      <c r="C255" s="213" t="s">
        <v>362</v>
      </c>
      <c r="D255" s="213" t="s">
        <v>135</v>
      </c>
      <c r="E255" s="214" t="s">
        <v>731</v>
      </c>
      <c r="F255" s="215" t="s">
        <v>732</v>
      </c>
      <c r="G255" s="216" t="s">
        <v>138</v>
      </c>
      <c r="H255" s="217">
        <v>10</v>
      </c>
      <c r="I255" s="218"/>
      <c r="J255" s="219">
        <f>ROUND(I255*H255,2)</f>
        <v>0</v>
      </c>
      <c r="K255" s="215" t="s">
        <v>139</v>
      </c>
      <c r="L255" s="45"/>
      <c r="M255" s="220" t="s">
        <v>19</v>
      </c>
      <c r="N255" s="221" t="s">
        <v>42</v>
      </c>
      <c r="O255" s="85"/>
      <c r="P255" s="222">
        <f>O255*H255</f>
        <v>0</v>
      </c>
      <c r="Q255" s="222">
        <v>0</v>
      </c>
      <c r="R255" s="222">
        <f>Q255*H255</f>
        <v>0</v>
      </c>
      <c r="S255" s="222">
        <v>0</v>
      </c>
      <c r="T255" s="223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24" t="s">
        <v>140</v>
      </c>
      <c r="AT255" s="224" t="s">
        <v>135</v>
      </c>
      <c r="AU255" s="224" t="s">
        <v>80</v>
      </c>
      <c r="AY255" s="18" t="s">
        <v>133</v>
      </c>
      <c r="BE255" s="225">
        <f>IF(N255="základní",J255,0)</f>
        <v>0</v>
      </c>
      <c r="BF255" s="225">
        <f>IF(N255="snížená",J255,0)</f>
        <v>0</v>
      </c>
      <c r="BG255" s="225">
        <f>IF(N255="zákl. přenesená",J255,0)</f>
        <v>0</v>
      </c>
      <c r="BH255" s="225">
        <f>IF(N255="sníž. přenesená",J255,0)</f>
        <v>0</v>
      </c>
      <c r="BI255" s="225">
        <f>IF(N255="nulová",J255,0)</f>
        <v>0</v>
      </c>
      <c r="BJ255" s="18" t="s">
        <v>78</v>
      </c>
      <c r="BK255" s="225">
        <f>ROUND(I255*H255,2)</f>
        <v>0</v>
      </c>
      <c r="BL255" s="18" t="s">
        <v>140</v>
      </c>
      <c r="BM255" s="224" t="s">
        <v>986</v>
      </c>
    </row>
    <row r="256" s="2" customFormat="1">
      <c r="A256" s="39"/>
      <c r="B256" s="40"/>
      <c r="C256" s="41"/>
      <c r="D256" s="226" t="s">
        <v>142</v>
      </c>
      <c r="E256" s="41"/>
      <c r="F256" s="227" t="s">
        <v>734</v>
      </c>
      <c r="G256" s="41"/>
      <c r="H256" s="41"/>
      <c r="I256" s="228"/>
      <c r="J256" s="41"/>
      <c r="K256" s="41"/>
      <c r="L256" s="45"/>
      <c r="M256" s="229"/>
      <c r="N256" s="230"/>
      <c r="O256" s="85"/>
      <c r="P256" s="85"/>
      <c r="Q256" s="85"/>
      <c r="R256" s="85"/>
      <c r="S256" s="85"/>
      <c r="T256" s="86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18" t="s">
        <v>142</v>
      </c>
      <c r="AU256" s="18" t="s">
        <v>80</v>
      </c>
    </row>
    <row r="257" s="2" customFormat="1">
      <c r="A257" s="39"/>
      <c r="B257" s="40"/>
      <c r="C257" s="41"/>
      <c r="D257" s="231" t="s">
        <v>144</v>
      </c>
      <c r="E257" s="41"/>
      <c r="F257" s="232" t="s">
        <v>735</v>
      </c>
      <c r="G257" s="41"/>
      <c r="H257" s="41"/>
      <c r="I257" s="228"/>
      <c r="J257" s="41"/>
      <c r="K257" s="41"/>
      <c r="L257" s="45"/>
      <c r="M257" s="229"/>
      <c r="N257" s="230"/>
      <c r="O257" s="85"/>
      <c r="P257" s="85"/>
      <c r="Q257" s="85"/>
      <c r="R257" s="85"/>
      <c r="S257" s="85"/>
      <c r="T257" s="86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T257" s="18" t="s">
        <v>144</v>
      </c>
      <c r="AU257" s="18" t="s">
        <v>80</v>
      </c>
    </row>
    <row r="258" s="2" customFormat="1">
      <c r="A258" s="39"/>
      <c r="B258" s="40"/>
      <c r="C258" s="41"/>
      <c r="D258" s="226" t="s">
        <v>146</v>
      </c>
      <c r="E258" s="41"/>
      <c r="F258" s="233" t="s">
        <v>736</v>
      </c>
      <c r="G258" s="41"/>
      <c r="H258" s="41"/>
      <c r="I258" s="228"/>
      <c r="J258" s="41"/>
      <c r="K258" s="41"/>
      <c r="L258" s="45"/>
      <c r="M258" s="229"/>
      <c r="N258" s="230"/>
      <c r="O258" s="85"/>
      <c r="P258" s="85"/>
      <c r="Q258" s="85"/>
      <c r="R258" s="85"/>
      <c r="S258" s="85"/>
      <c r="T258" s="86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8" t="s">
        <v>146</v>
      </c>
      <c r="AU258" s="18" t="s">
        <v>80</v>
      </c>
    </row>
    <row r="259" s="13" customFormat="1">
      <c r="A259" s="13"/>
      <c r="B259" s="234"/>
      <c r="C259" s="235"/>
      <c r="D259" s="226" t="s">
        <v>148</v>
      </c>
      <c r="E259" s="236" t="s">
        <v>19</v>
      </c>
      <c r="F259" s="237" t="s">
        <v>984</v>
      </c>
      <c r="G259" s="235"/>
      <c r="H259" s="238">
        <v>10</v>
      </c>
      <c r="I259" s="239"/>
      <c r="J259" s="235"/>
      <c r="K259" s="235"/>
      <c r="L259" s="240"/>
      <c r="M259" s="241"/>
      <c r="N259" s="242"/>
      <c r="O259" s="242"/>
      <c r="P259" s="242"/>
      <c r="Q259" s="242"/>
      <c r="R259" s="242"/>
      <c r="S259" s="242"/>
      <c r="T259" s="24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4" t="s">
        <v>148</v>
      </c>
      <c r="AU259" s="244" t="s">
        <v>80</v>
      </c>
      <c r="AV259" s="13" t="s">
        <v>80</v>
      </c>
      <c r="AW259" s="13" t="s">
        <v>32</v>
      </c>
      <c r="AX259" s="13" t="s">
        <v>78</v>
      </c>
      <c r="AY259" s="244" t="s">
        <v>133</v>
      </c>
    </row>
    <row r="260" s="2" customFormat="1" ht="16.5" customHeight="1">
      <c r="A260" s="39"/>
      <c r="B260" s="40"/>
      <c r="C260" s="213" t="s">
        <v>370</v>
      </c>
      <c r="D260" s="213" t="s">
        <v>135</v>
      </c>
      <c r="E260" s="214" t="s">
        <v>987</v>
      </c>
      <c r="F260" s="215" t="s">
        <v>988</v>
      </c>
      <c r="G260" s="216" t="s">
        <v>138</v>
      </c>
      <c r="H260" s="217">
        <v>759.29999999999995</v>
      </c>
      <c r="I260" s="218"/>
      <c r="J260" s="219">
        <f>ROUND(I260*H260,2)</f>
        <v>0</v>
      </c>
      <c r="K260" s="215" t="s">
        <v>139</v>
      </c>
      <c r="L260" s="45"/>
      <c r="M260" s="220" t="s">
        <v>19</v>
      </c>
      <c r="N260" s="221" t="s">
        <v>42</v>
      </c>
      <c r="O260" s="85"/>
      <c r="P260" s="222">
        <f>O260*H260</f>
        <v>0</v>
      </c>
      <c r="Q260" s="222">
        <v>0.084250000000000005</v>
      </c>
      <c r="R260" s="222">
        <f>Q260*H260</f>
        <v>63.971024999999997</v>
      </c>
      <c r="S260" s="222">
        <v>0</v>
      </c>
      <c r="T260" s="223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24" t="s">
        <v>140</v>
      </c>
      <c r="AT260" s="224" t="s">
        <v>135</v>
      </c>
      <c r="AU260" s="224" t="s">
        <v>80</v>
      </c>
      <c r="AY260" s="18" t="s">
        <v>133</v>
      </c>
      <c r="BE260" s="225">
        <f>IF(N260="základní",J260,0)</f>
        <v>0</v>
      </c>
      <c r="BF260" s="225">
        <f>IF(N260="snížená",J260,0)</f>
        <v>0</v>
      </c>
      <c r="BG260" s="225">
        <f>IF(N260="zákl. přenesená",J260,0)</f>
        <v>0</v>
      </c>
      <c r="BH260" s="225">
        <f>IF(N260="sníž. přenesená",J260,0)</f>
        <v>0</v>
      </c>
      <c r="BI260" s="225">
        <f>IF(N260="nulová",J260,0)</f>
        <v>0</v>
      </c>
      <c r="BJ260" s="18" t="s">
        <v>78</v>
      </c>
      <c r="BK260" s="225">
        <f>ROUND(I260*H260,2)</f>
        <v>0</v>
      </c>
      <c r="BL260" s="18" t="s">
        <v>140</v>
      </c>
      <c r="BM260" s="224" t="s">
        <v>989</v>
      </c>
    </row>
    <row r="261" s="2" customFormat="1">
      <c r="A261" s="39"/>
      <c r="B261" s="40"/>
      <c r="C261" s="41"/>
      <c r="D261" s="226" t="s">
        <v>142</v>
      </c>
      <c r="E261" s="41"/>
      <c r="F261" s="227" t="s">
        <v>990</v>
      </c>
      <c r="G261" s="41"/>
      <c r="H261" s="41"/>
      <c r="I261" s="228"/>
      <c r="J261" s="41"/>
      <c r="K261" s="41"/>
      <c r="L261" s="45"/>
      <c r="M261" s="229"/>
      <c r="N261" s="230"/>
      <c r="O261" s="85"/>
      <c r="P261" s="85"/>
      <c r="Q261" s="85"/>
      <c r="R261" s="85"/>
      <c r="S261" s="85"/>
      <c r="T261" s="86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T261" s="18" t="s">
        <v>142</v>
      </c>
      <c r="AU261" s="18" t="s">
        <v>80</v>
      </c>
    </row>
    <row r="262" s="2" customFormat="1">
      <c r="A262" s="39"/>
      <c r="B262" s="40"/>
      <c r="C262" s="41"/>
      <c r="D262" s="231" t="s">
        <v>144</v>
      </c>
      <c r="E262" s="41"/>
      <c r="F262" s="232" t="s">
        <v>991</v>
      </c>
      <c r="G262" s="41"/>
      <c r="H262" s="41"/>
      <c r="I262" s="228"/>
      <c r="J262" s="41"/>
      <c r="K262" s="41"/>
      <c r="L262" s="45"/>
      <c r="M262" s="229"/>
      <c r="N262" s="230"/>
      <c r="O262" s="85"/>
      <c r="P262" s="85"/>
      <c r="Q262" s="85"/>
      <c r="R262" s="85"/>
      <c r="S262" s="85"/>
      <c r="T262" s="86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T262" s="18" t="s">
        <v>144</v>
      </c>
      <c r="AU262" s="18" t="s">
        <v>80</v>
      </c>
    </row>
    <row r="263" s="2" customFormat="1">
      <c r="A263" s="39"/>
      <c r="B263" s="40"/>
      <c r="C263" s="41"/>
      <c r="D263" s="226" t="s">
        <v>146</v>
      </c>
      <c r="E263" s="41"/>
      <c r="F263" s="233" t="s">
        <v>743</v>
      </c>
      <c r="G263" s="41"/>
      <c r="H263" s="41"/>
      <c r="I263" s="228"/>
      <c r="J263" s="41"/>
      <c r="K263" s="41"/>
      <c r="L263" s="45"/>
      <c r="M263" s="229"/>
      <c r="N263" s="230"/>
      <c r="O263" s="85"/>
      <c r="P263" s="85"/>
      <c r="Q263" s="85"/>
      <c r="R263" s="85"/>
      <c r="S263" s="85"/>
      <c r="T263" s="86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T263" s="18" t="s">
        <v>146</v>
      </c>
      <c r="AU263" s="18" t="s">
        <v>80</v>
      </c>
    </row>
    <row r="264" s="13" customFormat="1">
      <c r="A264" s="13"/>
      <c r="B264" s="234"/>
      <c r="C264" s="235"/>
      <c r="D264" s="226" t="s">
        <v>148</v>
      </c>
      <c r="E264" s="236" t="s">
        <v>19</v>
      </c>
      <c r="F264" s="237" t="s">
        <v>858</v>
      </c>
      <c r="G264" s="235"/>
      <c r="H264" s="238">
        <v>3.6000000000000001</v>
      </c>
      <c r="I264" s="239"/>
      <c r="J264" s="235"/>
      <c r="K264" s="235"/>
      <c r="L264" s="240"/>
      <c r="M264" s="241"/>
      <c r="N264" s="242"/>
      <c r="O264" s="242"/>
      <c r="P264" s="242"/>
      <c r="Q264" s="242"/>
      <c r="R264" s="242"/>
      <c r="S264" s="242"/>
      <c r="T264" s="24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4" t="s">
        <v>148</v>
      </c>
      <c r="AU264" s="244" t="s">
        <v>80</v>
      </c>
      <c r="AV264" s="13" t="s">
        <v>80</v>
      </c>
      <c r="AW264" s="13" t="s">
        <v>32</v>
      </c>
      <c r="AX264" s="13" t="s">
        <v>71</v>
      </c>
      <c r="AY264" s="244" t="s">
        <v>133</v>
      </c>
    </row>
    <row r="265" s="13" customFormat="1">
      <c r="A265" s="13"/>
      <c r="B265" s="234"/>
      <c r="C265" s="235"/>
      <c r="D265" s="226" t="s">
        <v>148</v>
      </c>
      <c r="E265" s="236" t="s">
        <v>19</v>
      </c>
      <c r="F265" s="237" t="s">
        <v>992</v>
      </c>
      <c r="G265" s="235"/>
      <c r="H265" s="238">
        <v>755.70000000000005</v>
      </c>
      <c r="I265" s="239"/>
      <c r="J265" s="235"/>
      <c r="K265" s="235"/>
      <c r="L265" s="240"/>
      <c r="M265" s="241"/>
      <c r="N265" s="242"/>
      <c r="O265" s="242"/>
      <c r="P265" s="242"/>
      <c r="Q265" s="242"/>
      <c r="R265" s="242"/>
      <c r="S265" s="242"/>
      <c r="T265" s="24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4" t="s">
        <v>148</v>
      </c>
      <c r="AU265" s="244" t="s">
        <v>80</v>
      </c>
      <c r="AV265" s="13" t="s">
        <v>80</v>
      </c>
      <c r="AW265" s="13" t="s">
        <v>32</v>
      </c>
      <c r="AX265" s="13" t="s">
        <v>71</v>
      </c>
      <c r="AY265" s="244" t="s">
        <v>133</v>
      </c>
    </row>
    <row r="266" s="14" customFormat="1">
      <c r="A266" s="14"/>
      <c r="B266" s="245"/>
      <c r="C266" s="246"/>
      <c r="D266" s="226" t="s">
        <v>148</v>
      </c>
      <c r="E266" s="247" t="s">
        <v>19</v>
      </c>
      <c r="F266" s="248" t="s">
        <v>206</v>
      </c>
      <c r="G266" s="246"/>
      <c r="H266" s="249">
        <v>759.29999999999995</v>
      </c>
      <c r="I266" s="250"/>
      <c r="J266" s="246"/>
      <c r="K266" s="246"/>
      <c r="L266" s="251"/>
      <c r="M266" s="252"/>
      <c r="N266" s="253"/>
      <c r="O266" s="253"/>
      <c r="P266" s="253"/>
      <c r="Q266" s="253"/>
      <c r="R266" s="253"/>
      <c r="S266" s="253"/>
      <c r="T266" s="25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55" t="s">
        <v>148</v>
      </c>
      <c r="AU266" s="255" t="s">
        <v>80</v>
      </c>
      <c r="AV266" s="14" t="s">
        <v>140</v>
      </c>
      <c r="AW266" s="14" t="s">
        <v>32</v>
      </c>
      <c r="AX266" s="14" t="s">
        <v>78</v>
      </c>
      <c r="AY266" s="255" t="s">
        <v>133</v>
      </c>
    </row>
    <row r="267" s="2" customFormat="1" ht="16.5" customHeight="1">
      <c r="A267" s="39"/>
      <c r="B267" s="40"/>
      <c r="C267" s="256" t="s">
        <v>378</v>
      </c>
      <c r="D267" s="256" t="s">
        <v>261</v>
      </c>
      <c r="E267" s="257" t="s">
        <v>993</v>
      </c>
      <c r="F267" s="258" t="s">
        <v>994</v>
      </c>
      <c r="G267" s="259" t="s">
        <v>138</v>
      </c>
      <c r="H267" s="260">
        <v>705.28300000000002</v>
      </c>
      <c r="I267" s="261"/>
      <c r="J267" s="262">
        <f>ROUND(I267*H267,2)</f>
        <v>0</v>
      </c>
      <c r="K267" s="258" t="s">
        <v>139</v>
      </c>
      <c r="L267" s="263"/>
      <c r="M267" s="264" t="s">
        <v>19</v>
      </c>
      <c r="N267" s="265" t="s">
        <v>42</v>
      </c>
      <c r="O267" s="85"/>
      <c r="P267" s="222">
        <f>O267*H267</f>
        <v>0</v>
      </c>
      <c r="Q267" s="222">
        <v>0.13100000000000001</v>
      </c>
      <c r="R267" s="222">
        <f>Q267*H267</f>
        <v>92.392073000000011</v>
      </c>
      <c r="S267" s="222">
        <v>0</v>
      </c>
      <c r="T267" s="223">
        <f>S267*H267</f>
        <v>0</v>
      </c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R267" s="224" t="s">
        <v>194</v>
      </c>
      <c r="AT267" s="224" t="s">
        <v>261</v>
      </c>
      <c r="AU267" s="224" t="s">
        <v>80</v>
      </c>
      <c r="AY267" s="18" t="s">
        <v>133</v>
      </c>
      <c r="BE267" s="225">
        <f>IF(N267="základní",J267,0)</f>
        <v>0</v>
      </c>
      <c r="BF267" s="225">
        <f>IF(N267="snížená",J267,0)</f>
        <v>0</v>
      </c>
      <c r="BG267" s="225">
        <f>IF(N267="zákl. přenesená",J267,0)</f>
        <v>0</v>
      </c>
      <c r="BH267" s="225">
        <f>IF(N267="sníž. přenesená",J267,0)</f>
        <v>0</v>
      </c>
      <c r="BI267" s="225">
        <f>IF(N267="nulová",J267,0)</f>
        <v>0</v>
      </c>
      <c r="BJ267" s="18" t="s">
        <v>78</v>
      </c>
      <c r="BK267" s="225">
        <f>ROUND(I267*H267,2)</f>
        <v>0</v>
      </c>
      <c r="BL267" s="18" t="s">
        <v>140</v>
      </c>
      <c r="BM267" s="224" t="s">
        <v>995</v>
      </c>
    </row>
    <row r="268" s="2" customFormat="1">
      <c r="A268" s="39"/>
      <c r="B268" s="40"/>
      <c r="C268" s="41"/>
      <c r="D268" s="226" t="s">
        <v>142</v>
      </c>
      <c r="E268" s="41"/>
      <c r="F268" s="227" t="s">
        <v>994</v>
      </c>
      <c r="G268" s="41"/>
      <c r="H268" s="41"/>
      <c r="I268" s="228"/>
      <c r="J268" s="41"/>
      <c r="K268" s="41"/>
      <c r="L268" s="45"/>
      <c r="M268" s="229"/>
      <c r="N268" s="230"/>
      <c r="O268" s="85"/>
      <c r="P268" s="85"/>
      <c r="Q268" s="85"/>
      <c r="R268" s="85"/>
      <c r="S268" s="85"/>
      <c r="T268" s="86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T268" s="18" t="s">
        <v>142</v>
      </c>
      <c r="AU268" s="18" t="s">
        <v>80</v>
      </c>
    </row>
    <row r="269" s="13" customFormat="1">
      <c r="A269" s="13"/>
      <c r="B269" s="234"/>
      <c r="C269" s="235"/>
      <c r="D269" s="226" t="s">
        <v>148</v>
      </c>
      <c r="E269" s="236" t="s">
        <v>19</v>
      </c>
      <c r="F269" s="237" t="s">
        <v>996</v>
      </c>
      <c r="G269" s="235"/>
      <c r="H269" s="238">
        <v>698.29999999999995</v>
      </c>
      <c r="I269" s="239"/>
      <c r="J269" s="235"/>
      <c r="K269" s="235"/>
      <c r="L269" s="240"/>
      <c r="M269" s="241"/>
      <c r="N269" s="242"/>
      <c r="O269" s="242"/>
      <c r="P269" s="242"/>
      <c r="Q269" s="242"/>
      <c r="R269" s="242"/>
      <c r="S269" s="242"/>
      <c r="T269" s="24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4" t="s">
        <v>148</v>
      </c>
      <c r="AU269" s="244" t="s">
        <v>80</v>
      </c>
      <c r="AV269" s="13" t="s">
        <v>80</v>
      </c>
      <c r="AW269" s="13" t="s">
        <v>32</v>
      </c>
      <c r="AX269" s="13" t="s">
        <v>78</v>
      </c>
      <c r="AY269" s="244" t="s">
        <v>133</v>
      </c>
    </row>
    <row r="270" s="13" customFormat="1">
      <c r="A270" s="13"/>
      <c r="B270" s="234"/>
      <c r="C270" s="235"/>
      <c r="D270" s="226" t="s">
        <v>148</v>
      </c>
      <c r="E270" s="235"/>
      <c r="F270" s="237" t="s">
        <v>997</v>
      </c>
      <c r="G270" s="235"/>
      <c r="H270" s="238">
        <v>705.28300000000002</v>
      </c>
      <c r="I270" s="239"/>
      <c r="J270" s="235"/>
      <c r="K270" s="235"/>
      <c r="L270" s="240"/>
      <c r="M270" s="241"/>
      <c r="N270" s="242"/>
      <c r="O270" s="242"/>
      <c r="P270" s="242"/>
      <c r="Q270" s="242"/>
      <c r="R270" s="242"/>
      <c r="S270" s="242"/>
      <c r="T270" s="24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4" t="s">
        <v>148</v>
      </c>
      <c r="AU270" s="244" t="s">
        <v>80</v>
      </c>
      <c r="AV270" s="13" t="s">
        <v>80</v>
      </c>
      <c r="AW270" s="13" t="s">
        <v>4</v>
      </c>
      <c r="AX270" s="13" t="s">
        <v>78</v>
      </c>
      <c r="AY270" s="244" t="s">
        <v>133</v>
      </c>
    </row>
    <row r="271" s="2" customFormat="1" ht="16.5" customHeight="1">
      <c r="A271" s="39"/>
      <c r="B271" s="40"/>
      <c r="C271" s="256" t="s">
        <v>386</v>
      </c>
      <c r="D271" s="256" t="s">
        <v>261</v>
      </c>
      <c r="E271" s="257" t="s">
        <v>998</v>
      </c>
      <c r="F271" s="258" t="s">
        <v>999</v>
      </c>
      <c r="G271" s="259" t="s">
        <v>138</v>
      </c>
      <c r="H271" s="260">
        <v>25.654</v>
      </c>
      <c r="I271" s="261"/>
      <c r="J271" s="262">
        <f>ROUND(I271*H271,2)</f>
        <v>0</v>
      </c>
      <c r="K271" s="258" t="s">
        <v>139</v>
      </c>
      <c r="L271" s="263"/>
      <c r="M271" s="264" t="s">
        <v>19</v>
      </c>
      <c r="N271" s="265" t="s">
        <v>42</v>
      </c>
      <c r="O271" s="85"/>
      <c r="P271" s="222">
        <f>O271*H271</f>
        <v>0</v>
      </c>
      <c r="Q271" s="222">
        <v>0.13100000000000001</v>
      </c>
      <c r="R271" s="222">
        <f>Q271*H271</f>
        <v>3.3606739999999999</v>
      </c>
      <c r="S271" s="222">
        <v>0</v>
      </c>
      <c r="T271" s="223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24" t="s">
        <v>194</v>
      </c>
      <c r="AT271" s="224" t="s">
        <v>261</v>
      </c>
      <c r="AU271" s="224" t="s">
        <v>80</v>
      </c>
      <c r="AY271" s="18" t="s">
        <v>133</v>
      </c>
      <c r="BE271" s="225">
        <f>IF(N271="základní",J271,0)</f>
        <v>0</v>
      </c>
      <c r="BF271" s="225">
        <f>IF(N271="snížená",J271,0)</f>
        <v>0</v>
      </c>
      <c r="BG271" s="225">
        <f>IF(N271="zákl. přenesená",J271,0)</f>
        <v>0</v>
      </c>
      <c r="BH271" s="225">
        <f>IF(N271="sníž. přenesená",J271,0)</f>
        <v>0</v>
      </c>
      <c r="BI271" s="225">
        <f>IF(N271="nulová",J271,0)</f>
        <v>0</v>
      </c>
      <c r="BJ271" s="18" t="s">
        <v>78</v>
      </c>
      <c r="BK271" s="225">
        <f>ROUND(I271*H271,2)</f>
        <v>0</v>
      </c>
      <c r="BL271" s="18" t="s">
        <v>140</v>
      </c>
      <c r="BM271" s="224" t="s">
        <v>1000</v>
      </c>
    </row>
    <row r="272" s="2" customFormat="1">
      <c r="A272" s="39"/>
      <c r="B272" s="40"/>
      <c r="C272" s="41"/>
      <c r="D272" s="226" t="s">
        <v>142</v>
      </c>
      <c r="E272" s="41"/>
      <c r="F272" s="227" t="s">
        <v>999</v>
      </c>
      <c r="G272" s="41"/>
      <c r="H272" s="41"/>
      <c r="I272" s="228"/>
      <c r="J272" s="41"/>
      <c r="K272" s="41"/>
      <c r="L272" s="45"/>
      <c r="M272" s="229"/>
      <c r="N272" s="230"/>
      <c r="O272" s="85"/>
      <c r="P272" s="85"/>
      <c r="Q272" s="85"/>
      <c r="R272" s="85"/>
      <c r="S272" s="85"/>
      <c r="T272" s="86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T272" s="18" t="s">
        <v>142</v>
      </c>
      <c r="AU272" s="18" t="s">
        <v>80</v>
      </c>
    </row>
    <row r="273" s="13" customFormat="1">
      <c r="A273" s="13"/>
      <c r="B273" s="234"/>
      <c r="C273" s="235"/>
      <c r="D273" s="226" t="s">
        <v>148</v>
      </c>
      <c r="E273" s="236" t="s">
        <v>19</v>
      </c>
      <c r="F273" s="237" t="s">
        <v>1001</v>
      </c>
      <c r="G273" s="235"/>
      <c r="H273" s="238">
        <v>25.399999999999999</v>
      </c>
      <c r="I273" s="239"/>
      <c r="J273" s="235"/>
      <c r="K273" s="235"/>
      <c r="L273" s="240"/>
      <c r="M273" s="241"/>
      <c r="N273" s="242"/>
      <c r="O273" s="242"/>
      <c r="P273" s="242"/>
      <c r="Q273" s="242"/>
      <c r="R273" s="242"/>
      <c r="S273" s="242"/>
      <c r="T273" s="24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44" t="s">
        <v>148</v>
      </c>
      <c r="AU273" s="244" t="s">
        <v>80</v>
      </c>
      <c r="AV273" s="13" t="s">
        <v>80</v>
      </c>
      <c r="AW273" s="13" t="s">
        <v>32</v>
      </c>
      <c r="AX273" s="13" t="s">
        <v>78</v>
      </c>
      <c r="AY273" s="244" t="s">
        <v>133</v>
      </c>
    </row>
    <row r="274" s="13" customFormat="1">
      <c r="A274" s="13"/>
      <c r="B274" s="234"/>
      <c r="C274" s="235"/>
      <c r="D274" s="226" t="s">
        <v>148</v>
      </c>
      <c r="E274" s="235"/>
      <c r="F274" s="237" t="s">
        <v>1002</v>
      </c>
      <c r="G274" s="235"/>
      <c r="H274" s="238">
        <v>25.654</v>
      </c>
      <c r="I274" s="239"/>
      <c r="J274" s="235"/>
      <c r="K274" s="235"/>
      <c r="L274" s="240"/>
      <c r="M274" s="241"/>
      <c r="N274" s="242"/>
      <c r="O274" s="242"/>
      <c r="P274" s="242"/>
      <c r="Q274" s="242"/>
      <c r="R274" s="242"/>
      <c r="S274" s="242"/>
      <c r="T274" s="24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4" t="s">
        <v>148</v>
      </c>
      <c r="AU274" s="244" t="s">
        <v>80</v>
      </c>
      <c r="AV274" s="13" t="s">
        <v>80</v>
      </c>
      <c r="AW274" s="13" t="s">
        <v>4</v>
      </c>
      <c r="AX274" s="13" t="s">
        <v>78</v>
      </c>
      <c r="AY274" s="244" t="s">
        <v>133</v>
      </c>
    </row>
    <row r="275" s="2" customFormat="1" ht="16.5" customHeight="1">
      <c r="A275" s="39"/>
      <c r="B275" s="40"/>
      <c r="C275" s="256" t="s">
        <v>395</v>
      </c>
      <c r="D275" s="256" t="s">
        <v>261</v>
      </c>
      <c r="E275" s="257" t="s">
        <v>1003</v>
      </c>
      <c r="F275" s="258" t="s">
        <v>1004</v>
      </c>
      <c r="G275" s="259" t="s">
        <v>138</v>
      </c>
      <c r="H275" s="260">
        <v>32</v>
      </c>
      <c r="I275" s="261"/>
      <c r="J275" s="262">
        <f>ROUND(I275*H275,2)</f>
        <v>0</v>
      </c>
      <c r="K275" s="258" t="s">
        <v>139</v>
      </c>
      <c r="L275" s="263"/>
      <c r="M275" s="264" t="s">
        <v>19</v>
      </c>
      <c r="N275" s="265" t="s">
        <v>42</v>
      </c>
      <c r="O275" s="85"/>
      <c r="P275" s="222">
        <f>O275*H275</f>
        <v>0</v>
      </c>
      <c r="Q275" s="222">
        <v>0.13100000000000001</v>
      </c>
      <c r="R275" s="222">
        <f>Q275*H275</f>
        <v>4.1920000000000002</v>
      </c>
      <c r="S275" s="222">
        <v>0</v>
      </c>
      <c r="T275" s="223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24" t="s">
        <v>194</v>
      </c>
      <c r="AT275" s="224" t="s">
        <v>261</v>
      </c>
      <c r="AU275" s="224" t="s">
        <v>80</v>
      </c>
      <c r="AY275" s="18" t="s">
        <v>133</v>
      </c>
      <c r="BE275" s="225">
        <f>IF(N275="základní",J275,0)</f>
        <v>0</v>
      </c>
      <c r="BF275" s="225">
        <f>IF(N275="snížená",J275,0)</f>
        <v>0</v>
      </c>
      <c r="BG275" s="225">
        <f>IF(N275="zákl. přenesená",J275,0)</f>
        <v>0</v>
      </c>
      <c r="BH275" s="225">
        <f>IF(N275="sníž. přenesená",J275,0)</f>
        <v>0</v>
      </c>
      <c r="BI275" s="225">
        <f>IF(N275="nulová",J275,0)</f>
        <v>0</v>
      </c>
      <c r="BJ275" s="18" t="s">
        <v>78</v>
      </c>
      <c r="BK275" s="225">
        <f>ROUND(I275*H275,2)</f>
        <v>0</v>
      </c>
      <c r="BL275" s="18" t="s">
        <v>140</v>
      </c>
      <c r="BM275" s="224" t="s">
        <v>1005</v>
      </c>
    </row>
    <row r="276" s="2" customFormat="1">
      <c r="A276" s="39"/>
      <c r="B276" s="40"/>
      <c r="C276" s="41"/>
      <c r="D276" s="226" t="s">
        <v>142</v>
      </c>
      <c r="E276" s="41"/>
      <c r="F276" s="227" t="s">
        <v>1004</v>
      </c>
      <c r="G276" s="41"/>
      <c r="H276" s="41"/>
      <c r="I276" s="228"/>
      <c r="J276" s="41"/>
      <c r="K276" s="41"/>
      <c r="L276" s="45"/>
      <c r="M276" s="229"/>
      <c r="N276" s="230"/>
      <c r="O276" s="85"/>
      <c r="P276" s="85"/>
      <c r="Q276" s="85"/>
      <c r="R276" s="85"/>
      <c r="S276" s="85"/>
      <c r="T276" s="86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T276" s="18" t="s">
        <v>142</v>
      </c>
      <c r="AU276" s="18" t="s">
        <v>80</v>
      </c>
    </row>
    <row r="277" s="13" customFormat="1">
      <c r="A277" s="13"/>
      <c r="B277" s="234"/>
      <c r="C277" s="235"/>
      <c r="D277" s="226" t="s">
        <v>148</v>
      </c>
      <c r="E277" s="236" t="s">
        <v>19</v>
      </c>
      <c r="F277" s="237" t="s">
        <v>1006</v>
      </c>
      <c r="G277" s="235"/>
      <c r="H277" s="238">
        <v>32</v>
      </c>
      <c r="I277" s="239"/>
      <c r="J277" s="235"/>
      <c r="K277" s="235"/>
      <c r="L277" s="240"/>
      <c r="M277" s="241"/>
      <c r="N277" s="242"/>
      <c r="O277" s="242"/>
      <c r="P277" s="242"/>
      <c r="Q277" s="242"/>
      <c r="R277" s="242"/>
      <c r="S277" s="242"/>
      <c r="T277" s="24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4" t="s">
        <v>148</v>
      </c>
      <c r="AU277" s="244" t="s">
        <v>80</v>
      </c>
      <c r="AV277" s="13" t="s">
        <v>80</v>
      </c>
      <c r="AW277" s="13" t="s">
        <v>32</v>
      </c>
      <c r="AX277" s="13" t="s">
        <v>78</v>
      </c>
      <c r="AY277" s="244" t="s">
        <v>133</v>
      </c>
    </row>
    <row r="278" s="2" customFormat="1" ht="16.5" customHeight="1">
      <c r="A278" s="39"/>
      <c r="B278" s="40"/>
      <c r="C278" s="213" t="s">
        <v>403</v>
      </c>
      <c r="D278" s="213" t="s">
        <v>135</v>
      </c>
      <c r="E278" s="214" t="s">
        <v>738</v>
      </c>
      <c r="F278" s="215" t="s">
        <v>739</v>
      </c>
      <c r="G278" s="216" t="s">
        <v>138</v>
      </c>
      <c r="H278" s="217">
        <v>10</v>
      </c>
      <c r="I278" s="218"/>
      <c r="J278" s="219">
        <f>ROUND(I278*H278,2)</f>
        <v>0</v>
      </c>
      <c r="K278" s="215" t="s">
        <v>139</v>
      </c>
      <c r="L278" s="45"/>
      <c r="M278" s="220" t="s">
        <v>19</v>
      </c>
      <c r="N278" s="221" t="s">
        <v>42</v>
      </c>
      <c r="O278" s="85"/>
      <c r="P278" s="222">
        <f>O278*H278</f>
        <v>0</v>
      </c>
      <c r="Q278" s="222">
        <v>0.085650000000000004</v>
      </c>
      <c r="R278" s="222">
        <f>Q278*H278</f>
        <v>0.85650000000000004</v>
      </c>
      <c r="S278" s="222">
        <v>0</v>
      </c>
      <c r="T278" s="223">
        <f>S278*H278</f>
        <v>0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24" t="s">
        <v>140</v>
      </c>
      <c r="AT278" s="224" t="s">
        <v>135</v>
      </c>
      <c r="AU278" s="224" t="s">
        <v>80</v>
      </c>
      <c r="AY278" s="18" t="s">
        <v>133</v>
      </c>
      <c r="BE278" s="225">
        <f>IF(N278="základní",J278,0)</f>
        <v>0</v>
      </c>
      <c r="BF278" s="225">
        <f>IF(N278="snížená",J278,0)</f>
        <v>0</v>
      </c>
      <c r="BG278" s="225">
        <f>IF(N278="zákl. přenesená",J278,0)</f>
        <v>0</v>
      </c>
      <c r="BH278" s="225">
        <f>IF(N278="sníž. přenesená",J278,0)</f>
        <v>0</v>
      </c>
      <c r="BI278" s="225">
        <f>IF(N278="nulová",J278,0)</f>
        <v>0</v>
      </c>
      <c r="BJ278" s="18" t="s">
        <v>78</v>
      </c>
      <c r="BK278" s="225">
        <f>ROUND(I278*H278,2)</f>
        <v>0</v>
      </c>
      <c r="BL278" s="18" t="s">
        <v>140</v>
      </c>
      <c r="BM278" s="224" t="s">
        <v>1007</v>
      </c>
    </row>
    <row r="279" s="2" customFormat="1">
      <c r="A279" s="39"/>
      <c r="B279" s="40"/>
      <c r="C279" s="41"/>
      <c r="D279" s="226" t="s">
        <v>142</v>
      </c>
      <c r="E279" s="41"/>
      <c r="F279" s="227" t="s">
        <v>741</v>
      </c>
      <c r="G279" s="41"/>
      <c r="H279" s="41"/>
      <c r="I279" s="228"/>
      <c r="J279" s="41"/>
      <c r="K279" s="41"/>
      <c r="L279" s="45"/>
      <c r="M279" s="229"/>
      <c r="N279" s="230"/>
      <c r="O279" s="85"/>
      <c r="P279" s="85"/>
      <c r="Q279" s="85"/>
      <c r="R279" s="85"/>
      <c r="S279" s="85"/>
      <c r="T279" s="86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T279" s="18" t="s">
        <v>142</v>
      </c>
      <c r="AU279" s="18" t="s">
        <v>80</v>
      </c>
    </row>
    <row r="280" s="2" customFormat="1">
      <c r="A280" s="39"/>
      <c r="B280" s="40"/>
      <c r="C280" s="41"/>
      <c r="D280" s="231" t="s">
        <v>144</v>
      </c>
      <c r="E280" s="41"/>
      <c r="F280" s="232" t="s">
        <v>742</v>
      </c>
      <c r="G280" s="41"/>
      <c r="H280" s="41"/>
      <c r="I280" s="228"/>
      <c r="J280" s="41"/>
      <c r="K280" s="41"/>
      <c r="L280" s="45"/>
      <c r="M280" s="229"/>
      <c r="N280" s="230"/>
      <c r="O280" s="85"/>
      <c r="P280" s="85"/>
      <c r="Q280" s="85"/>
      <c r="R280" s="85"/>
      <c r="S280" s="85"/>
      <c r="T280" s="86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T280" s="18" t="s">
        <v>144</v>
      </c>
      <c r="AU280" s="18" t="s">
        <v>80</v>
      </c>
    </row>
    <row r="281" s="2" customFormat="1">
      <c r="A281" s="39"/>
      <c r="B281" s="40"/>
      <c r="C281" s="41"/>
      <c r="D281" s="226" t="s">
        <v>146</v>
      </c>
      <c r="E281" s="41"/>
      <c r="F281" s="233" t="s">
        <v>743</v>
      </c>
      <c r="G281" s="41"/>
      <c r="H281" s="41"/>
      <c r="I281" s="228"/>
      <c r="J281" s="41"/>
      <c r="K281" s="41"/>
      <c r="L281" s="45"/>
      <c r="M281" s="229"/>
      <c r="N281" s="230"/>
      <c r="O281" s="85"/>
      <c r="P281" s="85"/>
      <c r="Q281" s="85"/>
      <c r="R281" s="85"/>
      <c r="S281" s="85"/>
      <c r="T281" s="86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T281" s="18" t="s">
        <v>146</v>
      </c>
      <c r="AU281" s="18" t="s">
        <v>80</v>
      </c>
    </row>
    <row r="282" s="13" customFormat="1">
      <c r="A282" s="13"/>
      <c r="B282" s="234"/>
      <c r="C282" s="235"/>
      <c r="D282" s="226" t="s">
        <v>148</v>
      </c>
      <c r="E282" s="236" t="s">
        <v>19</v>
      </c>
      <c r="F282" s="237" t="s">
        <v>1008</v>
      </c>
      <c r="G282" s="235"/>
      <c r="H282" s="238">
        <v>10</v>
      </c>
      <c r="I282" s="239"/>
      <c r="J282" s="235"/>
      <c r="K282" s="235"/>
      <c r="L282" s="240"/>
      <c r="M282" s="241"/>
      <c r="N282" s="242"/>
      <c r="O282" s="242"/>
      <c r="P282" s="242"/>
      <c r="Q282" s="242"/>
      <c r="R282" s="242"/>
      <c r="S282" s="242"/>
      <c r="T282" s="24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4" t="s">
        <v>148</v>
      </c>
      <c r="AU282" s="244" t="s">
        <v>80</v>
      </c>
      <c r="AV282" s="13" t="s">
        <v>80</v>
      </c>
      <c r="AW282" s="13" t="s">
        <v>32</v>
      </c>
      <c r="AX282" s="13" t="s">
        <v>78</v>
      </c>
      <c r="AY282" s="244" t="s">
        <v>133</v>
      </c>
    </row>
    <row r="283" s="2" customFormat="1" ht="16.5" customHeight="1">
      <c r="A283" s="39"/>
      <c r="B283" s="40"/>
      <c r="C283" s="256" t="s">
        <v>409</v>
      </c>
      <c r="D283" s="256" t="s">
        <v>261</v>
      </c>
      <c r="E283" s="257" t="s">
        <v>745</v>
      </c>
      <c r="F283" s="258" t="s">
        <v>746</v>
      </c>
      <c r="G283" s="259" t="s">
        <v>138</v>
      </c>
      <c r="H283" s="260">
        <v>10.300000000000001</v>
      </c>
      <c r="I283" s="261"/>
      <c r="J283" s="262">
        <f>ROUND(I283*H283,2)</f>
        <v>0</v>
      </c>
      <c r="K283" s="258" t="s">
        <v>139</v>
      </c>
      <c r="L283" s="263"/>
      <c r="M283" s="264" t="s">
        <v>19</v>
      </c>
      <c r="N283" s="265" t="s">
        <v>42</v>
      </c>
      <c r="O283" s="85"/>
      <c r="P283" s="222">
        <f>O283*H283</f>
        <v>0</v>
      </c>
      <c r="Q283" s="222">
        <v>0.17599999999999999</v>
      </c>
      <c r="R283" s="222">
        <f>Q283*H283</f>
        <v>1.8128</v>
      </c>
      <c r="S283" s="222">
        <v>0</v>
      </c>
      <c r="T283" s="223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24" t="s">
        <v>194</v>
      </c>
      <c r="AT283" s="224" t="s">
        <v>261</v>
      </c>
      <c r="AU283" s="224" t="s">
        <v>80</v>
      </c>
      <c r="AY283" s="18" t="s">
        <v>133</v>
      </c>
      <c r="BE283" s="225">
        <f>IF(N283="základní",J283,0)</f>
        <v>0</v>
      </c>
      <c r="BF283" s="225">
        <f>IF(N283="snížená",J283,0)</f>
        <v>0</v>
      </c>
      <c r="BG283" s="225">
        <f>IF(N283="zákl. přenesená",J283,0)</f>
        <v>0</v>
      </c>
      <c r="BH283" s="225">
        <f>IF(N283="sníž. přenesená",J283,0)</f>
        <v>0</v>
      </c>
      <c r="BI283" s="225">
        <f>IF(N283="nulová",J283,0)</f>
        <v>0</v>
      </c>
      <c r="BJ283" s="18" t="s">
        <v>78</v>
      </c>
      <c r="BK283" s="225">
        <f>ROUND(I283*H283,2)</f>
        <v>0</v>
      </c>
      <c r="BL283" s="18" t="s">
        <v>140</v>
      </c>
      <c r="BM283" s="224" t="s">
        <v>1009</v>
      </c>
    </row>
    <row r="284" s="2" customFormat="1">
      <c r="A284" s="39"/>
      <c r="B284" s="40"/>
      <c r="C284" s="41"/>
      <c r="D284" s="226" t="s">
        <v>142</v>
      </c>
      <c r="E284" s="41"/>
      <c r="F284" s="227" t="s">
        <v>746</v>
      </c>
      <c r="G284" s="41"/>
      <c r="H284" s="41"/>
      <c r="I284" s="228"/>
      <c r="J284" s="41"/>
      <c r="K284" s="41"/>
      <c r="L284" s="45"/>
      <c r="M284" s="229"/>
      <c r="N284" s="230"/>
      <c r="O284" s="85"/>
      <c r="P284" s="85"/>
      <c r="Q284" s="85"/>
      <c r="R284" s="85"/>
      <c r="S284" s="85"/>
      <c r="T284" s="86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T284" s="18" t="s">
        <v>142</v>
      </c>
      <c r="AU284" s="18" t="s">
        <v>80</v>
      </c>
    </row>
    <row r="285" s="13" customFormat="1">
      <c r="A285" s="13"/>
      <c r="B285" s="234"/>
      <c r="C285" s="235"/>
      <c r="D285" s="226" t="s">
        <v>148</v>
      </c>
      <c r="E285" s="236" t="s">
        <v>19</v>
      </c>
      <c r="F285" s="237" t="s">
        <v>217</v>
      </c>
      <c r="G285" s="235"/>
      <c r="H285" s="238">
        <v>10</v>
      </c>
      <c r="I285" s="239"/>
      <c r="J285" s="235"/>
      <c r="K285" s="235"/>
      <c r="L285" s="240"/>
      <c r="M285" s="241"/>
      <c r="N285" s="242"/>
      <c r="O285" s="242"/>
      <c r="P285" s="242"/>
      <c r="Q285" s="242"/>
      <c r="R285" s="242"/>
      <c r="S285" s="242"/>
      <c r="T285" s="24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4" t="s">
        <v>148</v>
      </c>
      <c r="AU285" s="244" t="s">
        <v>80</v>
      </c>
      <c r="AV285" s="13" t="s">
        <v>80</v>
      </c>
      <c r="AW285" s="13" t="s">
        <v>32</v>
      </c>
      <c r="AX285" s="13" t="s">
        <v>78</v>
      </c>
      <c r="AY285" s="244" t="s">
        <v>133</v>
      </c>
    </row>
    <row r="286" s="13" customFormat="1">
      <c r="A286" s="13"/>
      <c r="B286" s="234"/>
      <c r="C286" s="235"/>
      <c r="D286" s="226" t="s">
        <v>148</v>
      </c>
      <c r="E286" s="235"/>
      <c r="F286" s="237" t="s">
        <v>1010</v>
      </c>
      <c r="G286" s="235"/>
      <c r="H286" s="238">
        <v>10.300000000000001</v>
      </c>
      <c r="I286" s="239"/>
      <c r="J286" s="235"/>
      <c r="K286" s="235"/>
      <c r="L286" s="240"/>
      <c r="M286" s="241"/>
      <c r="N286" s="242"/>
      <c r="O286" s="242"/>
      <c r="P286" s="242"/>
      <c r="Q286" s="242"/>
      <c r="R286" s="242"/>
      <c r="S286" s="242"/>
      <c r="T286" s="24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4" t="s">
        <v>148</v>
      </c>
      <c r="AU286" s="244" t="s">
        <v>80</v>
      </c>
      <c r="AV286" s="13" t="s">
        <v>80</v>
      </c>
      <c r="AW286" s="13" t="s">
        <v>4</v>
      </c>
      <c r="AX286" s="13" t="s">
        <v>78</v>
      </c>
      <c r="AY286" s="244" t="s">
        <v>133</v>
      </c>
    </row>
    <row r="287" s="12" customFormat="1" ht="22.8" customHeight="1">
      <c r="A287" s="12"/>
      <c r="B287" s="197"/>
      <c r="C287" s="198"/>
      <c r="D287" s="199" t="s">
        <v>70</v>
      </c>
      <c r="E287" s="211" t="s">
        <v>178</v>
      </c>
      <c r="F287" s="211" t="s">
        <v>1011</v>
      </c>
      <c r="G287" s="198"/>
      <c r="H287" s="198"/>
      <c r="I287" s="201"/>
      <c r="J287" s="212">
        <f>BK287</f>
        <v>0</v>
      </c>
      <c r="K287" s="198"/>
      <c r="L287" s="203"/>
      <c r="M287" s="204"/>
      <c r="N287" s="205"/>
      <c r="O287" s="205"/>
      <c r="P287" s="206">
        <f>SUM(P288:P291)</f>
        <v>0</v>
      </c>
      <c r="Q287" s="205"/>
      <c r="R287" s="206">
        <f>SUM(R288:R291)</f>
        <v>1.1575200000000001</v>
      </c>
      <c r="S287" s="205"/>
      <c r="T287" s="207">
        <f>SUM(T288:T291)</f>
        <v>0</v>
      </c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R287" s="208" t="s">
        <v>78</v>
      </c>
      <c r="AT287" s="209" t="s">
        <v>70</v>
      </c>
      <c r="AU287" s="209" t="s">
        <v>78</v>
      </c>
      <c r="AY287" s="208" t="s">
        <v>133</v>
      </c>
      <c r="BK287" s="210">
        <f>SUM(BK288:BK291)</f>
        <v>0</v>
      </c>
    </row>
    <row r="288" s="2" customFormat="1" ht="16.5" customHeight="1">
      <c r="A288" s="39"/>
      <c r="B288" s="40"/>
      <c r="C288" s="213" t="s">
        <v>415</v>
      </c>
      <c r="D288" s="213" t="s">
        <v>135</v>
      </c>
      <c r="E288" s="214" t="s">
        <v>1012</v>
      </c>
      <c r="F288" s="215" t="s">
        <v>1013</v>
      </c>
      <c r="G288" s="216" t="s">
        <v>138</v>
      </c>
      <c r="H288" s="217">
        <v>4.2000000000000002</v>
      </c>
      <c r="I288" s="218"/>
      <c r="J288" s="219">
        <f>ROUND(I288*H288,2)</f>
        <v>0</v>
      </c>
      <c r="K288" s="215" t="s">
        <v>139</v>
      </c>
      <c r="L288" s="45"/>
      <c r="M288" s="220" t="s">
        <v>19</v>
      </c>
      <c r="N288" s="221" t="s">
        <v>42</v>
      </c>
      <c r="O288" s="85"/>
      <c r="P288" s="222">
        <f>O288*H288</f>
        <v>0</v>
      </c>
      <c r="Q288" s="222">
        <v>0.27560000000000001</v>
      </c>
      <c r="R288" s="222">
        <f>Q288*H288</f>
        <v>1.1575200000000001</v>
      </c>
      <c r="S288" s="222">
        <v>0</v>
      </c>
      <c r="T288" s="223">
        <f>S288*H288</f>
        <v>0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24" t="s">
        <v>140</v>
      </c>
      <c r="AT288" s="224" t="s">
        <v>135</v>
      </c>
      <c r="AU288" s="224" t="s">
        <v>80</v>
      </c>
      <c r="AY288" s="18" t="s">
        <v>133</v>
      </c>
      <c r="BE288" s="225">
        <f>IF(N288="základní",J288,0)</f>
        <v>0</v>
      </c>
      <c r="BF288" s="225">
        <f>IF(N288="snížená",J288,0)</f>
        <v>0</v>
      </c>
      <c r="BG288" s="225">
        <f>IF(N288="zákl. přenesená",J288,0)</f>
        <v>0</v>
      </c>
      <c r="BH288" s="225">
        <f>IF(N288="sníž. přenesená",J288,0)</f>
        <v>0</v>
      </c>
      <c r="BI288" s="225">
        <f>IF(N288="nulová",J288,0)</f>
        <v>0</v>
      </c>
      <c r="BJ288" s="18" t="s">
        <v>78</v>
      </c>
      <c r="BK288" s="225">
        <f>ROUND(I288*H288,2)</f>
        <v>0</v>
      </c>
      <c r="BL288" s="18" t="s">
        <v>140</v>
      </c>
      <c r="BM288" s="224" t="s">
        <v>1014</v>
      </c>
    </row>
    <row r="289" s="2" customFormat="1">
      <c r="A289" s="39"/>
      <c r="B289" s="40"/>
      <c r="C289" s="41"/>
      <c r="D289" s="226" t="s">
        <v>142</v>
      </c>
      <c r="E289" s="41"/>
      <c r="F289" s="227" t="s">
        <v>1015</v>
      </c>
      <c r="G289" s="41"/>
      <c r="H289" s="41"/>
      <c r="I289" s="228"/>
      <c r="J289" s="41"/>
      <c r="K289" s="41"/>
      <c r="L289" s="45"/>
      <c r="M289" s="229"/>
      <c r="N289" s="230"/>
      <c r="O289" s="85"/>
      <c r="P289" s="85"/>
      <c r="Q289" s="85"/>
      <c r="R289" s="85"/>
      <c r="S289" s="85"/>
      <c r="T289" s="86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T289" s="18" t="s">
        <v>142</v>
      </c>
      <c r="AU289" s="18" t="s">
        <v>80</v>
      </c>
    </row>
    <row r="290" s="2" customFormat="1">
      <c r="A290" s="39"/>
      <c r="B290" s="40"/>
      <c r="C290" s="41"/>
      <c r="D290" s="231" t="s">
        <v>144</v>
      </c>
      <c r="E290" s="41"/>
      <c r="F290" s="232" t="s">
        <v>1016</v>
      </c>
      <c r="G290" s="41"/>
      <c r="H290" s="41"/>
      <c r="I290" s="228"/>
      <c r="J290" s="41"/>
      <c r="K290" s="41"/>
      <c r="L290" s="45"/>
      <c r="M290" s="229"/>
      <c r="N290" s="230"/>
      <c r="O290" s="85"/>
      <c r="P290" s="85"/>
      <c r="Q290" s="85"/>
      <c r="R290" s="85"/>
      <c r="S290" s="85"/>
      <c r="T290" s="86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T290" s="18" t="s">
        <v>144</v>
      </c>
      <c r="AU290" s="18" t="s">
        <v>80</v>
      </c>
    </row>
    <row r="291" s="13" customFormat="1">
      <c r="A291" s="13"/>
      <c r="B291" s="234"/>
      <c r="C291" s="235"/>
      <c r="D291" s="226" t="s">
        <v>148</v>
      </c>
      <c r="E291" s="236" t="s">
        <v>19</v>
      </c>
      <c r="F291" s="237" t="s">
        <v>1017</v>
      </c>
      <c r="G291" s="235"/>
      <c r="H291" s="238">
        <v>4.2000000000000002</v>
      </c>
      <c r="I291" s="239"/>
      <c r="J291" s="235"/>
      <c r="K291" s="235"/>
      <c r="L291" s="240"/>
      <c r="M291" s="241"/>
      <c r="N291" s="242"/>
      <c r="O291" s="242"/>
      <c r="P291" s="242"/>
      <c r="Q291" s="242"/>
      <c r="R291" s="242"/>
      <c r="S291" s="242"/>
      <c r="T291" s="24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44" t="s">
        <v>148</v>
      </c>
      <c r="AU291" s="244" t="s">
        <v>80</v>
      </c>
      <c r="AV291" s="13" t="s">
        <v>80</v>
      </c>
      <c r="AW291" s="13" t="s">
        <v>32</v>
      </c>
      <c r="AX291" s="13" t="s">
        <v>78</v>
      </c>
      <c r="AY291" s="244" t="s">
        <v>133</v>
      </c>
    </row>
    <row r="292" s="12" customFormat="1" ht="22.8" customHeight="1">
      <c r="A292" s="12"/>
      <c r="B292" s="197"/>
      <c r="C292" s="198"/>
      <c r="D292" s="199" t="s">
        <v>70</v>
      </c>
      <c r="E292" s="211" t="s">
        <v>194</v>
      </c>
      <c r="F292" s="211" t="s">
        <v>394</v>
      </c>
      <c r="G292" s="198"/>
      <c r="H292" s="198"/>
      <c r="I292" s="201"/>
      <c r="J292" s="212">
        <f>BK292</f>
        <v>0</v>
      </c>
      <c r="K292" s="198"/>
      <c r="L292" s="203"/>
      <c r="M292" s="204"/>
      <c r="N292" s="205"/>
      <c r="O292" s="205"/>
      <c r="P292" s="206">
        <f>SUM(P293:P302)</f>
        <v>0</v>
      </c>
      <c r="Q292" s="205"/>
      <c r="R292" s="206">
        <f>SUM(R293:R302)</f>
        <v>2.28728</v>
      </c>
      <c r="S292" s="205"/>
      <c r="T292" s="207">
        <f>SUM(T293:T302)</f>
        <v>0</v>
      </c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R292" s="208" t="s">
        <v>78</v>
      </c>
      <c r="AT292" s="209" t="s">
        <v>70</v>
      </c>
      <c r="AU292" s="209" t="s">
        <v>78</v>
      </c>
      <c r="AY292" s="208" t="s">
        <v>133</v>
      </c>
      <c r="BK292" s="210">
        <f>SUM(BK293:BK302)</f>
        <v>0</v>
      </c>
    </row>
    <row r="293" s="2" customFormat="1" ht="16.5" customHeight="1">
      <c r="A293" s="39"/>
      <c r="B293" s="40"/>
      <c r="C293" s="213" t="s">
        <v>421</v>
      </c>
      <c r="D293" s="213" t="s">
        <v>135</v>
      </c>
      <c r="E293" s="214" t="s">
        <v>453</v>
      </c>
      <c r="F293" s="215" t="s">
        <v>454</v>
      </c>
      <c r="G293" s="216" t="s">
        <v>406</v>
      </c>
      <c r="H293" s="217">
        <v>1</v>
      </c>
      <c r="I293" s="218"/>
      <c r="J293" s="219">
        <f>ROUND(I293*H293,2)</f>
        <v>0</v>
      </c>
      <c r="K293" s="215" t="s">
        <v>139</v>
      </c>
      <c r="L293" s="45"/>
      <c r="M293" s="220" t="s">
        <v>19</v>
      </c>
      <c r="N293" s="221" t="s">
        <v>42</v>
      </c>
      <c r="O293" s="85"/>
      <c r="P293" s="222">
        <f>O293*H293</f>
        <v>0</v>
      </c>
      <c r="Q293" s="222">
        <v>0.42080000000000001</v>
      </c>
      <c r="R293" s="222">
        <f>Q293*H293</f>
        <v>0.42080000000000001</v>
      </c>
      <c r="S293" s="222">
        <v>0</v>
      </c>
      <c r="T293" s="223">
        <f>S293*H293</f>
        <v>0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24" t="s">
        <v>140</v>
      </c>
      <c r="AT293" s="224" t="s">
        <v>135</v>
      </c>
      <c r="AU293" s="224" t="s">
        <v>80</v>
      </c>
      <c r="AY293" s="18" t="s">
        <v>133</v>
      </c>
      <c r="BE293" s="225">
        <f>IF(N293="základní",J293,0)</f>
        <v>0</v>
      </c>
      <c r="BF293" s="225">
        <f>IF(N293="snížená",J293,0)</f>
        <v>0</v>
      </c>
      <c r="BG293" s="225">
        <f>IF(N293="zákl. přenesená",J293,0)</f>
        <v>0</v>
      </c>
      <c r="BH293" s="225">
        <f>IF(N293="sníž. přenesená",J293,0)</f>
        <v>0</v>
      </c>
      <c r="BI293" s="225">
        <f>IF(N293="nulová",J293,0)</f>
        <v>0</v>
      </c>
      <c r="BJ293" s="18" t="s">
        <v>78</v>
      </c>
      <c r="BK293" s="225">
        <f>ROUND(I293*H293,2)</f>
        <v>0</v>
      </c>
      <c r="BL293" s="18" t="s">
        <v>140</v>
      </c>
      <c r="BM293" s="224" t="s">
        <v>1018</v>
      </c>
    </row>
    <row r="294" s="2" customFormat="1">
      <c r="A294" s="39"/>
      <c r="B294" s="40"/>
      <c r="C294" s="41"/>
      <c r="D294" s="226" t="s">
        <v>142</v>
      </c>
      <c r="E294" s="41"/>
      <c r="F294" s="227" t="s">
        <v>454</v>
      </c>
      <c r="G294" s="41"/>
      <c r="H294" s="41"/>
      <c r="I294" s="228"/>
      <c r="J294" s="41"/>
      <c r="K294" s="41"/>
      <c r="L294" s="45"/>
      <c r="M294" s="229"/>
      <c r="N294" s="230"/>
      <c r="O294" s="85"/>
      <c r="P294" s="85"/>
      <c r="Q294" s="85"/>
      <c r="R294" s="85"/>
      <c r="S294" s="85"/>
      <c r="T294" s="86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T294" s="18" t="s">
        <v>142</v>
      </c>
      <c r="AU294" s="18" t="s">
        <v>80</v>
      </c>
    </row>
    <row r="295" s="2" customFormat="1">
      <c r="A295" s="39"/>
      <c r="B295" s="40"/>
      <c r="C295" s="41"/>
      <c r="D295" s="231" t="s">
        <v>144</v>
      </c>
      <c r="E295" s="41"/>
      <c r="F295" s="232" t="s">
        <v>456</v>
      </c>
      <c r="G295" s="41"/>
      <c r="H295" s="41"/>
      <c r="I295" s="228"/>
      <c r="J295" s="41"/>
      <c r="K295" s="41"/>
      <c r="L295" s="45"/>
      <c r="M295" s="229"/>
      <c r="N295" s="230"/>
      <c r="O295" s="85"/>
      <c r="P295" s="85"/>
      <c r="Q295" s="85"/>
      <c r="R295" s="85"/>
      <c r="S295" s="85"/>
      <c r="T295" s="86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T295" s="18" t="s">
        <v>144</v>
      </c>
      <c r="AU295" s="18" t="s">
        <v>80</v>
      </c>
    </row>
    <row r="296" s="2" customFormat="1">
      <c r="A296" s="39"/>
      <c r="B296" s="40"/>
      <c r="C296" s="41"/>
      <c r="D296" s="226" t="s">
        <v>146</v>
      </c>
      <c r="E296" s="41"/>
      <c r="F296" s="233" t="s">
        <v>451</v>
      </c>
      <c r="G296" s="41"/>
      <c r="H296" s="41"/>
      <c r="I296" s="228"/>
      <c r="J296" s="41"/>
      <c r="K296" s="41"/>
      <c r="L296" s="45"/>
      <c r="M296" s="229"/>
      <c r="N296" s="230"/>
      <c r="O296" s="85"/>
      <c r="P296" s="85"/>
      <c r="Q296" s="85"/>
      <c r="R296" s="85"/>
      <c r="S296" s="85"/>
      <c r="T296" s="86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T296" s="18" t="s">
        <v>146</v>
      </c>
      <c r="AU296" s="18" t="s">
        <v>80</v>
      </c>
    </row>
    <row r="297" s="13" customFormat="1">
      <c r="A297" s="13"/>
      <c r="B297" s="234"/>
      <c r="C297" s="235"/>
      <c r="D297" s="226" t="s">
        <v>148</v>
      </c>
      <c r="E297" s="236" t="s">
        <v>19</v>
      </c>
      <c r="F297" s="237" t="s">
        <v>78</v>
      </c>
      <c r="G297" s="235"/>
      <c r="H297" s="238">
        <v>1</v>
      </c>
      <c r="I297" s="239"/>
      <c r="J297" s="235"/>
      <c r="K297" s="235"/>
      <c r="L297" s="240"/>
      <c r="M297" s="241"/>
      <c r="N297" s="242"/>
      <c r="O297" s="242"/>
      <c r="P297" s="242"/>
      <c r="Q297" s="242"/>
      <c r="R297" s="242"/>
      <c r="S297" s="242"/>
      <c r="T297" s="24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4" t="s">
        <v>148</v>
      </c>
      <c r="AU297" s="244" t="s">
        <v>80</v>
      </c>
      <c r="AV297" s="13" t="s">
        <v>80</v>
      </c>
      <c r="AW297" s="13" t="s">
        <v>32</v>
      </c>
      <c r="AX297" s="13" t="s">
        <v>78</v>
      </c>
      <c r="AY297" s="244" t="s">
        <v>133</v>
      </c>
    </row>
    <row r="298" s="2" customFormat="1" ht="21.75" customHeight="1">
      <c r="A298" s="39"/>
      <c r="B298" s="40"/>
      <c r="C298" s="213" t="s">
        <v>427</v>
      </c>
      <c r="D298" s="213" t="s">
        <v>135</v>
      </c>
      <c r="E298" s="214" t="s">
        <v>458</v>
      </c>
      <c r="F298" s="215" t="s">
        <v>459</v>
      </c>
      <c r="G298" s="216" t="s">
        <v>406</v>
      </c>
      <c r="H298" s="217">
        <v>6</v>
      </c>
      <c r="I298" s="218"/>
      <c r="J298" s="219">
        <f>ROUND(I298*H298,2)</f>
        <v>0</v>
      </c>
      <c r="K298" s="215" t="s">
        <v>139</v>
      </c>
      <c r="L298" s="45"/>
      <c r="M298" s="220" t="s">
        <v>19</v>
      </c>
      <c r="N298" s="221" t="s">
        <v>42</v>
      </c>
      <c r="O298" s="85"/>
      <c r="P298" s="222">
        <f>O298*H298</f>
        <v>0</v>
      </c>
      <c r="Q298" s="222">
        <v>0.31108000000000002</v>
      </c>
      <c r="R298" s="222">
        <f>Q298*H298</f>
        <v>1.8664800000000001</v>
      </c>
      <c r="S298" s="222">
        <v>0</v>
      </c>
      <c r="T298" s="223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24" t="s">
        <v>140</v>
      </c>
      <c r="AT298" s="224" t="s">
        <v>135</v>
      </c>
      <c r="AU298" s="224" t="s">
        <v>80</v>
      </c>
      <c r="AY298" s="18" t="s">
        <v>133</v>
      </c>
      <c r="BE298" s="225">
        <f>IF(N298="základní",J298,0)</f>
        <v>0</v>
      </c>
      <c r="BF298" s="225">
        <f>IF(N298="snížená",J298,0)</f>
        <v>0</v>
      </c>
      <c r="BG298" s="225">
        <f>IF(N298="zákl. přenesená",J298,0)</f>
        <v>0</v>
      </c>
      <c r="BH298" s="225">
        <f>IF(N298="sníž. přenesená",J298,0)</f>
        <v>0</v>
      </c>
      <c r="BI298" s="225">
        <f>IF(N298="nulová",J298,0)</f>
        <v>0</v>
      </c>
      <c r="BJ298" s="18" t="s">
        <v>78</v>
      </c>
      <c r="BK298" s="225">
        <f>ROUND(I298*H298,2)</f>
        <v>0</v>
      </c>
      <c r="BL298" s="18" t="s">
        <v>140</v>
      </c>
      <c r="BM298" s="224" t="s">
        <v>1019</v>
      </c>
    </row>
    <row r="299" s="2" customFormat="1">
      <c r="A299" s="39"/>
      <c r="B299" s="40"/>
      <c r="C299" s="41"/>
      <c r="D299" s="226" t="s">
        <v>142</v>
      </c>
      <c r="E299" s="41"/>
      <c r="F299" s="227" t="s">
        <v>461</v>
      </c>
      <c r="G299" s="41"/>
      <c r="H299" s="41"/>
      <c r="I299" s="228"/>
      <c r="J299" s="41"/>
      <c r="K299" s="41"/>
      <c r="L299" s="45"/>
      <c r="M299" s="229"/>
      <c r="N299" s="230"/>
      <c r="O299" s="85"/>
      <c r="P299" s="85"/>
      <c r="Q299" s="85"/>
      <c r="R299" s="85"/>
      <c r="S299" s="85"/>
      <c r="T299" s="86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T299" s="18" t="s">
        <v>142</v>
      </c>
      <c r="AU299" s="18" t="s">
        <v>80</v>
      </c>
    </row>
    <row r="300" s="2" customFormat="1">
      <c r="A300" s="39"/>
      <c r="B300" s="40"/>
      <c r="C300" s="41"/>
      <c r="D300" s="231" t="s">
        <v>144</v>
      </c>
      <c r="E300" s="41"/>
      <c r="F300" s="232" t="s">
        <v>462</v>
      </c>
      <c r="G300" s="41"/>
      <c r="H300" s="41"/>
      <c r="I300" s="228"/>
      <c r="J300" s="41"/>
      <c r="K300" s="41"/>
      <c r="L300" s="45"/>
      <c r="M300" s="229"/>
      <c r="N300" s="230"/>
      <c r="O300" s="85"/>
      <c r="P300" s="85"/>
      <c r="Q300" s="85"/>
      <c r="R300" s="85"/>
      <c r="S300" s="85"/>
      <c r="T300" s="86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T300" s="18" t="s">
        <v>144</v>
      </c>
      <c r="AU300" s="18" t="s">
        <v>80</v>
      </c>
    </row>
    <row r="301" s="2" customFormat="1">
      <c r="A301" s="39"/>
      <c r="B301" s="40"/>
      <c r="C301" s="41"/>
      <c r="D301" s="226" t="s">
        <v>146</v>
      </c>
      <c r="E301" s="41"/>
      <c r="F301" s="233" t="s">
        <v>451</v>
      </c>
      <c r="G301" s="41"/>
      <c r="H301" s="41"/>
      <c r="I301" s="228"/>
      <c r="J301" s="41"/>
      <c r="K301" s="41"/>
      <c r="L301" s="45"/>
      <c r="M301" s="229"/>
      <c r="N301" s="230"/>
      <c r="O301" s="85"/>
      <c r="P301" s="85"/>
      <c r="Q301" s="85"/>
      <c r="R301" s="85"/>
      <c r="S301" s="85"/>
      <c r="T301" s="86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T301" s="18" t="s">
        <v>146</v>
      </c>
      <c r="AU301" s="18" t="s">
        <v>80</v>
      </c>
    </row>
    <row r="302" s="13" customFormat="1">
      <c r="A302" s="13"/>
      <c r="B302" s="234"/>
      <c r="C302" s="235"/>
      <c r="D302" s="226" t="s">
        <v>148</v>
      </c>
      <c r="E302" s="236" t="s">
        <v>19</v>
      </c>
      <c r="F302" s="237" t="s">
        <v>1020</v>
      </c>
      <c r="G302" s="235"/>
      <c r="H302" s="238">
        <v>6</v>
      </c>
      <c r="I302" s="239"/>
      <c r="J302" s="235"/>
      <c r="K302" s="235"/>
      <c r="L302" s="240"/>
      <c r="M302" s="241"/>
      <c r="N302" s="242"/>
      <c r="O302" s="242"/>
      <c r="P302" s="242"/>
      <c r="Q302" s="242"/>
      <c r="R302" s="242"/>
      <c r="S302" s="242"/>
      <c r="T302" s="24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44" t="s">
        <v>148</v>
      </c>
      <c r="AU302" s="244" t="s">
        <v>80</v>
      </c>
      <c r="AV302" s="13" t="s">
        <v>80</v>
      </c>
      <c r="AW302" s="13" t="s">
        <v>32</v>
      </c>
      <c r="AX302" s="13" t="s">
        <v>78</v>
      </c>
      <c r="AY302" s="244" t="s">
        <v>133</v>
      </c>
    </row>
    <row r="303" s="12" customFormat="1" ht="22.8" customHeight="1">
      <c r="A303" s="12"/>
      <c r="B303" s="197"/>
      <c r="C303" s="198"/>
      <c r="D303" s="199" t="s">
        <v>70</v>
      </c>
      <c r="E303" s="211" t="s">
        <v>207</v>
      </c>
      <c r="F303" s="211" t="s">
        <v>464</v>
      </c>
      <c r="G303" s="198"/>
      <c r="H303" s="198"/>
      <c r="I303" s="201"/>
      <c r="J303" s="212">
        <f>BK303</f>
        <v>0</v>
      </c>
      <c r="K303" s="198"/>
      <c r="L303" s="203"/>
      <c r="M303" s="204"/>
      <c r="N303" s="205"/>
      <c r="O303" s="205"/>
      <c r="P303" s="206">
        <f>SUM(P304:P335)</f>
        <v>0</v>
      </c>
      <c r="Q303" s="205"/>
      <c r="R303" s="206">
        <f>SUM(R304:R335)</f>
        <v>160.72445249999998</v>
      </c>
      <c r="S303" s="205"/>
      <c r="T303" s="207">
        <f>SUM(T304:T335)</f>
        <v>14.589120000000001</v>
      </c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R303" s="208" t="s">
        <v>78</v>
      </c>
      <c r="AT303" s="209" t="s">
        <v>70</v>
      </c>
      <c r="AU303" s="209" t="s">
        <v>78</v>
      </c>
      <c r="AY303" s="208" t="s">
        <v>133</v>
      </c>
      <c r="BK303" s="210">
        <f>SUM(BK304:BK335)</f>
        <v>0</v>
      </c>
    </row>
    <row r="304" s="2" customFormat="1" ht="16.5" customHeight="1">
      <c r="A304" s="39"/>
      <c r="B304" s="40"/>
      <c r="C304" s="213" t="s">
        <v>435</v>
      </c>
      <c r="D304" s="213" t="s">
        <v>135</v>
      </c>
      <c r="E304" s="214" t="s">
        <v>803</v>
      </c>
      <c r="F304" s="215" t="s">
        <v>804</v>
      </c>
      <c r="G304" s="216" t="s">
        <v>181</v>
      </c>
      <c r="H304" s="217">
        <v>775</v>
      </c>
      <c r="I304" s="218"/>
      <c r="J304" s="219">
        <f>ROUND(I304*H304,2)</f>
        <v>0</v>
      </c>
      <c r="K304" s="215" t="s">
        <v>139</v>
      </c>
      <c r="L304" s="45"/>
      <c r="M304" s="220" t="s">
        <v>19</v>
      </c>
      <c r="N304" s="221" t="s">
        <v>42</v>
      </c>
      <c r="O304" s="85"/>
      <c r="P304" s="222">
        <f>O304*H304</f>
        <v>0</v>
      </c>
      <c r="Q304" s="222">
        <v>0.1295</v>
      </c>
      <c r="R304" s="222">
        <f>Q304*H304</f>
        <v>100.3625</v>
      </c>
      <c r="S304" s="222">
        <v>0</v>
      </c>
      <c r="T304" s="223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24" t="s">
        <v>140</v>
      </c>
      <c r="AT304" s="224" t="s">
        <v>135</v>
      </c>
      <c r="AU304" s="224" t="s">
        <v>80</v>
      </c>
      <c r="AY304" s="18" t="s">
        <v>133</v>
      </c>
      <c r="BE304" s="225">
        <f>IF(N304="základní",J304,0)</f>
        <v>0</v>
      </c>
      <c r="BF304" s="225">
        <f>IF(N304="snížená",J304,0)</f>
        <v>0</v>
      </c>
      <c r="BG304" s="225">
        <f>IF(N304="zákl. přenesená",J304,0)</f>
        <v>0</v>
      </c>
      <c r="BH304" s="225">
        <f>IF(N304="sníž. přenesená",J304,0)</f>
        <v>0</v>
      </c>
      <c r="BI304" s="225">
        <f>IF(N304="nulová",J304,0)</f>
        <v>0</v>
      </c>
      <c r="BJ304" s="18" t="s">
        <v>78</v>
      </c>
      <c r="BK304" s="225">
        <f>ROUND(I304*H304,2)</f>
        <v>0</v>
      </c>
      <c r="BL304" s="18" t="s">
        <v>140</v>
      </c>
      <c r="BM304" s="224" t="s">
        <v>1021</v>
      </c>
    </row>
    <row r="305" s="2" customFormat="1">
      <c r="A305" s="39"/>
      <c r="B305" s="40"/>
      <c r="C305" s="41"/>
      <c r="D305" s="226" t="s">
        <v>142</v>
      </c>
      <c r="E305" s="41"/>
      <c r="F305" s="227" t="s">
        <v>806</v>
      </c>
      <c r="G305" s="41"/>
      <c r="H305" s="41"/>
      <c r="I305" s="228"/>
      <c r="J305" s="41"/>
      <c r="K305" s="41"/>
      <c r="L305" s="45"/>
      <c r="M305" s="229"/>
      <c r="N305" s="230"/>
      <c r="O305" s="85"/>
      <c r="P305" s="85"/>
      <c r="Q305" s="85"/>
      <c r="R305" s="85"/>
      <c r="S305" s="85"/>
      <c r="T305" s="86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T305" s="18" t="s">
        <v>142</v>
      </c>
      <c r="AU305" s="18" t="s">
        <v>80</v>
      </c>
    </row>
    <row r="306" s="2" customFormat="1">
      <c r="A306" s="39"/>
      <c r="B306" s="40"/>
      <c r="C306" s="41"/>
      <c r="D306" s="231" t="s">
        <v>144</v>
      </c>
      <c r="E306" s="41"/>
      <c r="F306" s="232" t="s">
        <v>807</v>
      </c>
      <c r="G306" s="41"/>
      <c r="H306" s="41"/>
      <c r="I306" s="228"/>
      <c r="J306" s="41"/>
      <c r="K306" s="41"/>
      <c r="L306" s="45"/>
      <c r="M306" s="229"/>
      <c r="N306" s="230"/>
      <c r="O306" s="85"/>
      <c r="P306" s="85"/>
      <c r="Q306" s="85"/>
      <c r="R306" s="85"/>
      <c r="S306" s="85"/>
      <c r="T306" s="86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T306" s="18" t="s">
        <v>144</v>
      </c>
      <c r="AU306" s="18" t="s">
        <v>80</v>
      </c>
    </row>
    <row r="307" s="2" customFormat="1">
      <c r="A307" s="39"/>
      <c r="B307" s="40"/>
      <c r="C307" s="41"/>
      <c r="D307" s="226" t="s">
        <v>146</v>
      </c>
      <c r="E307" s="41"/>
      <c r="F307" s="233" t="s">
        <v>808</v>
      </c>
      <c r="G307" s="41"/>
      <c r="H307" s="41"/>
      <c r="I307" s="228"/>
      <c r="J307" s="41"/>
      <c r="K307" s="41"/>
      <c r="L307" s="45"/>
      <c r="M307" s="229"/>
      <c r="N307" s="230"/>
      <c r="O307" s="85"/>
      <c r="P307" s="85"/>
      <c r="Q307" s="85"/>
      <c r="R307" s="85"/>
      <c r="S307" s="85"/>
      <c r="T307" s="86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T307" s="18" t="s">
        <v>146</v>
      </c>
      <c r="AU307" s="18" t="s">
        <v>80</v>
      </c>
    </row>
    <row r="308" s="13" customFormat="1">
      <c r="A308" s="13"/>
      <c r="B308" s="234"/>
      <c r="C308" s="235"/>
      <c r="D308" s="226" t="s">
        <v>148</v>
      </c>
      <c r="E308" s="236" t="s">
        <v>19</v>
      </c>
      <c r="F308" s="237" t="s">
        <v>1022</v>
      </c>
      <c r="G308" s="235"/>
      <c r="H308" s="238">
        <v>775</v>
      </c>
      <c r="I308" s="239"/>
      <c r="J308" s="235"/>
      <c r="K308" s="235"/>
      <c r="L308" s="240"/>
      <c r="M308" s="241"/>
      <c r="N308" s="242"/>
      <c r="O308" s="242"/>
      <c r="P308" s="242"/>
      <c r="Q308" s="242"/>
      <c r="R308" s="242"/>
      <c r="S308" s="242"/>
      <c r="T308" s="24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44" t="s">
        <v>148</v>
      </c>
      <c r="AU308" s="244" t="s">
        <v>80</v>
      </c>
      <c r="AV308" s="13" t="s">
        <v>80</v>
      </c>
      <c r="AW308" s="13" t="s">
        <v>32</v>
      </c>
      <c r="AX308" s="13" t="s">
        <v>78</v>
      </c>
      <c r="AY308" s="244" t="s">
        <v>133</v>
      </c>
    </row>
    <row r="309" s="2" customFormat="1" ht="16.5" customHeight="1">
      <c r="A309" s="39"/>
      <c r="B309" s="40"/>
      <c r="C309" s="256" t="s">
        <v>442</v>
      </c>
      <c r="D309" s="256" t="s">
        <v>261</v>
      </c>
      <c r="E309" s="257" t="s">
        <v>810</v>
      </c>
      <c r="F309" s="258" t="s">
        <v>811</v>
      </c>
      <c r="G309" s="259" t="s">
        <v>181</v>
      </c>
      <c r="H309" s="260">
        <v>742</v>
      </c>
      <c r="I309" s="261"/>
      <c r="J309" s="262">
        <f>ROUND(I309*H309,2)</f>
        <v>0</v>
      </c>
      <c r="K309" s="258" t="s">
        <v>139</v>
      </c>
      <c r="L309" s="263"/>
      <c r="M309" s="264" t="s">
        <v>19</v>
      </c>
      <c r="N309" s="265" t="s">
        <v>42</v>
      </c>
      <c r="O309" s="85"/>
      <c r="P309" s="222">
        <f>O309*H309</f>
        <v>0</v>
      </c>
      <c r="Q309" s="222">
        <v>0.045999999999999999</v>
      </c>
      <c r="R309" s="222">
        <f>Q309*H309</f>
        <v>34.131999999999998</v>
      </c>
      <c r="S309" s="222">
        <v>0</v>
      </c>
      <c r="T309" s="223">
        <f>S309*H309</f>
        <v>0</v>
      </c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R309" s="224" t="s">
        <v>194</v>
      </c>
      <c r="AT309" s="224" t="s">
        <v>261</v>
      </c>
      <c r="AU309" s="224" t="s">
        <v>80</v>
      </c>
      <c r="AY309" s="18" t="s">
        <v>133</v>
      </c>
      <c r="BE309" s="225">
        <f>IF(N309="základní",J309,0)</f>
        <v>0</v>
      </c>
      <c r="BF309" s="225">
        <f>IF(N309="snížená",J309,0)</f>
        <v>0</v>
      </c>
      <c r="BG309" s="225">
        <f>IF(N309="zákl. přenesená",J309,0)</f>
        <v>0</v>
      </c>
      <c r="BH309" s="225">
        <f>IF(N309="sníž. přenesená",J309,0)</f>
        <v>0</v>
      </c>
      <c r="BI309" s="225">
        <f>IF(N309="nulová",J309,0)</f>
        <v>0</v>
      </c>
      <c r="BJ309" s="18" t="s">
        <v>78</v>
      </c>
      <c r="BK309" s="225">
        <f>ROUND(I309*H309,2)</f>
        <v>0</v>
      </c>
      <c r="BL309" s="18" t="s">
        <v>140</v>
      </c>
      <c r="BM309" s="224" t="s">
        <v>1023</v>
      </c>
    </row>
    <row r="310" s="2" customFormat="1">
      <c r="A310" s="39"/>
      <c r="B310" s="40"/>
      <c r="C310" s="41"/>
      <c r="D310" s="226" t="s">
        <v>142</v>
      </c>
      <c r="E310" s="41"/>
      <c r="F310" s="227" t="s">
        <v>811</v>
      </c>
      <c r="G310" s="41"/>
      <c r="H310" s="41"/>
      <c r="I310" s="228"/>
      <c r="J310" s="41"/>
      <c r="K310" s="41"/>
      <c r="L310" s="45"/>
      <c r="M310" s="229"/>
      <c r="N310" s="230"/>
      <c r="O310" s="85"/>
      <c r="P310" s="85"/>
      <c r="Q310" s="85"/>
      <c r="R310" s="85"/>
      <c r="S310" s="85"/>
      <c r="T310" s="86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T310" s="18" t="s">
        <v>142</v>
      </c>
      <c r="AU310" s="18" t="s">
        <v>80</v>
      </c>
    </row>
    <row r="311" s="13" customFormat="1">
      <c r="A311" s="13"/>
      <c r="B311" s="234"/>
      <c r="C311" s="235"/>
      <c r="D311" s="226" t="s">
        <v>148</v>
      </c>
      <c r="E311" s="236" t="s">
        <v>19</v>
      </c>
      <c r="F311" s="237" t="s">
        <v>1024</v>
      </c>
      <c r="G311" s="235"/>
      <c r="H311" s="238">
        <v>742</v>
      </c>
      <c r="I311" s="239"/>
      <c r="J311" s="235"/>
      <c r="K311" s="235"/>
      <c r="L311" s="240"/>
      <c r="M311" s="241"/>
      <c r="N311" s="242"/>
      <c r="O311" s="242"/>
      <c r="P311" s="242"/>
      <c r="Q311" s="242"/>
      <c r="R311" s="242"/>
      <c r="S311" s="242"/>
      <c r="T311" s="24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4" t="s">
        <v>148</v>
      </c>
      <c r="AU311" s="244" t="s">
        <v>80</v>
      </c>
      <c r="AV311" s="13" t="s">
        <v>80</v>
      </c>
      <c r="AW311" s="13" t="s">
        <v>32</v>
      </c>
      <c r="AX311" s="13" t="s">
        <v>78</v>
      </c>
      <c r="AY311" s="244" t="s">
        <v>133</v>
      </c>
    </row>
    <row r="312" s="2" customFormat="1" ht="16.5" customHeight="1">
      <c r="A312" s="39"/>
      <c r="B312" s="40"/>
      <c r="C312" s="213" t="s">
        <v>446</v>
      </c>
      <c r="D312" s="213" t="s">
        <v>135</v>
      </c>
      <c r="E312" s="214" t="s">
        <v>557</v>
      </c>
      <c r="F312" s="215" t="s">
        <v>558</v>
      </c>
      <c r="G312" s="216" t="s">
        <v>197</v>
      </c>
      <c r="H312" s="217">
        <v>11.625</v>
      </c>
      <c r="I312" s="218"/>
      <c r="J312" s="219">
        <f>ROUND(I312*H312,2)</f>
        <v>0</v>
      </c>
      <c r="K312" s="215" t="s">
        <v>139</v>
      </c>
      <c r="L312" s="45"/>
      <c r="M312" s="220" t="s">
        <v>19</v>
      </c>
      <c r="N312" s="221" t="s">
        <v>42</v>
      </c>
      <c r="O312" s="85"/>
      <c r="P312" s="222">
        <f>O312*H312</f>
        <v>0</v>
      </c>
      <c r="Q312" s="222">
        <v>2.2563399999999998</v>
      </c>
      <c r="R312" s="222">
        <f>Q312*H312</f>
        <v>26.229952499999996</v>
      </c>
      <c r="S312" s="222">
        <v>0</v>
      </c>
      <c r="T312" s="223">
        <f>S312*H312</f>
        <v>0</v>
      </c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R312" s="224" t="s">
        <v>140</v>
      </c>
      <c r="AT312" s="224" t="s">
        <v>135</v>
      </c>
      <c r="AU312" s="224" t="s">
        <v>80</v>
      </c>
      <c r="AY312" s="18" t="s">
        <v>133</v>
      </c>
      <c r="BE312" s="225">
        <f>IF(N312="základní",J312,0)</f>
        <v>0</v>
      </c>
      <c r="BF312" s="225">
        <f>IF(N312="snížená",J312,0)</f>
        <v>0</v>
      </c>
      <c r="BG312" s="225">
        <f>IF(N312="zákl. přenesená",J312,0)</f>
        <v>0</v>
      </c>
      <c r="BH312" s="225">
        <f>IF(N312="sníž. přenesená",J312,0)</f>
        <v>0</v>
      </c>
      <c r="BI312" s="225">
        <f>IF(N312="nulová",J312,0)</f>
        <v>0</v>
      </c>
      <c r="BJ312" s="18" t="s">
        <v>78</v>
      </c>
      <c r="BK312" s="225">
        <f>ROUND(I312*H312,2)</f>
        <v>0</v>
      </c>
      <c r="BL312" s="18" t="s">
        <v>140</v>
      </c>
      <c r="BM312" s="224" t="s">
        <v>1025</v>
      </c>
    </row>
    <row r="313" s="2" customFormat="1">
      <c r="A313" s="39"/>
      <c r="B313" s="40"/>
      <c r="C313" s="41"/>
      <c r="D313" s="226" t="s">
        <v>142</v>
      </c>
      <c r="E313" s="41"/>
      <c r="F313" s="227" t="s">
        <v>560</v>
      </c>
      <c r="G313" s="41"/>
      <c r="H313" s="41"/>
      <c r="I313" s="228"/>
      <c r="J313" s="41"/>
      <c r="K313" s="41"/>
      <c r="L313" s="45"/>
      <c r="M313" s="229"/>
      <c r="N313" s="230"/>
      <c r="O313" s="85"/>
      <c r="P313" s="85"/>
      <c r="Q313" s="85"/>
      <c r="R313" s="85"/>
      <c r="S313" s="85"/>
      <c r="T313" s="86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T313" s="18" t="s">
        <v>142</v>
      </c>
      <c r="AU313" s="18" t="s">
        <v>80</v>
      </c>
    </row>
    <row r="314" s="2" customFormat="1">
      <c r="A314" s="39"/>
      <c r="B314" s="40"/>
      <c r="C314" s="41"/>
      <c r="D314" s="231" t="s">
        <v>144</v>
      </c>
      <c r="E314" s="41"/>
      <c r="F314" s="232" t="s">
        <v>561</v>
      </c>
      <c r="G314" s="41"/>
      <c r="H314" s="41"/>
      <c r="I314" s="228"/>
      <c r="J314" s="41"/>
      <c r="K314" s="41"/>
      <c r="L314" s="45"/>
      <c r="M314" s="229"/>
      <c r="N314" s="230"/>
      <c r="O314" s="85"/>
      <c r="P314" s="85"/>
      <c r="Q314" s="85"/>
      <c r="R314" s="85"/>
      <c r="S314" s="85"/>
      <c r="T314" s="86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T314" s="18" t="s">
        <v>144</v>
      </c>
      <c r="AU314" s="18" t="s">
        <v>80</v>
      </c>
    </row>
    <row r="315" s="13" customFormat="1">
      <c r="A315" s="13"/>
      <c r="B315" s="234"/>
      <c r="C315" s="235"/>
      <c r="D315" s="226" t="s">
        <v>148</v>
      </c>
      <c r="E315" s="236" t="s">
        <v>19</v>
      </c>
      <c r="F315" s="237" t="s">
        <v>1026</v>
      </c>
      <c r="G315" s="235"/>
      <c r="H315" s="238">
        <v>11.625</v>
      </c>
      <c r="I315" s="239"/>
      <c r="J315" s="235"/>
      <c r="K315" s="235"/>
      <c r="L315" s="240"/>
      <c r="M315" s="241"/>
      <c r="N315" s="242"/>
      <c r="O315" s="242"/>
      <c r="P315" s="242"/>
      <c r="Q315" s="242"/>
      <c r="R315" s="242"/>
      <c r="S315" s="242"/>
      <c r="T315" s="24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4" t="s">
        <v>148</v>
      </c>
      <c r="AU315" s="244" t="s">
        <v>80</v>
      </c>
      <c r="AV315" s="13" t="s">
        <v>80</v>
      </c>
      <c r="AW315" s="13" t="s">
        <v>32</v>
      </c>
      <c r="AX315" s="13" t="s">
        <v>78</v>
      </c>
      <c r="AY315" s="244" t="s">
        <v>133</v>
      </c>
    </row>
    <row r="316" s="2" customFormat="1" ht="16.5" customHeight="1">
      <c r="A316" s="39"/>
      <c r="B316" s="40"/>
      <c r="C316" s="213" t="s">
        <v>452</v>
      </c>
      <c r="D316" s="213" t="s">
        <v>135</v>
      </c>
      <c r="E316" s="214" t="s">
        <v>1027</v>
      </c>
      <c r="F316" s="215" t="s">
        <v>1028</v>
      </c>
      <c r="G316" s="216" t="s">
        <v>138</v>
      </c>
      <c r="H316" s="217">
        <v>3.6000000000000001</v>
      </c>
      <c r="I316" s="218"/>
      <c r="J316" s="219">
        <f>ROUND(I316*H316,2)</f>
        <v>0</v>
      </c>
      <c r="K316" s="215" t="s">
        <v>139</v>
      </c>
      <c r="L316" s="45"/>
      <c r="M316" s="220" t="s">
        <v>19</v>
      </c>
      <c r="N316" s="221" t="s">
        <v>42</v>
      </c>
      <c r="O316" s="85"/>
      <c r="P316" s="222">
        <f>O316*H316</f>
        <v>0</v>
      </c>
      <c r="Q316" s="222">
        <v>0</v>
      </c>
      <c r="R316" s="222">
        <f>Q316*H316</f>
        <v>0</v>
      </c>
      <c r="S316" s="222">
        <v>0</v>
      </c>
      <c r="T316" s="223">
        <f>S316*H316</f>
        <v>0</v>
      </c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R316" s="224" t="s">
        <v>140</v>
      </c>
      <c r="AT316" s="224" t="s">
        <v>135</v>
      </c>
      <c r="AU316" s="224" t="s">
        <v>80</v>
      </c>
      <c r="AY316" s="18" t="s">
        <v>133</v>
      </c>
      <c r="BE316" s="225">
        <f>IF(N316="základní",J316,0)</f>
        <v>0</v>
      </c>
      <c r="BF316" s="225">
        <f>IF(N316="snížená",J316,0)</f>
        <v>0</v>
      </c>
      <c r="BG316" s="225">
        <f>IF(N316="zákl. přenesená",J316,0)</f>
        <v>0</v>
      </c>
      <c r="BH316" s="225">
        <f>IF(N316="sníž. přenesená",J316,0)</f>
        <v>0</v>
      </c>
      <c r="BI316" s="225">
        <f>IF(N316="nulová",J316,0)</f>
        <v>0</v>
      </c>
      <c r="BJ316" s="18" t="s">
        <v>78</v>
      </c>
      <c r="BK316" s="225">
        <f>ROUND(I316*H316,2)</f>
        <v>0</v>
      </c>
      <c r="BL316" s="18" t="s">
        <v>140</v>
      </c>
      <c r="BM316" s="224" t="s">
        <v>1029</v>
      </c>
    </row>
    <row r="317" s="2" customFormat="1">
      <c r="A317" s="39"/>
      <c r="B317" s="40"/>
      <c r="C317" s="41"/>
      <c r="D317" s="226" t="s">
        <v>142</v>
      </c>
      <c r="E317" s="41"/>
      <c r="F317" s="227" t="s">
        <v>1030</v>
      </c>
      <c r="G317" s="41"/>
      <c r="H317" s="41"/>
      <c r="I317" s="228"/>
      <c r="J317" s="41"/>
      <c r="K317" s="41"/>
      <c r="L317" s="45"/>
      <c r="M317" s="229"/>
      <c r="N317" s="230"/>
      <c r="O317" s="85"/>
      <c r="P317" s="85"/>
      <c r="Q317" s="85"/>
      <c r="R317" s="85"/>
      <c r="S317" s="85"/>
      <c r="T317" s="86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T317" s="18" t="s">
        <v>142</v>
      </c>
      <c r="AU317" s="18" t="s">
        <v>80</v>
      </c>
    </row>
    <row r="318" s="2" customFormat="1">
      <c r="A318" s="39"/>
      <c r="B318" s="40"/>
      <c r="C318" s="41"/>
      <c r="D318" s="231" t="s">
        <v>144</v>
      </c>
      <c r="E318" s="41"/>
      <c r="F318" s="232" t="s">
        <v>1031</v>
      </c>
      <c r="G318" s="41"/>
      <c r="H318" s="41"/>
      <c r="I318" s="228"/>
      <c r="J318" s="41"/>
      <c r="K318" s="41"/>
      <c r="L318" s="45"/>
      <c r="M318" s="229"/>
      <c r="N318" s="230"/>
      <c r="O318" s="85"/>
      <c r="P318" s="85"/>
      <c r="Q318" s="85"/>
      <c r="R318" s="85"/>
      <c r="S318" s="85"/>
      <c r="T318" s="86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T318" s="18" t="s">
        <v>144</v>
      </c>
      <c r="AU318" s="18" t="s">
        <v>80</v>
      </c>
    </row>
    <row r="319" s="2" customFormat="1">
      <c r="A319" s="39"/>
      <c r="B319" s="40"/>
      <c r="C319" s="41"/>
      <c r="D319" s="226" t="s">
        <v>146</v>
      </c>
      <c r="E319" s="41"/>
      <c r="F319" s="233" t="s">
        <v>1032</v>
      </c>
      <c r="G319" s="41"/>
      <c r="H319" s="41"/>
      <c r="I319" s="228"/>
      <c r="J319" s="41"/>
      <c r="K319" s="41"/>
      <c r="L319" s="45"/>
      <c r="M319" s="229"/>
      <c r="N319" s="230"/>
      <c r="O319" s="85"/>
      <c r="P319" s="85"/>
      <c r="Q319" s="85"/>
      <c r="R319" s="85"/>
      <c r="S319" s="85"/>
      <c r="T319" s="86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T319" s="18" t="s">
        <v>146</v>
      </c>
      <c r="AU319" s="18" t="s">
        <v>80</v>
      </c>
    </row>
    <row r="320" s="13" customFormat="1">
      <c r="A320" s="13"/>
      <c r="B320" s="234"/>
      <c r="C320" s="235"/>
      <c r="D320" s="226" t="s">
        <v>148</v>
      </c>
      <c r="E320" s="236" t="s">
        <v>19</v>
      </c>
      <c r="F320" s="237" t="s">
        <v>858</v>
      </c>
      <c r="G320" s="235"/>
      <c r="H320" s="238">
        <v>3.6000000000000001</v>
      </c>
      <c r="I320" s="239"/>
      <c r="J320" s="235"/>
      <c r="K320" s="235"/>
      <c r="L320" s="240"/>
      <c r="M320" s="241"/>
      <c r="N320" s="242"/>
      <c r="O320" s="242"/>
      <c r="P320" s="242"/>
      <c r="Q320" s="242"/>
      <c r="R320" s="242"/>
      <c r="S320" s="242"/>
      <c r="T320" s="24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44" t="s">
        <v>148</v>
      </c>
      <c r="AU320" s="244" t="s">
        <v>80</v>
      </c>
      <c r="AV320" s="13" t="s">
        <v>80</v>
      </c>
      <c r="AW320" s="13" t="s">
        <v>32</v>
      </c>
      <c r="AX320" s="13" t="s">
        <v>78</v>
      </c>
      <c r="AY320" s="244" t="s">
        <v>133</v>
      </c>
    </row>
    <row r="321" s="2" customFormat="1" ht="16.5" customHeight="1">
      <c r="A321" s="39"/>
      <c r="B321" s="40"/>
      <c r="C321" s="213" t="s">
        <v>457</v>
      </c>
      <c r="D321" s="213" t="s">
        <v>135</v>
      </c>
      <c r="E321" s="214" t="s">
        <v>1033</v>
      </c>
      <c r="F321" s="215" t="s">
        <v>1034</v>
      </c>
      <c r="G321" s="216" t="s">
        <v>138</v>
      </c>
      <c r="H321" s="217">
        <v>3</v>
      </c>
      <c r="I321" s="218"/>
      <c r="J321" s="219">
        <f>ROUND(I321*H321,2)</f>
        <v>0</v>
      </c>
      <c r="K321" s="215" t="s">
        <v>139</v>
      </c>
      <c r="L321" s="45"/>
      <c r="M321" s="220" t="s">
        <v>19</v>
      </c>
      <c r="N321" s="221" t="s">
        <v>42</v>
      </c>
      <c r="O321" s="85"/>
      <c r="P321" s="222">
        <f>O321*H321</f>
        <v>0</v>
      </c>
      <c r="Q321" s="222">
        <v>0</v>
      </c>
      <c r="R321" s="222">
        <f>Q321*H321</f>
        <v>0</v>
      </c>
      <c r="S321" s="222">
        <v>0</v>
      </c>
      <c r="T321" s="223">
        <f>S321*H321</f>
        <v>0</v>
      </c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R321" s="224" t="s">
        <v>140</v>
      </c>
      <c r="AT321" s="224" t="s">
        <v>135</v>
      </c>
      <c r="AU321" s="224" t="s">
        <v>80</v>
      </c>
      <c r="AY321" s="18" t="s">
        <v>133</v>
      </c>
      <c r="BE321" s="225">
        <f>IF(N321="základní",J321,0)</f>
        <v>0</v>
      </c>
      <c r="BF321" s="225">
        <f>IF(N321="snížená",J321,0)</f>
        <v>0</v>
      </c>
      <c r="BG321" s="225">
        <f>IF(N321="zákl. přenesená",J321,0)</f>
        <v>0</v>
      </c>
      <c r="BH321" s="225">
        <f>IF(N321="sníž. přenesená",J321,0)</f>
        <v>0</v>
      </c>
      <c r="BI321" s="225">
        <f>IF(N321="nulová",J321,0)</f>
        <v>0</v>
      </c>
      <c r="BJ321" s="18" t="s">
        <v>78</v>
      </c>
      <c r="BK321" s="225">
        <f>ROUND(I321*H321,2)</f>
        <v>0</v>
      </c>
      <c r="BL321" s="18" t="s">
        <v>140</v>
      </c>
      <c r="BM321" s="224" t="s">
        <v>1035</v>
      </c>
    </row>
    <row r="322" s="2" customFormat="1">
      <c r="A322" s="39"/>
      <c r="B322" s="40"/>
      <c r="C322" s="41"/>
      <c r="D322" s="226" t="s">
        <v>142</v>
      </c>
      <c r="E322" s="41"/>
      <c r="F322" s="227" t="s">
        <v>1036</v>
      </c>
      <c r="G322" s="41"/>
      <c r="H322" s="41"/>
      <c r="I322" s="228"/>
      <c r="J322" s="41"/>
      <c r="K322" s="41"/>
      <c r="L322" s="45"/>
      <c r="M322" s="229"/>
      <c r="N322" s="230"/>
      <c r="O322" s="85"/>
      <c r="P322" s="85"/>
      <c r="Q322" s="85"/>
      <c r="R322" s="85"/>
      <c r="S322" s="85"/>
      <c r="T322" s="86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T322" s="18" t="s">
        <v>142</v>
      </c>
      <c r="AU322" s="18" t="s">
        <v>80</v>
      </c>
    </row>
    <row r="323" s="2" customFormat="1">
      <c r="A323" s="39"/>
      <c r="B323" s="40"/>
      <c r="C323" s="41"/>
      <c r="D323" s="231" t="s">
        <v>144</v>
      </c>
      <c r="E323" s="41"/>
      <c r="F323" s="232" t="s">
        <v>1037</v>
      </c>
      <c r="G323" s="41"/>
      <c r="H323" s="41"/>
      <c r="I323" s="228"/>
      <c r="J323" s="41"/>
      <c r="K323" s="41"/>
      <c r="L323" s="45"/>
      <c r="M323" s="229"/>
      <c r="N323" s="230"/>
      <c r="O323" s="85"/>
      <c r="P323" s="85"/>
      <c r="Q323" s="85"/>
      <c r="R323" s="85"/>
      <c r="S323" s="85"/>
      <c r="T323" s="86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T323" s="18" t="s">
        <v>144</v>
      </c>
      <c r="AU323" s="18" t="s">
        <v>80</v>
      </c>
    </row>
    <row r="324" s="2" customFormat="1">
      <c r="A324" s="39"/>
      <c r="B324" s="40"/>
      <c r="C324" s="41"/>
      <c r="D324" s="226" t="s">
        <v>146</v>
      </c>
      <c r="E324" s="41"/>
      <c r="F324" s="233" t="s">
        <v>1032</v>
      </c>
      <c r="G324" s="41"/>
      <c r="H324" s="41"/>
      <c r="I324" s="228"/>
      <c r="J324" s="41"/>
      <c r="K324" s="41"/>
      <c r="L324" s="45"/>
      <c r="M324" s="229"/>
      <c r="N324" s="230"/>
      <c r="O324" s="85"/>
      <c r="P324" s="85"/>
      <c r="Q324" s="85"/>
      <c r="R324" s="85"/>
      <c r="S324" s="85"/>
      <c r="T324" s="86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T324" s="18" t="s">
        <v>146</v>
      </c>
      <c r="AU324" s="18" t="s">
        <v>80</v>
      </c>
    </row>
    <row r="325" s="13" customFormat="1">
      <c r="A325" s="13"/>
      <c r="B325" s="234"/>
      <c r="C325" s="235"/>
      <c r="D325" s="226" t="s">
        <v>148</v>
      </c>
      <c r="E325" s="236" t="s">
        <v>19</v>
      </c>
      <c r="F325" s="237" t="s">
        <v>872</v>
      </c>
      <c r="G325" s="235"/>
      <c r="H325" s="238">
        <v>3</v>
      </c>
      <c r="I325" s="239"/>
      <c r="J325" s="235"/>
      <c r="K325" s="235"/>
      <c r="L325" s="240"/>
      <c r="M325" s="241"/>
      <c r="N325" s="242"/>
      <c r="O325" s="242"/>
      <c r="P325" s="242"/>
      <c r="Q325" s="242"/>
      <c r="R325" s="242"/>
      <c r="S325" s="242"/>
      <c r="T325" s="24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44" t="s">
        <v>148</v>
      </c>
      <c r="AU325" s="244" t="s">
        <v>80</v>
      </c>
      <c r="AV325" s="13" t="s">
        <v>80</v>
      </c>
      <c r="AW325" s="13" t="s">
        <v>32</v>
      </c>
      <c r="AX325" s="13" t="s">
        <v>78</v>
      </c>
      <c r="AY325" s="244" t="s">
        <v>133</v>
      </c>
    </row>
    <row r="326" s="2" customFormat="1" ht="16.5" customHeight="1">
      <c r="A326" s="39"/>
      <c r="B326" s="40"/>
      <c r="C326" s="213" t="s">
        <v>465</v>
      </c>
      <c r="D326" s="213" t="s">
        <v>135</v>
      </c>
      <c r="E326" s="214" t="s">
        <v>1038</v>
      </c>
      <c r="F326" s="215" t="s">
        <v>1039</v>
      </c>
      <c r="G326" s="216" t="s">
        <v>138</v>
      </c>
      <c r="H326" s="217">
        <v>7.5</v>
      </c>
      <c r="I326" s="218"/>
      <c r="J326" s="219">
        <f>ROUND(I326*H326,2)</f>
        <v>0</v>
      </c>
      <c r="K326" s="215" t="s">
        <v>139</v>
      </c>
      <c r="L326" s="45"/>
      <c r="M326" s="220" t="s">
        <v>19</v>
      </c>
      <c r="N326" s="221" t="s">
        <v>42</v>
      </c>
      <c r="O326" s="85"/>
      <c r="P326" s="222">
        <f>O326*H326</f>
        <v>0</v>
      </c>
      <c r="Q326" s="222">
        <v>0</v>
      </c>
      <c r="R326" s="222">
        <f>Q326*H326</f>
        <v>0</v>
      </c>
      <c r="S326" s="222">
        <v>0</v>
      </c>
      <c r="T326" s="223">
        <f>S326*H326</f>
        <v>0</v>
      </c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R326" s="224" t="s">
        <v>140</v>
      </c>
      <c r="AT326" s="224" t="s">
        <v>135</v>
      </c>
      <c r="AU326" s="224" t="s">
        <v>80</v>
      </c>
      <c r="AY326" s="18" t="s">
        <v>133</v>
      </c>
      <c r="BE326" s="225">
        <f>IF(N326="základní",J326,0)</f>
        <v>0</v>
      </c>
      <c r="BF326" s="225">
        <f>IF(N326="snížená",J326,0)</f>
        <v>0</v>
      </c>
      <c r="BG326" s="225">
        <f>IF(N326="zákl. přenesená",J326,0)</f>
        <v>0</v>
      </c>
      <c r="BH326" s="225">
        <f>IF(N326="sníž. přenesená",J326,0)</f>
        <v>0</v>
      </c>
      <c r="BI326" s="225">
        <f>IF(N326="nulová",J326,0)</f>
        <v>0</v>
      </c>
      <c r="BJ326" s="18" t="s">
        <v>78</v>
      </c>
      <c r="BK326" s="225">
        <f>ROUND(I326*H326,2)</f>
        <v>0</v>
      </c>
      <c r="BL326" s="18" t="s">
        <v>140</v>
      </c>
      <c r="BM326" s="224" t="s">
        <v>1040</v>
      </c>
    </row>
    <row r="327" s="2" customFormat="1">
      <c r="A327" s="39"/>
      <c r="B327" s="40"/>
      <c r="C327" s="41"/>
      <c r="D327" s="226" t="s">
        <v>142</v>
      </c>
      <c r="E327" s="41"/>
      <c r="F327" s="227" t="s">
        <v>1041</v>
      </c>
      <c r="G327" s="41"/>
      <c r="H327" s="41"/>
      <c r="I327" s="228"/>
      <c r="J327" s="41"/>
      <c r="K327" s="41"/>
      <c r="L327" s="45"/>
      <c r="M327" s="229"/>
      <c r="N327" s="230"/>
      <c r="O327" s="85"/>
      <c r="P327" s="85"/>
      <c r="Q327" s="85"/>
      <c r="R327" s="85"/>
      <c r="S327" s="85"/>
      <c r="T327" s="86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T327" s="18" t="s">
        <v>142</v>
      </c>
      <c r="AU327" s="18" t="s">
        <v>80</v>
      </c>
    </row>
    <row r="328" s="2" customFormat="1">
      <c r="A328" s="39"/>
      <c r="B328" s="40"/>
      <c r="C328" s="41"/>
      <c r="D328" s="231" t="s">
        <v>144</v>
      </c>
      <c r="E328" s="41"/>
      <c r="F328" s="232" t="s">
        <v>1042</v>
      </c>
      <c r="G328" s="41"/>
      <c r="H328" s="41"/>
      <c r="I328" s="228"/>
      <c r="J328" s="41"/>
      <c r="K328" s="41"/>
      <c r="L328" s="45"/>
      <c r="M328" s="229"/>
      <c r="N328" s="230"/>
      <c r="O328" s="85"/>
      <c r="P328" s="85"/>
      <c r="Q328" s="85"/>
      <c r="R328" s="85"/>
      <c r="S328" s="85"/>
      <c r="T328" s="86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T328" s="18" t="s">
        <v>144</v>
      </c>
      <c r="AU328" s="18" t="s">
        <v>80</v>
      </c>
    </row>
    <row r="329" s="2" customFormat="1">
      <c r="A329" s="39"/>
      <c r="B329" s="40"/>
      <c r="C329" s="41"/>
      <c r="D329" s="226" t="s">
        <v>146</v>
      </c>
      <c r="E329" s="41"/>
      <c r="F329" s="233" t="s">
        <v>1043</v>
      </c>
      <c r="G329" s="41"/>
      <c r="H329" s="41"/>
      <c r="I329" s="228"/>
      <c r="J329" s="41"/>
      <c r="K329" s="41"/>
      <c r="L329" s="45"/>
      <c r="M329" s="229"/>
      <c r="N329" s="230"/>
      <c r="O329" s="85"/>
      <c r="P329" s="85"/>
      <c r="Q329" s="85"/>
      <c r="R329" s="85"/>
      <c r="S329" s="85"/>
      <c r="T329" s="86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T329" s="18" t="s">
        <v>146</v>
      </c>
      <c r="AU329" s="18" t="s">
        <v>80</v>
      </c>
    </row>
    <row r="330" s="13" customFormat="1">
      <c r="A330" s="13"/>
      <c r="B330" s="234"/>
      <c r="C330" s="235"/>
      <c r="D330" s="226" t="s">
        <v>148</v>
      </c>
      <c r="E330" s="236" t="s">
        <v>19</v>
      </c>
      <c r="F330" s="237" t="s">
        <v>864</v>
      </c>
      <c r="G330" s="235"/>
      <c r="H330" s="238">
        <v>7.5</v>
      </c>
      <c r="I330" s="239"/>
      <c r="J330" s="235"/>
      <c r="K330" s="235"/>
      <c r="L330" s="240"/>
      <c r="M330" s="241"/>
      <c r="N330" s="242"/>
      <c r="O330" s="242"/>
      <c r="P330" s="242"/>
      <c r="Q330" s="242"/>
      <c r="R330" s="242"/>
      <c r="S330" s="242"/>
      <c r="T330" s="24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44" t="s">
        <v>148</v>
      </c>
      <c r="AU330" s="244" t="s">
        <v>80</v>
      </c>
      <c r="AV330" s="13" t="s">
        <v>80</v>
      </c>
      <c r="AW330" s="13" t="s">
        <v>32</v>
      </c>
      <c r="AX330" s="13" t="s">
        <v>78</v>
      </c>
      <c r="AY330" s="244" t="s">
        <v>133</v>
      </c>
    </row>
    <row r="331" s="2" customFormat="1" ht="16.5" customHeight="1">
      <c r="A331" s="39"/>
      <c r="B331" s="40"/>
      <c r="C331" s="213" t="s">
        <v>473</v>
      </c>
      <c r="D331" s="213" t="s">
        <v>135</v>
      </c>
      <c r="E331" s="214" t="s">
        <v>1044</v>
      </c>
      <c r="F331" s="215" t="s">
        <v>1045</v>
      </c>
      <c r="G331" s="216" t="s">
        <v>197</v>
      </c>
      <c r="H331" s="217">
        <v>7.2800000000000002</v>
      </c>
      <c r="I331" s="218"/>
      <c r="J331" s="219">
        <f>ROUND(I331*H331,2)</f>
        <v>0</v>
      </c>
      <c r="K331" s="215" t="s">
        <v>139</v>
      </c>
      <c r="L331" s="45"/>
      <c r="M331" s="220" t="s">
        <v>19</v>
      </c>
      <c r="N331" s="221" t="s">
        <v>42</v>
      </c>
      <c r="O331" s="85"/>
      <c r="P331" s="222">
        <f>O331*H331</f>
        <v>0</v>
      </c>
      <c r="Q331" s="222">
        <v>0</v>
      </c>
      <c r="R331" s="222">
        <f>Q331*H331</f>
        <v>0</v>
      </c>
      <c r="S331" s="222">
        <v>2.004</v>
      </c>
      <c r="T331" s="223">
        <f>S331*H331</f>
        <v>14.589120000000001</v>
      </c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R331" s="224" t="s">
        <v>140</v>
      </c>
      <c r="AT331" s="224" t="s">
        <v>135</v>
      </c>
      <c r="AU331" s="224" t="s">
        <v>80</v>
      </c>
      <c r="AY331" s="18" t="s">
        <v>133</v>
      </c>
      <c r="BE331" s="225">
        <f>IF(N331="základní",J331,0)</f>
        <v>0</v>
      </c>
      <c r="BF331" s="225">
        <f>IF(N331="snížená",J331,0)</f>
        <v>0</v>
      </c>
      <c r="BG331" s="225">
        <f>IF(N331="zákl. přenesená",J331,0)</f>
        <v>0</v>
      </c>
      <c r="BH331" s="225">
        <f>IF(N331="sníž. přenesená",J331,0)</f>
        <v>0</v>
      </c>
      <c r="BI331" s="225">
        <f>IF(N331="nulová",J331,0)</f>
        <v>0</v>
      </c>
      <c r="BJ331" s="18" t="s">
        <v>78</v>
      </c>
      <c r="BK331" s="225">
        <f>ROUND(I331*H331,2)</f>
        <v>0</v>
      </c>
      <c r="BL331" s="18" t="s">
        <v>140</v>
      </c>
      <c r="BM331" s="224" t="s">
        <v>1046</v>
      </c>
    </row>
    <row r="332" s="2" customFormat="1">
      <c r="A332" s="39"/>
      <c r="B332" s="40"/>
      <c r="C332" s="41"/>
      <c r="D332" s="226" t="s">
        <v>142</v>
      </c>
      <c r="E332" s="41"/>
      <c r="F332" s="227" t="s">
        <v>1047</v>
      </c>
      <c r="G332" s="41"/>
      <c r="H332" s="41"/>
      <c r="I332" s="228"/>
      <c r="J332" s="41"/>
      <c r="K332" s="41"/>
      <c r="L332" s="45"/>
      <c r="M332" s="229"/>
      <c r="N332" s="230"/>
      <c r="O332" s="85"/>
      <c r="P332" s="85"/>
      <c r="Q332" s="85"/>
      <c r="R332" s="85"/>
      <c r="S332" s="85"/>
      <c r="T332" s="86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T332" s="18" t="s">
        <v>142</v>
      </c>
      <c r="AU332" s="18" t="s">
        <v>80</v>
      </c>
    </row>
    <row r="333" s="2" customFormat="1">
      <c r="A333" s="39"/>
      <c r="B333" s="40"/>
      <c r="C333" s="41"/>
      <c r="D333" s="231" t="s">
        <v>144</v>
      </c>
      <c r="E333" s="41"/>
      <c r="F333" s="232" t="s">
        <v>1048</v>
      </c>
      <c r="G333" s="41"/>
      <c r="H333" s="41"/>
      <c r="I333" s="228"/>
      <c r="J333" s="41"/>
      <c r="K333" s="41"/>
      <c r="L333" s="45"/>
      <c r="M333" s="229"/>
      <c r="N333" s="230"/>
      <c r="O333" s="85"/>
      <c r="P333" s="85"/>
      <c r="Q333" s="85"/>
      <c r="R333" s="85"/>
      <c r="S333" s="85"/>
      <c r="T333" s="86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T333" s="18" t="s">
        <v>144</v>
      </c>
      <c r="AU333" s="18" t="s">
        <v>80</v>
      </c>
    </row>
    <row r="334" s="2" customFormat="1">
      <c r="A334" s="39"/>
      <c r="B334" s="40"/>
      <c r="C334" s="41"/>
      <c r="D334" s="226" t="s">
        <v>146</v>
      </c>
      <c r="E334" s="41"/>
      <c r="F334" s="233" t="s">
        <v>1049</v>
      </c>
      <c r="G334" s="41"/>
      <c r="H334" s="41"/>
      <c r="I334" s="228"/>
      <c r="J334" s="41"/>
      <c r="K334" s="41"/>
      <c r="L334" s="45"/>
      <c r="M334" s="229"/>
      <c r="N334" s="230"/>
      <c r="O334" s="85"/>
      <c r="P334" s="85"/>
      <c r="Q334" s="85"/>
      <c r="R334" s="85"/>
      <c r="S334" s="85"/>
      <c r="T334" s="86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T334" s="18" t="s">
        <v>146</v>
      </c>
      <c r="AU334" s="18" t="s">
        <v>80</v>
      </c>
    </row>
    <row r="335" s="13" customFormat="1">
      <c r="A335" s="13"/>
      <c r="B335" s="234"/>
      <c r="C335" s="235"/>
      <c r="D335" s="226" t="s">
        <v>148</v>
      </c>
      <c r="E335" s="236" t="s">
        <v>19</v>
      </c>
      <c r="F335" s="237" t="s">
        <v>1050</v>
      </c>
      <c r="G335" s="235"/>
      <c r="H335" s="238">
        <v>7.2800000000000002</v>
      </c>
      <c r="I335" s="239"/>
      <c r="J335" s="235"/>
      <c r="K335" s="235"/>
      <c r="L335" s="240"/>
      <c r="M335" s="241"/>
      <c r="N335" s="242"/>
      <c r="O335" s="242"/>
      <c r="P335" s="242"/>
      <c r="Q335" s="242"/>
      <c r="R335" s="242"/>
      <c r="S335" s="242"/>
      <c r="T335" s="24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44" t="s">
        <v>148</v>
      </c>
      <c r="AU335" s="244" t="s">
        <v>80</v>
      </c>
      <c r="AV335" s="13" t="s">
        <v>80</v>
      </c>
      <c r="AW335" s="13" t="s">
        <v>32</v>
      </c>
      <c r="AX335" s="13" t="s">
        <v>78</v>
      </c>
      <c r="AY335" s="244" t="s">
        <v>133</v>
      </c>
    </row>
    <row r="336" s="12" customFormat="1" ht="22.8" customHeight="1">
      <c r="A336" s="12"/>
      <c r="B336" s="197"/>
      <c r="C336" s="198"/>
      <c r="D336" s="199" t="s">
        <v>70</v>
      </c>
      <c r="E336" s="211" t="s">
        <v>593</v>
      </c>
      <c r="F336" s="211" t="s">
        <v>594</v>
      </c>
      <c r="G336" s="198"/>
      <c r="H336" s="198"/>
      <c r="I336" s="201"/>
      <c r="J336" s="212">
        <f>BK336</f>
        <v>0</v>
      </c>
      <c r="K336" s="198"/>
      <c r="L336" s="203"/>
      <c r="M336" s="204"/>
      <c r="N336" s="205"/>
      <c r="O336" s="205"/>
      <c r="P336" s="206">
        <f>SUM(P337:P387)</f>
        <v>0</v>
      </c>
      <c r="Q336" s="205"/>
      <c r="R336" s="206">
        <f>SUM(R337:R387)</f>
        <v>0</v>
      </c>
      <c r="S336" s="205"/>
      <c r="T336" s="207">
        <f>SUM(T337:T387)</f>
        <v>0</v>
      </c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R336" s="208" t="s">
        <v>78</v>
      </c>
      <c r="AT336" s="209" t="s">
        <v>70</v>
      </c>
      <c r="AU336" s="209" t="s">
        <v>78</v>
      </c>
      <c r="AY336" s="208" t="s">
        <v>133</v>
      </c>
      <c r="BK336" s="210">
        <f>SUM(BK337:BK387)</f>
        <v>0</v>
      </c>
    </row>
    <row r="337" s="2" customFormat="1" ht="24.15" customHeight="1">
      <c r="A337" s="39"/>
      <c r="B337" s="40"/>
      <c r="C337" s="213" t="s">
        <v>478</v>
      </c>
      <c r="D337" s="213" t="s">
        <v>135</v>
      </c>
      <c r="E337" s="214" t="s">
        <v>596</v>
      </c>
      <c r="F337" s="215" t="s">
        <v>597</v>
      </c>
      <c r="G337" s="216" t="s">
        <v>237</v>
      </c>
      <c r="H337" s="217">
        <v>245.869</v>
      </c>
      <c r="I337" s="218"/>
      <c r="J337" s="219">
        <f>ROUND(I337*H337,2)</f>
        <v>0</v>
      </c>
      <c r="K337" s="215" t="s">
        <v>139</v>
      </c>
      <c r="L337" s="45"/>
      <c r="M337" s="220" t="s">
        <v>19</v>
      </c>
      <c r="N337" s="221" t="s">
        <v>42</v>
      </c>
      <c r="O337" s="85"/>
      <c r="P337" s="222">
        <f>O337*H337</f>
        <v>0</v>
      </c>
      <c r="Q337" s="222">
        <v>0</v>
      </c>
      <c r="R337" s="222">
        <f>Q337*H337</f>
        <v>0</v>
      </c>
      <c r="S337" s="222">
        <v>0</v>
      </c>
      <c r="T337" s="223">
        <f>S337*H337</f>
        <v>0</v>
      </c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R337" s="224" t="s">
        <v>140</v>
      </c>
      <c r="AT337" s="224" t="s">
        <v>135</v>
      </c>
      <c r="AU337" s="224" t="s">
        <v>80</v>
      </c>
      <c r="AY337" s="18" t="s">
        <v>133</v>
      </c>
      <c r="BE337" s="225">
        <f>IF(N337="základní",J337,0)</f>
        <v>0</v>
      </c>
      <c r="BF337" s="225">
        <f>IF(N337="snížená",J337,0)</f>
        <v>0</v>
      </c>
      <c r="BG337" s="225">
        <f>IF(N337="zákl. přenesená",J337,0)</f>
        <v>0</v>
      </c>
      <c r="BH337" s="225">
        <f>IF(N337="sníž. přenesená",J337,0)</f>
        <v>0</v>
      </c>
      <c r="BI337" s="225">
        <f>IF(N337="nulová",J337,0)</f>
        <v>0</v>
      </c>
      <c r="BJ337" s="18" t="s">
        <v>78</v>
      </c>
      <c r="BK337" s="225">
        <f>ROUND(I337*H337,2)</f>
        <v>0</v>
      </c>
      <c r="BL337" s="18" t="s">
        <v>140</v>
      </c>
      <c r="BM337" s="224" t="s">
        <v>1051</v>
      </c>
    </row>
    <row r="338" s="2" customFormat="1">
      <c r="A338" s="39"/>
      <c r="B338" s="40"/>
      <c r="C338" s="41"/>
      <c r="D338" s="226" t="s">
        <v>142</v>
      </c>
      <c r="E338" s="41"/>
      <c r="F338" s="227" t="s">
        <v>599</v>
      </c>
      <c r="G338" s="41"/>
      <c r="H338" s="41"/>
      <c r="I338" s="228"/>
      <c r="J338" s="41"/>
      <c r="K338" s="41"/>
      <c r="L338" s="45"/>
      <c r="M338" s="229"/>
      <c r="N338" s="230"/>
      <c r="O338" s="85"/>
      <c r="P338" s="85"/>
      <c r="Q338" s="85"/>
      <c r="R338" s="85"/>
      <c r="S338" s="85"/>
      <c r="T338" s="86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T338" s="18" t="s">
        <v>142</v>
      </c>
      <c r="AU338" s="18" t="s">
        <v>80</v>
      </c>
    </row>
    <row r="339" s="2" customFormat="1">
      <c r="A339" s="39"/>
      <c r="B339" s="40"/>
      <c r="C339" s="41"/>
      <c r="D339" s="231" t="s">
        <v>144</v>
      </c>
      <c r="E339" s="41"/>
      <c r="F339" s="232" t="s">
        <v>600</v>
      </c>
      <c r="G339" s="41"/>
      <c r="H339" s="41"/>
      <c r="I339" s="228"/>
      <c r="J339" s="41"/>
      <c r="K339" s="41"/>
      <c r="L339" s="45"/>
      <c r="M339" s="229"/>
      <c r="N339" s="230"/>
      <c r="O339" s="85"/>
      <c r="P339" s="85"/>
      <c r="Q339" s="85"/>
      <c r="R339" s="85"/>
      <c r="S339" s="85"/>
      <c r="T339" s="86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T339" s="18" t="s">
        <v>144</v>
      </c>
      <c r="AU339" s="18" t="s">
        <v>80</v>
      </c>
    </row>
    <row r="340" s="2" customFormat="1">
      <c r="A340" s="39"/>
      <c r="B340" s="40"/>
      <c r="C340" s="41"/>
      <c r="D340" s="226" t="s">
        <v>146</v>
      </c>
      <c r="E340" s="41"/>
      <c r="F340" s="233" t="s">
        <v>241</v>
      </c>
      <c r="G340" s="41"/>
      <c r="H340" s="41"/>
      <c r="I340" s="228"/>
      <c r="J340" s="41"/>
      <c r="K340" s="41"/>
      <c r="L340" s="45"/>
      <c r="M340" s="229"/>
      <c r="N340" s="230"/>
      <c r="O340" s="85"/>
      <c r="P340" s="85"/>
      <c r="Q340" s="85"/>
      <c r="R340" s="85"/>
      <c r="S340" s="85"/>
      <c r="T340" s="86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T340" s="18" t="s">
        <v>146</v>
      </c>
      <c r="AU340" s="18" t="s">
        <v>80</v>
      </c>
    </row>
    <row r="341" s="13" customFormat="1">
      <c r="A341" s="13"/>
      <c r="B341" s="234"/>
      <c r="C341" s="235"/>
      <c r="D341" s="226" t="s">
        <v>148</v>
      </c>
      <c r="E341" s="236" t="s">
        <v>19</v>
      </c>
      <c r="F341" s="237" t="s">
        <v>1052</v>
      </c>
      <c r="G341" s="235"/>
      <c r="H341" s="238">
        <v>245.869</v>
      </c>
      <c r="I341" s="239"/>
      <c r="J341" s="235"/>
      <c r="K341" s="235"/>
      <c r="L341" s="240"/>
      <c r="M341" s="241"/>
      <c r="N341" s="242"/>
      <c r="O341" s="242"/>
      <c r="P341" s="242"/>
      <c r="Q341" s="242"/>
      <c r="R341" s="242"/>
      <c r="S341" s="242"/>
      <c r="T341" s="24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44" t="s">
        <v>148</v>
      </c>
      <c r="AU341" s="244" t="s">
        <v>80</v>
      </c>
      <c r="AV341" s="13" t="s">
        <v>80</v>
      </c>
      <c r="AW341" s="13" t="s">
        <v>32</v>
      </c>
      <c r="AX341" s="13" t="s">
        <v>78</v>
      </c>
      <c r="AY341" s="244" t="s">
        <v>133</v>
      </c>
    </row>
    <row r="342" s="2" customFormat="1" ht="24.15" customHeight="1">
      <c r="A342" s="39"/>
      <c r="B342" s="40"/>
      <c r="C342" s="213" t="s">
        <v>483</v>
      </c>
      <c r="D342" s="213" t="s">
        <v>135</v>
      </c>
      <c r="E342" s="214" t="s">
        <v>1053</v>
      </c>
      <c r="F342" s="215" t="s">
        <v>1054</v>
      </c>
      <c r="G342" s="216" t="s">
        <v>237</v>
      </c>
      <c r="H342" s="217">
        <v>16.744</v>
      </c>
      <c r="I342" s="218"/>
      <c r="J342" s="219">
        <f>ROUND(I342*H342,2)</f>
        <v>0</v>
      </c>
      <c r="K342" s="215" t="s">
        <v>139</v>
      </c>
      <c r="L342" s="45"/>
      <c r="M342" s="220" t="s">
        <v>19</v>
      </c>
      <c r="N342" s="221" t="s">
        <v>42</v>
      </c>
      <c r="O342" s="85"/>
      <c r="P342" s="222">
        <f>O342*H342</f>
        <v>0</v>
      </c>
      <c r="Q342" s="222">
        <v>0</v>
      </c>
      <c r="R342" s="222">
        <f>Q342*H342</f>
        <v>0</v>
      </c>
      <c r="S342" s="222">
        <v>0</v>
      </c>
      <c r="T342" s="223">
        <f>S342*H342</f>
        <v>0</v>
      </c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R342" s="224" t="s">
        <v>140</v>
      </c>
      <c r="AT342" s="224" t="s">
        <v>135</v>
      </c>
      <c r="AU342" s="224" t="s">
        <v>80</v>
      </c>
      <c r="AY342" s="18" t="s">
        <v>133</v>
      </c>
      <c r="BE342" s="225">
        <f>IF(N342="základní",J342,0)</f>
        <v>0</v>
      </c>
      <c r="BF342" s="225">
        <f>IF(N342="snížená",J342,0)</f>
        <v>0</v>
      </c>
      <c r="BG342" s="225">
        <f>IF(N342="zákl. přenesená",J342,0)</f>
        <v>0</v>
      </c>
      <c r="BH342" s="225">
        <f>IF(N342="sníž. přenesená",J342,0)</f>
        <v>0</v>
      </c>
      <c r="BI342" s="225">
        <f>IF(N342="nulová",J342,0)</f>
        <v>0</v>
      </c>
      <c r="BJ342" s="18" t="s">
        <v>78</v>
      </c>
      <c r="BK342" s="225">
        <f>ROUND(I342*H342,2)</f>
        <v>0</v>
      </c>
      <c r="BL342" s="18" t="s">
        <v>140</v>
      </c>
      <c r="BM342" s="224" t="s">
        <v>1055</v>
      </c>
    </row>
    <row r="343" s="2" customFormat="1">
      <c r="A343" s="39"/>
      <c r="B343" s="40"/>
      <c r="C343" s="41"/>
      <c r="D343" s="226" t="s">
        <v>142</v>
      </c>
      <c r="E343" s="41"/>
      <c r="F343" s="227" t="s">
        <v>1056</v>
      </c>
      <c r="G343" s="41"/>
      <c r="H343" s="41"/>
      <c r="I343" s="228"/>
      <c r="J343" s="41"/>
      <c r="K343" s="41"/>
      <c r="L343" s="45"/>
      <c r="M343" s="229"/>
      <c r="N343" s="230"/>
      <c r="O343" s="85"/>
      <c r="P343" s="85"/>
      <c r="Q343" s="85"/>
      <c r="R343" s="85"/>
      <c r="S343" s="85"/>
      <c r="T343" s="86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T343" s="18" t="s">
        <v>142</v>
      </c>
      <c r="AU343" s="18" t="s">
        <v>80</v>
      </c>
    </row>
    <row r="344" s="2" customFormat="1">
      <c r="A344" s="39"/>
      <c r="B344" s="40"/>
      <c r="C344" s="41"/>
      <c r="D344" s="231" t="s">
        <v>144</v>
      </c>
      <c r="E344" s="41"/>
      <c r="F344" s="232" t="s">
        <v>1057</v>
      </c>
      <c r="G344" s="41"/>
      <c r="H344" s="41"/>
      <c r="I344" s="228"/>
      <c r="J344" s="41"/>
      <c r="K344" s="41"/>
      <c r="L344" s="45"/>
      <c r="M344" s="229"/>
      <c r="N344" s="230"/>
      <c r="O344" s="85"/>
      <c r="P344" s="85"/>
      <c r="Q344" s="85"/>
      <c r="R344" s="85"/>
      <c r="S344" s="85"/>
      <c r="T344" s="86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T344" s="18" t="s">
        <v>144</v>
      </c>
      <c r="AU344" s="18" t="s">
        <v>80</v>
      </c>
    </row>
    <row r="345" s="2" customFormat="1">
      <c r="A345" s="39"/>
      <c r="B345" s="40"/>
      <c r="C345" s="41"/>
      <c r="D345" s="226" t="s">
        <v>146</v>
      </c>
      <c r="E345" s="41"/>
      <c r="F345" s="233" t="s">
        <v>241</v>
      </c>
      <c r="G345" s="41"/>
      <c r="H345" s="41"/>
      <c r="I345" s="228"/>
      <c r="J345" s="41"/>
      <c r="K345" s="41"/>
      <c r="L345" s="45"/>
      <c r="M345" s="229"/>
      <c r="N345" s="230"/>
      <c r="O345" s="85"/>
      <c r="P345" s="85"/>
      <c r="Q345" s="85"/>
      <c r="R345" s="85"/>
      <c r="S345" s="85"/>
      <c r="T345" s="86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T345" s="18" t="s">
        <v>146</v>
      </c>
      <c r="AU345" s="18" t="s">
        <v>80</v>
      </c>
    </row>
    <row r="346" s="13" customFormat="1">
      <c r="A346" s="13"/>
      <c r="B346" s="234"/>
      <c r="C346" s="235"/>
      <c r="D346" s="226" t="s">
        <v>148</v>
      </c>
      <c r="E346" s="236" t="s">
        <v>19</v>
      </c>
      <c r="F346" s="237" t="s">
        <v>1058</v>
      </c>
      <c r="G346" s="235"/>
      <c r="H346" s="238">
        <v>16.744</v>
      </c>
      <c r="I346" s="239"/>
      <c r="J346" s="235"/>
      <c r="K346" s="235"/>
      <c r="L346" s="240"/>
      <c r="M346" s="241"/>
      <c r="N346" s="242"/>
      <c r="O346" s="242"/>
      <c r="P346" s="242"/>
      <c r="Q346" s="242"/>
      <c r="R346" s="242"/>
      <c r="S346" s="242"/>
      <c r="T346" s="24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44" t="s">
        <v>148</v>
      </c>
      <c r="AU346" s="244" t="s">
        <v>80</v>
      </c>
      <c r="AV346" s="13" t="s">
        <v>80</v>
      </c>
      <c r="AW346" s="13" t="s">
        <v>32</v>
      </c>
      <c r="AX346" s="13" t="s">
        <v>78</v>
      </c>
      <c r="AY346" s="244" t="s">
        <v>133</v>
      </c>
    </row>
    <row r="347" s="2" customFormat="1" ht="24.15" customHeight="1">
      <c r="A347" s="39"/>
      <c r="B347" s="40"/>
      <c r="C347" s="213" t="s">
        <v>488</v>
      </c>
      <c r="D347" s="213" t="s">
        <v>135</v>
      </c>
      <c r="E347" s="214" t="s">
        <v>603</v>
      </c>
      <c r="F347" s="215" t="s">
        <v>239</v>
      </c>
      <c r="G347" s="216" t="s">
        <v>237</v>
      </c>
      <c r="H347" s="217">
        <v>292.85000000000002</v>
      </c>
      <c r="I347" s="218"/>
      <c r="J347" s="219">
        <f>ROUND(I347*H347,2)</f>
        <v>0</v>
      </c>
      <c r="K347" s="215" t="s">
        <v>139</v>
      </c>
      <c r="L347" s="45"/>
      <c r="M347" s="220" t="s">
        <v>19</v>
      </c>
      <c r="N347" s="221" t="s">
        <v>42</v>
      </c>
      <c r="O347" s="85"/>
      <c r="P347" s="222">
        <f>O347*H347</f>
        <v>0</v>
      </c>
      <c r="Q347" s="222">
        <v>0</v>
      </c>
      <c r="R347" s="222">
        <f>Q347*H347</f>
        <v>0</v>
      </c>
      <c r="S347" s="222">
        <v>0</v>
      </c>
      <c r="T347" s="223">
        <f>S347*H347</f>
        <v>0</v>
      </c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R347" s="224" t="s">
        <v>140</v>
      </c>
      <c r="AT347" s="224" t="s">
        <v>135</v>
      </c>
      <c r="AU347" s="224" t="s">
        <v>80</v>
      </c>
      <c r="AY347" s="18" t="s">
        <v>133</v>
      </c>
      <c r="BE347" s="225">
        <f>IF(N347="základní",J347,0)</f>
        <v>0</v>
      </c>
      <c r="BF347" s="225">
        <f>IF(N347="snížená",J347,0)</f>
        <v>0</v>
      </c>
      <c r="BG347" s="225">
        <f>IF(N347="zákl. přenesená",J347,0)</f>
        <v>0</v>
      </c>
      <c r="BH347" s="225">
        <f>IF(N347="sníž. přenesená",J347,0)</f>
        <v>0</v>
      </c>
      <c r="BI347" s="225">
        <f>IF(N347="nulová",J347,0)</f>
        <v>0</v>
      </c>
      <c r="BJ347" s="18" t="s">
        <v>78</v>
      </c>
      <c r="BK347" s="225">
        <f>ROUND(I347*H347,2)</f>
        <v>0</v>
      </c>
      <c r="BL347" s="18" t="s">
        <v>140</v>
      </c>
      <c r="BM347" s="224" t="s">
        <v>1059</v>
      </c>
    </row>
    <row r="348" s="2" customFormat="1">
      <c r="A348" s="39"/>
      <c r="B348" s="40"/>
      <c r="C348" s="41"/>
      <c r="D348" s="226" t="s">
        <v>142</v>
      </c>
      <c r="E348" s="41"/>
      <c r="F348" s="227" t="s">
        <v>239</v>
      </c>
      <c r="G348" s="41"/>
      <c r="H348" s="41"/>
      <c r="I348" s="228"/>
      <c r="J348" s="41"/>
      <c r="K348" s="41"/>
      <c r="L348" s="45"/>
      <c r="M348" s="229"/>
      <c r="N348" s="230"/>
      <c r="O348" s="85"/>
      <c r="P348" s="85"/>
      <c r="Q348" s="85"/>
      <c r="R348" s="85"/>
      <c r="S348" s="85"/>
      <c r="T348" s="86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T348" s="18" t="s">
        <v>142</v>
      </c>
      <c r="AU348" s="18" t="s">
        <v>80</v>
      </c>
    </row>
    <row r="349" s="2" customFormat="1">
      <c r="A349" s="39"/>
      <c r="B349" s="40"/>
      <c r="C349" s="41"/>
      <c r="D349" s="231" t="s">
        <v>144</v>
      </c>
      <c r="E349" s="41"/>
      <c r="F349" s="232" t="s">
        <v>605</v>
      </c>
      <c r="G349" s="41"/>
      <c r="H349" s="41"/>
      <c r="I349" s="228"/>
      <c r="J349" s="41"/>
      <c r="K349" s="41"/>
      <c r="L349" s="45"/>
      <c r="M349" s="229"/>
      <c r="N349" s="230"/>
      <c r="O349" s="85"/>
      <c r="P349" s="85"/>
      <c r="Q349" s="85"/>
      <c r="R349" s="85"/>
      <c r="S349" s="85"/>
      <c r="T349" s="86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T349" s="18" t="s">
        <v>144</v>
      </c>
      <c r="AU349" s="18" t="s">
        <v>80</v>
      </c>
    </row>
    <row r="350" s="2" customFormat="1">
      <c r="A350" s="39"/>
      <c r="B350" s="40"/>
      <c r="C350" s="41"/>
      <c r="D350" s="226" t="s">
        <v>146</v>
      </c>
      <c r="E350" s="41"/>
      <c r="F350" s="233" t="s">
        <v>241</v>
      </c>
      <c r="G350" s="41"/>
      <c r="H350" s="41"/>
      <c r="I350" s="228"/>
      <c r="J350" s="41"/>
      <c r="K350" s="41"/>
      <c r="L350" s="45"/>
      <c r="M350" s="229"/>
      <c r="N350" s="230"/>
      <c r="O350" s="85"/>
      <c r="P350" s="85"/>
      <c r="Q350" s="85"/>
      <c r="R350" s="85"/>
      <c r="S350" s="85"/>
      <c r="T350" s="86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T350" s="18" t="s">
        <v>146</v>
      </c>
      <c r="AU350" s="18" t="s">
        <v>80</v>
      </c>
    </row>
    <row r="351" s="13" customFormat="1">
      <c r="A351" s="13"/>
      <c r="B351" s="234"/>
      <c r="C351" s="235"/>
      <c r="D351" s="226" t="s">
        <v>148</v>
      </c>
      <c r="E351" s="236" t="s">
        <v>19</v>
      </c>
      <c r="F351" s="237" t="s">
        <v>1060</v>
      </c>
      <c r="G351" s="235"/>
      <c r="H351" s="238">
        <v>292.85000000000002</v>
      </c>
      <c r="I351" s="239"/>
      <c r="J351" s="235"/>
      <c r="K351" s="235"/>
      <c r="L351" s="240"/>
      <c r="M351" s="241"/>
      <c r="N351" s="242"/>
      <c r="O351" s="242"/>
      <c r="P351" s="242"/>
      <c r="Q351" s="242"/>
      <c r="R351" s="242"/>
      <c r="S351" s="242"/>
      <c r="T351" s="24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44" t="s">
        <v>148</v>
      </c>
      <c r="AU351" s="244" t="s">
        <v>80</v>
      </c>
      <c r="AV351" s="13" t="s">
        <v>80</v>
      </c>
      <c r="AW351" s="13" t="s">
        <v>32</v>
      </c>
      <c r="AX351" s="13" t="s">
        <v>78</v>
      </c>
      <c r="AY351" s="244" t="s">
        <v>133</v>
      </c>
    </row>
    <row r="352" s="2" customFormat="1" ht="24.15" customHeight="1">
      <c r="A352" s="39"/>
      <c r="B352" s="40"/>
      <c r="C352" s="213" t="s">
        <v>495</v>
      </c>
      <c r="D352" s="213" t="s">
        <v>135</v>
      </c>
      <c r="E352" s="214" t="s">
        <v>608</v>
      </c>
      <c r="F352" s="215" t="s">
        <v>609</v>
      </c>
      <c r="G352" s="216" t="s">
        <v>237</v>
      </c>
      <c r="H352" s="217">
        <v>0.59999999999999998</v>
      </c>
      <c r="I352" s="218"/>
      <c r="J352" s="219">
        <f>ROUND(I352*H352,2)</f>
        <v>0</v>
      </c>
      <c r="K352" s="215" t="s">
        <v>139</v>
      </c>
      <c r="L352" s="45"/>
      <c r="M352" s="220" t="s">
        <v>19</v>
      </c>
      <c r="N352" s="221" t="s">
        <v>42</v>
      </c>
      <c r="O352" s="85"/>
      <c r="P352" s="222">
        <f>O352*H352</f>
        <v>0</v>
      </c>
      <c r="Q352" s="222">
        <v>0</v>
      </c>
      <c r="R352" s="222">
        <f>Q352*H352</f>
        <v>0</v>
      </c>
      <c r="S352" s="222">
        <v>0</v>
      </c>
      <c r="T352" s="223">
        <f>S352*H352</f>
        <v>0</v>
      </c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R352" s="224" t="s">
        <v>140</v>
      </c>
      <c r="AT352" s="224" t="s">
        <v>135</v>
      </c>
      <c r="AU352" s="224" t="s">
        <v>80</v>
      </c>
      <c r="AY352" s="18" t="s">
        <v>133</v>
      </c>
      <c r="BE352" s="225">
        <f>IF(N352="základní",J352,0)</f>
        <v>0</v>
      </c>
      <c r="BF352" s="225">
        <f>IF(N352="snížená",J352,0)</f>
        <v>0</v>
      </c>
      <c r="BG352" s="225">
        <f>IF(N352="zákl. přenesená",J352,0)</f>
        <v>0</v>
      </c>
      <c r="BH352" s="225">
        <f>IF(N352="sníž. přenesená",J352,0)</f>
        <v>0</v>
      </c>
      <c r="BI352" s="225">
        <f>IF(N352="nulová",J352,0)</f>
        <v>0</v>
      </c>
      <c r="BJ352" s="18" t="s">
        <v>78</v>
      </c>
      <c r="BK352" s="225">
        <f>ROUND(I352*H352,2)</f>
        <v>0</v>
      </c>
      <c r="BL352" s="18" t="s">
        <v>140</v>
      </c>
      <c r="BM352" s="224" t="s">
        <v>1061</v>
      </c>
    </row>
    <row r="353" s="2" customFormat="1">
      <c r="A353" s="39"/>
      <c r="B353" s="40"/>
      <c r="C353" s="41"/>
      <c r="D353" s="226" t="s">
        <v>142</v>
      </c>
      <c r="E353" s="41"/>
      <c r="F353" s="227" t="s">
        <v>609</v>
      </c>
      <c r="G353" s="41"/>
      <c r="H353" s="41"/>
      <c r="I353" s="228"/>
      <c r="J353" s="41"/>
      <c r="K353" s="41"/>
      <c r="L353" s="45"/>
      <c r="M353" s="229"/>
      <c r="N353" s="230"/>
      <c r="O353" s="85"/>
      <c r="P353" s="85"/>
      <c r="Q353" s="85"/>
      <c r="R353" s="85"/>
      <c r="S353" s="85"/>
      <c r="T353" s="86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T353" s="18" t="s">
        <v>142</v>
      </c>
      <c r="AU353" s="18" t="s">
        <v>80</v>
      </c>
    </row>
    <row r="354" s="2" customFormat="1">
      <c r="A354" s="39"/>
      <c r="B354" s="40"/>
      <c r="C354" s="41"/>
      <c r="D354" s="231" t="s">
        <v>144</v>
      </c>
      <c r="E354" s="41"/>
      <c r="F354" s="232" t="s">
        <v>611</v>
      </c>
      <c r="G354" s="41"/>
      <c r="H354" s="41"/>
      <c r="I354" s="228"/>
      <c r="J354" s="41"/>
      <c r="K354" s="41"/>
      <c r="L354" s="45"/>
      <c r="M354" s="229"/>
      <c r="N354" s="230"/>
      <c r="O354" s="85"/>
      <c r="P354" s="85"/>
      <c r="Q354" s="85"/>
      <c r="R354" s="85"/>
      <c r="S354" s="85"/>
      <c r="T354" s="86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T354" s="18" t="s">
        <v>144</v>
      </c>
      <c r="AU354" s="18" t="s">
        <v>80</v>
      </c>
    </row>
    <row r="355" s="2" customFormat="1">
      <c r="A355" s="39"/>
      <c r="B355" s="40"/>
      <c r="C355" s="41"/>
      <c r="D355" s="226" t="s">
        <v>146</v>
      </c>
      <c r="E355" s="41"/>
      <c r="F355" s="233" t="s">
        <v>241</v>
      </c>
      <c r="G355" s="41"/>
      <c r="H355" s="41"/>
      <c r="I355" s="228"/>
      <c r="J355" s="41"/>
      <c r="K355" s="41"/>
      <c r="L355" s="45"/>
      <c r="M355" s="229"/>
      <c r="N355" s="230"/>
      <c r="O355" s="85"/>
      <c r="P355" s="85"/>
      <c r="Q355" s="85"/>
      <c r="R355" s="85"/>
      <c r="S355" s="85"/>
      <c r="T355" s="86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T355" s="18" t="s">
        <v>146</v>
      </c>
      <c r="AU355" s="18" t="s">
        <v>80</v>
      </c>
    </row>
    <row r="356" s="13" customFormat="1">
      <c r="A356" s="13"/>
      <c r="B356" s="234"/>
      <c r="C356" s="235"/>
      <c r="D356" s="226" t="s">
        <v>148</v>
      </c>
      <c r="E356" s="236" t="s">
        <v>19</v>
      </c>
      <c r="F356" s="237" t="s">
        <v>1062</v>
      </c>
      <c r="G356" s="235"/>
      <c r="H356" s="238">
        <v>0.59999999999999998</v>
      </c>
      <c r="I356" s="239"/>
      <c r="J356" s="235"/>
      <c r="K356" s="235"/>
      <c r="L356" s="240"/>
      <c r="M356" s="241"/>
      <c r="N356" s="242"/>
      <c r="O356" s="242"/>
      <c r="P356" s="242"/>
      <c r="Q356" s="242"/>
      <c r="R356" s="242"/>
      <c r="S356" s="242"/>
      <c r="T356" s="24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44" t="s">
        <v>148</v>
      </c>
      <c r="AU356" s="244" t="s">
        <v>80</v>
      </c>
      <c r="AV356" s="13" t="s">
        <v>80</v>
      </c>
      <c r="AW356" s="13" t="s">
        <v>32</v>
      </c>
      <c r="AX356" s="13" t="s">
        <v>78</v>
      </c>
      <c r="AY356" s="244" t="s">
        <v>133</v>
      </c>
    </row>
    <row r="357" s="2" customFormat="1" ht="16.5" customHeight="1">
      <c r="A357" s="39"/>
      <c r="B357" s="40"/>
      <c r="C357" s="213" t="s">
        <v>503</v>
      </c>
      <c r="D357" s="213" t="s">
        <v>135</v>
      </c>
      <c r="E357" s="214" t="s">
        <v>614</v>
      </c>
      <c r="F357" s="215" t="s">
        <v>615</v>
      </c>
      <c r="G357" s="216" t="s">
        <v>237</v>
      </c>
      <c r="H357" s="217">
        <v>556.06299999999999</v>
      </c>
      <c r="I357" s="218"/>
      <c r="J357" s="219">
        <f>ROUND(I357*H357,2)</f>
        <v>0</v>
      </c>
      <c r="K357" s="215" t="s">
        <v>139</v>
      </c>
      <c r="L357" s="45"/>
      <c r="M357" s="220" t="s">
        <v>19</v>
      </c>
      <c r="N357" s="221" t="s">
        <v>42</v>
      </c>
      <c r="O357" s="85"/>
      <c r="P357" s="222">
        <f>O357*H357</f>
        <v>0</v>
      </c>
      <c r="Q357" s="222">
        <v>0</v>
      </c>
      <c r="R357" s="222">
        <f>Q357*H357</f>
        <v>0</v>
      </c>
      <c r="S357" s="222">
        <v>0</v>
      </c>
      <c r="T357" s="223">
        <f>S357*H357</f>
        <v>0</v>
      </c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R357" s="224" t="s">
        <v>140</v>
      </c>
      <c r="AT357" s="224" t="s">
        <v>135</v>
      </c>
      <c r="AU357" s="224" t="s">
        <v>80</v>
      </c>
      <c r="AY357" s="18" t="s">
        <v>133</v>
      </c>
      <c r="BE357" s="225">
        <f>IF(N357="základní",J357,0)</f>
        <v>0</v>
      </c>
      <c r="BF357" s="225">
        <f>IF(N357="snížená",J357,0)</f>
        <v>0</v>
      </c>
      <c r="BG357" s="225">
        <f>IF(N357="zákl. přenesená",J357,0)</f>
        <v>0</v>
      </c>
      <c r="BH357" s="225">
        <f>IF(N357="sníž. přenesená",J357,0)</f>
        <v>0</v>
      </c>
      <c r="BI357" s="225">
        <f>IF(N357="nulová",J357,0)</f>
        <v>0</v>
      </c>
      <c r="BJ357" s="18" t="s">
        <v>78</v>
      </c>
      <c r="BK357" s="225">
        <f>ROUND(I357*H357,2)</f>
        <v>0</v>
      </c>
      <c r="BL357" s="18" t="s">
        <v>140</v>
      </c>
      <c r="BM357" s="224" t="s">
        <v>1063</v>
      </c>
    </row>
    <row r="358" s="2" customFormat="1">
      <c r="A358" s="39"/>
      <c r="B358" s="40"/>
      <c r="C358" s="41"/>
      <c r="D358" s="226" t="s">
        <v>142</v>
      </c>
      <c r="E358" s="41"/>
      <c r="F358" s="227" t="s">
        <v>617</v>
      </c>
      <c r="G358" s="41"/>
      <c r="H358" s="41"/>
      <c r="I358" s="228"/>
      <c r="J358" s="41"/>
      <c r="K358" s="41"/>
      <c r="L358" s="45"/>
      <c r="M358" s="229"/>
      <c r="N358" s="230"/>
      <c r="O358" s="85"/>
      <c r="P358" s="85"/>
      <c r="Q358" s="85"/>
      <c r="R358" s="85"/>
      <c r="S358" s="85"/>
      <c r="T358" s="86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T358" s="18" t="s">
        <v>142</v>
      </c>
      <c r="AU358" s="18" t="s">
        <v>80</v>
      </c>
    </row>
    <row r="359" s="2" customFormat="1">
      <c r="A359" s="39"/>
      <c r="B359" s="40"/>
      <c r="C359" s="41"/>
      <c r="D359" s="231" t="s">
        <v>144</v>
      </c>
      <c r="E359" s="41"/>
      <c r="F359" s="232" t="s">
        <v>618</v>
      </c>
      <c r="G359" s="41"/>
      <c r="H359" s="41"/>
      <c r="I359" s="228"/>
      <c r="J359" s="41"/>
      <c r="K359" s="41"/>
      <c r="L359" s="45"/>
      <c r="M359" s="229"/>
      <c r="N359" s="230"/>
      <c r="O359" s="85"/>
      <c r="P359" s="85"/>
      <c r="Q359" s="85"/>
      <c r="R359" s="85"/>
      <c r="S359" s="85"/>
      <c r="T359" s="86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T359" s="18" t="s">
        <v>144</v>
      </c>
      <c r="AU359" s="18" t="s">
        <v>80</v>
      </c>
    </row>
    <row r="360" s="2" customFormat="1">
      <c r="A360" s="39"/>
      <c r="B360" s="40"/>
      <c r="C360" s="41"/>
      <c r="D360" s="226" t="s">
        <v>146</v>
      </c>
      <c r="E360" s="41"/>
      <c r="F360" s="233" t="s">
        <v>619</v>
      </c>
      <c r="G360" s="41"/>
      <c r="H360" s="41"/>
      <c r="I360" s="228"/>
      <c r="J360" s="41"/>
      <c r="K360" s="41"/>
      <c r="L360" s="45"/>
      <c r="M360" s="229"/>
      <c r="N360" s="230"/>
      <c r="O360" s="85"/>
      <c r="P360" s="85"/>
      <c r="Q360" s="85"/>
      <c r="R360" s="85"/>
      <c r="S360" s="85"/>
      <c r="T360" s="86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T360" s="18" t="s">
        <v>146</v>
      </c>
      <c r="AU360" s="18" t="s">
        <v>80</v>
      </c>
    </row>
    <row r="361" s="15" customFormat="1">
      <c r="A361" s="15"/>
      <c r="B361" s="266"/>
      <c r="C361" s="267"/>
      <c r="D361" s="226" t="s">
        <v>148</v>
      </c>
      <c r="E361" s="268" t="s">
        <v>19</v>
      </c>
      <c r="F361" s="269" t="s">
        <v>620</v>
      </c>
      <c r="G361" s="267"/>
      <c r="H361" s="268" t="s">
        <v>19</v>
      </c>
      <c r="I361" s="270"/>
      <c r="J361" s="267"/>
      <c r="K361" s="267"/>
      <c r="L361" s="271"/>
      <c r="M361" s="272"/>
      <c r="N361" s="273"/>
      <c r="O361" s="273"/>
      <c r="P361" s="273"/>
      <c r="Q361" s="273"/>
      <c r="R361" s="273"/>
      <c r="S361" s="273"/>
      <c r="T361" s="274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T361" s="275" t="s">
        <v>148</v>
      </c>
      <c r="AU361" s="275" t="s">
        <v>80</v>
      </c>
      <c r="AV361" s="15" t="s">
        <v>78</v>
      </c>
      <c r="AW361" s="15" t="s">
        <v>32</v>
      </c>
      <c r="AX361" s="15" t="s">
        <v>71</v>
      </c>
      <c r="AY361" s="275" t="s">
        <v>133</v>
      </c>
    </row>
    <row r="362" s="13" customFormat="1">
      <c r="A362" s="13"/>
      <c r="B362" s="234"/>
      <c r="C362" s="235"/>
      <c r="D362" s="226" t="s">
        <v>148</v>
      </c>
      <c r="E362" s="236" t="s">
        <v>19</v>
      </c>
      <c r="F362" s="237" t="s">
        <v>1064</v>
      </c>
      <c r="G362" s="235"/>
      <c r="H362" s="238">
        <v>82.775000000000006</v>
      </c>
      <c r="I362" s="239"/>
      <c r="J362" s="235"/>
      <c r="K362" s="235"/>
      <c r="L362" s="240"/>
      <c r="M362" s="241"/>
      <c r="N362" s="242"/>
      <c r="O362" s="242"/>
      <c r="P362" s="242"/>
      <c r="Q362" s="242"/>
      <c r="R362" s="242"/>
      <c r="S362" s="242"/>
      <c r="T362" s="24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44" t="s">
        <v>148</v>
      </c>
      <c r="AU362" s="244" t="s">
        <v>80</v>
      </c>
      <c r="AV362" s="13" t="s">
        <v>80</v>
      </c>
      <c r="AW362" s="13" t="s">
        <v>32</v>
      </c>
      <c r="AX362" s="13" t="s">
        <v>71</v>
      </c>
      <c r="AY362" s="244" t="s">
        <v>133</v>
      </c>
    </row>
    <row r="363" s="13" customFormat="1">
      <c r="A363" s="13"/>
      <c r="B363" s="234"/>
      <c r="C363" s="235"/>
      <c r="D363" s="226" t="s">
        <v>148</v>
      </c>
      <c r="E363" s="236" t="s">
        <v>19</v>
      </c>
      <c r="F363" s="237" t="s">
        <v>1065</v>
      </c>
      <c r="G363" s="235"/>
      <c r="H363" s="238">
        <v>3.3660000000000001</v>
      </c>
      <c r="I363" s="239"/>
      <c r="J363" s="235"/>
      <c r="K363" s="235"/>
      <c r="L363" s="240"/>
      <c r="M363" s="241"/>
      <c r="N363" s="242"/>
      <c r="O363" s="242"/>
      <c r="P363" s="242"/>
      <c r="Q363" s="242"/>
      <c r="R363" s="242"/>
      <c r="S363" s="242"/>
      <c r="T363" s="24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44" t="s">
        <v>148</v>
      </c>
      <c r="AU363" s="244" t="s">
        <v>80</v>
      </c>
      <c r="AV363" s="13" t="s">
        <v>80</v>
      </c>
      <c r="AW363" s="13" t="s">
        <v>32</v>
      </c>
      <c r="AX363" s="13" t="s">
        <v>71</v>
      </c>
      <c r="AY363" s="244" t="s">
        <v>133</v>
      </c>
    </row>
    <row r="364" s="13" customFormat="1">
      <c r="A364" s="13"/>
      <c r="B364" s="234"/>
      <c r="C364" s="235"/>
      <c r="D364" s="226" t="s">
        <v>148</v>
      </c>
      <c r="E364" s="236" t="s">
        <v>19</v>
      </c>
      <c r="F364" s="237" t="s">
        <v>1066</v>
      </c>
      <c r="G364" s="235"/>
      <c r="H364" s="238">
        <v>1.76</v>
      </c>
      <c r="I364" s="239"/>
      <c r="J364" s="235"/>
      <c r="K364" s="235"/>
      <c r="L364" s="240"/>
      <c r="M364" s="241"/>
      <c r="N364" s="242"/>
      <c r="O364" s="242"/>
      <c r="P364" s="242"/>
      <c r="Q364" s="242"/>
      <c r="R364" s="242"/>
      <c r="S364" s="242"/>
      <c r="T364" s="24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44" t="s">
        <v>148</v>
      </c>
      <c r="AU364" s="244" t="s">
        <v>80</v>
      </c>
      <c r="AV364" s="13" t="s">
        <v>80</v>
      </c>
      <c r="AW364" s="13" t="s">
        <v>32</v>
      </c>
      <c r="AX364" s="13" t="s">
        <v>71</v>
      </c>
      <c r="AY364" s="244" t="s">
        <v>133</v>
      </c>
    </row>
    <row r="365" s="13" customFormat="1">
      <c r="A365" s="13"/>
      <c r="B365" s="234"/>
      <c r="C365" s="235"/>
      <c r="D365" s="226" t="s">
        <v>148</v>
      </c>
      <c r="E365" s="236" t="s">
        <v>19</v>
      </c>
      <c r="F365" s="237" t="s">
        <v>1067</v>
      </c>
      <c r="G365" s="235"/>
      <c r="H365" s="238">
        <v>2.6400000000000001</v>
      </c>
      <c r="I365" s="239"/>
      <c r="J365" s="235"/>
      <c r="K365" s="235"/>
      <c r="L365" s="240"/>
      <c r="M365" s="241"/>
      <c r="N365" s="242"/>
      <c r="O365" s="242"/>
      <c r="P365" s="242"/>
      <c r="Q365" s="242"/>
      <c r="R365" s="242"/>
      <c r="S365" s="242"/>
      <c r="T365" s="24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44" t="s">
        <v>148</v>
      </c>
      <c r="AU365" s="244" t="s">
        <v>80</v>
      </c>
      <c r="AV365" s="13" t="s">
        <v>80</v>
      </c>
      <c r="AW365" s="13" t="s">
        <v>32</v>
      </c>
      <c r="AX365" s="13" t="s">
        <v>71</v>
      </c>
      <c r="AY365" s="244" t="s">
        <v>133</v>
      </c>
    </row>
    <row r="366" s="13" customFormat="1">
      <c r="A366" s="13"/>
      <c r="B366" s="234"/>
      <c r="C366" s="235"/>
      <c r="D366" s="226" t="s">
        <v>148</v>
      </c>
      <c r="E366" s="236" t="s">
        <v>19</v>
      </c>
      <c r="F366" s="237" t="s">
        <v>1068</v>
      </c>
      <c r="G366" s="235"/>
      <c r="H366" s="238">
        <v>154.36500000000001</v>
      </c>
      <c r="I366" s="239"/>
      <c r="J366" s="235"/>
      <c r="K366" s="235"/>
      <c r="L366" s="240"/>
      <c r="M366" s="241"/>
      <c r="N366" s="242"/>
      <c r="O366" s="242"/>
      <c r="P366" s="242"/>
      <c r="Q366" s="242"/>
      <c r="R366" s="242"/>
      <c r="S366" s="242"/>
      <c r="T366" s="24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44" t="s">
        <v>148</v>
      </c>
      <c r="AU366" s="244" t="s">
        <v>80</v>
      </c>
      <c r="AV366" s="13" t="s">
        <v>80</v>
      </c>
      <c r="AW366" s="13" t="s">
        <v>32</v>
      </c>
      <c r="AX366" s="13" t="s">
        <v>71</v>
      </c>
      <c r="AY366" s="244" t="s">
        <v>133</v>
      </c>
    </row>
    <row r="367" s="13" customFormat="1">
      <c r="A367" s="13"/>
      <c r="B367" s="234"/>
      <c r="C367" s="235"/>
      <c r="D367" s="226" t="s">
        <v>148</v>
      </c>
      <c r="E367" s="236" t="s">
        <v>19</v>
      </c>
      <c r="F367" s="237" t="s">
        <v>1069</v>
      </c>
      <c r="G367" s="235"/>
      <c r="H367" s="238">
        <v>0.96299999999999997</v>
      </c>
      <c r="I367" s="239"/>
      <c r="J367" s="235"/>
      <c r="K367" s="235"/>
      <c r="L367" s="240"/>
      <c r="M367" s="241"/>
      <c r="N367" s="242"/>
      <c r="O367" s="242"/>
      <c r="P367" s="242"/>
      <c r="Q367" s="242"/>
      <c r="R367" s="242"/>
      <c r="S367" s="242"/>
      <c r="T367" s="24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44" t="s">
        <v>148</v>
      </c>
      <c r="AU367" s="244" t="s">
        <v>80</v>
      </c>
      <c r="AV367" s="13" t="s">
        <v>80</v>
      </c>
      <c r="AW367" s="13" t="s">
        <v>32</v>
      </c>
      <c r="AX367" s="13" t="s">
        <v>71</v>
      </c>
      <c r="AY367" s="244" t="s">
        <v>133</v>
      </c>
    </row>
    <row r="368" s="15" customFormat="1">
      <c r="A368" s="15"/>
      <c r="B368" s="266"/>
      <c r="C368" s="267"/>
      <c r="D368" s="226" t="s">
        <v>148</v>
      </c>
      <c r="E368" s="268" t="s">
        <v>19</v>
      </c>
      <c r="F368" s="269" t="s">
        <v>625</v>
      </c>
      <c r="G368" s="267"/>
      <c r="H368" s="268" t="s">
        <v>19</v>
      </c>
      <c r="I368" s="270"/>
      <c r="J368" s="267"/>
      <c r="K368" s="267"/>
      <c r="L368" s="271"/>
      <c r="M368" s="272"/>
      <c r="N368" s="273"/>
      <c r="O368" s="273"/>
      <c r="P368" s="273"/>
      <c r="Q368" s="273"/>
      <c r="R368" s="273"/>
      <c r="S368" s="273"/>
      <c r="T368" s="274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T368" s="275" t="s">
        <v>148</v>
      </c>
      <c r="AU368" s="275" t="s">
        <v>80</v>
      </c>
      <c r="AV368" s="15" t="s">
        <v>78</v>
      </c>
      <c r="AW368" s="15" t="s">
        <v>32</v>
      </c>
      <c r="AX368" s="15" t="s">
        <v>71</v>
      </c>
      <c r="AY368" s="275" t="s">
        <v>133</v>
      </c>
    </row>
    <row r="369" s="13" customFormat="1">
      <c r="A369" s="13"/>
      <c r="B369" s="234"/>
      <c r="C369" s="235"/>
      <c r="D369" s="226" t="s">
        <v>148</v>
      </c>
      <c r="E369" s="236" t="s">
        <v>19</v>
      </c>
      <c r="F369" s="237" t="s">
        <v>1070</v>
      </c>
      <c r="G369" s="235"/>
      <c r="H369" s="238">
        <v>0.040000000000000001</v>
      </c>
      <c r="I369" s="239"/>
      <c r="J369" s="235"/>
      <c r="K369" s="235"/>
      <c r="L369" s="240"/>
      <c r="M369" s="241"/>
      <c r="N369" s="242"/>
      <c r="O369" s="242"/>
      <c r="P369" s="242"/>
      <c r="Q369" s="242"/>
      <c r="R369" s="242"/>
      <c r="S369" s="242"/>
      <c r="T369" s="24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44" t="s">
        <v>148</v>
      </c>
      <c r="AU369" s="244" t="s">
        <v>80</v>
      </c>
      <c r="AV369" s="13" t="s">
        <v>80</v>
      </c>
      <c r="AW369" s="13" t="s">
        <v>32</v>
      </c>
      <c r="AX369" s="13" t="s">
        <v>71</v>
      </c>
      <c r="AY369" s="244" t="s">
        <v>133</v>
      </c>
    </row>
    <row r="370" s="13" customFormat="1">
      <c r="A370" s="13"/>
      <c r="B370" s="234"/>
      <c r="C370" s="235"/>
      <c r="D370" s="226" t="s">
        <v>148</v>
      </c>
      <c r="E370" s="236" t="s">
        <v>19</v>
      </c>
      <c r="F370" s="237" t="s">
        <v>1071</v>
      </c>
      <c r="G370" s="235"/>
      <c r="H370" s="238">
        <v>0.080000000000000002</v>
      </c>
      <c r="I370" s="239"/>
      <c r="J370" s="235"/>
      <c r="K370" s="235"/>
      <c r="L370" s="240"/>
      <c r="M370" s="241"/>
      <c r="N370" s="242"/>
      <c r="O370" s="242"/>
      <c r="P370" s="242"/>
      <c r="Q370" s="242"/>
      <c r="R370" s="242"/>
      <c r="S370" s="242"/>
      <c r="T370" s="24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44" t="s">
        <v>148</v>
      </c>
      <c r="AU370" s="244" t="s">
        <v>80</v>
      </c>
      <c r="AV370" s="13" t="s">
        <v>80</v>
      </c>
      <c r="AW370" s="13" t="s">
        <v>32</v>
      </c>
      <c r="AX370" s="13" t="s">
        <v>71</v>
      </c>
      <c r="AY370" s="244" t="s">
        <v>133</v>
      </c>
    </row>
    <row r="371" s="13" customFormat="1">
      <c r="A371" s="13"/>
      <c r="B371" s="234"/>
      <c r="C371" s="235"/>
      <c r="D371" s="226" t="s">
        <v>148</v>
      </c>
      <c r="E371" s="236" t="s">
        <v>19</v>
      </c>
      <c r="F371" s="237" t="s">
        <v>1072</v>
      </c>
      <c r="G371" s="235"/>
      <c r="H371" s="238">
        <v>5.7999999999999998</v>
      </c>
      <c r="I371" s="239"/>
      <c r="J371" s="235"/>
      <c r="K371" s="235"/>
      <c r="L371" s="240"/>
      <c r="M371" s="241"/>
      <c r="N371" s="242"/>
      <c r="O371" s="242"/>
      <c r="P371" s="242"/>
      <c r="Q371" s="242"/>
      <c r="R371" s="242"/>
      <c r="S371" s="242"/>
      <c r="T371" s="24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44" t="s">
        <v>148</v>
      </c>
      <c r="AU371" s="244" t="s">
        <v>80</v>
      </c>
      <c r="AV371" s="13" t="s">
        <v>80</v>
      </c>
      <c r="AW371" s="13" t="s">
        <v>32</v>
      </c>
      <c r="AX371" s="13" t="s">
        <v>71</v>
      </c>
      <c r="AY371" s="244" t="s">
        <v>133</v>
      </c>
    </row>
    <row r="372" s="13" customFormat="1">
      <c r="A372" s="13"/>
      <c r="B372" s="234"/>
      <c r="C372" s="235"/>
      <c r="D372" s="226" t="s">
        <v>148</v>
      </c>
      <c r="E372" s="236" t="s">
        <v>19</v>
      </c>
      <c r="F372" s="237" t="s">
        <v>1073</v>
      </c>
      <c r="G372" s="235"/>
      <c r="H372" s="238">
        <v>1.3</v>
      </c>
      <c r="I372" s="239"/>
      <c r="J372" s="235"/>
      <c r="K372" s="235"/>
      <c r="L372" s="240"/>
      <c r="M372" s="241"/>
      <c r="N372" s="242"/>
      <c r="O372" s="242"/>
      <c r="P372" s="242"/>
      <c r="Q372" s="242"/>
      <c r="R372" s="242"/>
      <c r="S372" s="242"/>
      <c r="T372" s="24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44" t="s">
        <v>148</v>
      </c>
      <c r="AU372" s="244" t="s">
        <v>80</v>
      </c>
      <c r="AV372" s="13" t="s">
        <v>80</v>
      </c>
      <c r="AW372" s="13" t="s">
        <v>32</v>
      </c>
      <c r="AX372" s="13" t="s">
        <v>71</v>
      </c>
      <c r="AY372" s="244" t="s">
        <v>133</v>
      </c>
    </row>
    <row r="373" s="13" customFormat="1">
      <c r="A373" s="13"/>
      <c r="B373" s="234"/>
      <c r="C373" s="235"/>
      <c r="D373" s="226" t="s">
        <v>148</v>
      </c>
      <c r="E373" s="236" t="s">
        <v>19</v>
      </c>
      <c r="F373" s="237" t="s">
        <v>1074</v>
      </c>
      <c r="G373" s="235"/>
      <c r="H373" s="238">
        <v>4.4800000000000004</v>
      </c>
      <c r="I373" s="239"/>
      <c r="J373" s="235"/>
      <c r="K373" s="235"/>
      <c r="L373" s="240"/>
      <c r="M373" s="241"/>
      <c r="N373" s="242"/>
      <c r="O373" s="242"/>
      <c r="P373" s="242"/>
      <c r="Q373" s="242"/>
      <c r="R373" s="242"/>
      <c r="S373" s="242"/>
      <c r="T373" s="24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44" t="s">
        <v>148</v>
      </c>
      <c r="AU373" s="244" t="s">
        <v>80</v>
      </c>
      <c r="AV373" s="13" t="s">
        <v>80</v>
      </c>
      <c r="AW373" s="13" t="s">
        <v>32</v>
      </c>
      <c r="AX373" s="13" t="s">
        <v>71</v>
      </c>
      <c r="AY373" s="244" t="s">
        <v>133</v>
      </c>
    </row>
    <row r="374" s="13" customFormat="1">
      <c r="A374" s="13"/>
      <c r="B374" s="234"/>
      <c r="C374" s="235"/>
      <c r="D374" s="226" t="s">
        <v>148</v>
      </c>
      <c r="E374" s="236" t="s">
        <v>19</v>
      </c>
      <c r="F374" s="237" t="s">
        <v>1075</v>
      </c>
      <c r="G374" s="235"/>
      <c r="H374" s="238">
        <v>9.1799999999999997</v>
      </c>
      <c r="I374" s="239"/>
      <c r="J374" s="235"/>
      <c r="K374" s="235"/>
      <c r="L374" s="240"/>
      <c r="M374" s="241"/>
      <c r="N374" s="242"/>
      <c r="O374" s="242"/>
      <c r="P374" s="242"/>
      <c r="Q374" s="242"/>
      <c r="R374" s="242"/>
      <c r="S374" s="242"/>
      <c r="T374" s="24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44" t="s">
        <v>148</v>
      </c>
      <c r="AU374" s="244" t="s">
        <v>80</v>
      </c>
      <c r="AV374" s="13" t="s">
        <v>80</v>
      </c>
      <c r="AW374" s="13" t="s">
        <v>32</v>
      </c>
      <c r="AX374" s="13" t="s">
        <v>71</v>
      </c>
      <c r="AY374" s="244" t="s">
        <v>133</v>
      </c>
    </row>
    <row r="375" s="13" customFormat="1">
      <c r="A375" s="13"/>
      <c r="B375" s="234"/>
      <c r="C375" s="235"/>
      <c r="D375" s="226" t="s">
        <v>148</v>
      </c>
      <c r="E375" s="236" t="s">
        <v>19</v>
      </c>
      <c r="F375" s="237" t="s">
        <v>1076</v>
      </c>
      <c r="G375" s="235"/>
      <c r="H375" s="238">
        <v>263.91000000000003</v>
      </c>
      <c r="I375" s="239"/>
      <c r="J375" s="235"/>
      <c r="K375" s="235"/>
      <c r="L375" s="240"/>
      <c r="M375" s="241"/>
      <c r="N375" s="242"/>
      <c r="O375" s="242"/>
      <c r="P375" s="242"/>
      <c r="Q375" s="242"/>
      <c r="R375" s="242"/>
      <c r="S375" s="242"/>
      <c r="T375" s="24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44" t="s">
        <v>148</v>
      </c>
      <c r="AU375" s="244" t="s">
        <v>80</v>
      </c>
      <c r="AV375" s="13" t="s">
        <v>80</v>
      </c>
      <c r="AW375" s="13" t="s">
        <v>32</v>
      </c>
      <c r="AX375" s="13" t="s">
        <v>71</v>
      </c>
      <c r="AY375" s="244" t="s">
        <v>133</v>
      </c>
    </row>
    <row r="376" s="13" customFormat="1">
      <c r="A376" s="13"/>
      <c r="B376" s="234"/>
      <c r="C376" s="235"/>
      <c r="D376" s="226" t="s">
        <v>148</v>
      </c>
      <c r="E376" s="236" t="s">
        <v>19</v>
      </c>
      <c r="F376" s="237" t="s">
        <v>1077</v>
      </c>
      <c r="G376" s="235"/>
      <c r="H376" s="238">
        <v>1.26</v>
      </c>
      <c r="I376" s="239"/>
      <c r="J376" s="235"/>
      <c r="K376" s="235"/>
      <c r="L376" s="240"/>
      <c r="M376" s="241"/>
      <c r="N376" s="242"/>
      <c r="O376" s="242"/>
      <c r="P376" s="242"/>
      <c r="Q376" s="242"/>
      <c r="R376" s="242"/>
      <c r="S376" s="242"/>
      <c r="T376" s="24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44" t="s">
        <v>148</v>
      </c>
      <c r="AU376" s="244" t="s">
        <v>80</v>
      </c>
      <c r="AV376" s="13" t="s">
        <v>80</v>
      </c>
      <c r="AW376" s="13" t="s">
        <v>32</v>
      </c>
      <c r="AX376" s="13" t="s">
        <v>71</v>
      </c>
      <c r="AY376" s="244" t="s">
        <v>133</v>
      </c>
    </row>
    <row r="377" s="13" customFormat="1">
      <c r="A377" s="13"/>
      <c r="B377" s="234"/>
      <c r="C377" s="235"/>
      <c r="D377" s="226" t="s">
        <v>148</v>
      </c>
      <c r="E377" s="236" t="s">
        <v>19</v>
      </c>
      <c r="F377" s="237" t="s">
        <v>1078</v>
      </c>
      <c r="G377" s="235"/>
      <c r="H377" s="238">
        <v>6.7999999999999998</v>
      </c>
      <c r="I377" s="239"/>
      <c r="J377" s="235"/>
      <c r="K377" s="235"/>
      <c r="L377" s="240"/>
      <c r="M377" s="241"/>
      <c r="N377" s="242"/>
      <c r="O377" s="242"/>
      <c r="P377" s="242"/>
      <c r="Q377" s="242"/>
      <c r="R377" s="242"/>
      <c r="S377" s="242"/>
      <c r="T377" s="24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44" t="s">
        <v>148</v>
      </c>
      <c r="AU377" s="244" t="s">
        <v>80</v>
      </c>
      <c r="AV377" s="13" t="s">
        <v>80</v>
      </c>
      <c r="AW377" s="13" t="s">
        <v>32</v>
      </c>
      <c r="AX377" s="13" t="s">
        <v>71</v>
      </c>
      <c r="AY377" s="244" t="s">
        <v>133</v>
      </c>
    </row>
    <row r="378" s="15" customFormat="1">
      <c r="A378" s="15"/>
      <c r="B378" s="266"/>
      <c r="C378" s="267"/>
      <c r="D378" s="226" t="s">
        <v>148</v>
      </c>
      <c r="E378" s="268" t="s">
        <v>19</v>
      </c>
      <c r="F378" s="269" t="s">
        <v>628</v>
      </c>
      <c r="G378" s="267"/>
      <c r="H378" s="268" t="s">
        <v>19</v>
      </c>
      <c r="I378" s="270"/>
      <c r="J378" s="267"/>
      <c r="K378" s="267"/>
      <c r="L378" s="271"/>
      <c r="M378" s="272"/>
      <c r="N378" s="273"/>
      <c r="O378" s="273"/>
      <c r="P378" s="273"/>
      <c r="Q378" s="273"/>
      <c r="R378" s="273"/>
      <c r="S378" s="273"/>
      <c r="T378" s="274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T378" s="275" t="s">
        <v>148</v>
      </c>
      <c r="AU378" s="275" t="s">
        <v>80</v>
      </c>
      <c r="AV378" s="15" t="s">
        <v>78</v>
      </c>
      <c r="AW378" s="15" t="s">
        <v>32</v>
      </c>
      <c r="AX378" s="15" t="s">
        <v>71</v>
      </c>
      <c r="AY378" s="275" t="s">
        <v>133</v>
      </c>
    </row>
    <row r="379" s="13" customFormat="1">
      <c r="A379" s="13"/>
      <c r="B379" s="234"/>
      <c r="C379" s="235"/>
      <c r="D379" s="226" t="s">
        <v>148</v>
      </c>
      <c r="E379" s="236" t="s">
        <v>19</v>
      </c>
      <c r="F379" s="237" t="s">
        <v>1079</v>
      </c>
      <c r="G379" s="235"/>
      <c r="H379" s="238">
        <v>0.59999999999999998</v>
      </c>
      <c r="I379" s="239"/>
      <c r="J379" s="235"/>
      <c r="K379" s="235"/>
      <c r="L379" s="240"/>
      <c r="M379" s="241"/>
      <c r="N379" s="242"/>
      <c r="O379" s="242"/>
      <c r="P379" s="242"/>
      <c r="Q379" s="242"/>
      <c r="R379" s="242"/>
      <c r="S379" s="242"/>
      <c r="T379" s="24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44" t="s">
        <v>148</v>
      </c>
      <c r="AU379" s="244" t="s">
        <v>80</v>
      </c>
      <c r="AV379" s="13" t="s">
        <v>80</v>
      </c>
      <c r="AW379" s="13" t="s">
        <v>32</v>
      </c>
      <c r="AX379" s="13" t="s">
        <v>71</v>
      </c>
      <c r="AY379" s="244" t="s">
        <v>133</v>
      </c>
    </row>
    <row r="380" s="15" customFormat="1">
      <c r="A380" s="15"/>
      <c r="B380" s="266"/>
      <c r="C380" s="267"/>
      <c r="D380" s="226" t="s">
        <v>148</v>
      </c>
      <c r="E380" s="268" t="s">
        <v>19</v>
      </c>
      <c r="F380" s="269" t="s">
        <v>1080</v>
      </c>
      <c r="G380" s="267"/>
      <c r="H380" s="268" t="s">
        <v>19</v>
      </c>
      <c r="I380" s="270"/>
      <c r="J380" s="267"/>
      <c r="K380" s="267"/>
      <c r="L380" s="271"/>
      <c r="M380" s="272"/>
      <c r="N380" s="273"/>
      <c r="O380" s="273"/>
      <c r="P380" s="273"/>
      <c r="Q380" s="273"/>
      <c r="R380" s="273"/>
      <c r="S380" s="273"/>
      <c r="T380" s="274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T380" s="275" t="s">
        <v>148</v>
      </c>
      <c r="AU380" s="275" t="s">
        <v>80</v>
      </c>
      <c r="AV380" s="15" t="s">
        <v>78</v>
      </c>
      <c r="AW380" s="15" t="s">
        <v>32</v>
      </c>
      <c r="AX380" s="15" t="s">
        <v>71</v>
      </c>
      <c r="AY380" s="275" t="s">
        <v>133</v>
      </c>
    </row>
    <row r="381" s="13" customFormat="1">
      <c r="A381" s="13"/>
      <c r="B381" s="234"/>
      <c r="C381" s="235"/>
      <c r="D381" s="226" t="s">
        <v>148</v>
      </c>
      <c r="E381" s="236" t="s">
        <v>19</v>
      </c>
      <c r="F381" s="237" t="s">
        <v>1081</v>
      </c>
      <c r="G381" s="235"/>
      <c r="H381" s="238">
        <v>16.744</v>
      </c>
      <c r="I381" s="239"/>
      <c r="J381" s="235"/>
      <c r="K381" s="235"/>
      <c r="L381" s="240"/>
      <c r="M381" s="241"/>
      <c r="N381" s="242"/>
      <c r="O381" s="242"/>
      <c r="P381" s="242"/>
      <c r="Q381" s="242"/>
      <c r="R381" s="242"/>
      <c r="S381" s="242"/>
      <c r="T381" s="24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44" t="s">
        <v>148</v>
      </c>
      <c r="AU381" s="244" t="s">
        <v>80</v>
      </c>
      <c r="AV381" s="13" t="s">
        <v>80</v>
      </c>
      <c r="AW381" s="13" t="s">
        <v>32</v>
      </c>
      <c r="AX381" s="13" t="s">
        <v>71</v>
      </c>
      <c r="AY381" s="244" t="s">
        <v>133</v>
      </c>
    </row>
    <row r="382" s="14" customFormat="1">
      <c r="A382" s="14"/>
      <c r="B382" s="245"/>
      <c r="C382" s="246"/>
      <c r="D382" s="226" t="s">
        <v>148</v>
      </c>
      <c r="E382" s="247" t="s">
        <v>19</v>
      </c>
      <c r="F382" s="248" t="s">
        <v>206</v>
      </c>
      <c r="G382" s="246"/>
      <c r="H382" s="249">
        <v>556.06299999999999</v>
      </c>
      <c r="I382" s="250"/>
      <c r="J382" s="246"/>
      <c r="K382" s="246"/>
      <c r="L382" s="251"/>
      <c r="M382" s="252"/>
      <c r="N382" s="253"/>
      <c r="O382" s="253"/>
      <c r="P382" s="253"/>
      <c r="Q382" s="253"/>
      <c r="R382" s="253"/>
      <c r="S382" s="253"/>
      <c r="T382" s="25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55" t="s">
        <v>148</v>
      </c>
      <c r="AU382" s="255" t="s">
        <v>80</v>
      </c>
      <c r="AV382" s="14" t="s">
        <v>140</v>
      </c>
      <c r="AW382" s="14" t="s">
        <v>32</v>
      </c>
      <c r="AX382" s="14" t="s">
        <v>78</v>
      </c>
      <c r="AY382" s="255" t="s">
        <v>133</v>
      </c>
    </row>
    <row r="383" s="2" customFormat="1" ht="16.5" customHeight="1">
      <c r="A383" s="39"/>
      <c r="B383" s="40"/>
      <c r="C383" s="213" t="s">
        <v>507</v>
      </c>
      <c r="D383" s="213" t="s">
        <v>135</v>
      </c>
      <c r="E383" s="214" t="s">
        <v>632</v>
      </c>
      <c r="F383" s="215" t="s">
        <v>633</v>
      </c>
      <c r="G383" s="216" t="s">
        <v>237</v>
      </c>
      <c r="H383" s="217">
        <v>556.06299999999999</v>
      </c>
      <c r="I383" s="218"/>
      <c r="J383" s="219">
        <f>ROUND(I383*H383,2)</f>
        <v>0</v>
      </c>
      <c r="K383" s="215" t="s">
        <v>139</v>
      </c>
      <c r="L383" s="45"/>
      <c r="M383" s="220" t="s">
        <v>19</v>
      </c>
      <c r="N383" s="221" t="s">
        <v>42</v>
      </c>
      <c r="O383" s="85"/>
      <c r="P383" s="222">
        <f>O383*H383</f>
        <v>0</v>
      </c>
      <c r="Q383" s="222">
        <v>0</v>
      </c>
      <c r="R383" s="222">
        <f>Q383*H383</f>
        <v>0</v>
      </c>
      <c r="S383" s="222">
        <v>0</v>
      </c>
      <c r="T383" s="223">
        <f>S383*H383</f>
        <v>0</v>
      </c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R383" s="224" t="s">
        <v>140</v>
      </c>
      <c r="AT383" s="224" t="s">
        <v>135</v>
      </c>
      <c r="AU383" s="224" t="s">
        <v>80</v>
      </c>
      <c r="AY383" s="18" t="s">
        <v>133</v>
      </c>
      <c r="BE383" s="225">
        <f>IF(N383="základní",J383,0)</f>
        <v>0</v>
      </c>
      <c r="BF383" s="225">
        <f>IF(N383="snížená",J383,0)</f>
        <v>0</v>
      </c>
      <c r="BG383" s="225">
        <f>IF(N383="zákl. přenesená",J383,0)</f>
        <v>0</v>
      </c>
      <c r="BH383" s="225">
        <f>IF(N383="sníž. přenesená",J383,0)</f>
        <v>0</v>
      </c>
      <c r="BI383" s="225">
        <f>IF(N383="nulová",J383,0)</f>
        <v>0</v>
      </c>
      <c r="BJ383" s="18" t="s">
        <v>78</v>
      </c>
      <c r="BK383" s="225">
        <f>ROUND(I383*H383,2)</f>
        <v>0</v>
      </c>
      <c r="BL383" s="18" t="s">
        <v>140</v>
      </c>
      <c r="BM383" s="224" t="s">
        <v>1082</v>
      </c>
    </row>
    <row r="384" s="2" customFormat="1">
      <c r="A384" s="39"/>
      <c r="B384" s="40"/>
      <c r="C384" s="41"/>
      <c r="D384" s="226" t="s">
        <v>142</v>
      </c>
      <c r="E384" s="41"/>
      <c r="F384" s="227" t="s">
        <v>635</v>
      </c>
      <c r="G384" s="41"/>
      <c r="H384" s="41"/>
      <c r="I384" s="228"/>
      <c r="J384" s="41"/>
      <c r="K384" s="41"/>
      <c r="L384" s="45"/>
      <c r="M384" s="229"/>
      <c r="N384" s="230"/>
      <c r="O384" s="85"/>
      <c r="P384" s="85"/>
      <c r="Q384" s="85"/>
      <c r="R384" s="85"/>
      <c r="S384" s="85"/>
      <c r="T384" s="86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T384" s="18" t="s">
        <v>142</v>
      </c>
      <c r="AU384" s="18" t="s">
        <v>80</v>
      </c>
    </row>
    <row r="385" s="2" customFormat="1">
      <c r="A385" s="39"/>
      <c r="B385" s="40"/>
      <c r="C385" s="41"/>
      <c r="D385" s="231" t="s">
        <v>144</v>
      </c>
      <c r="E385" s="41"/>
      <c r="F385" s="232" t="s">
        <v>636</v>
      </c>
      <c r="G385" s="41"/>
      <c r="H385" s="41"/>
      <c r="I385" s="228"/>
      <c r="J385" s="41"/>
      <c r="K385" s="41"/>
      <c r="L385" s="45"/>
      <c r="M385" s="229"/>
      <c r="N385" s="230"/>
      <c r="O385" s="85"/>
      <c r="P385" s="85"/>
      <c r="Q385" s="85"/>
      <c r="R385" s="85"/>
      <c r="S385" s="85"/>
      <c r="T385" s="86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T385" s="18" t="s">
        <v>144</v>
      </c>
      <c r="AU385" s="18" t="s">
        <v>80</v>
      </c>
    </row>
    <row r="386" s="2" customFormat="1">
      <c r="A386" s="39"/>
      <c r="B386" s="40"/>
      <c r="C386" s="41"/>
      <c r="D386" s="226" t="s">
        <v>146</v>
      </c>
      <c r="E386" s="41"/>
      <c r="F386" s="233" t="s">
        <v>619</v>
      </c>
      <c r="G386" s="41"/>
      <c r="H386" s="41"/>
      <c r="I386" s="228"/>
      <c r="J386" s="41"/>
      <c r="K386" s="41"/>
      <c r="L386" s="45"/>
      <c r="M386" s="229"/>
      <c r="N386" s="230"/>
      <c r="O386" s="85"/>
      <c r="P386" s="85"/>
      <c r="Q386" s="85"/>
      <c r="R386" s="85"/>
      <c r="S386" s="85"/>
      <c r="T386" s="86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T386" s="18" t="s">
        <v>146</v>
      </c>
      <c r="AU386" s="18" t="s">
        <v>80</v>
      </c>
    </row>
    <row r="387" s="13" customFormat="1">
      <c r="A387" s="13"/>
      <c r="B387" s="234"/>
      <c r="C387" s="235"/>
      <c r="D387" s="226" t="s">
        <v>148</v>
      </c>
      <c r="E387" s="236" t="s">
        <v>19</v>
      </c>
      <c r="F387" s="237" t="s">
        <v>1083</v>
      </c>
      <c r="G387" s="235"/>
      <c r="H387" s="238">
        <v>556.06299999999999</v>
      </c>
      <c r="I387" s="239"/>
      <c r="J387" s="235"/>
      <c r="K387" s="235"/>
      <c r="L387" s="240"/>
      <c r="M387" s="241"/>
      <c r="N387" s="242"/>
      <c r="O387" s="242"/>
      <c r="P387" s="242"/>
      <c r="Q387" s="242"/>
      <c r="R387" s="242"/>
      <c r="S387" s="242"/>
      <c r="T387" s="24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44" t="s">
        <v>148</v>
      </c>
      <c r="AU387" s="244" t="s">
        <v>80</v>
      </c>
      <c r="AV387" s="13" t="s">
        <v>80</v>
      </c>
      <c r="AW387" s="13" t="s">
        <v>32</v>
      </c>
      <c r="AX387" s="13" t="s">
        <v>78</v>
      </c>
      <c r="AY387" s="244" t="s">
        <v>133</v>
      </c>
    </row>
    <row r="388" s="12" customFormat="1" ht="22.8" customHeight="1">
      <c r="A388" s="12"/>
      <c r="B388" s="197"/>
      <c r="C388" s="198"/>
      <c r="D388" s="199" t="s">
        <v>70</v>
      </c>
      <c r="E388" s="211" t="s">
        <v>638</v>
      </c>
      <c r="F388" s="211" t="s">
        <v>639</v>
      </c>
      <c r="G388" s="198"/>
      <c r="H388" s="198"/>
      <c r="I388" s="201"/>
      <c r="J388" s="212">
        <f>BK388</f>
        <v>0</v>
      </c>
      <c r="K388" s="198"/>
      <c r="L388" s="203"/>
      <c r="M388" s="204"/>
      <c r="N388" s="205"/>
      <c r="O388" s="205"/>
      <c r="P388" s="206">
        <f>SUM(P389:P391)</f>
        <v>0</v>
      </c>
      <c r="Q388" s="205"/>
      <c r="R388" s="206">
        <f>SUM(R389:R391)</f>
        <v>0</v>
      </c>
      <c r="S388" s="205"/>
      <c r="T388" s="207">
        <f>SUM(T389:T391)</f>
        <v>0</v>
      </c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R388" s="208" t="s">
        <v>78</v>
      </c>
      <c r="AT388" s="209" t="s">
        <v>70</v>
      </c>
      <c r="AU388" s="209" t="s">
        <v>78</v>
      </c>
      <c r="AY388" s="208" t="s">
        <v>133</v>
      </c>
      <c r="BK388" s="210">
        <f>SUM(BK389:BK391)</f>
        <v>0</v>
      </c>
    </row>
    <row r="389" s="2" customFormat="1" ht="16.5" customHeight="1">
      <c r="A389" s="39"/>
      <c r="B389" s="40"/>
      <c r="C389" s="213" t="s">
        <v>511</v>
      </c>
      <c r="D389" s="213" t="s">
        <v>135</v>
      </c>
      <c r="E389" s="214" t="s">
        <v>834</v>
      </c>
      <c r="F389" s="215" t="s">
        <v>835</v>
      </c>
      <c r="G389" s="216" t="s">
        <v>237</v>
      </c>
      <c r="H389" s="217">
        <v>652.36800000000005</v>
      </c>
      <c r="I389" s="218"/>
      <c r="J389" s="219">
        <f>ROUND(I389*H389,2)</f>
        <v>0</v>
      </c>
      <c r="K389" s="215" t="s">
        <v>139</v>
      </c>
      <c r="L389" s="45"/>
      <c r="M389" s="220" t="s">
        <v>19</v>
      </c>
      <c r="N389" s="221" t="s">
        <v>42</v>
      </c>
      <c r="O389" s="85"/>
      <c r="P389" s="222">
        <f>O389*H389</f>
        <v>0</v>
      </c>
      <c r="Q389" s="222">
        <v>0</v>
      </c>
      <c r="R389" s="222">
        <f>Q389*H389</f>
        <v>0</v>
      </c>
      <c r="S389" s="222">
        <v>0</v>
      </c>
      <c r="T389" s="223">
        <f>S389*H389</f>
        <v>0</v>
      </c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R389" s="224" t="s">
        <v>140</v>
      </c>
      <c r="AT389" s="224" t="s">
        <v>135</v>
      </c>
      <c r="AU389" s="224" t="s">
        <v>80</v>
      </c>
      <c r="AY389" s="18" t="s">
        <v>133</v>
      </c>
      <c r="BE389" s="225">
        <f>IF(N389="základní",J389,0)</f>
        <v>0</v>
      </c>
      <c r="BF389" s="225">
        <f>IF(N389="snížená",J389,0)</f>
        <v>0</v>
      </c>
      <c r="BG389" s="225">
        <f>IF(N389="zákl. přenesená",J389,0)</f>
        <v>0</v>
      </c>
      <c r="BH389" s="225">
        <f>IF(N389="sníž. přenesená",J389,0)</f>
        <v>0</v>
      </c>
      <c r="BI389" s="225">
        <f>IF(N389="nulová",J389,0)</f>
        <v>0</v>
      </c>
      <c r="BJ389" s="18" t="s">
        <v>78</v>
      </c>
      <c r="BK389" s="225">
        <f>ROUND(I389*H389,2)</f>
        <v>0</v>
      </c>
      <c r="BL389" s="18" t="s">
        <v>140</v>
      </c>
      <c r="BM389" s="224" t="s">
        <v>1084</v>
      </c>
    </row>
    <row r="390" s="2" customFormat="1">
      <c r="A390" s="39"/>
      <c r="B390" s="40"/>
      <c r="C390" s="41"/>
      <c r="D390" s="226" t="s">
        <v>142</v>
      </c>
      <c r="E390" s="41"/>
      <c r="F390" s="227" t="s">
        <v>837</v>
      </c>
      <c r="G390" s="41"/>
      <c r="H390" s="41"/>
      <c r="I390" s="228"/>
      <c r="J390" s="41"/>
      <c r="K390" s="41"/>
      <c r="L390" s="45"/>
      <c r="M390" s="229"/>
      <c r="N390" s="230"/>
      <c r="O390" s="85"/>
      <c r="P390" s="85"/>
      <c r="Q390" s="85"/>
      <c r="R390" s="85"/>
      <c r="S390" s="85"/>
      <c r="T390" s="86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T390" s="18" t="s">
        <v>142</v>
      </c>
      <c r="AU390" s="18" t="s">
        <v>80</v>
      </c>
    </row>
    <row r="391" s="2" customFormat="1">
      <c r="A391" s="39"/>
      <c r="B391" s="40"/>
      <c r="C391" s="41"/>
      <c r="D391" s="231" t="s">
        <v>144</v>
      </c>
      <c r="E391" s="41"/>
      <c r="F391" s="232" t="s">
        <v>838</v>
      </c>
      <c r="G391" s="41"/>
      <c r="H391" s="41"/>
      <c r="I391" s="228"/>
      <c r="J391" s="41"/>
      <c r="K391" s="41"/>
      <c r="L391" s="45"/>
      <c r="M391" s="229"/>
      <c r="N391" s="230"/>
      <c r="O391" s="85"/>
      <c r="P391" s="85"/>
      <c r="Q391" s="85"/>
      <c r="R391" s="85"/>
      <c r="S391" s="85"/>
      <c r="T391" s="86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T391" s="18" t="s">
        <v>144</v>
      </c>
      <c r="AU391" s="18" t="s">
        <v>80</v>
      </c>
    </row>
    <row r="392" s="12" customFormat="1" ht="25.92" customHeight="1">
      <c r="A392" s="12"/>
      <c r="B392" s="197"/>
      <c r="C392" s="198"/>
      <c r="D392" s="199" t="s">
        <v>70</v>
      </c>
      <c r="E392" s="200" t="s">
        <v>839</v>
      </c>
      <c r="F392" s="200" t="s">
        <v>840</v>
      </c>
      <c r="G392" s="198"/>
      <c r="H392" s="198"/>
      <c r="I392" s="201"/>
      <c r="J392" s="202">
        <f>BK392</f>
        <v>0</v>
      </c>
      <c r="K392" s="198"/>
      <c r="L392" s="203"/>
      <c r="M392" s="204"/>
      <c r="N392" s="205"/>
      <c r="O392" s="205"/>
      <c r="P392" s="206">
        <f>P393</f>
        <v>0</v>
      </c>
      <c r="Q392" s="205"/>
      <c r="R392" s="206">
        <f>R393</f>
        <v>0.0021938999999999999</v>
      </c>
      <c r="S392" s="205"/>
      <c r="T392" s="207">
        <f>T393</f>
        <v>0</v>
      </c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R392" s="208" t="s">
        <v>80</v>
      </c>
      <c r="AT392" s="209" t="s">
        <v>70</v>
      </c>
      <c r="AU392" s="209" t="s">
        <v>71</v>
      </c>
      <c r="AY392" s="208" t="s">
        <v>133</v>
      </c>
      <c r="BK392" s="210">
        <f>BK393</f>
        <v>0</v>
      </c>
    </row>
    <row r="393" s="12" customFormat="1" ht="22.8" customHeight="1">
      <c r="A393" s="12"/>
      <c r="B393" s="197"/>
      <c r="C393" s="198"/>
      <c r="D393" s="199" t="s">
        <v>70</v>
      </c>
      <c r="E393" s="211" t="s">
        <v>841</v>
      </c>
      <c r="F393" s="211" t="s">
        <v>842</v>
      </c>
      <c r="G393" s="198"/>
      <c r="H393" s="198"/>
      <c r="I393" s="201"/>
      <c r="J393" s="212">
        <f>BK393</f>
        <v>0</v>
      </c>
      <c r="K393" s="198"/>
      <c r="L393" s="203"/>
      <c r="M393" s="204"/>
      <c r="N393" s="205"/>
      <c r="O393" s="205"/>
      <c r="P393" s="206">
        <f>SUM(P394:P401)</f>
        <v>0</v>
      </c>
      <c r="Q393" s="205"/>
      <c r="R393" s="206">
        <f>SUM(R394:R401)</f>
        <v>0.0021938999999999999</v>
      </c>
      <c r="S393" s="205"/>
      <c r="T393" s="207">
        <f>SUM(T394:T401)</f>
        <v>0</v>
      </c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R393" s="208" t="s">
        <v>80</v>
      </c>
      <c r="AT393" s="209" t="s">
        <v>70</v>
      </c>
      <c r="AU393" s="209" t="s">
        <v>78</v>
      </c>
      <c r="AY393" s="208" t="s">
        <v>133</v>
      </c>
      <c r="BK393" s="210">
        <f>SUM(BK394:BK401)</f>
        <v>0</v>
      </c>
    </row>
    <row r="394" s="2" customFormat="1" ht="16.5" customHeight="1">
      <c r="A394" s="39"/>
      <c r="B394" s="40"/>
      <c r="C394" s="213" t="s">
        <v>515</v>
      </c>
      <c r="D394" s="213" t="s">
        <v>135</v>
      </c>
      <c r="E394" s="214" t="s">
        <v>843</v>
      </c>
      <c r="F394" s="215" t="s">
        <v>844</v>
      </c>
      <c r="G394" s="216" t="s">
        <v>138</v>
      </c>
      <c r="H394" s="217">
        <v>5.4000000000000004</v>
      </c>
      <c r="I394" s="218"/>
      <c r="J394" s="219">
        <f>ROUND(I394*H394,2)</f>
        <v>0</v>
      </c>
      <c r="K394" s="215" t="s">
        <v>139</v>
      </c>
      <c r="L394" s="45"/>
      <c r="M394" s="220" t="s">
        <v>19</v>
      </c>
      <c r="N394" s="221" t="s">
        <v>42</v>
      </c>
      <c r="O394" s="85"/>
      <c r="P394" s="222">
        <f>O394*H394</f>
        <v>0</v>
      </c>
      <c r="Q394" s="222">
        <v>4.0000000000000003E-05</v>
      </c>
      <c r="R394" s="222">
        <f>Q394*H394</f>
        <v>0.00021600000000000002</v>
      </c>
      <c r="S394" s="222">
        <v>0</v>
      </c>
      <c r="T394" s="223">
        <f>S394*H394</f>
        <v>0</v>
      </c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R394" s="224" t="s">
        <v>268</v>
      </c>
      <c r="AT394" s="224" t="s">
        <v>135</v>
      </c>
      <c r="AU394" s="224" t="s">
        <v>80</v>
      </c>
      <c r="AY394" s="18" t="s">
        <v>133</v>
      </c>
      <c r="BE394" s="225">
        <f>IF(N394="základní",J394,0)</f>
        <v>0</v>
      </c>
      <c r="BF394" s="225">
        <f>IF(N394="snížená",J394,0)</f>
        <v>0</v>
      </c>
      <c r="BG394" s="225">
        <f>IF(N394="zákl. přenesená",J394,0)</f>
        <v>0</v>
      </c>
      <c r="BH394" s="225">
        <f>IF(N394="sníž. přenesená",J394,0)</f>
        <v>0</v>
      </c>
      <c r="BI394" s="225">
        <f>IF(N394="nulová",J394,0)</f>
        <v>0</v>
      </c>
      <c r="BJ394" s="18" t="s">
        <v>78</v>
      </c>
      <c r="BK394" s="225">
        <f>ROUND(I394*H394,2)</f>
        <v>0</v>
      </c>
      <c r="BL394" s="18" t="s">
        <v>268</v>
      </c>
      <c r="BM394" s="224" t="s">
        <v>1085</v>
      </c>
    </row>
    <row r="395" s="2" customFormat="1">
      <c r="A395" s="39"/>
      <c r="B395" s="40"/>
      <c r="C395" s="41"/>
      <c r="D395" s="226" t="s">
        <v>142</v>
      </c>
      <c r="E395" s="41"/>
      <c r="F395" s="227" t="s">
        <v>846</v>
      </c>
      <c r="G395" s="41"/>
      <c r="H395" s="41"/>
      <c r="I395" s="228"/>
      <c r="J395" s="41"/>
      <c r="K395" s="41"/>
      <c r="L395" s="45"/>
      <c r="M395" s="229"/>
      <c r="N395" s="230"/>
      <c r="O395" s="85"/>
      <c r="P395" s="85"/>
      <c r="Q395" s="85"/>
      <c r="R395" s="85"/>
      <c r="S395" s="85"/>
      <c r="T395" s="86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T395" s="18" t="s">
        <v>142</v>
      </c>
      <c r="AU395" s="18" t="s">
        <v>80</v>
      </c>
    </row>
    <row r="396" s="2" customFormat="1">
      <c r="A396" s="39"/>
      <c r="B396" s="40"/>
      <c r="C396" s="41"/>
      <c r="D396" s="231" t="s">
        <v>144</v>
      </c>
      <c r="E396" s="41"/>
      <c r="F396" s="232" t="s">
        <v>847</v>
      </c>
      <c r="G396" s="41"/>
      <c r="H396" s="41"/>
      <c r="I396" s="228"/>
      <c r="J396" s="41"/>
      <c r="K396" s="41"/>
      <c r="L396" s="45"/>
      <c r="M396" s="229"/>
      <c r="N396" s="230"/>
      <c r="O396" s="85"/>
      <c r="P396" s="85"/>
      <c r="Q396" s="85"/>
      <c r="R396" s="85"/>
      <c r="S396" s="85"/>
      <c r="T396" s="86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T396" s="18" t="s">
        <v>144</v>
      </c>
      <c r="AU396" s="18" t="s">
        <v>80</v>
      </c>
    </row>
    <row r="397" s="13" customFormat="1">
      <c r="A397" s="13"/>
      <c r="B397" s="234"/>
      <c r="C397" s="235"/>
      <c r="D397" s="226" t="s">
        <v>148</v>
      </c>
      <c r="E397" s="236" t="s">
        <v>19</v>
      </c>
      <c r="F397" s="237" t="s">
        <v>1086</v>
      </c>
      <c r="G397" s="235"/>
      <c r="H397" s="238">
        <v>5.4000000000000004</v>
      </c>
      <c r="I397" s="239"/>
      <c r="J397" s="235"/>
      <c r="K397" s="235"/>
      <c r="L397" s="240"/>
      <c r="M397" s="241"/>
      <c r="N397" s="242"/>
      <c r="O397" s="242"/>
      <c r="P397" s="242"/>
      <c r="Q397" s="242"/>
      <c r="R397" s="242"/>
      <c r="S397" s="242"/>
      <c r="T397" s="24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44" t="s">
        <v>148</v>
      </c>
      <c r="AU397" s="244" t="s">
        <v>80</v>
      </c>
      <c r="AV397" s="13" t="s">
        <v>80</v>
      </c>
      <c r="AW397" s="13" t="s">
        <v>32</v>
      </c>
      <c r="AX397" s="13" t="s">
        <v>78</v>
      </c>
      <c r="AY397" s="244" t="s">
        <v>133</v>
      </c>
    </row>
    <row r="398" s="2" customFormat="1" ht="16.5" customHeight="1">
      <c r="A398" s="39"/>
      <c r="B398" s="40"/>
      <c r="C398" s="256" t="s">
        <v>519</v>
      </c>
      <c r="D398" s="256" t="s">
        <v>261</v>
      </c>
      <c r="E398" s="257" t="s">
        <v>849</v>
      </c>
      <c r="F398" s="258" t="s">
        <v>850</v>
      </c>
      <c r="G398" s="259" t="s">
        <v>138</v>
      </c>
      <c r="H398" s="260">
        <v>6.593</v>
      </c>
      <c r="I398" s="261"/>
      <c r="J398" s="262">
        <f>ROUND(I398*H398,2)</f>
        <v>0</v>
      </c>
      <c r="K398" s="258" t="s">
        <v>139</v>
      </c>
      <c r="L398" s="263"/>
      <c r="M398" s="264" t="s">
        <v>19</v>
      </c>
      <c r="N398" s="265" t="s">
        <v>42</v>
      </c>
      <c r="O398" s="85"/>
      <c r="P398" s="222">
        <f>O398*H398</f>
        <v>0</v>
      </c>
      <c r="Q398" s="222">
        <v>0.00029999999999999997</v>
      </c>
      <c r="R398" s="222">
        <f>Q398*H398</f>
        <v>0.0019778999999999999</v>
      </c>
      <c r="S398" s="222">
        <v>0</v>
      </c>
      <c r="T398" s="223">
        <f>S398*H398</f>
        <v>0</v>
      </c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R398" s="224" t="s">
        <v>386</v>
      </c>
      <c r="AT398" s="224" t="s">
        <v>261</v>
      </c>
      <c r="AU398" s="224" t="s">
        <v>80</v>
      </c>
      <c r="AY398" s="18" t="s">
        <v>133</v>
      </c>
      <c r="BE398" s="225">
        <f>IF(N398="základní",J398,0)</f>
        <v>0</v>
      </c>
      <c r="BF398" s="225">
        <f>IF(N398="snížená",J398,0)</f>
        <v>0</v>
      </c>
      <c r="BG398" s="225">
        <f>IF(N398="zákl. přenesená",J398,0)</f>
        <v>0</v>
      </c>
      <c r="BH398" s="225">
        <f>IF(N398="sníž. přenesená",J398,0)</f>
        <v>0</v>
      </c>
      <c r="BI398" s="225">
        <f>IF(N398="nulová",J398,0)</f>
        <v>0</v>
      </c>
      <c r="BJ398" s="18" t="s">
        <v>78</v>
      </c>
      <c r="BK398" s="225">
        <f>ROUND(I398*H398,2)</f>
        <v>0</v>
      </c>
      <c r="BL398" s="18" t="s">
        <v>268</v>
      </c>
      <c r="BM398" s="224" t="s">
        <v>1087</v>
      </c>
    </row>
    <row r="399" s="2" customFormat="1">
      <c r="A399" s="39"/>
      <c r="B399" s="40"/>
      <c r="C399" s="41"/>
      <c r="D399" s="226" t="s">
        <v>142</v>
      </c>
      <c r="E399" s="41"/>
      <c r="F399" s="227" t="s">
        <v>850</v>
      </c>
      <c r="G399" s="41"/>
      <c r="H399" s="41"/>
      <c r="I399" s="228"/>
      <c r="J399" s="41"/>
      <c r="K399" s="41"/>
      <c r="L399" s="45"/>
      <c r="M399" s="229"/>
      <c r="N399" s="230"/>
      <c r="O399" s="85"/>
      <c r="P399" s="85"/>
      <c r="Q399" s="85"/>
      <c r="R399" s="85"/>
      <c r="S399" s="85"/>
      <c r="T399" s="86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T399" s="18" t="s">
        <v>142</v>
      </c>
      <c r="AU399" s="18" t="s">
        <v>80</v>
      </c>
    </row>
    <row r="400" s="13" customFormat="1">
      <c r="A400" s="13"/>
      <c r="B400" s="234"/>
      <c r="C400" s="235"/>
      <c r="D400" s="226" t="s">
        <v>148</v>
      </c>
      <c r="E400" s="236" t="s">
        <v>19</v>
      </c>
      <c r="F400" s="237" t="s">
        <v>1088</v>
      </c>
      <c r="G400" s="235"/>
      <c r="H400" s="238">
        <v>5.4000000000000004</v>
      </c>
      <c r="I400" s="239"/>
      <c r="J400" s="235"/>
      <c r="K400" s="235"/>
      <c r="L400" s="240"/>
      <c r="M400" s="241"/>
      <c r="N400" s="242"/>
      <c r="O400" s="242"/>
      <c r="P400" s="242"/>
      <c r="Q400" s="242"/>
      <c r="R400" s="242"/>
      <c r="S400" s="242"/>
      <c r="T400" s="24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44" t="s">
        <v>148</v>
      </c>
      <c r="AU400" s="244" t="s">
        <v>80</v>
      </c>
      <c r="AV400" s="13" t="s">
        <v>80</v>
      </c>
      <c r="AW400" s="13" t="s">
        <v>32</v>
      </c>
      <c r="AX400" s="13" t="s">
        <v>78</v>
      </c>
      <c r="AY400" s="244" t="s">
        <v>133</v>
      </c>
    </row>
    <row r="401" s="13" customFormat="1">
      <c r="A401" s="13"/>
      <c r="B401" s="234"/>
      <c r="C401" s="235"/>
      <c r="D401" s="226" t="s">
        <v>148</v>
      </c>
      <c r="E401" s="235"/>
      <c r="F401" s="237" t="s">
        <v>1089</v>
      </c>
      <c r="G401" s="235"/>
      <c r="H401" s="238">
        <v>6.593</v>
      </c>
      <c r="I401" s="239"/>
      <c r="J401" s="235"/>
      <c r="K401" s="235"/>
      <c r="L401" s="240"/>
      <c r="M401" s="280"/>
      <c r="N401" s="281"/>
      <c r="O401" s="281"/>
      <c r="P401" s="281"/>
      <c r="Q401" s="281"/>
      <c r="R401" s="281"/>
      <c r="S401" s="281"/>
      <c r="T401" s="282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44" t="s">
        <v>148</v>
      </c>
      <c r="AU401" s="244" t="s">
        <v>80</v>
      </c>
      <c r="AV401" s="13" t="s">
        <v>80</v>
      </c>
      <c r="AW401" s="13" t="s">
        <v>4</v>
      </c>
      <c r="AX401" s="13" t="s">
        <v>78</v>
      </c>
      <c r="AY401" s="244" t="s">
        <v>133</v>
      </c>
    </row>
    <row r="402" s="2" customFormat="1" ht="6.96" customHeight="1">
      <c r="A402" s="39"/>
      <c r="B402" s="60"/>
      <c r="C402" s="61"/>
      <c r="D402" s="61"/>
      <c r="E402" s="61"/>
      <c r="F402" s="61"/>
      <c r="G402" s="61"/>
      <c r="H402" s="61"/>
      <c r="I402" s="61"/>
      <c r="J402" s="61"/>
      <c r="K402" s="61"/>
      <c r="L402" s="45"/>
      <c r="M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</row>
  </sheetData>
  <sheetProtection sheet="1" autoFilter="0" formatColumns="0" formatRows="0" objects="1" scenarios="1" spinCount="100000" saltValue="G+XFjU00L+mxIjykHgX8VB4ejQkfdc7vjYZBtv8o//9C10Stae6SeGaJ5w1i7cJeWhFza6QTZhV/rfbhCeqByA==" hashValue="8JwdtaWA75faS341YaWER/YLYgLwnrfIk+yr1iNlWEwqOYxqAw4uLj+8NjNbeL0t93YAPbK04zr0b6YHnn3sZw==" algorithmName="SHA-512" password="CC35"/>
  <autoFilter ref="C95:K401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4:H84"/>
    <mergeCell ref="E86:H86"/>
    <mergeCell ref="E88:H88"/>
    <mergeCell ref="L2:V2"/>
  </mergeCells>
  <hyperlinks>
    <hyperlink ref="F101" r:id="rId1" display="https://podminky.urs.cz/item/CS_URS_2021_01/113106121"/>
    <hyperlink ref="F108" r:id="rId2" display="https://podminky.urs.cz/item/CS_URS_2021_01/113106122"/>
    <hyperlink ref="F113" r:id="rId3" display="https://podminky.urs.cz/item/CS_URS_2021_01/113106123"/>
    <hyperlink ref="F121" r:id="rId4" display="https://podminky.urs.cz/item/CS_URS_2021_01/113106125"/>
    <hyperlink ref="F126" r:id="rId5" display="https://podminky.urs.cz/item/CS_URS_2021_01/113107122"/>
    <hyperlink ref="F131" r:id="rId6" display="https://podminky.urs.cz/item/CS_URS_2021_01/113107161"/>
    <hyperlink ref="F139" r:id="rId7" display="https://podminky.urs.cz/item/CS_URS_2021_01/113107222"/>
    <hyperlink ref="F148" r:id="rId8" display="https://podminky.urs.cz/item/CS_URS_2021_01/113107312"/>
    <hyperlink ref="F153" r:id="rId9" display="https://podminky.urs.cz/item/CS_URS_2021_01/113107324"/>
    <hyperlink ref="F158" r:id="rId10" display="https://podminky.urs.cz/item/CS_URS_2021_01/113107343"/>
    <hyperlink ref="F163" r:id="rId11" display="https://podminky.urs.cz/item/CS_URS_2021_01/113202111"/>
    <hyperlink ref="F168" r:id="rId12" display="https://podminky.urs.cz/item/CS_URS_2021_01/113203111"/>
    <hyperlink ref="F173" r:id="rId13" display="https://podminky.urs.cz/item/CS_URS_2021_01/122211101"/>
    <hyperlink ref="F178" r:id="rId14" display="https://podminky.urs.cz/item/CS_URS_2021_01/122251102"/>
    <hyperlink ref="F185" r:id="rId15" display="https://podminky.urs.cz/item/CS_URS_2021_01/162451105"/>
    <hyperlink ref="F190" r:id="rId16" display="https://podminky.urs.cz/item/CS_URS_2021_01/171201231"/>
    <hyperlink ref="F195" r:id="rId17" display="https://podminky.urs.cz/item/CS_URS_2021_01/171251201"/>
    <hyperlink ref="F200" r:id="rId18" display="https://podminky.urs.cz/item/CS_URS_2021_01/174151101"/>
    <hyperlink ref="F216" r:id="rId19" display="https://podminky.urs.cz/item/CS_URS_2021_01/181351103"/>
    <hyperlink ref="F224" r:id="rId20" display="https://podminky.urs.cz/item/CS_URS_2021_01/181411131"/>
    <hyperlink ref="F232" r:id="rId21" display="https://podminky.urs.cz/item/CS_URS_2021_01/181951112"/>
    <hyperlink ref="F238" r:id="rId22" display="https://podminky.urs.cz/item/CS_URS_2021_01/213141111"/>
    <hyperlink ref="F250" r:id="rId23" display="https://podminky.urs.cz/item/CS_URS_2021_01/564851111"/>
    <hyperlink ref="F257" r:id="rId24" display="https://podminky.urs.cz/item/CS_URS_2021_01/567122114"/>
    <hyperlink ref="F262" r:id="rId25" display="https://podminky.urs.cz/item/CS_URS_2021_01/596211113"/>
    <hyperlink ref="F280" r:id="rId26" display="https://podminky.urs.cz/item/CS_URS_2021_01/596211210"/>
    <hyperlink ref="F290" r:id="rId27" display="https://podminky.urs.cz/item/CS_URS_2021_01/637121112"/>
    <hyperlink ref="F295" r:id="rId28" display="https://podminky.urs.cz/item/CS_URS_2021_01/899331111"/>
    <hyperlink ref="F300" r:id="rId29" display="https://podminky.urs.cz/item/CS_URS_2021_01/899431111"/>
    <hyperlink ref="F306" r:id="rId30" display="https://podminky.urs.cz/item/CS_URS_2021_01/916231213"/>
    <hyperlink ref="F314" r:id="rId31" display="https://podminky.urs.cz/item/CS_URS_2021_01/916991121"/>
    <hyperlink ref="F318" r:id="rId32" display="https://podminky.urs.cz/item/CS_URS_2021_01/979054441"/>
    <hyperlink ref="F323" r:id="rId33" display="https://podminky.urs.cz/item/CS_URS_2021_01/979054451"/>
    <hyperlink ref="F328" r:id="rId34" display="https://podminky.urs.cz/item/CS_URS_2021_01/979071121"/>
    <hyperlink ref="F333" r:id="rId35" display="https://podminky.urs.cz/item/CS_URS_2021_01/981511112"/>
    <hyperlink ref="F339" r:id="rId36" display="https://podminky.urs.cz/item/CS_URS_2021_01/997013861"/>
    <hyperlink ref="F344" r:id="rId37" display="https://podminky.urs.cz/item/CS_URS_2021_01/997013869"/>
    <hyperlink ref="F349" r:id="rId38" display="https://podminky.urs.cz/item/CS_URS_2021_01/997013873"/>
    <hyperlink ref="F354" r:id="rId39" display="https://podminky.urs.cz/item/CS_URS_2021_01/997013875"/>
    <hyperlink ref="F359" r:id="rId40" display="https://podminky.urs.cz/item/CS_URS_2021_01/997211511"/>
    <hyperlink ref="F385" r:id="rId41" display="https://podminky.urs.cz/item/CS_URS_2021_01/997211519"/>
    <hyperlink ref="F391" r:id="rId42" display="https://podminky.urs.cz/item/CS_URS_2021_01/998223011"/>
    <hyperlink ref="F396" r:id="rId43" display="https://podminky.urs.cz/item/CS_URS_2021_01/711161273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4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95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21"/>
      <c r="AT3" s="18" t="s">
        <v>80</v>
      </c>
    </row>
    <row r="4" s="1" customFormat="1" ht="24.96" customHeight="1">
      <c r="B4" s="21"/>
      <c r="D4" s="141" t="s">
        <v>100</v>
      </c>
      <c r="L4" s="21"/>
      <c r="M4" s="14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3" t="s">
        <v>16</v>
      </c>
      <c r="L6" s="21"/>
    </row>
    <row r="7" s="1" customFormat="1" ht="16.5" customHeight="1">
      <c r="B7" s="21"/>
      <c r="E7" s="144" t="str">
        <f>'Rekapitulace stavby'!K6</f>
        <v>Regenerace sídliště v Bystřici pod Hostýnem - 1.etapa - ulice U Mlékárny</v>
      </c>
      <c r="F7" s="143"/>
      <c r="G7" s="143"/>
      <c r="H7" s="143"/>
      <c r="L7" s="21"/>
    </row>
    <row r="8" s="1" customFormat="1" ht="12" customHeight="1">
      <c r="B8" s="21"/>
      <c r="D8" s="143" t="s">
        <v>101</v>
      </c>
      <c r="L8" s="21"/>
    </row>
    <row r="9" s="2" customFormat="1" ht="16.5" customHeight="1">
      <c r="A9" s="39"/>
      <c r="B9" s="45"/>
      <c r="C9" s="39"/>
      <c r="D9" s="39"/>
      <c r="E9" s="144" t="s">
        <v>1090</v>
      </c>
      <c r="F9" s="39"/>
      <c r="G9" s="39"/>
      <c r="H9" s="39"/>
      <c r="I9" s="39"/>
      <c r="J9" s="39"/>
      <c r="K9" s="39"/>
      <c r="L9" s="14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43" t="s">
        <v>103</v>
      </c>
      <c r="E10" s="39"/>
      <c r="F10" s="39"/>
      <c r="G10" s="39"/>
      <c r="H10" s="39"/>
      <c r="I10" s="39"/>
      <c r="J10" s="39"/>
      <c r="K10" s="39"/>
      <c r="L10" s="14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46" t="s">
        <v>1090</v>
      </c>
      <c r="F11" s="39"/>
      <c r="G11" s="39"/>
      <c r="H11" s="39"/>
      <c r="I11" s="39"/>
      <c r="J11" s="39"/>
      <c r="K11" s="39"/>
      <c r="L11" s="14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14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43" t="s">
        <v>18</v>
      </c>
      <c r="E13" s="39"/>
      <c r="F13" s="134" t="s">
        <v>19</v>
      </c>
      <c r="G13" s="39"/>
      <c r="H13" s="39"/>
      <c r="I13" s="143" t="s">
        <v>20</v>
      </c>
      <c r="J13" s="134" t="s">
        <v>19</v>
      </c>
      <c r="K13" s="39"/>
      <c r="L13" s="14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3" t="s">
        <v>21</v>
      </c>
      <c r="E14" s="39"/>
      <c r="F14" s="134" t="s">
        <v>22</v>
      </c>
      <c r="G14" s="39"/>
      <c r="H14" s="39"/>
      <c r="I14" s="143" t="s">
        <v>23</v>
      </c>
      <c r="J14" s="147" t="str">
        <f>'Rekapitulace stavby'!AN8</f>
        <v>18. 11. 2021</v>
      </c>
      <c r="K14" s="39"/>
      <c r="L14" s="14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14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43" t="s">
        <v>25</v>
      </c>
      <c r="E16" s="39"/>
      <c r="F16" s="39"/>
      <c r="G16" s="39"/>
      <c r="H16" s="39"/>
      <c r="I16" s="143" t="s">
        <v>26</v>
      </c>
      <c r="J16" s="134" t="s">
        <v>19</v>
      </c>
      <c r="K16" s="39"/>
      <c r="L16" s="14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34" t="s">
        <v>22</v>
      </c>
      <c r="F17" s="39"/>
      <c r="G17" s="39"/>
      <c r="H17" s="39"/>
      <c r="I17" s="143" t="s">
        <v>27</v>
      </c>
      <c r="J17" s="134" t="s">
        <v>19</v>
      </c>
      <c r="K17" s="39"/>
      <c r="L17" s="14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14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43" t="s">
        <v>28</v>
      </c>
      <c r="E19" s="39"/>
      <c r="F19" s="39"/>
      <c r="G19" s="39"/>
      <c r="H19" s="39"/>
      <c r="I19" s="143" t="s">
        <v>26</v>
      </c>
      <c r="J19" s="34" t="str">
        <f>'Rekapitulace stavby'!AN13</f>
        <v>Vyplň údaj</v>
      </c>
      <c r="K19" s="39"/>
      <c r="L19" s="14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34"/>
      <c r="G20" s="134"/>
      <c r="H20" s="134"/>
      <c r="I20" s="143" t="s">
        <v>27</v>
      </c>
      <c r="J20" s="34" t="str">
        <f>'Rekapitulace stavby'!AN14</f>
        <v>Vyplň údaj</v>
      </c>
      <c r="K20" s="39"/>
      <c r="L20" s="14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14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43" t="s">
        <v>30</v>
      </c>
      <c r="E22" s="39"/>
      <c r="F22" s="39"/>
      <c r="G22" s="39"/>
      <c r="H22" s="39"/>
      <c r="I22" s="143" t="s">
        <v>26</v>
      </c>
      <c r="J22" s="134" t="s">
        <v>19</v>
      </c>
      <c r="K22" s="39"/>
      <c r="L22" s="14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34" t="s">
        <v>31</v>
      </c>
      <c r="F23" s="39"/>
      <c r="G23" s="39"/>
      <c r="H23" s="39"/>
      <c r="I23" s="143" t="s">
        <v>27</v>
      </c>
      <c r="J23" s="134" t="s">
        <v>19</v>
      </c>
      <c r="K23" s="39"/>
      <c r="L23" s="14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14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43" t="s">
        <v>33</v>
      </c>
      <c r="E25" s="39"/>
      <c r="F25" s="39"/>
      <c r="G25" s="39"/>
      <c r="H25" s="39"/>
      <c r="I25" s="143" t="s">
        <v>26</v>
      </c>
      <c r="J25" s="134" t="str">
        <f>IF('Rekapitulace stavby'!AN19="","",'Rekapitulace stavby'!AN19)</f>
        <v/>
      </c>
      <c r="K25" s="39"/>
      <c r="L25" s="14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34" t="str">
        <f>IF('Rekapitulace stavby'!E20="","",'Rekapitulace stavby'!E20)</f>
        <v xml:space="preserve"> </v>
      </c>
      <c r="F26" s="39"/>
      <c r="G26" s="39"/>
      <c r="H26" s="39"/>
      <c r="I26" s="143" t="s">
        <v>27</v>
      </c>
      <c r="J26" s="134" t="str">
        <f>IF('Rekapitulace stavby'!AN20="","",'Rekapitulace stavby'!AN20)</f>
        <v/>
      </c>
      <c r="K26" s="39"/>
      <c r="L26" s="14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145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43" t="s">
        <v>35</v>
      </c>
      <c r="E28" s="39"/>
      <c r="F28" s="39"/>
      <c r="G28" s="39"/>
      <c r="H28" s="39"/>
      <c r="I28" s="39"/>
      <c r="J28" s="39"/>
      <c r="K28" s="39"/>
      <c r="L28" s="14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48"/>
      <c r="B29" s="149"/>
      <c r="C29" s="148"/>
      <c r="D29" s="148"/>
      <c r="E29" s="150" t="s">
        <v>1091</v>
      </c>
      <c r="F29" s="150"/>
      <c r="G29" s="150"/>
      <c r="H29" s="150"/>
      <c r="I29" s="148"/>
      <c r="J29" s="148"/>
      <c r="K29" s="148"/>
      <c r="L29" s="151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14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2"/>
      <c r="E31" s="152"/>
      <c r="F31" s="152"/>
      <c r="G31" s="152"/>
      <c r="H31" s="152"/>
      <c r="I31" s="152"/>
      <c r="J31" s="152"/>
      <c r="K31" s="152"/>
      <c r="L31" s="14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53" t="s">
        <v>37</v>
      </c>
      <c r="E32" s="39"/>
      <c r="F32" s="39"/>
      <c r="G32" s="39"/>
      <c r="H32" s="39"/>
      <c r="I32" s="39"/>
      <c r="J32" s="154">
        <f>ROUND(J92, 2)</f>
        <v>0</v>
      </c>
      <c r="K32" s="39"/>
      <c r="L32" s="14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2"/>
      <c r="E33" s="152"/>
      <c r="F33" s="152"/>
      <c r="G33" s="152"/>
      <c r="H33" s="152"/>
      <c r="I33" s="152"/>
      <c r="J33" s="152"/>
      <c r="K33" s="152"/>
      <c r="L33" s="14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55" t="s">
        <v>39</v>
      </c>
      <c r="G34" s="39"/>
      <c r="H34" s="39"/>
      <c r="I34" s="155" t="s">
        <v>38</v>
      </c>
      <c r="J34" s="155" t="s">
        <v>40</v>
      </c>
      <c r="K34" s="39"/>
      <c r="L34" s="14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56" t="s">
        <v>41</v>
      </c>
      <c r="E35" s="143" t="s">
        <v>42</v>
      </c>
      <c r="F35" s="157">
        <f>ROUND((SUM(BE92:BE225)),  2)</f>
        <v>0</v>
      </c>
      <c r="G35" s="39"/>
      <c r="H35" s="39"/>
      <c r="I35" s="158">
        <v>0.20999999999999999</v>
      </c>
      <c r="J35" s="157">
        <f>ROUND(((SUM(BE92:BE225))*I35),  2)</f>
        <v>0</v>
      </c>
      <c r="K35" s="39"/>
      <c r="L35" s="14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43" t="s">
        <v>43</v>
      </c>
      <c r="F36" s="157">
        <f>ROUND((SUM(BF92:BF225)),  2)</f>
        <v>0</v>
      </c>
      <c r="G36" s="39"/>
      <c r="H36" s="39"/>
      <c r="I36" s="158">
        <v>0.14999999999999999</v>
      </c>
      <c r="J36" s="157">
        <f>ROUND(((SUM(BF92:BF225))*I36),  2)</f>
        <v>0</v>
      </c>
      <c r="K36" s="39"/>
      <c r="L36" s="14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3" t="s">
        <v>44</v>
      </c>
      <c r="F37" s="157">
        <f>ROUND((SUM(BG92:BG225)),  2)</f>
        <v>0</v>
      </c>
      <c r="G37" s="39"/>
      <c r="H37" s="39"/>
      <c r="I37" s="158">
        <v>0.20999999999999999</v>
      </c>
      <c r="J37" s="157">
        <f>0</f>
        <v>0</v>
      </c>
      <c r="K37" s="39"/>
      <c r="L37" s="14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43" t="s">
        <v>45</v>
      </c>
      <c r="F38" s="157">
        <f>ROUND((SUM(BH92:BH225)),  2)</f>
        <v>0</v>
      </c>
      <c r="G38" s="39"/>
      <c r="H38" s="39"/>
      <c r="I38" s="158">
        <v>0.14999999999999999</v>
      </c>
      <c r="J38" s="157">
        <f>0</f>
        <v>0</v>
      </c>
      <c r="K38" s="39"/>
      <c r="L38" s="14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43" t="s">
        <v>46</v>
      </c>
      <c r="F39" s="157">
        <f>ROUND((SUM(BI92:BI225)),  2)</f>
        <v>0</v>
      </c>
      <c r="G39" s="39"/>
      <c r="H39" s="39"/>
      <c r="I39" s="158">
        <v>0</v>
      </c>
      <c r="J39" s="157">
        <f>0</f>
        <v>0</v>
      </c>
      <c r="K39" s="39"/>
      <c r="L39" s="14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14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59"/>
      <c r="D41" s="160" t="s">
        <v>47</v>
      </c>
      <c r="E41" s="161"/>
      <c r="F41" s="161"/>
      <c r="G41" s="162" t="s">
        <v>48</v>
      </c>
      <c r="H41" s="163" t="s">
        <v>49</v>
      </c>
      <c r="I41" s="161"/>
      <c r="J41" s="164">
        <f>SUM(J32:J39)</f>
        <v>0</v>
      </c>
      <c r="K41" s="165"/>
      <c r="L41" s="145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45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6" s="2" customFormat="1" ht="6.96" customHeight="1">
      <c r="A46" s="39"/>
      <c r="B46" s="168"/>
      <c r="C46" s="169"/>
      <c r="D46" s="169"/>
      <c r="E46" s="169"/>
      <c r="F46" s="169"/>
      <c r="G46" s="169"/>
      <c r="H46" s="169"/>
      <c r="I46" s="169"/>
      <c r="J46" s="169"/>
      <c r="K46" s="169"/>
      <c r="L46" s="14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24.96" customHeight="1">
      <c r="A47" s="39"/>
      <c r="B47" s="40"/>
      <c r="C47" s="24" t="s">
        <v>105</v>
      </c>
      <c r="D47" s="41"/>
      <c r="E47" s="41"/>
      <c r="F47" s="41"/>
      <c r="G47" s="41"/>
      <c r="H47" s="41"/>
      <c r="I47" s="41"/>
      <c r="J47" s="41"/>
      <c r="K47" s="41"/>
      <c r="L47" s="14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14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16</v>
      </c>
      <c r="D49" s="41"/>
      <c r="E49" s="41"/>
      <c r="F49" s="41"/>
      <c r="G49" s="41"/>
      <c r="H49" s="41"/>
      <c r="I49" s="41"/>
      <c r="J49" s="41"/>
      <c r="K49" s="41"/>
      <c r="L49" s="14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170" t="str">
        <f>E7</f>
        <v>Regenerace sídliště v Bystřici pod Hostýnem - 1.etapa - ulice U Mlékárny</v>
      </c>
      <c r="F50" s="33"/>
      <c r="G50" s="33"/>
      <c r="H50" s="33"/>
      <c r="I50" s="41"/>
      <c r="J50" s="41"/>
      <c r="K50" s="41"/>
      <c r="L50" s="14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1" customFormat="1" ht="12" customHeight="1">
      <c r="B51" s="22"/>
      <c r="C51" s="33" t="s">
        <v>101</v>
      </c>
      <c r="D51" s="23"/>
      <c r="E51" s="23"/>
      <c r="F51" s="23"/>
      <c r="G51" s="23"/>
      <c r="H51" s="23"/>
      <c r="I51" s="23"/>
      <c r="J51" s="23"/>
      <c r="K51" s="23"/>
      <c r="L51" s="21"/>
    </row>
    <row r="52" s="2" customFormat="1" ht="16.5" customHeight="1">
      <c r="A52" s="39"/>
      <c r="B52" s="40"/>
      <c r="C52" s="41"/>
      <c r="D52" s="41"/>
      <c r="E52" s="170" t="s">
        <v>1090</v>
      </c>
      <c r="F52" s="41"/>
      <c r="G52" s="41"/>
      <c r="H52" s="41"/>
      <c r="I52" s="41"/>
      <c r="J52" s="41"/>
      <c r="K52" s="41"/>
      <c r="L52" s="14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12" customHeight="1">
      <c r="A53" s="39"/>
      <c r="B53" s="40"/>
      <c r="C53" s="33" t="s">
        <v>103</v>
      </c>
      <c r="D53" s="41"/>
      <c r="E53" s="41"/>
      <c r="F53" s="41"/>
      <c r="G53" s="41"/>
      <c r="H53" s="41"/>
      <c r="I53" s="41"/>
      <c r="J53" s="41"/>
      <c r="K53" s="41"/>
      <c r="L53" s="14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6.5" customHeight="1">
      <c r="A54" s="39"/>
      <c r="B54" s="40"/>
      <c r="C54" s="41"/>
      <c r="D54" s="41"/>
      <c r="E54" s="70" t="str">
        <f>E11</f>
        <v>SO 104 - Úprava veřejných prostranstvích</v>
      </c>
      <c r="F54" s="41"/>
      <c r="G54" s="41"/>
      <c r="H54" s="41"/>
      <c r="I54" s="41"/>
      <c r="J54" s="41"/>
      <c r="K54" s="41"/>
      <c r="L54" s="14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6.96" customHeight="1">
      <c r="A55" s="39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14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2" customHeight="1">
      <c r="A56" s="39"/>
      <c r="B56" s="40"/>
      <c r="C56" s="33" t="s">
        <v>21</v>
      </c>
      <c r="D56" s="41"/>
      <c r="E56" s="41"/>
      <c r="F56" s="28" t="str">
        <f>F14</f>
        <v>Bystřice pod Hostýnem</v>
      </c>
      <c r="G56" s="41"/>
      <c r="H56" s="41"/>
      <c r="I56" s="33" t="s">
        <v>23</v>
      </c>
      <c r="J56" s="73" t="str">
        <f>IF(J14="","",J14)</f>
        <v>18. 11. 2021</v>
      </c>
      <c r="K56" s="41"/>
      <c r="L56" s="14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14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5.15" customHeight="1">
      <c r="A58" s="39"/>
      <c r="B58" s="40"/>
      <c r="C58" s="33" t="s">
        <v>25</v>
      </c>
      <c r="D58" s="41"/>
      <c r="E58" s="41"/>
      <c r="F58" s="28" t="str">
        <f>E17</f>
        <v>Bystřice pod Hostýnem</v>
      </c>
      <c r="G58" s="41"/>
      <c r="H58" s="41"/>
      <c r="I58" s="33" t="s">
        <v>30</v>
      </c>
      <c r="J58" s="37" t="str">
        <f>E23</f>
        <v>ViaDesigne s.r.o.</v>
      </c>
      <c r="K58" s="41"/>
      <c r="L58" s="14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15.15" customHeight="1">
      <c r="A59" s="39"/>
      <c r="B59" s="40"/>
      <c r="C59" s="33" t="s">
        <v>28</v>
      </c>
      <c r="D59" s="41"/>
      <c r="E59" s="41"/>
      <c r="F59" s="28" t="str">
        <f>IF(E20="","",E20)</f>
        <v>Vyplň údaj</v>
      </c>
      <c r="G59" s="41"/>
      <c r="H59" s="41"/>
      <c r="I59" s="33" t="s">
        <v>33</v>
      </c>
      <c r="J59" s="37" t="str">
        <f>E26</f>
        <v xml:space="preserve"> </v>
      </c>
      <c r="K59" s="41"/>
      <c r="L59" s="14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0.32" customHeight="1">
      <c r="A60" s="39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145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29.28" customHeight="1">
      <c r="A61" s="39"/>
      <c r="B61" s="40"/>
      <c r="C61" s="171" t="s">
        <v>106</v>
      </c>
      <c r="D61" s="172"/>
      <c r="E61" s="172"/>
      <c r="F61" s="172"/>
      <c r="G61" s="172"/>
      <c r="H61" s="172"/>
      <c r="I61" s="172"/>
      <c r="J61" s="173" t="s">
        <v>107</v>
      </c>
      <c r="K61" s="172"/>
      <c r="L61" s="145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4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2.8" customHeight="1">
      <c r="A63" s="39"/>
      <c r="B63" s="40"/>
      <c r="C63" s="174" t="s">
        <v>69</v>
      </c>
      <c r="D63" s="41"/>
      <c r="E63" s="41"/>
      <c r="F63" s="41"/>
      <c r="G63" s="41"/>
      <c r="H63" s="41"/>
      <c r="I63" s="41"/>
      <c r="J63" s="103">
        <f>J92</f>
        <v>0</v>
      </c>
      <c r="K63" s="41"/>
      <c r="L63" s="14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U63" s="18" t="s">
        <v>108</v>
      </c>
    </row>
    <row r="64" s="9" customFormat="1" ht="24.96" customHeight="1">
      <c r="A64" s="9"/>
      <c r="B64" s="175"/>
      <c r="C64" s="176"/>
      <c r="D64" s="177" t="s">
        <v>109</v>
      </c>
      <c r="E64" s="178"/>
      <c r="F64" s="178"/>
      <c r="G64" s="178"/>
      <c r="H64" s="178"/>
      <c r="I64" s="178"/>
      <c r="J64" s="179">
        <f>J93</f>
        <v>0</v>
      </c>
      <c r="K64" s="176"/>
      <c r="L64" s="18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1"/>
      <c r="C65" s="126"/>
      <c r="D65" s="182" t="s">
        <v>110</v>
      </c>
      <c r="E65" s="183"/>
      <c r="F65" s="183"/>
      <c r="G65" s="183"/>
      <c r="H65" s="183"/>
      <c r="I65" s="183"/>
      <c r="J65" s="184">
        <f>J94</f>
        <v>0</v>
      </c>
      <c r="K65" s="126"/>
      <c r="L65" s="185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1"/>
      <c r="C66" s="126"/>
      <c r="D66" s="182" t="s">
        <v>1092</v>
      </c>
      <c r="E66" s="183"/>
      <c r="F66" s="183"/>
      <c r="G66" s="183"/>
      <c r="H66" s="183"/>
      <c r="I66" s="183"/>
      <c r="J66" s="184">
        <f>J161</f>
        <v>0</v>
      </c>
      <c r="K66" s="126"/>
      <c r="L66" s="185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1"/>
      <c r="C67" s="126"/>
      <c r="D67" s="182" t="s">
        <v>113</v>
      </c>
      <c r="E67" s="183"/>
      <c r="F67" s="183"/>
      <c r="G67" s="183"/>
      <c r="H67" s="183"/>
      <c r="I67" s="183"/>
      <c r="J67" s="184">
        <f>J166</f>
        <v>0</v>
      </c>
      <c r="K67" s="126"/>
      <c r="L67" s="185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1"/>
      <c r="C68" s="126"/>
      <c r="D68" s="182" t="s">
        <v>115</v>
      </c>
      <c r="E68" s="183"/>
      <c r="F68" s="183"/>
      <c r="G68" s="183"/>
      <c r="H68" s="183"/>
      <c r="I68" s="183"/>
      <c r="J68" s="184">
        <f>J179</f>
        <v>0</v>
      </c>
      <c r="K68" s="126"/>
      <c r="L68" s="185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1"/>
      <c r="C69" s="126"/>
      <c r="D69" s="182" t="s">
        <v>116</v>
      </c>
      <c r="E69" s="183"/>
      <c r="F69" s="183"/>
      <c r="G69" s="183"/>
      <c r="H69" s="183"/>
      <c r="I69" s="183"/>
      <c r="J69" s="184">
        <f>J205</f>
        <v>0</v>
      </c>
      <c r="K69" s="126"/>
      <c r="L69" s="185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1"/>
      <c r="C70" s="126"/>
      <c r="D70" s="182" t="s">
        <v>117</v>
      </c>
      <c r="E70" s="183"/>
      <c r="F70" s="183"/>
      <c r="G70" s="183"/>
      <c r="H70" s="183"/>
      <c r="I70" s="183"/>
      <c r="J70" s="184">
        <f>J222</f>
        <v>0</v>
      </c>
      <c r="K70" s="126"/>
      <c r="L70" s="185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2" customFormat="1" ht="21.84" customHeight="1">
      <c r="A71" s="39"/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14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6.96" customHeight="1">
      <c r="A72" s="39"/>
      <c r="B72" s="60"/>
      <c r="C72" s="61"/>
      <c r="D72" s="61"/>
      <c r="E72" s="61"/>
      <c r="F72" s="61"/>
      <c r="G72" s="61"/>
      <c r="H72" s="61"/>
      <c r="I72" s="61"/>
      <c r="J72" s="61"/>
      <c r="K72" s="61"/>
      <c r="L72" s="14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6" s="2" customFormat="1" ht="6.96" customHeight="1">
      <c r="A76" s="39"/>
      <c r="B76" s="62"/>
      <c r="C76" s="63"/>
      <c r="D76" s="63"/>
      <c r="E76" s="63"/>
      <c r="F76" s="63"/>
      <c r="G76" s="63"/>
      <c r="H76" s="63"/>
      <c r="I76" s="63"/>
      <c r="J76" s="63"/>
      <c r="K76" s="63"/>
      <c r="L76" s="14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24.96" customHeight="1">
      <c r="A77" s="39"/>
      <c r="B77" s="40"/>
      <c r="C77" s="24" t="s">
        <v>118</v>
      </c>
      <c r="D77" s="41"/>
      <c r="E77" s="41"/>
      <c r="F77" s="41"/>
      <c r="G77" s="41"/>
      <c r="H77" s="41"/>
      <c r="I77" s="41"/>
      <c r="J77" s="41"/>
      <c r="K77" s="41"/>
      <c r="L77" s="14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4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2" customHeight="1">
      <c r="A79" s="39"/>
      <c r="B79" s="40"/>
      <c r="C79" s="33" t="s">
        <v>16</v>
      </c>
      <c r="D79" s="41"/>
      <c r="E79" s="41"/>
      <c r="F79" s="41"/>
      <c r="G79" s="41"/>
      <c r="H79" s="41"/>
      <c r="I79" s="41"/>
      <c r="J79" s="41"/>
      <c r="K79" s="41"/>
      <c r="L79" s="14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6.5" customHeight="1">
      <c r="A80" s="39"/>
      <c r="B80" s="40"/>
      <c r="C80" s="41"/>
      <c r="D80" s="41"/>
      <c r="E80" s="170" t="str">
        <f>E7</f>
        <v>Regenerace sídliště v Bystřici pod Hostýnem - 1.etapa - ulice U Mlékárny</v>
      </c>
      <c r="F80" s="33"/>
      <c r="G80" s="33"/>
      <c r="H80" s="33"/>
      <c r="I80" s="41"/>
      <c r="J80" s="41"/>
      <c r="K80" s="41"/>
      <c r="L80" s="14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1" customFormat="1" ht="12" customHeight="1">
      <c r="B81" s="22"/>
      <c r="C81" s="33" t="s">
        <v>101</v>
      </c>
      <c r="D81" s="23"/>
      <c r="E81" s="23"/>
      <c r="F81" s="23"/>
      <c r="G81" s="23"/>
      <c r="H81" s="23"/>
      <c r="I81" s="23"/>
      <c r="J81" s="23"/>
      <c r="K81" s="23"/>
      <c r="L81" s="21"/>
    </row>
    <row r="82" s="2" customFormat="1" ht="16.5" customHeight="1">
      <c r="A82" s="39"/>
      <c r="B82" s="40"/>
      <c r="C82" s="41"/>
      <c r="D82" s="41"/>
      <c r="E82" s="170" t="s">
        <v>1090</v>
      </c>
      <c r="F82" s="41"/>
      <c r="G82" s="41"/>
      <c r="H82" s="41"/>
      <c r="I82" s="41"/>
      <c r="J82" s="41"/>
      <c r="K82" s="41"/>
      <c r="L82" s="14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2" customHeight="1">
      <c r="A83" s="39"/>
      <c r="B83" s="40"/>
      <c r="C83" s="33" t="s">
        <v>103</v>
      </c>
      <c r="D83" s="41"/>
      <c r="E83" s="41"/>
      <c r="F83" s="41"/>
      <c r="G83" s="41"/>
      <c r="H83" s="41"/>
      <c r="I83" s="41"/>
      <c r="J83" s="41"/>
      <c r="K83" s="41"/>
      <c r="L83" s="14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6.5" customHeight="1">
      <c r="A84" s="39"/>
      <c r="B84" s="40"/>
      <c r="C84" s="41"/>
      <c r="D84" s="41"/>
      <c r="E84" s="70" t="str">
        <f>E11</f>
        <v>SO 104 - Úprava veřejných prostranstvích</v>
      </c>
      <c r="F84" s="41"/>
      <c r="G84" s="41"/>
      <c r="H84" s="41"/>
      <c r="I84" s="41"/>
      <c r="J84" s="41"/>
      <c r="K84" s="41"/>
      <c r="L84" s="14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6.96" customHeight="1">
      <c r="A85" s="39"/>
      <c r="B85" s="40"/>
      <c r="C85" s="41"/>
      <c r="D85" s="41"/>
      <c r="E85" s="41"/>
      <c r="F85" s="41"/>
      <c r="G85" s="41"/>
      <c r="H85" s="41"/>
      <c r="I85" s="41"/>
      <c r="J85" s="41"/>
      <c r="K85" s="41"/>
      <c r="L85" s="14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21</v>
      </c>
      <c r="D86" s="41"/>
      <c r="E86" s="41"/>
      <c r="F86" s="28" t="str">
        <f>F14</f>
        <v>Bystřice pod Hostýnem</v>
      </c>
      <c r="G86" s="41"/>
      <c r="H86" s="41"/>
      <c r="I86" s="33" t="s">
        <v>23</v>
      </c>
      <c r="J86" s="73" t="str">
        <f>IF(J14="","",J14)</f>
        <v>18. 11. 2021</v>
      </c>
      <c r="K86" s="41"/>
      <c r="L86" s="14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6.96" customHeight="1">
      <c r="A87" s="39"/>
      <c r="B87" s="40"/>
      <c r="C87" s="41"/>
      <c r="D87" s="41"/>
      <c r="E87" s="41"/>
      <c r="F87" s="41"/>
      <c r="G87" s="41"/>
      <c r="H87" s="41"/>
      <c r="I87" s="41"/>
      <c r="J87" s="41"/>
      <c r="K87" s="41"/>
      <c r="L87" s="14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5.15" customHeight="1">
      <c r="A88" s="39"/>
      <c r="B88" s="40"/>
      <c r="C88" s="33" t="s">
        <v>25</v>
      </c>
      <c r="D88" s="41"/>
      <c r="E88" s="41"/>
      <c r="F88" s="28" t="str">
        <f>E17</f>
        <v>Bystřice pod Hostýnem</v>
      </c>
      <c r="G88" s="41"/>
      <c r="H88" s="41"/>
      <c r="I88" s="33" t="s">
        <v>30</v>
      </c>
      <c r="J88" s="37" t="str">
        <f>E23</f>
        <v>ViaDesigne s.r.o.</v>
      </c>
      <c r="K88" s="41"/>
      <c r="L88" s="14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5.15" customHeight="1">
      <c r="A89" s="39"/>
      <c r="B89" s="40"/>
      <c r="C89" s="33" t="s">
        <v>28</v>
      </c>
      <c r="D89" s="41"/>
      <c r="E89" s="41"/>
      <c r="F89" s="28" t="str">
        <f>IF(E20="","",E20)</f>
        <v>Vyplň údaj</v>
      </c>
      <c r="G89" s="41"/>
      <c r="H89" s="41"/>
      <c r="I89" s="33" t="s">
        <v>33</v>
      </c>
      <c r="J89" s="37" t="str">
        <f>E26</f>
        <v xml:space="preserve"> </v>
      </c>
      <c r="K89" s="41"/>
      <c r="L89" s="14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0.32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14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11" customFormat="1" ht="29.28" customHeight="1">
      <c r="A91" s="186"/>
      <c r="B91" s="187"/>
      <c r="C91" s="188" t="s">
        <v>119</v>
      </c>
      <c r="D91" s="189" t="s">
        <v>56</v>
      </c>
      <c r="E91" s="189" t="s">
        <v>52</v>
      </c>
      <c r="F91" s="189" t="s">
        <v>53</v>
      </c>
      <c r="G91" s="189" t="s">
        <v>120</v>
      </c>
      <c r="H91" s="189" t="s">
        <v>121</v>
      </c>
      <c r="I91" s="189" t="s">
        <v>122</v>
      </c>
      <c r="J91" s="189" t="s">
        <v>107</v>
      </c>
      <c r="K91" s="190" t="s">
        <v>123</v>
      </c>
      <c r="L91" s="191"/>
      <c r="M91" s="93" t="s">
        <v>19</v>
      </c>
      <c r="N91" s="94" t="s">
        <v>41</v>
      </c>
      <c r="O91" s="94" t="s">
        <v>124</v>
      </c>
      <c r="P91" s="94" t="s">
        <v>125</v>
      </c>
      <c r="Q91" s="94" t="s">
        <v>126</v>
      </c>
      <c r="R91" s="94" t="s">
        <v>127</v>
      </c>
      <c r="S91" s="94" t="s">
        <v>128</v>
      </c>
      <c r="T91" s="95" t="s">
        <v>129</v>
      </c>
      <c r="U91" s="186"/>
      <c r="V91" s="186"/>
      <c r="W91" s="186"/>
      <c r="X91" s="186"/>
      <c r="Y91" s="186"/>
      <c r="Z91" s="186"/>
      <c r="AA91" s="186"/>
      <c r="AB91" s="186"/>
      <c r="AC91" s="186"/>
      <c r="AD91" s="186"/>
      <c r="AE91" s="186"/>
    </row>
    <row r="92" s="2" customFormat="1" ht="22.8" customHeight="1">
      <c r="A92" s="39"/>
      <c r="B92" s="40"/>
      <c r="C92" s="100" t="s">
        <v>130</v>
      </c>
      <c r="D92" s="41"/>
      <c r="E92" s="41"/>
      <c r="F92" s="41"/>
      <c r="G92" s="41"/>
      <c r="H92" s="41"/>
      <c r="I92" s="41"/>
      <c r="J92" s="192">
        <f>BK92</f>
        <v>0</v>
      </c>
      <c r="K92" s="41"/>
      <c r="L92" s="45"/>
      <c r="M92" s="96"/>
      <c r="N92" s="193"/>
      <c r="O92" s="97"/>
      <c r="P92" s="194">
        <f>P93</f>
        <v>0</v>
      </c>
      <c r="Q92" s="97"/>
      <c r="R92" s="194">
        <f>R93</f>
        <v>63.437111900000005</v>
      </c>
      <c r="S92" s="97"/>
      <c r="T92" s="195">
        <f>T93</f>
        <v>4.3049999999999997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70</v>
      </c>
      <c r="AU92" s="18" t="s">
        <v>108</v>
      </c>
      <c r="BK92" s="196">
        <f>BK93</f>
        <v>0</v>
      </c>
    </row>
    <row r="93" s="12" customFormat="1" ht="25.92" customHeight="1">
      <c r="A93" s="12"/>
      <c r="B93" s="197"/>
      <c r="C93" s="198"/>
      <c r="D93" s="199" t="s">
        <v>70</v>
      </c>
      <c r="E93" s="200" t="s">
        <v>131</v>
      </c>
      <c r="F93" s="200" t="s">
        <v>132</v>
      </c>
      <c r="G93" s="198"/>
      <c r="H93" s="198"/>
      <c r="I93" s="201"/>
      <c r="J93" s="202">
        <f>BK93</f>
        <v>0</v>
      </c>
      <c r="K93" s="198"/>
      <c r="L93" s="203"/>
      <c r="M93" s="204"/>
      <c r="N93" s="205"/>
      <c r="O93" s="205"/>
      <c r="P93" s="206">
        <f>P94+P161+P166+P179+P205+P222</f>
        <v>0</v>
      </c>
      <c r="Q93" s="205"/>
      <c r="R93" s="206">
        <f>R94+R161+R166+R179+R205+R222</f>
        <v>63.437111900000005</v>
      </c>
      <c r="S93" s="205"/>
      <c r="T93" s="207">
        <f>T94+T161+T166+T179+T205+T222</f>
        <v>4.3049999999999997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8" t="s">
        <v>78</v>
      </c>
      <c r="AT93" s="209" t="s">
        <v>70</v>
      </c>
      <c r="AU93" s="209" t="s">
        <v>71</v>
      </c>
      <c r="AY93" s="208" t="s">
        <v>133</v>
      </c>
      <c r="BK93" s="210">
        <f>BK94+BK161+BK166+BK179+BK205+BK222</f>
        <v>0</v>
      </c>
    </row>
    <row r="94" s="12" customFormat="1" ht="22.8" customHeight="1">
      <c r="A94" s="12"/>
      <c r="B94" s="197"/>
      <c r="C94" s="198"/>
      <c r="D94" s="199" t="s">
        <v>70</v>
      </c>
      <c r="E94" s="211" t="s">
        <v>78</v>
      </c>
      <c r="F94" s="211" t="s">
        <v>134</v>
      </c>
      <c r="G94" s="198"/>
      <c r="H94" s="198"/>
      <c r="I94" s="201"/>
      <c r="J94" s="212">
        <f>BK94</f>
        <v>0</v>
      </c>
      <c r="K94" s="198"/>
      <c r="L94" s="203"/>
      <c r="M94" s="204"/>
      <c r="N94" s="205"/>
      <c r="O94" s="205"/>
      <c r="P94" s="206">
        <f>SUM(P95:P160)</f>
        <v>0</v>
      </c>
      <c r="Q94" s="205"/>
      <c r="R94" s="206">
        <f>SUM(R95:R160)</f>
        <v>32.94276</v>
      </c>
      <c r="S94" s="205"/>
      <c r="T94" s="207">
        <f>SUM(T95:T160)</f>
        <v>4.3049999999999997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8" t="s">
        <v>78</v>
      </c>
      <c r="AT94" s="209" t="s">
        <v>70</v>
      </c>
      <c r="AU94" s="209" t="s">
        <v>78</v>
      </c>
      <c r="AY94" s="208" t="s">
        <v>133</v>
      </c>
      <c r="BK94" s="210">
        <f>SUM(BK95:BK160)</f>
        <v>0</v>
      </c>
    </row>
    <row r="95" s="2" customFormat="1" ht="16.5" customHeight="1">
      <c r="A95" s="39"/>
      <c r="B95" s="40"/>
      <c r="C95" s="213" t="s">
        <v>78</v>
      </c>
      <c r="D95" s="213" t="s">
        <v>135</v>
      </c>
      <c r="E95" s="214" t="s">
        <v>179</v>
      </c>
      <c r="F95" s="215" t="s">
        <v>180</v>
      </c>
      <c r="G95" s="216" t="s">
        <v>181</v>
      </c>
      <c r="H95" s="217">
        <v>21</v>
      </c>
      <c r="I95" s="218"/>
      <c r="J95" s="219">
        <f>ROUND(I95*H95,2)</f>
        <v>0</v>
      </c>
      <c r="K95" s="215" t="s">
        <v>139</v>
      </c>
      <c r="L95" s="45"/>
      <c r="M95" s="220" t="s">
        <v>19</v>
      </c>
      <c r="N95" s="221" t="s">
        <v>42</v>
      </c>
      <c r="O95" s="85"/>
      <c r="P95" s="222">
        <f>O95*H95</f>
        <v>0</v>
      </c>
      <c r="Q95" s="222">
        <v>0</v>
      </c>
      <c r="R95" s="222">
        <f>Q95*H95</f>
        <v>0</v>
      </c>
      <c r="S95" s="222">
        <v>0.20499999999999999</v>
      </c>
      <c r="T95" s="223">
        <f>S95*H95</f>
        <v>4.3049999999999997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24" t="s">
        <v>140</v>
      </c>
      <c r="AT95" s="224" t="s">
        <v>135</v>
      </c>
      <c r="AU95" s="224" t="s">
        <v>80</v>
      </c>
      <c r="AY95" s="18" t="s">
        <v>133</v>
      </c>
      <c r="BE95" s="225">
        <f>IF(N95="základní",J95,0)</f>
        <v>0</v>
      </c>
      <c r="BF95" s="225">
        <f>IF(N95="snížená",J95,0)</f>
        <v>0</v>
      </c>
      <c r="BG95" s="225">
        <f>IF(N95="zákl. přenesená",J95,0)</f>
        <v>0</v>
      </c>
      <c r="BH95" s="225">
        <f>IF(N95="sníž. přenesená",J95,0)</f>
        <v>0</v>
      </c>
      <c r="BI95" s="225">
        <f>IF(N95="nulová",J95,0)</f>
        <v>0</v>
      </c>
      <c r="BJ95" s="18" t="s">
        <v>78</v>
      </c>
      <c r="BK95" s="225">
        <f>ROUND(I95*H95,2)</f>
        <v>0</v>
      </c>
      <c r="BL95" s="18" t="s">
        <v>140</v>
      </c>
      <c r="BM95" s="224" t="s">
        <v>1093</v>
      </c>
    </row>
    <row r="96" s="2" customFormat="1">
      <c r="A96" s="39"/>
      <c r="B96" s="40"/>
      <c r="C96" s="41"/>
      <c r="D96" s="226" t="s">
        <v>142</v>
      </c>
      <c r="E96" s="41"/>
      <c r="F96" s="227" t="s">
        <v>183</v>
      </c>
      <c r="G96" s="41"/>
      <c r="H96" s="41"/>
      <c r="I96" s="228"/>
      <c r="J96" s="41"/>
      <c r="K96" s="41"/>
      <c r="L96" s="45"/>
      <c r="M96" s="229"/>
      <c r="N96" s="230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142</v>
      </c>
      <c r="AU96" s="18" t="s">
        <v>80</v>
      </c>
    </row>
    <row r="97" s="2" customFormat="1">
      <c r="A97" s="39"/>
      <c r="B97" s="40"/>
      <c r="C97" s="41"/>
      <c r="D97" s="231" t="s">
        <v>144</v>
      </c>
      <c r="E97" s="41"/>
      <c r="F97" s="232" t="s">
        <v>184</v>
      </c>
      <c r="G97" s="41"/>
      <c r="H97" s="41"/>
      <c r="I97" s="228"/>
      <c r="J97" s="41"/>
      <c r="K97" s="41"/>
      <c r="L97" s="45"/>
      <c r="M97" s="229"/>
      <c r="N97" s="230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144</v>
      </c>
      <c r="AU97" s="18" t="s">
        <v>80</v>
      </c>
    </row>
    <row r="98" s="2" customFormat="1">
      <c r="A98" s="39"/>
      <c r="B98" s="40"/>
      <c r="C98" s="41"/>
      <c r="D98" s="226" t="s">
        <v>146</v>
      </c>
      <c r="E98" s="41"/>
      <c r="F98" s="233" t="s">
        <v>185</v>
      </c>
      <c r="G98" s="41"/>
      <c r="H98" s="41"/>
      <c r="I98" s="228"/>
      <c r="J98" s="41"/>
      <c r="K98" s="41"/>
      <c r="L98" s="45"/>
      <c r="M98" s="229"/>
      <c r="N98" s="230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146</v>
      </c>
      <c r="AU98" s="18" t="s">
        <v>80</v>
      </c>
    </row>
    <row r="99" s="13" customFormat="1">
      <c r="A99" s="13"/>
      <c r="B99" s="234"/>
      <c r="C99" s="235"/>
      <c r="D99" s="226" t="s">
        <v>148</v>
      </c>
      <c r="E99" s="236" t="s">
        <v>19</v>
      </c>
      <c r="F99" s="237" t="s">
        <v>1094</v>
      </c>
      <c r="G99" s="235"/>
      <c r="H99" s="238">
        <v>21</v>
      </c>
      <c r="I99" s="239"/>
      <c r="J99" s="235"/>
      <c r="K99" s="235"/>
      <c r="L99" s="240"/>
      <c r="M99" s="241"/>
      <c r="N99" s="242"/>
      <c r="O99" s="242"/>
      <c r="P99" s="242"/>
      <c r="Q99" s="242"/>
      <c r="R99" s="242"/>
      <c r="S99" s="242"/>
      <c r="T99" s="24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44" t="s">
        <v>148</v>
      </c>
      <c r="AU99" s="244" t="s">
        <v>80</v>
      </c>
      <c r="AV99" s="13" t="s">
        <v>80</v>
      </c>
      <c r="AW99" s="13" t="s">
        <v>32</v>
      </c>
      <c r="AX99" s="13" t="s">
        <v>78</v>
      </c>
      <c r="AY99" s="244" t="s">
        <v>133</v>
      </c>
    </row>
    <row r="100" s="2" customFormat="1" ht="21.75" customHeight="1">
      <c r="A100" s="39"/>
      <c r="B100" s="40"/>
      <c r="C100" s="213" t="s">
        <v>80</v>
      </c>
      <c r="D100" s="213" t="s">
        <v>135</v>
      </c>
      <c r="E100" s="214" t="s">
        <v>684</v>
      </c>
      <c r="F100" s="215" t="s">
        <v>685</v>
      </c>
      <c r="G100" s="216" t="s">
        <v>197</v>
      </c>
      <c r="H100" s="217">
        <v>17.609999999999999</v>
      </c>
      <c r="I100" s="218"/>
      <c r="J100" s="219">
        <f>ROUND(I100*H100,2)</f>
        <v>0</v>
      </c>
      <c r="K100" s="215" t="s">
        <v>139</v>
      </c>
      <c r="L100" s="45"/>
      <c r="M100" s="220" t="s">
        <v>19</v>
      </c>
      <c r="N100" s="221" t="s">
        <v>42</v>
      </c>
      <c r="O100" s="85"/>
      <c r="P100" s="222">
        <f>O100*H100</f>
        <v>0</v>
      </c>
      <c r="Q100" s="222">
        <v>0</v>
      </c>
      <c r="R100" s="222">
        <f>Q100*H100</f>
        <v>0</v>
      </c>
      <c r="S100" s="222">
        <v>0</v>
      </c>
      <c r="T100" s="223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24" t="s">
        <v>140</v>
      </c>
      <c r="AT100" s="224" t="s">
        <v>135</v>
      </c>
      <c r="AU100" s="224" t="s">
        <v>80</v>
      </c>
      <c r="AY100" s="18" t="s">
        <v>133</v>
      </c>
      <c r="BE100" s="225">
        <f>IF(N100="základní",J100,0)</f>
        <v>0</v>
      </c>
      <c r="BF100" s="225">
        <f>IF(N100="snížená",J100,0)</f>
        <v>0</v>
      </c>
      <c r="BG100" s="225">
        <f>IF(N100="zákl. přenesená",J100,0)</f>
        <v>0</v>
      </c>
      <c r="BH100" s="225">
        <f>IF(N100="sníž. přenesená",J100,0)</f>
        <v>0</v>
      </c>
      <c r="BI100" s="225">
        <f>IF(N100="nulová",J100,0)</f>
        <v>0</v>
      </c>
      <c r="BJ100" s="18" t="s">
        <v>78</v>
      </c>
      <c r="BK100" s="225">
        <f>ROUND(I100*H100,2)</f>
        <v>0</v>
      </c>
      <c r="BL100" s="18" t="s">
        <v>140</v>
      </c>
      <c r="BM100" s="224" t="s">
        <v>1095</v>
      </c>
    </row>
    <row r="101" s="2" customFormat="1">
      <c r="A101" s="39"/>
      <c r="B101" s="40"/>
      <c r="C101" s="41"/>
      <c r="D101" s="226" t="s">
        <v>142</v>
      </c>
      <c r="E101" s="41"/>
      <c r="F101" s="227" t="s">
        <v>687</v>
      </c>
      <c r="G101" s="41"/>
      <c r="H101" s="41"/>
      <c r="I101" s="228"/>
      <c r="J101" s="41"/>
      <c r="K101" s="41"/>
      <c r="L101" s="45"/>
      <c r="M101" s="229"/>
      <c r="N101" s="230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142</v>
      </c>
      <c r="AU101" s="18" t="s">
        <v>80</v>
      </c>
    </row>
    <row r="102" s="2" customFormat="1">
      <c r="A102" s="39"/>
      <c r="B102" s="40"/>
      <c r="C102" s="41"/>
      <c r="D102" s="231" t="s">
        <v>144</v>
      </c>
      <c r="E102" s="41"/>
      <c r="F102" s="232" t="s">
        <v>688</v>
      </c>
      <c r="G102" s="41"/>
      <c r="H102" s="41"/>
      <c r="I102" s="228"/>
      <c r="J102" s="41"/>
      <c r="K102" s="41"/>
      <c r="L102" s="45"/>
      <c r="M102" s="229"/>
      <c r="N102" s="230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144</v>
      </c>
      <c r="AU102" s="18" t="s">
        <v>80</v>
      </c>
    </row>
    <row r="103" s="2" customFormat="1">
      <c r="A103" s="39"/>
      <c r="B103" s="40"/>
      <c r="C103" s="41"/>
      <c r="D103" s="226" t="s">
        <v>146</v>
      </c>
      <c r="E103" s="41"/>
      <c r="F103" s="233" t="s">
        <v>201</v>
      </c>
      <c r="G103" s="41"/>
      <c r="H103" s="41"/>
      <c r="I103" s="228"/>
      <c r="J103" s="41"/>
      <c r="K103" s="41"/>
      <c r="L103" s="45"/>
      <c r="M103" s="229"/>
      <c r="N103" s="230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146</v>
      </c>
      <c r="AU103" s="18" t="s">
        <v>80</v>
      </c>
    </row>
    <row r="104" s="13" customFormat="1">
      <c r="A104" s="13"/>
      <c r="B104" s="234"/>
      <c r="C104" s="235"/>
      <c r="D104" s="226" t="s">
        <v>148</v>
      </c>
      <c r="E104" s="236" t="s">
        <v>19</v>
      </c>
      <c r="F104" s="237" t="s">
        <v>1096</v>
      </c>
      <c r="G104" s="235"/>
      <c r="H104" s="238">
        <v>14.16</v>
      </c>
      <c r="I104" s="239"/>
      <c r="J104" s="235"/>
      <c r="K104" s="235"/>
      <c r="L104" s="240"/>
      <c r="M104" s="241"/>
      <c r="N104" s="242"/>
      <c r="O104" s="242"/>
      <c r="P104" s="242"/>
      <c r="Q104" s="242"/>
      <c r="R104" s="242"/>
      <c r="S104" s="242"/>
      <c r="T104" s="24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44" t="s">
        <v>148</v>
      </c>
      <c r="AU104" s="244" t="s">
        <v>80</v>
      </c>
      <c r="AV104" s="13" t="s">
        <v>80</v>
      </c>
      <c r="AW104" s="13" t="s">
        <v>32</v>
      </c>
      <c r="AX104" s="13" t="s">
        <v>71</v>
      </c>
      <c r="AY104" s="244" t="s">
        <v>133</v>
      </c>
    </row>
    <row r="105" s="13" customFormat="1">
      <c r="A105" s="13"/>
      <c r="B105" s="234"/>
      <c r="C105" s="235"/>
      <c r="D105" s="226" t="s">
        <v>148</v>
      </c>
      <c r="E105" s="236" t="s">
        <v>19</v>
      </c>
      <c r="F105" s="237" t="s">
        <v>1097</v>
      </c>
      <c r="G105" s="235"/>
      <c r="H105" s="238">
        <v>3.4500000000000002</v>
      </c>
      <c r="I105" s="239"/>
      <c r="J105" s="235"/>
      <c r="K105" s="235"/>
      <c r="L105" s="240"/>
      <c r="M105" s="241"/>
      <c r="N105" s="242"/>
      <c r="O105" s="242"/>
      <c r="P105" s="242"/>
      <c r="Q105" s="242"/>
      <c r="R105" s="242"/>
      <c r="S105" s="242"/>
      <c r="T105" s="24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44" t="s">
        <v>148</v>
      </c>
      <c r="AU105" s="244" t="s">
        <v>80</v>
      </c>
      <c r="AV105" s="13" t="s">
        <v>80</v>
      </c>
      <c r="AW105" s="13" t="s">
        <v>32</v>
      </c>
      <c r="AX105" s="13" t="s">
        <v>71</v>
      </c>
      <c r="AY105" s="244" t="s">
        <v>133</v>
      </c>
    </row>
    <row r="106" s="14" customFormat="1">
      <c r="A106" s="14"/>
      <c r="B106" s="245"/>
      <c r="C106" s="246"/>
      <c r="D106" s="226" t="s">
        <v>148</v>
      </c>
      <c r="E106" s="247" t="s">
        <v>19</v>
      </c>
      <c r="F106" s="248" t="s">
        <v>206</v>
      </c>
      <c r="G106" s="246"/>
      <c r="H106" s="249">
        <v>17.609999999999999</v>
      </c>
      <c r="I106" s="250"/>
      <c r="J106" s="246"/>
      <c r="K106" s="246"/>
      <c r="L106" s="251"/>
      <c r="M106" s="252"/>
      <c r="N106" s="253"/>
      <c r="O106" s="253"/>
      <c r="P106" s="253"/>
      <c r="Q106" s="253"/>
      <c r="R106" s="253"/>
      <c r="S106" s="253"/>
      <c r="T106" s="25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55" t="s">
        <v>148</v>
      </c>
      <c r="AU106" s="255" t="s">
        <v>80</v>
      </c>
      <c r="AV106" s="14" t="s">
        <v>140</v>
      </c>
      <c r="AW106" s="14" t="s">
        <v>32</v>
      </c>
      <c r="AX106" s="14" t="s">
        <v>78</v>
      </c>
      <c r="AY106" s="255" t="s">
        <v>133</v>
      </c>
    </row>
    <row r="107" s="2" customFormat="1" ht="21.75" customHeight="1">
      <c r="A107" s="39"/>
      <c r="B107" s="40"/>
      <c r="C107" s="213" t="s">
        <v>157</v>
      </c>
      <c r="D107" s="213" t="s">
        <v>135</v>
      </c>
      <c r="E107" s="214" t="s">
        <v>1098</v>
      </c>
      <c r="F107" s="215" t="s">
        <v>1099</v>
      </c>
      <c r="G107" s="216" t="s">
        <v>197</v>
      </c>
      <c r="H107" s="217">
        <v>10.35</v>
      </c>
      <c r="I107" s="218"/>
      <c r="J107" s="219">
        <f>ROUND(I107*H107,2)</f>
        <v>0</v>
      </c>
      <c r="K107" s="215" t="s">
        <v>139</v>
      </c>
      <c r="L107" s="45"/>
      <c r="M107" s="220" t="s">
        <v>19</v>
      </c>
      <c r="N107" s="221" t="s">
        <v>42</v>
      </c>
      <c r="O107" s="85"/>
      <c r="P107" s="222">
        <f>O107*H107</f>
        <v>0</v>
      </c>
      <c r="Q107" s="222">
        <v>0</v>
      </c>
      <c r="R107" s="222">
        <f>Q107*H107</f>
        <v>0</v>
      </c>
      <c r="S107" s="222">
        <v>0</v>
      </c>
      <c r="T107" s="223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24" t="s">
        <v>140</v>
      </c>
      <c r="AT107" s="224" t="s">
        <v>135</v>
      </c>
      <c r="AU107" s="224" t="s">
        <v>80</v>
      </c>
      <c r="AY107" s="18" t="s">
        <v>133</v>
      </c>
      <c r="BE107" s="225">
        <f>IF(N107="základní",J107,0)</f>
        <v>0</v>
      </c>
      <c r="BF107" s="225">
        <f>IF(N107="snížená",J107,0)</f>
        <v>0</v>
      </c>
      <c r="BG107" s="225">
        <f>IF(N107="zákl. přenesená",J107,0)</f>
        <v>0</v>
      </c>
      <c r="BH107" s="225">
        <f>IF(N107="sníž. přenesená",J107,0)</f>
        <v>0</v>
      </c>
      <c r="BI107" s="225">
        <f>IF(N107="nulová",J107,0)</f>
        <v>0</v>
      </c>
      <c r="BJ107" s="18" t="s">
        <v>78</v>
      </c>
      <c r="BK107" s="225">
        <f>ROUND(I107*H107,2)</f>
        <v>0</v>
      </c>
      <c r="BL107" s="18" t="s">
        <v>140</v>
      </c>
      <c r="BM107" s="224" t="s">
        <v>1100</v>
      </c>
    </row>
    <row r="108" s="2" customFormat="1">
      <c r="A108" s="39"/>
      <c r="B108" s="40"/>
      <c r="C108" s="41"/>
      <c r="D108" s="226" t="s">
        <v>142</v>
      </c>
      <c r="E108" s="41"/>
      <c r="F108" s="227" t="s">
        <v>1101</v>
      </c>
      <c r="G108" s="41"/>
      <c r="H108" s="41"/>
      <c r="I108" s="228"/>
      <c r="J108" s="41"/>
      <c r="K108" s="41"/>
      <c r="L108" s="45"/>
      <c r="M108" s="229"/>
      <c r="N108" s="230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142</v>
      </c>
      <c r="AU108" s="18" t="s">
        <v>80</v>
      </c>
    </row>
    <row r="109" s="2" customFormat="1">
      <c r="A109" s="39"/>
      <c r="B109" s="40"/>
      <c r="C109" s="41"/>
      <c r="D109" s="231" t="s">
        <v>144</v>
      </c>
      <c r="E109" s="41"/>
      <c r="F109" s="232" t="s">
        <v>1102</v>
      </c>
      <c r="G109" s="41"/>
      <c r="H109" s="41"/>
      <c r="I109" s="228"/>
      <c r="J109" s="41"/>
      <c r="K109" s="41"/>
      <c r="L109" s="45"/>
      <c r="M109" s="229"/>
      <c r="N109" s="230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144</v>
      </c>
      <c r="AU109" s="18" t="s">
        <v>80</v>
      </c>
    </row>
    <row r="110" s="2" customFormat="1">
      <c r="A110" s="39"/>
      <c r="B110" s="40"/>
      <c r="C110" s="41"/>
      <c r="D110" s="226" t="s">
        <v>146</v>
      </c>
      <c r="E110" s="41"/>
      <c r="F110" s="233" t="s">
        <v>223</v>
      </c>
      <c r="G110" s="41"/>
      <c r="H110" s="41"/>
      <c r="I110" s="228"/>
      <c r="J110" s="41"/>
      <c r="K110" s="41"/>
      <c r="L110" s="45"/>
      <c r="M110" s="229"/>
      <c r="N110" s="230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146</v>
      </c>
      <c r="AU110" s="18" t="s">
        <v>80</v>
      </c>
    </row>
    <row r="111" s="13" customFormat="1">
      <c r="A111" s="13"/>
      <c r="B111" s="234"/>
      <c r="C111" s="235"/>
      <c r="D111" s="226" t="s">
        <v>148</v>
      </c>
      <c r="E111" s="236" t="s">
        <v>19</v>
      </c>
      <c r="F111" s="237" t="s">
        <v>1103</v>
      </c>
      <c r="G111" s="235"/>
      <c r="H111" s="238">
        <v>10.35</v>
      </c>
      <c r="I111" s="239"/>
      <c r="J111" s="235"/>
      <c r="K111" s="235"/>
      <c r="L111" s="240"/>
      <c r="M111" s="241"/>
      <c r="N111" s="242"/>
      <c r="O111" s="242"/>
      <c r="P111" s="242"/>
      <c r="Q111" s="242"/>
      <c r="R111" s="242"/>
      <c r="S111" s="242"/>
      <c r="T111" s="24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44" t="s">
        <v>148</v>
      </c>
      <c r="AU111" s="244" t="s">
        <v>80</v>
      </c>
      <c r="AV111" s="13" t="s">
        <v>80</v>
      </c>
      <c r="AW111" s="13" t="s">
        <v>32</v>
      </c>
      <c r="AX111" s="13" t="s">
        <v>78</v>
      </c>
      <c r="AY111" s="244" t="s">
        <v>133</v>
      </c>
    </row>
    <row r="112" s="2" customFormat="1" ht="16.5" customHeight="1">
      <c r="A112" s="39"/>
      <c r="B112" s="40"/>
      <c r="C112" s="213" t="s">
        <v>140</v>
      </c>
      <c r="D112" s="213" t="s">
        <v>135</v>
      </c>
      <c r="E112" s="214" t="s">
        <v>227</v>
      </c>
      <c r="F112" s="215" t="s">
        <v>228</v>
      </c>
      <c r="G112" s="216" t="s">
        <v>197</v>
      </c>
      <c r="H112" s="217">
        <v>27.960000000000001</v>
      </c>
      <c r="I112" s="218"/>
      <c r="J112" s="219">
        <f>ROUND(I112*H112,2)</f>
        <v>0</v>
      </c>
      <c r="K112" s="215" t="s">
        <v>139</v>
      </c>
      <c r="L112" s="45"/>
      <c r="M112" s="220" t="s">
        <v>19</v>
      </c>
      <c r="N112" s="221" t="s">
        <v>42</v>
      </c>
      <c r="O112" s="85"/>
      <c r="P112" s="222">
        <f>O112*H112</f>
        <v>0</v>
      </c>
      <c r="Q112" s="222">
        <v>0</v>
      </c>
      <c r="R112" s="222">
        <f>Q112*H112</f>
        <v>0</v>
      </c>
      <c r="S112" s="222">
        <v>0</v>
      </c>
      <c r="T112" s="223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24" t="s">
        <v>140</v>
      </c>
      <c r="AT112" s="224" t="s">
        <v>135</v>
      </c>
      <c r="AU112" s="224" t="s">
        <v>80</v>
      </c>
      <c r="AY112" s="18" t="s">
        <v>133</v>
      </c>
      <c r="BE112" s="225">
        <f>IF(N112="základní",J112,0)</f>
        <v>0</v>
      </c>
      <c r="BF112" s="225">
        <f>IF(N112="snížená",J112,0)</f>
        <v>0</v>
      </c>
      <c r="BG112" s="225">
        <f>IF(N112="zákl. přenesená",J112,0)</f>
        <v>0</v>
      </c>
      <c r="BH112" s="225">
        <f>IF(N112="sníž. přenesená",J112,0)</f>
        <v>0</v>
      </c>
      <c r="BI112" s="225">
        <f>IF(N112="nulová",J112,0)</f>
        <v>0</v>
      </c>
      <c r="BJ112" s="18" t="s">
        <v>78</v>
      </c>
      <c r="BK112" s="225">
        <f>ROUND(I112*H112,2)</f>
        <v>0</v>
      </c>
      <c r="BL112" s="18" t="s">
        <v>140</v>
      </c>
      <c r="BM112" s="224" t="s">
        <v>1104</v>
      </c>
    </row>
    <row r="113" s="2" customFormat="1">
      <c r="A113" s="39"/>
      <c r="B113" s="40"/>
      <c r="C113" s="41"/>
      <c r="D113" s="226" t="s">
        <v>142</v>
      </c>
      <c r="E113" s="41"/>
      <c r="F113" s="227" t="s">
        <v>230</v>
      </c>
      <c r="G113" s="41"/>
      <c r="H113" s="41"/>
      <c r="I113" s="228"/>
      <c r="J113" s="41"/>
      <c r="K113" s="41"/>
      <c r="L113" s="45"/>
      <c r="M113" s="229"/>
      <c r="N113" s="230"/>
      <c r="O113" s="85"/>
      <c r="P113" s="85"/>
      <c r="Q113" s="85"/>
      <c r="R113" s="85"/>
      <c r="S113" s="85"/>
      <c r="T113" s="86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18" t="s">
        <v>142</v>
      </c>
      <c r="AU113" s="18" t="s">
        <v>80</v>
      </c>
    </row>
    <row r="114" s="2" customFormat="1">
      <c r="A114" s="39"/>
      <c r="B114" s="40"/>
      <c r="C114" s="41"/>
      <c r="D114" s="231" t="s">
        <v>144</v>
      </c>
      <c r="E114" s="41"/>
      <c r="F114" s="232" t="s">
        <v>231</v>
      </c>
      <c r="G114" s="41"/>
      <c r="H114" s="41"/>
      <c r="I114" s="228"/>
      <c r="J114" s="41"/>
      <c r="K114" s="41"/>
      <c r="L114" s="45"/>
      <c r="M114" s="229"/>
      <c r="N114" s="230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144</v>
      </c>
      <c r="AU114" s="18" t="s">
        <v>80</v>
      </c>
    </row>
    <row r="115" s="2" customFormat="1">
      <c r="A115" s="39"/>
      <c r="B115" s="40"/>
      <c r="C115" s="41"/>
      <c r="D115" s="226" t="s">
        <v>146</v>
      </c>
      <c r="E115" s="41"/>
      <c r="F115" s="233" t="s">
        <v>232</v>
      </c>
      <c r="G115" s="41"/>
      <c r="H115" s="41"/>
      <c r="I115" s="228"/>
      <c r="J115" s="41"/>
      <c r="K115" s="41"/>
      <c r="L115" s="45"/>
      <c r="M115" s="229"/>
      <c r="N115" s="230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146</v>
      </c>
      <c r="AU115" s="18" t="s">
        <v>80</v>
      </c>
    </row>
    <row r="116" s="13" customFormat="1">
      <c r="A116" s="13"/>
      <c r="B116" s="234"/>
      <c r="C116" s="235"/>
      <c r="D116" s="226" t="s">
        <v>148</v>
      </c>
      <c r="E116" s="236" t="s">
        <v>19</v>
      </c>
      <c r="F116" s="237" t="s">
        <v>1105</v>
      </c>
      <c r="G116" s="235"/>
      <c r="H116" s="238">
        <v>27.960000000000001</v>
      </c>
      <c r="I116" s="239"/>
      <c r="J116" s="235"/>
      <c r="K116" s="235"/>
      <c r="L116" s="240"/>
      <c r="M116" s="241"/>
      <c r="N116" s="242"/>
      <c r="O116" s="242"/>
      <c r="P116" s="242"/>
      <c r="Q116" s="242"/>
      <c r="R116" s="242"/>
      <c r="S116" s="242"/>
      <c r="T116" s="24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44" t="s">
        <v>148</v>
      </c>
      <c r="AU116" s="244" t="s">
        <v>80</v>
      </c>
      <c r="AV116" s="13" t="s">
        <v>80</v>
      </c>
      <c r="AW116" s="13" t="s">
        <v>32</v>
      </c>
      <c r="AX116" s="13" t="s">
        <v>78</v>
      </c>
      <c r="AY116" s="244" t="s">
        <v>133</v>
      </c>
    </row>
    <row r="117" s="2" customFormat="1" ht="16.5" customHeight="1">
      <c r="A117" s="39"/>
      <c r="B117" s="40"/>
      <c r="C117" s="213" t="s">
        <v>170</v>
      </c>
      <c r="D117" s="213" t="s">
        <v>135</v>
      </c>
      <c r="E117" s="214" t="s">
        <v>235</v>
      </c>
      <c r="F117" s="215" t="s">
        <v>236</v>
      </c>
      <c r="G117" s="216" t="s">
        <v>237</v>
      </c>
      <c r="H117" s="217">
        <v>50.328000000000003</v>
      </c>
      <c r="I117" s="218"/>
      <c r="J117" s="219">
        <f>ROUND(I117*H117,2)</f>
        <v>0</v>
      </c>
      <c r="K117" s="215" t="s">
        <v>139</v>
      </c>
      <c r="L117" s="45"/>
      <c r="M117" s="220" t="s">
        <v>19</v>
      </c>
      <c r="N117" s="221" t="s">
        <v>42</v>
      </c>
      <c r="O117" s="85"/>
      <c r="P117" s="222">
        <f>O117*H117</f>
        <v>0</v>
      </c>
      <c r="Q117" s="222">
        <v>0</v>
      </c>
      <c r="R117" s="222">
        <f>Q117*H117</f>
        <v>0</v>
      </c>
      <c r="S117" s="222">
        <v>0</v>
      </c>
      <c r="T117" s="223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24" t="s">
        <v>140</v>
      </c>
      <c r="AT117" s="224" t="s">
        <v>135</v>
      </c>
      <c r="AU117" s="224" t="s">
        <v>80</v>
      </c>
      <c r="AY117" s="18" t="s">
        <v>133</v>
      </c>
      <c r="BE117" s="225">
        <f>IF(N117="základní",J117,0)</f>
        <v>0</v>
      </c>
      <c r="BF117" s="225">
        <f>IF(N117="snížená",J117,0)</f>
        <v>0</v>
      </c>
      <c r="BG117" s="225">
        <f>IF(N117="zákl. přenesená",J117,0)</f>
        <v>0</v>
      </c>
      <c r="BH117" s="225">
        <f>IF(N117="sníž. přenesená",J117,0)</f>
        <v>0</v>
      </c>
      <c r="BI117" s="225">
        <f>IF(N117="nulová",J117,0)</f>
        <v>0</v>
      </c>
      <c r="BJ117" s="18" t="s">
        <v>78</v>
      </c>
      <c r="BK117" s="225">
        <f>ROUND(I117*H117,2)</f>
        <v>0</v>
      </c>
      <c r="BL117" s="18" t="s">
        <v>140</v>
      </c>
      <c r="BM117" s="224" t="s">
        <v>1106</v>
      </c>
    </row>
    <row r="118" s="2" customFormat="1">
      <c r="A118" s="39"/>
      <c r="B118" s="40"/>
      <c r="C118" s="41"/>
      <c r="D118" s="226" t="s">
        <v>142</v>
      </c>
      <c r="E118" s="41"/>
      <c r="F118" s="227" t="s">
        <v>239</v>
      </c>
      <c r="G118" s="41"/>
      <c r="H118" s="41"/>
      <c r="I118" s="228"/>
      <c r="J118" s="41"/>
      <c r="K118" s="41"/>
      <c r="L118" s="45"/>
      <c r="M118" s="229"/>
      <c r="N118" s="230"/>
      <c r="O118" s="85"/>
      <c r="P118" s="85"/>
      <c r="Q118" s="85"/>
      <c r="R118" s="85"/>
      <c r="S118" s="85"/>
      <c r="T118" s="86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142</v>
      </c>
      <c r="AU118" s="18" t="s">
        <v>80</v>
      </c>
    </row>
    <row r="119" s="2" customFormat="1">
      <c r="A119" s="39"/>
      <c r="B119" s="40"/>
      <c r="C119" s="41"/>
      <c r="D119" s="231" t="s">
        <v>144</v>
      </c>
      <c r="E119" s="41"/>
      <c r="F119" s="232" t="s">
        <v>240</v>
      </c>
      <c r="G119" s="41"/>
      <c r="H119" s="41"/>
      <c r="I119" s="228"/>
      <c r="J119" s="41"/>
      <c r="K119" s="41"/>
      <c r="L119" s="45"/>
      <c r="M119" s="229"/>
      <c r="N119" s="230"/>
      <c r="O119" s="85"/>
      <c r="P119" s="85"/>
      <c r="Q119" s="85"/>
      <c r="R119" s="85"/>
      <c r="S119" s="85"/>
      <c r="T119" s="86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144</v>
      </c>
      <c r="AU119" s="18" t="s">
        <v>80</v>
      </c>
    </row>
    <row r="120" s="2" customFormat="1">
      <c r="A120" s="39"/>
      <c r="B120" s="40"/>
      <c r="C120" s="41"/>
      <c r="D120" s="226" t="s">
        <v>146</v>
      </c>
      <c r="E120" s="41"/>
      <c r="F120" s="233" t="s">
        <v>241</v>
      </c>
      <c r="G120" s="41"/>
      <c r="H120" s="41"/>
      <c r="I120" s="228"/>
      <c r="J120" s="41"/>
      <c r="K120" s="41"/>
      <c r="L120" s="45"/>
      <c r="M120" s="229"/>
      <c r="N120" s="230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146</v>
      </c>
      <c r="AU120" s="18" t="s">
        <v>80</v>
      </c>
    </row>
    <row r="121" s="13" customFormat="1">
      <c r="A121" s="13"/>
      <c r="B121" s="234"/>
      <c r="C121" s="235"/>
      <c r="D121" s="226" t="s">
        <v>148</v>
      </c>
      <c r="E121" s="236" t="s">
        <v>19</v>
      </c>
      <c r="F121" s="237" t="s">
        <v>1107</v>
      </c>
      <c r="G121" s="235"/>
      <c r="H121" s="238">
        <v>50.328000000000003</v>
      </c>
      <c r="I121" s="239"/>
      <c r="J121" s="235"/>
      <c r="K121" s="235"/>
      <c r="L121" s="240"/>
      <c r="M121" s="241"/>
      <c r="N121" s="242"/>
      <c r="O121" s="242"/>
      <c r="P121" s="242"/>
      <c r="Q121" s="242"/>
      <c r="R121" s="242"/>
      <c r="S121" s="242"/>
      <c r="T121" s="24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4" t="s">
        <v>148</v>
      </c>
      <c r="AU121" s="244" t="s">
        <v>80</v>
      </c>
      <c r="AV121" s="13" t="s">
        <v>80</v>
      </c>
      <c r="AW121" s="13" t="s">
        <v>32</v>
      </c>
      <c r="AX121" s="13" t="s">
        <v>78</v>
      </c>
      <c r="AY121" s="244" t="s">
        <v>133</v>
      </c>
    </row>
    <row r="122" s="2" customFormat="1" ht="16.5" customHeight="1">
      <c r="A122" s="39"/>
      <c r="B122" s="40"/>
      <c r="C122" s="213" t="s">
        <v>178</v>
      </c>
      <c r="D122" s="213" t="s">
        <v>135</v>
      </c>
      <c r="E122" s="214" t="s">
        <v>244</v>
      </c>
      <c r="F122" s="215" t="s">
        <v>245</v>
      </c>
      <c r="G122" s="216" t="s">
        <v>197</v>
      </c>
      <c r="H122" s="217">
        <v>27.960000000000001</v>
      </c>
      <c r="I122" s="218"/>
      <c r="J122" s="219">
        <f>ROUND(I122*H122,2)</f>
        <v>0</v>
      </c>
      <c r="K122" s="215" t="s">
        <v>139</v>
      </c>
      <c r="L122" s="45"/>
      <c r="M122" s="220" t="s">
        <v>19</v>
      </c>
      <c r="N122" s="221" t="s">
        <v>42</v>
      </c>
      <c r="O122" s="85"/>
      <c r="P122" s="222">
        <f>O122*H122</f>
        <v>0</v>
      </c>
      <c r="Q122" s="222">
        <v>0</v>
      </c>
      <c r="R122" s="222">
        <f>Q122*H122</f>
        <v>0</v>
      </c>
      <c r="S122" s="222">
        <v>0</v>
      </c>
      <c r="T122" s="223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24" t="s">
        <v>140</v>
      </c>
      <c r="AT122" s="224" t="s">
        <v>135</v>
      </c>
      <c r="AU122" s="224" t="s">
        <v>80</v>
      </c>
      <c r="AY122" s="18" t="s">
        <v>133</v>
      </c>
      <c r="BE122" s="225">
        <f>IF(N122="základní",J122,0)</f>
        <v>0</v>
      </c>
      <c r="BF122" s="225">
        <f>IF(N122="snížená",J122,0)</f>
        <v>0</v>
      </c>
      <c r="BG122" s="225">
        <f>IF(N122="zákl. přenesená",J122,0)</f>
        <v>0</v>
      </c>
      <c r="BH122" s="225">
        <f>IF(N122="sníž. přenesená",J122,0)</f>
        <v>0</v>
      </c>
      <c r="BI122" s="225">
        <f>IF(N122="nulová",J122,0)</f>
        <v>0</v>
      </c>
      <c r="BJ122" s="18" t="s">
        <v>78</v>
      </c>
      <c r="BK122" s="225">
        <f>ROUND(I122*H122,2)</f>
        <v>0</v>
      </c>
      <c r="BL122" s="18" t="s">
        <v>140</v>
      </c>
      <c r="BM122" s="224" t="s">
        <v>1108</v>
      </c>
    </row>
    <row r="123" s="2" customFormat="1">
      <c r="A123" s="39"/>
      <c r="B123" s="40"/>
      <c r="C123" s="41"/>
      <c r="D123" s="226" t="s">
        <v>142</v>
      </c>
      <c r="E123" s="41"/>
      <c r="F123" s="227" t="s">
        <v>247</v>
      </c>
      <c r="G123" s="41"/>
      <c r="H123" s="41"/>
      <c r="I123" s="228"/>
      <c r="J123" s="41"/>
      <c r="K123" s="41"/>
      <c r="L123" s="45"/>
      <c r="M123" s="229"/>
      <c r="N123" s="230"/>
      <c r="O123" s="85"/>
      <c r="P123" s="85"/>
      <c r="Q123" s="85"/>
      <c r="R123" s="85"/>
      <c r="S123" s="85"/>
      <c r="T123" s="86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142</v>
      </c>
      <c r="AU123" s="18" t="s">
        <v>80</v>
      </c>
    </row>
    <row r="124" s="2" customFormat="1">
      <c r="A124" s="39"/>
      <c r="B124" s="40"/>
      <c r="C124" s="41"/>
      <c r="D124" s="231" t="s">
        <v>144</v>
      </c>
      <c r="E124" s="41"/>
      <c r="F124" s="232" t="s">
        <v>248</v>
      </c>
      <c r="G124" s="41"/>
      <c r="H124" s="41"/>
      <c r="I124" s="228"/>
      <c r="J124" s="41"/>
      <c r="K124" s="41"/>
      <c r="L124" s="45"/>
      <c r="M124" s="229"/>
      <c r="N124" s="230"/>
      <c r="O124" s="85"/>
      <c r="P124" s="85"/>
      <c r="Q124" s="85"/>
      <c r="R124" s="85"/>
      <c r="S124" s="85"/>
      <c r="T124" s="86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144</v>
      </c>
      <c r="AU124" s="18" t="s">
        <v>80</v>
      </c>
    </row>
    <row r="125" s="2" customFormat="1">
      <c r="A125" s="39"/>
      <c r="B125" s="40"/>
      <c r="C125" s="41"/>
      <c r="D125" s="226" t="s">
        <v>146</v>
      </c>
      <c r="E125" s="41"/>
      <c r="F125" s="233" t="s">
        <v>249</v>
      </c>
      <c r="G125" s="41"/>
      <c r="H125" s="41"/>
      <c r="I125" s="228"/>
      <c r="J125" s="41"/>
      <c r="K125" s="41"/>
      <c r="L125" s="45"/>
      <c r="M125" s="229"/>
      <c r="N125" s="230"/>
      <c r="O125" s="85"/>
      <c r="P125" s="85"/>
      <c r="Q125" s="85"/>
      <c r="R125" s="85"/>
      <c r="S125" s="85"/>
      <c r="T125" s="86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146</v>
      </c>
      <c r="AU125" s="18" t="s">
        <v>80</v>
      </c>
    </row>
    <row r="126" s="13" customFormat="1">
      <c r="A126" s="13"/>
      <c r="B126" s="234"/>
      <c r="C126" s="235"/>
      <c r="D126" s="226" t="s">
        <v>148</v>
      </c>
      <c r="E126" s="236" t="s">
        <v>19</v>
      </c>
      <c r="F126" s="237" t="s">
        <v>1109</v>
      </c>
      <c r="G126" s="235"/>
      <c r="H126" s="238">
        <v>27.960000000000001</v>
      </c>
      <c r="I126" s="239"/>
      <c r="J126" s="235"/>
      <c r="K126" s="235"/>
      <c r="L126" s="240"/>
      <c r="M126" s="241"/>
      <c r="N126" s="242"/>
      <c r="O126" s="242"/>
      <c r="P126" s="242"/>
      <c r="Q126" s="242"/>
      <c r="R126" s="242"/>
      <c r="S126" s="242"/>
      <c r="T126" s="24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4" t="s">
        <v>148</v>
      </c>
      <c r="AU126" s="244" t="s">
        <v>80</v>
      </c>
      <c r="AV126" s="13" t="s">
        <v>80</v>
      </c>
      <c r="AW126" s="13" t="s">
        <v>32</v>
      </c>
      <c r="AX126" s="13" t="s">
        <v>78</v>
      </c>
      <c r="AY126" s="244" t="s">
        <v>133</v>
      </c>
    </row>
    <row r="127" s="2" customFormat="1" ht="16.5" customHeight="1">
      <c r="A127" s="39"/>
      <c r="B127" s="40"/>
      <c r="C127" s="213" t="s">
        <v>187</v>
      </c>
      <c r="D127" s="213" t="s">
        <v>135</v>
      </c>
      <c r="E127" s="214" t="s">
        <v>252</v>
      </c>
      <c r="F127" s="215" t="s">
        <v>253</v>
      </c>
      <c r="G127" s="216" t="s">
        <v>197</v>
      </c>
      <c r="H127" s="217">
        <v>10.949999999999999</v>
      </c>
      <c r="I127" s="218"/>
      <c r="J127" s="219">
        <f>ROUND(I127*H127,2)</f>
        <v>0</v>
      </c>
      <c r="K127" s="215" t="s">
        <v>139</v>
      </c>
      <c r="L127" s="45"/>
      <c r="M127" s="220" t="s">
        <v>19</v>
      </c>
      <c r="N127" s="221" t="s">
        <v>42</v>
      </c>
      <c r="O127" s="85"/>
      <c r="P127" s="222">
        <f>O127*H127</f>
        <v>0</v>
      </c>
      <c r="Q127" s="222">
        <v>0</v>
      </c>
      <c r="R127" s="222">
        <f>Q127*H127</f>
        <v>0</v>
      </c>
      <c r="S127" s="222">
        <v>0</v>
      </c>
      <c r="T127" s="223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24" t="s">
        <v>140</v>
      </c>
      <c r="AT127" s="224" t="s">
        <v>135</v>
      </c>
      <c r="AU127" s="224" t="s">
        <v>80</v>
      </c>
      <c r="AY127" s="18" t="s">
        <v>133</v>
      </c>
      <c r="BE127" s="225">
        <f>IF(N127="základní",J127,0)</f>
        <v>0</v>
      </c>
      <c r="BF127" s="225">
        <f>IF(N127="snížená",J127,0)</f>
        <v>0</v>
      </c>
      <c r="BG127" s="225">
        <f>IF(N127="zákl. přenesená",J127,0)</f>
        <v>0</v>
      </c>
      <c r="BH127" s="225">
        <f>IF(N127="sníž. přenesená",J127,0)</f>
        <v>0</v>
      </c>
      <c r="BI127" s="225">
        <f>IF(N127="nulová",J127,0)</f>
        <v>0</v>
      </c>
      <c r="BJ127" s="18" t="s">
        <v>78</v>
      </c>
      <c r="BK127" s="225">
        <f>ROUND(I127*H127,2)</f>
        <v>0</v>
      </c>
      <c r="BL127" s="18" t="s">
        <v>140</v>
      </c>
      <c r="BM127" s="224" t="s">
        <v>1110</v>
      </c>
    </row>
    <row r="128" s="2" customFormat="1">
      <c r="A128" s="39"/>
      <c r="B128" s="40"/>
      <c r="C128" s="41"/>
      <c r="D128" s="226" t="s">
        <v>142</v>
      </c>
      <c r="E128" s="41"/>
      <c r="F128" s="227" t="s">
        <v>255</v>
      </c>
      <c r="G128" s="41"/>
      <c r="H128" s="41"/>
      <c r="I128" s="228"/>
      <c r="J128" s="41"/>
      <c r="K128" s="41"/>
      <c r="L128" s="45"/>
      <c r="M128" s="229"/>
      <c r="N128" s="230"/>
      <c r="O128" s="85"/>
      <c r="P128" s="85"/>
      <c r="Q128" s="85"/>
      <c r="R128" s="85"/>
      <c r="S128" s="85"/>
      <c r="T128" s="86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142</v>
      </c>
      <c r="AU128" s="18" t="s">
        <v>80</v>
      </c>
    </row>
    <row r="129" s="2" customFormat="1">
      <c r="A129" s="39"/>
      <c r="B129" s="40"/>
      <c r="C129" s="41"/>
      <c r="D129" s="231" t="s">
        <v>144</v>
      </c>
      <c r="E129" s="41"/>
      <c r="F129" s="232" t="s">
        <v>256</v>
      </c>
      <c r="G129" s="41"/>
      <c r="H129" s="41"/>
      <c r="I129" s="228"/>
      <c r="J129" s="41"/>
      <c r="K129" s="41"/>
      <c r="L129" s="45"/>
      <c r="M129" s="229"/>
      <c r="N129" s="230"/>
      <c r="O129" s="85"/>
      <c r="P129" s="85"/>
      <c r="Q129" s="85"/>
      <c r="R129" s="85"/>
      <c r="S129" s="85"/>
      <c r="T129" s="86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144</v>
      </c>
      <c r="AU129" s="18" t="s">
        <v>80</v>
      </c>
    </row>
    <row r="130" s="2" customFormat="1">
      <c r="A130" s="39"/>
      <c r="B130" s="40"/>
      <c r="C130" s="41"/>
      <c r="D130" s="226" t="s">
        <v>146</v>
      </c>
      <c r="E130" s="41"/>
      <c r="F130" s="233" t="s">
        <v>257</v>
      </c>
      <c r="G130" s="41"/>
      <c r="H130" s="41"/>
      <c r="I130" s="228"/>
      <c r="J130" s="41"/>
      <c r="K130" s="41"/>
      <c r="L130" s="45"/>
      <c r="M130" s="229"/>
      <c r="N130" s="230"/>
      <c r="O130" s="85"/>
      <c r="P130" s="85"/>
      <c r="Q130" s="85"/>
      <c r="R130" s="85"/>
      <c r="S130" s="85"/>
      <c r="T130" s="86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146</v>
      </c>
      <c r="AU130" s="18" t="s">
        <v>80</v>
      </c>
    </row>
    <row r="131" s="13" customFormat="1">
      <c r="A131" s="13"/>
      <c r="B131" s="234"/>
      <c r="C131" s="235"/>
      <c r="D131" s="226" t="s">
        <v>148</v>
      </c>
      <c r="E131" s="236" t="s">
        <v>19</v>
      </c>
      <c r="F131" s="237" t="s">
        <v>1111</v>
      </c>
      <c r="G131" s="235"/>
      <c r="H131" s="238">
        <v>6.9000000000000004</v>
      </c>
      <c r="I131" s="239"/>
      <c r="J131" s="235"/>
      <c r="K131" s="235"/>
      <c r="L131" s="240"/>
      <c r="M131" s="241"/>
      <c r="N131" s="242"/>
      <c r="O131" s="242"/>
      <c r="P131" s="242"/>
      <c r="Q131" s="242"/>
      <c r="R131" s="242"/>
      <c r="S131" s="242"/>
      <c r="T131" s="24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4" t="s">
        <v>148</v>
      </c>
      <c r="AU131" s="244" t="s">
        <v>80</v>
      </c>
      <c r="AV131" s="13" t="s">
        <v>80</v>
      </c>
      <c r="AW131" s="13" t="s">
        <v>32</v>
      </c>
      <c r="AX131" s="13" t="s">
        <v>71</v>
      </c>
      <c r="AY131" s="244" t="s">
        <v>133</v>
      </c>
    </row>
    <row r="132" s="13" customFormat="1">
      <c r="A132" s="13"/>
      <c r="B132" s="234"/>
      <c r="C132" s="235"/>
      <c r="D132" s="226" t="s">
        <v>148</v>
      </c>
      <c r="E132" s="236" t="s">
        <v>19</v>
      </c>
      <c r="F132" s="237" t="s">
        <v>1112</v>
      </c>
      <c r="G132" s="235"/>
      <c r="H132" s="238">
        <v>4.0499999999999998</v>
      </c>
      <c r="I132" s="239"/>
      <c r="J132" s="235"/>
      <c r="K132" s="235"/>
      <c r="L132" s="240"/>
      <c r="M132" s="241"/>
      <c r="N132" s="242"/>
      <c r="O132" s="242"/>
      <c r="P132" s="242"/>
      <c r="Q132" s="242"/>
      <c r="R132" s="242"/>
      <c r="S132" s="242"/>
      <c r="T132" s="24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4" t="s">
        <v>148</v>
      </c>
      <c r="AU132" s="244" t="s">
        <v>80</v>
      </c>
      <c r="AV132" s="13" t="s">
        <v>80</v>
      </c>
      <c r="AW132" s="13" t="s">
        <v>32</v>
      </c>
      <c r="AX132" s="13" t="s">
        <v>71</v>
      </c>
      <c r="AY132" s="244" t="s">
        <v>133</v>
      </c>
    </row>
    <row r="133" s="14" customFormat="1">
      <c r="A133" s="14"/>
      <c r="B133" s="245"/>
      <c r="C133" s="246"/>
      <c r="D133" s="226" t="s">
        <v>148</v>
      </c>
      <c r="E133" s="247" t="s">
        <v>19</v>
      </c>
      <c r="F133" s="248" t="s">
        <v>206</v>
      </c>
      <c r="G133" s="246"/>
      <c r="H133" s="249">
        <v>10.949999999999999</v>
      </c>
      <c r="I133" s="250"/>
      <c r="J133" s="246"/>
      <c r="K133" s="246"/>
      <c r="L133" s="251"/>
      <c r="M133" s="252"/>
      <c r="N133" s="253"/>
      <c r="O133" s="253"/>
      <c r="P133" s="253"/>
      <c r="Q133" s="253"/>
      <c r="R133" s="253"/>
      <c r="S133" s="253"/>
      <c r="T133" s="25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5" t="s">
        <v>148</v>
      </c>
      <c r="AU133" s="255" t="s">
        <v>80</v>
      </c>
      <c r="AV133" s="14" t="s">
        <v>140</v>
      </c>
      <c r="AW133" s="14" t="s">
        <v>32</v>
      </c>
      <c r="AX133" s="14" t="s">
        <v>78</v>
      </c>
      <c r="AY133" s="255" t="s">
        <v>133</v>
      </c>
    </row>
    <row r="134" s="2" customFormat="1" ht="16.5" customHeight="1">
      <c r="A134" s="39"/>
      <c r="B134" s="40"/>
      <c r="C134" s="256" t="s">
        <v>194</v>
      </c>
      <c r="D134" s="256" t="s">
        <v>261</v>
      </c>
      <c r="E134" s="257" t="s">
        <v>262</v>
      </c>
      <c r="F134" s="258" t="s">
        <v>263</v>
      </c>
      <c r="G134" s="259" t="s">
        <v>237</v>
      </c>
      <c r="H134" s="260">
        <v>8.0999999999999996</v>
      </c>
      <c r="I134" s="261"/>
      <c r="J134" s="262">
        <f>ROUND(I134*H134,2)</f>
        <v>0</v>
      </c>
      <c r="K134" s="258" t="s">
        <v>139</v>
      </c>
      <c r="L134" s="263"/>
      <c r="M134" s="264" t="s">
        <v>19</v>
      </c>
      <c r="N134" s="265" t="s">
        <v>42</v>
      </c>
      <c r="O134" s="85"/>
      <c r="P134" s="222">
        <f>O134*H134</f>
        <v>0</v>
      </c>
      <c r="Q134" s="222">
        <v>1</v>
      </c>
      <c r="R134" s="222">
        <f>Q134*H134</f>
        <v>8.0999999999999996</v>
      </c>
      <c r="S134" s="222">
        <v>0</v>
      </c>
      <c r="T134" s="223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24" t="s">
        <v>194</v>
      </c>
      <c r="AT134" s="224" t="s">
        <v>261</v>
      </c>
      <c r="AU134" s="224" t="s">
        <v>80</v>
      </c>
      <c r="AY134" s="18" t="s">
        <v>133</v>
      </c>
      <c r="BE134" s="225">
        <f>IF(N134="základní",J134,0)</f>
        <v>0</v>
      </c>
      <c r="BF134" s="225">
        <f>IF(N134="snížená",J134,0)</f>
        <v>0</v>
      </c>
      <c r="BG134" s="225">
        <f>IF(N134="zákl. přenesená",J134,0)</f>
        <v>0</v>
      </c>
      <c r="BH134" s="225">
        <f>IF(N134="sníž. přenesená",J134,0)</f>
        <v>0</v>
      </c>
      <c r="BI134" s="225">
        <f>IF(N134="nulová",J134,0)</f>
        <v>0</v>
      </c>
      <c r="BJ134" s="18" t="s">
        <v>78</v>
      </c>
      <c r="BK134" s="225">
        <f>ROUND(I134*H134,2)</f>
        <v>0</v>
      </c>
      <c r="BL134" s="18" t="s">
        <v>140</v>
      </c>
      <c r="BM134" s="224" t="s">
        <v>1113</v>
      </c>
    </row>
    <row r="135" s="2" customFormat="1">
      <c r="A135" s="39"/>
      <c r="B135" s="40"/>
      <c r="C135" s="41"/>
      <c r="D135" s="226" t="s">
        <v>142</v>
      </c>
      <c r="E135" s="41"/>
      <c r="F135" s="227" t="s">
        <v>263</v>
      </c>
      <c r="G135" s="41"/>
      <c r="H135" s="41"/>
      <c r="I135" s="228"/>
      <c r="J135" s="41"/>
      <c r="K135" s="41"/>
      <c r="L135" s="45"/>
      <c r="M135" s="229"/>
      <c r="N135" s="230"/>
      <c r="O135" s="85"/>
      <c r="P135" s="85"/>
      <c r="Q135" s="85"/>
      <c r="R135" s="85"/>
      <c r="S135" s="85"/>
      <c r="T135" s="86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142</v>
      </c>
      <c r="AU135" s="18" t="s">
        <v>80</v>
      </c>
    </row>
    <row r="136" s="13" customFormat="1">
      <c r="A136" s="13"/>
      <c r="B136" s="234"/>
      <c r="C136" s="235"/>
      <c r="D136" s="226" t="s">
        <v>148</v>
      </c>
      <c r="E136" s="236" t="s">
        <v>19</v>
      </c>
      <c r="F136" s="237" t="s">
        <v>1114</v>
      </c>
      <c r="G136" s="235"/>
      <c r="H136" s="238">
        <v>8.0999999999999996</v>
      </c>
      <c r="I136" s="239"/>
      <c r="J136" s="235"/>
      <c r="K136" s="235"/>
      <c r="L136" s="240"/>
      <c r="M136" s="241"/>
      <c r="N136" s="242"/>
      <c r="O136" s="242"/>
      <c r="P136" s="242"/>
      <c r="Q136" s="242"/>
      <c r="R136" s="242"/>
      <c r="S136" s="242"/>
      <c r="T136" s="24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4" t="s">
        <v>148</v>
      </c>
      <c r="AU136" s="244" t="s">
        <v>80</v>
      </c>
      <c r="AV136" s="13" t="s">
        <v>80</v>
      </c>
      <c r="AW136" s="13" t="s">
        <v>32</v>
      </c>
      <c r="AX136" s="13" t="s">
        <v>78</v>
      </c>
      <c r="AY136" s="244" t="s">
        <v>133</v>
      </c>
    </row>
    <row r="137" s="2" customFormat="1" ht="16.5" customHeight="1">
      <c r="A137" s="39"/>
      <c r="B137" s="40"/>
      <c r="C137" s="256" t="s">
        <v>207</v>
      </c>
      <c r="D137" s="256" t="s">
        <v>261</v>
      </c>
      <c r="E137" s="257" t="s">
        <v>943</v>
      </c>
      <c r="F137" s="258" t="s">
        <v>944</v>
      </c>
      <c r="G137" s="259" t="s">
        <v>237</v>
      </c>
      <c r="H137" s="260">
        <v>12.42</v>
      </c>
      <c r="I137" s="261"/>
      <c r="J137" s="262">
        <f>ROUND(I137*H137,2)</f>
        <v>0</v>
      </c>
      <c r="K137" s="258" t="s">
        <v>139</v>
      </c>
      <c r="L137" s="263"/>
      <c r="M137" s="264" t="s">
        <v>19</v>
      </c>
      <c r="N137" s="265" t="s">
        <v>42</v>
      </c>
      <c r="O137" s="85"/>
      <c r="P137" s="222">
        <f>O137*H137</f>
        <v>0</v>
      </c>
      <c r="Q137" s="222">
        <v>1</v>
      </c>
      <c r="R137" s="222">
        <f>Q137*H137</f>
        <v>12.42</v>
      </c>
      <c r="S137" s="222">
        <v>0</v>
      </c>
      <c r="T137" s="223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24" t="s">
        <v>194</v>
      </c>
      <c r="AT137" s="224" t="s">
        <v>261</v>
      </c>
      <c r="AU137" s="224" t="s">
        <v>80</v>
      </c>
      <c r="AY137" s="18" t="s">
        <v>133</v>
      </c>
      <c r="BE137" s="225">
        <f>IF(N137="základní",J137,0)</f>
        <v>0</v>
      </c>
      <c r="BF137" s="225">
        <f>IF(N137="snížená",J137,0)</f>
        <v>0</v>
      </c>
      <c r="BG137" s="225">
        <f>IF(N137="zákl. přenesená",J137,0)</f>
        <v>0</v>
      </c>
      <c r="BH137" s="225">
        <f>IF(N137="sníž. přenesená",J137,0)</f>
        <v>0</v>
      </c>
      <c r="BI137" s="225">
        <f>IF(N137="nulová",J137,0)</f>
        <v>0</v>
      </c>
      <c r="BJ137" s="18" t="s">
        <v>78</v>
      </c>
      <c r="BK137" s="225">
        <f>ROUND(I137*H137,2)</f>
        <v>0</v>
      </c>
      <c r="BL137" s="18" t="s">
        <v>140</v>
      </c>
      <c r="BM137" s="224" t="s">
        <v>1115</v>
      </c>
    </row>
    <row r="138" s="2" customFormat="1">
      <c r="A138" s="39"/>
      <c r="B138" s="40"/>
      <c r="C138" s="41"/>
      <c r="D138" s="226" t="s">
        <v>142</v>
      </c>
      <c r="E138" s="41"/>
      <c r="F138" s="227" t="s">
        <v>944</v>
      </c>
      <c r="G138" s="41"/>
      <c r="H138" s="41"/>
      <c r="I138" s="228"/>
      <c r="J138" s="41"/>
      <c r="K138" s="41"/>
      <c r="L138" s="45"/>
      <c r="M138" s="229"/>
      <c r="N138" s="230"/>
      <c r="O138" s="85"/>
      <c r="P138" s="85"/>
      <c r="Q138" s="85"/>
      <c r="R138" s="85"/>
      <c r="S138" s="85"/>
      <c r="T138" s="86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142</v>
      </c>
      <c r="AU138" s="18" t="s">
        <v>80</v>
      </c>
    </row>
    <row r="139" s="13" customFormat="1">
      <c r="A139" s="13"/>
      <c r="B139" s="234"/>
      <c r="C139" s="235"/>
      <c r="D139" s="226" t="s">
        <v>148</v>
      </c>
      <c r="E139" s="236" t="s">
        <v>19</v>
      </c>
      <c r="F139" s="237" t="s">
        <v>1116</v>
      </c>
      <c r="G139" s="235"/>
      <c r="H139" s="238">
        <v>12.42</v>
      </c>
      <c r="I139" s="239"/>
      <c r="J139" s="235"/>
      <c r="K139" s="235"/>
      <c r="L139" s="240"/>
      <c r="M139" s="241"/>
      <c r="N139" s="242"/>
      <c r="O139" s="242"/>
      <c r="P139" s="242"/>
      <c r="Q139" s="242"/>
      <c r="R139" s="242"/>
      <c r="S139" s="242"/>
      <c r="T139" s="24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4" t="s">
        <v>148</v>
      </c>
      <c r="AU139" s="244" t="s">
        <v>80</v>
      </c>
      <c r="AV139" s="13" t="s">
        <v>80</v>
      </c>
      <c r="AW139" s="13" t="s">
        <v>32</v>
      </c>
      <c r="AX139" s="13" t="s">
        <v>78</v>
      </c>
      <c r="AY139" s="244" t="s">
        <v>133</v>
      </c>
    </row>
    <row r="140" s="2" customFormat="1" ht="16.5" customHeight="1">
      <c r="A140" s="39"/>
      <c r="B140" s="40"/>
      <c r="C140" s="213" t="s">
        <v>217</v>
      </c>
      <c r="D140" s="213" t="s">
        <v>135</v>
      </c>
      <c r="E140" s="214" t="s">
        <v>947</v>
      </c>
      <c r="F140" s="215" t="s">
        <v>948</v>
      </c>
      <c r="G140" s="216" t="s">
        <v>138</v>
      </c>
      <c r="H140" s="217">
        <v>69</v>
      </c>
      <c r="I140" s="218"/>
      <c r="J140" s="219">
        <f>ROUND(I140*H140,2)</f>
        <v>0</v>
      </c>
      <c r="K140" s="215" t="s">
        <v>139</v>
      </c>
      <c r="L140" s="45"/>
      <c r="M140" s="220" t="s">
        <v>19</v>
      </c>
      <c r="N140" s="221" t="s">
        <v>42</v>
      </c>
      <c r="O140" s="85"/>
      <c r="P140" s="222">
        <f>O140*H140</f>
        <v>0</v>
      </c>
      <c r="Q140" s="222">
        <v>0</v>
      </c>
      <c r="R140" s="222">
        <f>Q140*H140</f>
        <v>0</v>
      </c>
      <c r="S140" s="222">
        <v>0</v>
      </c>
      <c r="T140" s="223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24" t="s">
        <v>140</v>
      </c>
      <c r="AT140" s="224" t="s">
        <v>135</v>
      </c>
      <c r="AU140" s="224" t="s">
        <v>80</v>
      </c>
      <c r="AY140" s="18" t="s">
        <v>133</v>
      </c>
      <c r="BE140" s="225">
        <f>IF(N140="základní",J140,0)</f>
        <v>0</v>
      </c>
      <c r="BF140" s="225">
        <f>IF(N140="snížená",J140,0)</f>
        <v>0</v>
      </c>
      <c r="BG140" s="225">
        <f>IF(N140="zákl. přenesená",J140,0)</f>
        <v>0</v>
      </c>
      <c r="BH140" s="225">
        <f>IF(N140="sníž. přenesená",J140,0)</f>
        <v>0</v>
      </c>
      <c r="BI140" s="225">
        <f>IF(N140="nulová",J140,0)</f>
        <v>0</v>
      </c>
      <c r="BJ140" s="18" t="s">
        <v>78</v>
      </c>
      <c r="BK140" s="225">
        <f>ROUND(I140*H140,2)</f>
        <v>0</v>
      </c>
      <c r="BL140" s="18" t="s">
        <v>140</v>
      </c>
      <c r="BM140" s="224" t="s">
        <v>1117</v>
      </c>
    </row>
    <row r="141" s="2" customFormat="1">
      <c r="A141" s="39"/>
      <c r="B141" s="40"/>
      <c r="C141" s="41"/>
      <c r="D141" s="226" t="s">
        <v>142</v>
      </c>
      <c r="E141" s="41"/>
      <c r="F141" s="227" t="s">
        <v>950</v>
      </c>
      <c r="G141" s="41"/>
      <c r="H141" s="41"/>
      <c r="I141" s="228"/>
      <c r="J141" s="41"/>
      <c r="K141" s="41"/>
      <c r="L141" s="45"/>
      <c r="M141" s="229"/>
      <c r="N141" s="230"/>
      <c r="O141" s="85"/>
      <c r="P141" s="85"/>
      <c r="Q141" s="85"/>
      <c r="R141" s="85"/>
      <c r="S141" s="85"/>
      <c r="T141" s="86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142</v>
      </c>
      <c r="AU141" s="18" t="s">
        <v>80</v>
      </c>
    </row>
    <row r="142" s="2" customFormat="1">
      <c r="A142" s="39"/>
      <c r="B142" s="40"/>
      <c r="C142" s="41"/>
      <c r="D142" s="231" t="s">
        <v>144</v>
      </c>
      <c r="E142" s="41"/>
      <c r="F142" s="232" t="s">
        <v>951</v>
      </c>
      <c r="G142" s="41"/>
      <c r="H142" s="41"/>
      <c r="I142" s="228"/>
      <c r="J142" s="41"/>
      <c r="K142" s="41"/>
      <c r="L142" s="45"/>
      <c r="M142" s="229"/>
      <c r="N142" s="230"/>
      <c r="O142" s="85"/>
      <c r="P142" s="85"/>
      <c r="Q142" s="85"/>
      <c r="R142" s="85"/>
      <c r="S142" s="85"/>
      <c r="T142" s="86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144</v>
      </c>
      <c r="AU142" s="18" t="s">
        <v>80</v>
      </c>
    </row>
    <row r="143" s="2" customFormat="1">
      <c r="A143" s="39"/>
      <c r="B143" s="40"/>
      <c r="C143" s="41"/>
      <c r="D143" s="226" t="s">
        <v>146</v>
      </c>
      <c r="E143" s="41"/>
      <c r="F143" s="233" t="s">
        <v>952</v>
      </c>
      <c r="G143" s="41"/>
      <c r="H143" s="41"/>
      <c r="I143" s="228"/>
      <c r="J143" s="41"/>
      <c r="K143" s="41"/>
      <c r="L143" s="45"/>
      <c r="M143" s="229"/>
      <c r="N143" s="230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146</v>
      </c>
      <c r="AU143" s="18" t="s">
        <v>80</v>
      </c>
    </row>
    <row r="144" s="13" customFormat="1">
      <c r="A144" s="13"/>
      <c r="B144" s="234"/>
      <c r="C144" s="235"/>
      <c r="D144" s="226" t="s">
        <v>148</v>
      </c>
      <c r="E144" s="236" t="s">
        <v>19</v>
      </c>
      <c r="F144" s="237" t="s">
        <v>1118</v>
      </c>
      <c r="G144" s="235"/>
      <c r="H144" s="238">
        <v>69</v>
      </c>
      <c r="I144" s="239"/>
      <c r="J144" s="235"/>
      <c r="K144" s="235"/>
      <c r="L144" s="240"/>
      <c r="M144" s="241"/>
      <c r="N144" s="242"/>
      <c r="O144" s="242"/>
      <c r="P144" s="242"/>
      <c r="Q144" s="242"/>
      <c r="R144" s="242"/>
      <c r="S144" s="242"/>
      <c r="T144" s="24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4" t="s">
        <v>148</v>
      </c>
      <c r="AU144" s="244" t="s">
        <v>80</v>
      </c>
      <c r="AV144" s="13" t="s">
        <v>80</v>
      </c>
      <c r="AW144" s="13" t="s">
        <v>32</v>
      </c>
      <c r="AX144" s="13" t="s">
        <v>78</v>
      </c>
      <c r="AY144" s="244" t="s">
        <v>133</v>
      </c>
    </row>
    <row r="145" s="2" customFormat="1" ht="16.5" customHeight="1">
      <c r="A145" s="39"/>
      <c r="B145" s="40"/>
      <c r="C145" s="256" t="s">
        <v>226</v>
      </c>
      <c r="D145" s="256" t="s">
        <v>261</v>
      </c>
      <c r="E145" s="257" t="s">
        <v>954</v>
      </c>
      <c r="F145" s="258" t="s">
        <v>955</v>
      </c>
      <c r="G145" s="259" t="s">
        <v>237</v>
      </c>
      <c r="H145" s="260">
        <v>12.42</v>
      </c>
      <c r="I145" s="261"/>
      <c r="J145" s="262">
        <f>ROUND(I145*H145,2)</f>
        <v>0</v>
      </c>
      <c r="K145" s="258" t="s">
        <v>139</v>
      </c>
      <c r="L145" s="263"/>
      <c r="M145" s="264" t="s">
        <v>19</v>
      </c>
      <c r="N145" s="265" t="s">
        <v>42</v>
      </c>
      <c r="O145" s="85"/>
      <c r="P145" s="222">
        <f>O145*H145</f>
        <v>0</v>
      </c>
      <c r="Q145" s="222">
        <v>1</v>
      </c>
      <c r="R145" s="222">
        <f>Q145*H145</f>
        <v>12.42</v>
      </c>
      <c r="S145" s="222">
        <v>0</v>
      </c>
      <c r="T145" s="223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24" t="s">
        <v>194</v>
      </c>
      <c r="AT145" s="224" t="s">
        <v>261</v>
      </c>
      <c r="AU145" s="224" t="s">
        <v>80</v>
      </c>
      <c r="AY145" s="18" t="s">
        <v>133</v>
      </c>
      <c r="BE145" s="225">
        <f>IF(N145="základní",J145,0)</f>
        <v>0</v>
      </c>
      <c r="BF145" s="225">
        <f>IF(N145="snížená",J145,0)</f>
        <v>0</v>
      </c>
      <c r="BG145" s="225">
        <f>IF(N145="zákl. přenesená",J145,0)</f>
        <v>0</v>
      </c>
      <c r="BH145" s="225">
        <f>IF(N145="sníž. přenesená",J145,0)</f>
        <v>0</v>
      </c>
      <c r="BI145" s="225">
        <f>IF(N145="nulová",J145,0)</f>
        <v>0</v>
      </c>
      <c r="BJ145" s="18" t="s">
        <v>78</v>
      </c>
      <c r="BK145" s="225">
        <f>ROUND(I145*H145,2)</f>
        <v>0</v>
      </c>
      <c r="BL145" s="18" t="s">
        <v>140</v>
      </c>
      <c r="BM145" s="224" t="s">
        <v>1119</v>
      </c>
    </row>
    <row r="146" s="2" customFormat="1">
      <c r="A146" s="39"/>
      <c r="B146" s="40"/>
      <c r="C146" s="41"/>
      <c r="D146" s="226" t="s">
        <v>142</v>
      </c>
      <c r="E146" s="41"/>
      <c r="F146" s="227" t="s">
        <v>955</v>
      </c>
      <c r="G146" s="41"/>
      <c r="H146" s="41"/>
      <c r="I146" s="228"/>
      <c r="J146" s="41"/>
      <c r="K146" s="41"/>
      <c r="L146" s="45"/>
      <c r="M146" s="229"/>
      <c r="N146" s="230"/>
      <c r="O146" s="85"/>
      <c r="P146" s="85"/>
      <c r="Q146" s="85"/>
      <c r="R146" s="85"/>
      <c r="S146" s="85"/>
      <c r="T146" s="86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142</v>
      </c>
      <c r="AU146" s="18" t="s">
        <v>80</v>
      </c>
    </row>
    <row r="147" s="13" customFormat="1">
      <c r="A147" s="13"/>
      <c r="B147" s="234"/>
      <c r="C147" s="235"/>
      <c r="D147" s="226" t="s">
        <v>148</v>
      </c>
      <c r="E147" s="236" t="s">
        <v>19</v>
      </c>
      <c r="F147" s="237" t="s">
        <v>1120</v>
      </c>
      <c r="G147" s="235"/>
      <c r="H147" s="238">
        <v>12.42</v>
      </c>
      <c r="I147" s="239"/>
      <c r="J147" s="235"/>
      <c r="K147" s="235"/>
      <c r="L147" s="240"/>
      <c r="M147" s="241"/>
      <c r="N147" s="242"/>
      <c r="O147" s="242"/>
      <c r="P147" s="242"/>
      <c r="Q147" s="242"/>
      <c r="R147" s="242"/>
      <c r="S147" s="242"/>
      <c r="T147" s="24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4" t="s">
        <v>148</v>
      </c>
      <c r="AU147" s="244" t="s">
        <v>80</v>
      </c>
      <c r="AV147" s="13" t="s">
        <v>80</v>
      </c>
      <c r="AW147" s="13" t="s">
        <v>32</v>
      </c>
      <c r="AX147" s="13" t="s">
        <v>78</v>
      </c>
      <c r="AY147" s="244" t="s">
        <v>133</v>
      </c>
    </row>
    <row r="148" s="2" customFormat="1" ht="16.5" customHeight="1">
      <c r="A148" s="39"/>
      <c r="B148" s="40"/>
      <c r="C148" s="213" t="s">
        <v>234</v>
      </c>
      <c r="D148" s="213" t="s">
        <v>135</v>
      </c>
      <c r="E148" s="214" t="s">
        <v>958</v>
      </c>
      <c r="F148" s="215" t="s">
        <v>959</v>
      </c>
      <c r="G148" s="216" t="s">
        <v>138</v>
      </c>
      <c r="H148" s="217">
        <v>69</v>
      </c>
      <c r="I148" s="218"/>
      <c r="J148" s="219">
        <f>ROUND(I148*H148,2)</f>
        <v>0</v>
      </c>
      <c r="K148" s="215" t="s">
        <v>139</v>
      </c>
      <c r="L148" s="45"/>
      <c r="M148" s="220" t="s">
        <v>19</v>
      </c>
      <c r="N148" s="221" t="s">
        <v>42</v>
      </c>
      <c r="O148" s="85"/>
      <c r="P148" s="222">
        <f>O148*H148</f>
        <v>0</v>
      </c>
      <c r="Q148" s="222">
        <v>0</v>
      </c>
      <c r="R148" s="222">
        <f>Q148*H148</f>
        <v>0</v>
      </c>
      <c r="S148" s="222">
        <v>0</v>
      </c>
      <c r="T148" s="223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24" t="s">
        <v>140</v>
      </c>
      <c r="AT148" s="224" t="s">
        <v>135</v>
      </c>
      <c r="AU148" s="224" t="s">
        <v>80</v>
      </c>
      <c r="AY148" s="18" t="s">
        <v>133</v>
      </c>
      <c r="BE148" s="225">
        <f>IF(N148="základní",J148,0)</f>
        <v>0</v>
      </c>
      <c r="BF148" s="225">
        <f>IF(N148="snížená",J148,0)</f>
        <v>0</v>
      </c>
      <c r="BG148" s="225">
        <f>IF(N148="zákl. přenesená",J148,0)</f>
        <v>0</v>
      </c>
      <c r="BH148" s="225">
        <f>IF(N148="sníž. přenesená",J148,0)</f>
        <v>0</v>
      </c>
      <c r="BI148" s="225">
        <f>IF(N148="nulová",J148,0)</f>
        <v>0</v>
      </c>
      <c r="BJ148" s="18" t="s">
        <v>78</v>
      </c>
      <c r="BK148" s="225">
        <f>ROUND(I148*H148,2)</f>
        <v>0</v>
      </c>
      <c r="BL148" s="18" t="s">
        <v>140</v>
      </c>
      <c r="BM148" s="224" t="s">
        <v>1121</v>
      </c>
    </row>
    <row r="149" s="2" customFormat="1">
      <c r="A149" s="39"/>
      <c r="B149" s="40"/>
      <c r="C149" s="41"/>
      <c r="D149" s="226" t="s">
        <v>142</v>
      </c>
      <c r="E149" s="41"/>
      <c r="F149" s="227" t="s">
        <v>961</v>
      </c>
      <c r="G149" s="41"/>
      <c r="H149" s="41"/>
      <c r="I149" s="228"/>
      <c r="J149" s="41"/>
      <c r="K149" s="41"/>
      <c r="L149" s="45"/>
      <c r="M149" s="229"/>
      <c r="N149" s="230"/>
      <c r="O149" s="85"/>
      <c r="P149" s="85"/>
      <c r="Q149" s="85"/>
      <c r="R149" s="85"/>
      <c r="S149" s="85"/>
      <c r="T149" s="86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142</v>
      </c>
      <c r="AU149" s="18" t="s">
        <v>80</v>
      </c>
    </row>
    <row r="150" s="2" customFormat="1">
      <c r="A150" s="39"/>
      <c r="B150" s="40"/>
      <c r="C150" s="41"/>
      <c r="D150" s="231" t="s">
        <v>144</v>
      </c>
      <c r="E150" s="41"/>
      <c r="F150" s="232" t="s">
        <v>962</v>
      </c>
      <c r="G150" s="41"/>
      <c r="H150" s="41"/>
      <c r="I150" s="228"/>
      <c r="J150" s="41"/>
      <c r="K150" s="41"/>
      <c r="L150" s="45"/>
      <c r="M150" s="229"/>
      <c r="N150" s="230"/>
      <c r="O150" s="85"/>
      <c r="P150" s="85"/>
      <c r="Q150" s="85"/>
      <c r="R150" s="85"/>
      <c r="S150" s="85"/>
      <c r="T150" s="86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144</v>
      </c>
      <c r="AU150" s="18" t="s">
        <v>80</v>
      </c>
    </row>
    <row r="151" s="2" customFormat="1">
      <c r="A151" s="39"/>
      <c r="B151" s="40"/>
      <c r="C151" s="41"/>
      <c r="D151" s="226" t="s">
        <v>146</v>
      </c>
      <c r="E151" s="41"/>
      <c r="F151" s="233" t="s">
        <v>963</v>
      </c>
      <c r="G151" s="41"/>
      <c r="H151" s="41"/>
      <c r="I151" s="228"/>
      <c r="J151" s="41"/>
      <c r="K151" s="41"/>
      <c r="L151" s="45"/>
      <c r="M151" s="229"/>
      <c r="N151" s="230"/>
      <c r="O151" s="85"/>
      <c r="P151" s="85"/>
      <c r="Q151" s="85"/>
      <c r="R151" s="85"/>
      <c r="S151" s="85"/>
      <c r="T151" s="86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146</v>
      </c>
      <c r="AU151" s="18" t="s">
        <v>80</v>
      </c>
    </row>
    <row r="152" s="13" customFormat="1">
      <c r="A152" s="13"/>
      <c r="B152" s="234"/>
      <c r="C152" s="235"/>
      <c r="D152" s="226" t="s">
        <v>148</v>
      </c>
      <c r="E152" s="236" t="s">
        <v>19</v>
      </c>
      <c r="F152" s="237" t="s">
        <v>1122</v>
      </c>
      <c r="G152" s="235"/>
      <c r="H152" s="238">
        <v>69</v>
      </c>
      <c r="I152" s="239"/>
      <c r="J152" s="235"/>
      <c r="K152" s="235"/>
      <c r="L152" s="240"/>
      <c r="M152" s="241"/>
      <c r="N152" s="242"/>
      <c r="O152" s="242"/>
      <c r="P152" s="242"/>
      <c r="Q152" s="242"/>
      <c r="R152" s="242"/>
      <c r="S152" s="242"/>
      <c r="T152" s="24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4" t="s">
        <v>148</v>
      </c>
      <c r="AU152" s="244" t="s">
        <v>80</v>
      </c>
      <c r="AV152" s="13" t="s">
        <v>80</v>
      </c>
      <c r="AW152" s="13" t="s">
        <v>32</v>
      </c>
      <c r="AX152" s="13" t="s">
        <v>78</v>
      </c>
      <c r="AY152" s="244" t="s">
        <v>133</v>
      </c>
    </row>
    <row r="153" s="2" customFormat="1" ht="16.5" customHeight="1">
      <c r="A153" s="39"/>
      <c r="B153" s="40"/>
      <c r="C153" s="256" t="s">
        <v>243</v>
      </c>
      <c r="D153" s="256" t="s">
        <v>261</v>
      </c>
      <c r="E153" s="257" t="s">
        <v>965</v>
      </c>
      <c r="F153" s="258" t="s">
        <v>966</v>
      </c>
      <c r="G153" s="259" t="s">
        <v>967</v>
      </c>
      <c r="H153" s="260">
        <v>2.7599999999999998</v>
      </c>
      <c r="I153" s="261"/>
      <c r="J153" s="262">
        <f>ROUND(I153*H153,2)</f>
        <v>0</v>
      </c>
      <c r="K153" s="258" t="s">
        <v>139</v>
      </c>
      <c r="L153" s="263"/>
      <c r="M153" s="264" t="s">
        <v>19</v>
      </c>
      <c r="N153" s="265" t="s">
        <v>42</v>
      </c>
      <c r="O153" s="85"/>
      <c r="P153" s="222">
        <f>O153*H153</f>
        <v>0</v>
      </c>
      <c r="Q153" s="222">
        <v>0.001</v>
      </c>
      <c r="R153" s="222">
        <f>Q153*H153</f>
        <v>0.0027599999999999999</v>
      </c>
      <c r="S153" s="222">
        <v>0</v>
      </c>
      <c r="T153" s="223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24" t="s">
        <v>194</v>
      </c>
      <c r="AT153" s="224" t="s">
        <v>261</v>
      </c>
      <c r="AU153" s="224" t="s">
        <v>80</v>
      </c>
      <c r="AY153" s="18" t="s">
        <v>133</v>
      </c>
      <c r="BE153" s="225">
        <f>IF(N153="základní",J153,0)</f>
        <v>0</v>
      </c>
      <c r="BF153" s="225">
        <f>IF(N153="snížená",J153,0)</f>
        <v>0</v>
      </c>
      <c r="BG153" s="225">
        <f>IF(N153="zákl. přenesená",J153,0)</f>
        <v>0</v>
      </c>
      <c r="BH153" s="225">
        <f>IF(N153="sníž. přenesená",J153,0)</f>
        <v>0</v>
      </c>
      <c r="BI153" s="225">
        <f>IF(N153="nulová",J153,0)</f>
        <v>0</v>
      </c>
      <c r="BJ153" s="18" t="s">
        <v>78</v>
      </c>
      <c r="BK153" s="225">
        <f>ROUND(I153*H153,2)</f>
        <v>0</v>
      </c>
      <c r="BL153" s="18" t="s">
        <v>140</v>
      </c>
      <c r="BM153" s="224" t="s">
        <v>1123</v>
      </c>
    </row>
    <row r="154" s="2" customFormat="1">
      <c r="A154" s="39"/>
      <c r="B154" s="40"/>
      <c r="C154" s="41"/>
      <c r="D154" s="226" t="s">
        <v>142</v>
      </c>
      <c r="E154" s="41"/>
      <c r="F154" s="227" t="s">
        <v>966</v>
      </c>
      <c r="G154" s="41"/>
      <c r="H154" s="41"/>
      <c r="I154" s="228"/>
      <c r="J154" s="41"/>
      <c r="K154" s="41"/>
      <c r="L154" s="45"/>
      <c r="M154" s="229"/>
      <c r="N154" s="230"/>
      <c r="O154" s="85"/>
      <c r="P154" s="85"/>
      <c r="Q154" s="85"/>
      <c r="R154" s="85"/>
      <c r="S154" s="85"/>
      <c r="T154" s="86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142</v>
      </c>
      <c r="AU154" s="18" t="s">
        <v>80</v>
      </c>
    </row>
    <row r="155" s="13" customFormat="1">
      <c r="A155" s="13"/>
      <c r="B155" s="234"/>
      <c r="C155" s="235"/>
      <c r="D155" s="226" t="s">
        <v>148</v>
      </c>
      <c r="E155" s="236" t="s">
        <v>19</v>
      </c>
      <c r="F155" s="237" t="s">
        <v>1124</v>
      </c>
      <c r="G155" s="235"/>
      <c r="H155" s="238">
        <v>2.7599999999999998</v>
      </c>
      <c r="I155" s="239"/>
      <c r="J155" s="235"/>
      <c r="K155" s="235"/>
      <c r="L155" s="240"/>
      <c r="M155" s="241"/>
      <c r="N155" s="242"/>
      <c r="O155" s="242"/>
      <c r="P155" s="242"/>
      <c r="Q155" s="242"/>
      <c r="R155" s="242"/>
      <c r="S155" s="242"/>
      <c r="T155" s="24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4" t="s">
        <v>148</v>
      </c>
      <c r="AU155" s="244" t="s">
        <v>80</v>
      </c>
      <c r="AV155" s="13" t="s">
        <v>80</v>
      </c>
      <c r="AW155" s="13" t="s">
        <v>32</v>
      </c>
      <c r="AX155" s="13" t="s">
        <v>78</v>
      </c>
      <c r="AY155" s="244" t="s">
        <v>133</v>
      </c>
    </row>
    <row r="156" s="2" customFormat="1" ht="16.5" customHeight="1">
      <c r="A156" s="39"/>
      <c r="B156" s="40"/>
      <c r="C156" s="213" t="s">
        <v>251</v>
      </c>
      <c r="D156" s="213" t="s">
        <v>135</v>
      </c>
      <c r="E156" s="214" t="s">
        <v>282</v>
      </c>
      <c r="F156" s="215" t="s">
        <v>283</v>
      </c>
      <c r="G156" s="216" t="s">
        <v>138</v>
      </c>
      <c r="H156" s="217">
        <v>59</v>
      </c>
      <c r="I156" s="218"/>
      <c r="J156" s="219">
        <f>ROUND(I156*H156,2)</f>
        <v>0</v>
      </c>
      <c r="K156" s="215" t="s">
        <v>139</v>
      </c>
      <c r="L156" s="45"/>
      <c r="M156" s="220" t="s">
        <v>19</v>
      </c>
      <c r="N156" s="221" t="s">
        <v>42</v>
      </c>
      <c r="O156" s="85"/>
      <c r="P156" s="222">
        <f>O156*H156</f>
        <v>0</v>
      </c>
      <c r="Q156" s="222">
        <v>0</v>
      </c>
      <c r="R156" s="222">
        <f>Q156*H156</f>
        <v>0</v>
      </c>
      <c r="S156" s="222">
        <v>0</v>
      </c>
      <c r="T156" s="223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24" t="s">
        <v>140</v>
      </c>
      <c r="AT156" s="224" t="s">
        <v>135</v>
      </c>
      <c r="AU156" s="224" t="s">
        <v>80</v>
      </c>
      <c r="AY156" s="18" t="s">
        <v>133</v>
      </c>
      <c r="BE156" s="225">
        <f>IF(N156="základní",J156,0)</f>
        <v>0</v>
      </c>
      <c r="BF156" s="225">
        <f>IF(N156="snížená",J156,0)</f>
        <v>0</v>
      </c>
      <c r="BG156" s="225">
        <f>IF(N156="zákl. přenesená",J156,0)</f>
        <v>0</v>
      </c>
      <c r="BH156" s="225">
        <f>IF(N156="sníž. přenesená",J156,0)</f>
        <v>0</v>
      </c>
      <c r="BI156" s="225">
        <f>IF(N156="nulová",J156,0)</f>
        <v>0</v>
      </c>
      <c r="BJ156" s="18" t="s">
        <v>78</v>
      </c>
      <c r="BK156" s="225">
        <f>ROUND(I156*H156,2)</f>
        <v>0</v>
      </c>
      <c r="BL156" s="18" t="s">
        <v>140</v>
      </c>
      <c r="BM156" s="224" t="s">
        <v>1125</v>
      </c>
    </row>
    <row r="157" s="2" customFormat="1">
      <c r="A157" s="39"/>
      <c r="B157" s="40"/>
      <c r="C157" s="41"/>
      <c r="D157" s="226" t="s">
        <v>142</v>
      </c>
      <c r="E157" s="41"/>
      <c r="F157" s="227" t="s">
        <v>285</v>
      </c>
      <c r="G157" s="41"/>
      <c r="H157" s="41"/>
      <c r="I157" s="228"/>
      <c r="J157" s="41"/>
      <c r="K157" s="41"/>
      <c r="L157" s="45"/>
      <c r="M157" s="229"/>
      <c r="N157" s="230"/>
      <c r="O157" s="85"/>
      <c r="P157" s="85"/>
      <c r="Q157" s="85"/>
      <c r="R157" s="85"/>
      <c r="S157" s="85"/>
      <c r="T157" s="86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142</v>
      </c>
      <c r="AU157" s="18" t="s">
        <v>80</v>
      </c>
    </row>
    <row r="158" s="2" customFormat="1">
      <c r="A158" s="39"/>
      <c r="B158" s="40"/>
      <c r="C158" s="41"/>
      <c r="D158" s="231" t="s">
        <v>144</v>
      </c>
      <c r="E158" s="41"/>
      <c r="F158" s="232" t="s">
        <v>286</v>
      </c>
      <c r="G158" s="41"/>
      <c r="H158" s="41"/>
      <c r="I158" s="228"/>
      <c r="J158" s="41"/>
      <c r="K158" s="41"/>
      <c r="L158" s="45"/>
      <c r="M158" s="229"/>
      <c r="N158" s="230"/>
      <c r="O158" s="85"/>
      <c r="P158" s="85"/>
      <c r="Q158" s="85"/>
      <c r="R158" s="85"/>
      <c r="S158" s="85"/>
      <c r="T158" s="86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144</v>
      </c>
      <c r="AU158" s="18" t="s">
        <v>80</v>
      </c>
    </row>
    <row r="159" s="2" customFormat="1">
      <c r="A159" s="39"/>
      <c r="B159" s="40"/>
      <c r="C159" s="41"/>
      <c r="D159" s="226" t="s">
        <v>146</v>
      </c>
      <c r="E159" s="41"/>
      <c r="F159" s="233" t="s">
        <v>287</v>
      </c>
      <c r="G159" s="41"/>
      <c r="H159" s="41"/>
      <c r="I159" s="228"/>
      <c r="J159" s="41"/>
      <c r="K159" s="41"/>
      <c r="L159" s="45"/>
      <c r="M159" s="229"/>
      <c r="N159" s="230"/>
      <c r="O159" s="85"/>
      <c r="P159" s="85"/>
      <c r="Q159" s="85"/>
      <c r="R159" s="85"/>
      <c r="S159" s="85"/>
      <c r="T159" s="86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146</v>
      </c>
      <c r="AU159" s="18" t="s">
        <v>80</v>
      </c>
    </row>
    <row r="160" s="13" customFormat="1">
      <c r="A160" s="13"/>
      <c r="B160" s="234"/>
      <c r="C160" s="235"/>
      <c r="D160" s="226" t="s">
        <v>148</v>
      </c>
      <c r="E160" s="236" t="s">
        <v>19</v>
      </c>
      <c r="F160" s="237" t="s">
        <v>550</v>
      </c>
      <c r="G160" s="235"/>
      <c r="H160" s="238">
        <v>59</v>
      </c>
      <c r="I160" s="239"/>
      <c r="J160" s="235"/>
      <c r="K160" s="235"/>
      <c r="L160" s="240"/>
      <c r="M160" s="241"/>
      <c r="N160" s="242"/>
      <c r="O160" s="242"/>
      <c r="P160" s="242"/>
      <c r="Q160" s="242"/>
      <c r="R160" s="242"/>
      <c r="S160" s="242"/>
      <c r="T160" s="24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4" t="s">
        <v>148</v>
      </c>
      <c r="AU160" s="244" t="s">
        <v>80</v>
      </c>
      <c r="AV160" s="13" t="s">
        <v>80</v>
      </c>
      <c r="AW160" s="13" t="s">
        <v>32</v>
      </c>
      <c r="AX160" s="13" t="s">
        <v>78</v>
      </c>
      <c r="AY160" s="244" t="s">
        <v>133</v>
      </c>
    </row>
    <row r="161" s="12" customFormat="1" ht="22.8" customHeight="1">
      <c r="A161" s="12"/>
      <c r="B161" s="197"/>
      <c r="C161" s="198"/>
      <c r="D161" s="199" t="s">
        <v>70</v>
      </c>
      <c r="E161" s="211" t="s">
        <v>157</v>
      </c>
      <c r="F161" s="211" t="s">
        <v>1126</v>
      </c>
      <c r="G161" s="198"/>
      <c r="H161" s="198"/>
      <c r="I161" s="201"/>
      <c r="J161" s="212">
        <f>BK161</f>
        <v>0</v>
      </c>
      <c r="K161" s="198"/>
      <c r="L161" s="203"/>
      <c r="M161" s="204"/>
      <c r="N161" s="205"/>
      <c r="O161" s="205"/>
      <c r="P161" s="206">
        <f>SUM(P162:P165)</f>
        <v>0</v>
      </c>
      <c r="Q161" s="205"/>
      <c r="R161" s="206">
        <f>SUM(R162:R165)</f>
        <v>0</v>
      </c>
      <c r="S161" s="205"/>
      <c r="T161" s="207">
        <f>SUM(T162:T165)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08" t="s">
        <v>78</v>
      </c>
      <c r="AT161" s="209" t="s">
        <v>70</v>
      </c>
      <c r="AU161" s="209" t="s">
        <v>78</v>
      </c>
      <c r="AY161" s="208" t="s">
        <v>133</v>
      </c>
      <c r="BK161" s="210">
        <f>SUM(BK162:BK165)</f>
        <v>0</v>
      </c>
    </row>
    <row r="162" s="2" customFormat="1" ht="16.5" customHeight="1">
      <c r="A162" s="39"/>
      <c r="B162" s="40"/>
      <c r="C162" s="213" t="s">
        <v>8</v>
      </c>
      <c r="D162" s="213" t="s">
        <v>135</v>
      </c>
      <c r="E162" s="214" t="s">
        <v>1127</v>
      </c>
      <c r="F162" s="215" t="s">
        <v>1128</v>
      </c>
      <c r="G162" s="216" t="s">
        <v>1129</v>
      </c>
      <c r="H162" s="217">
        <v>2</v>
      </c>
      <c r="I162" s="218"/>
      <c r="J162" s="219">
        <f>ROUND(I162*H162,2)</f>
        <v>0</v>
      </c>
      <c r="K162" s="215" t="s">
        <v>19</v>
      </c>
      <c r="L162" s="45"/>
      <c r="M162" s="220" t="s">
        <v>19</v>
      </c>
      <c r="N162" s="221" t="s">
        <v>42</v>
      </c>
      <c r="O162" s="85"/>
      <c r="P162" s="222">
        <f>O162*H162</f>
        <v>0</v>
      </c>
      <c r="Q162" s="222">
        <v>0</v>
      </c>
      <c r="R162" s="222">
        <f>Q162*H162</f>
        <v>0</v>
      </c>
      <c r="S162" s="222">
        <v>0</v>
      </c>
      <c r="T162" s="223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24" t="s">
        <v>140</v>
      </c>
      <c r="AT162" s="224" t="s">
        <v>135</v>
      </c>
      <c r="AU162" s="224" t="s">
        <v>80</v>
      </c>
      <c r="AY162" s="18" t="s">
        <v>133</v>
      </c>
      <c r="BE162" s="225">
        <f>IF(N162="základní",J162,0)</f>
        <v>0</v>
      </c>
      <c r="BF162" s="225">
        <f>IF(N162="snížená",J162,0)</f>
        <v>0</v>
      </c>
      <c r="BG162" s="225">
        <f>IF(N162="zákl. přenesená",J162,0)</f>
        <v>0</v>
      </c>
      <c r="BH162" s="225">
        <f>IF(N162="sníž. přenesená",J162,0)</f>
        <v>0</v>
      </c>
      <c r="BI162" s="225">
        <f>IF(N162="nulová",J162,0)</f>
        <v>0</v>
      </c>
      <c r="BJ162" s="18" t="s">
        <v>78</v>
      </c>
      <c r="BK162" s="225">
        <f>ROUND(I162*H162,2)</f>
        <v>0</v>
      </c>
      <c r="BL162" s="18" t="s">
        <v>140</v>
      </c>
      <c r="BM162" s="224" t="s">
        <v>1130</v>
      </c>
    </row>
    <row r="163" s="2" customFormat="1">
      <c r="A163" s="39"/>
      <c r="B163" s="40"/>
      <c r="C163" s="41"/>
      <c r="D163" s="226" t="s">
        <v>142</v>
      </c>
      <c r="E163" s="41"/>
      <c r="F163" s="227" t="s">
        <v>1128</v>
      </c>
      <c r="G163" s="41"/>
      <c r="H163" s="41"/>
      <c r="I163" s="228"/>
      <c r="J163" s="41"/>
      <c r="K163" s="41"/>
      <c r="L163" s="45"/>
      <c r="M163" s="229"/>
      <c r="N163" s="230"/>
      <c r="O163" s="85"/>
      <c r="P163" s="85"/>
      <c r="Q163" s="85"/>
      <c r="R163" s="85"/>
      <c r="S163" s="85"/>
      <c r="T163" s="86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142</v>
      </c>
      <c r="AU163" s="18" t="s">
        <v>80</v>
      </c>
    </row>
    <row r="164" s="2" customFormat="1">
      <c r="A164" s="39"/>
      <c r="B164" s="40"/>
      <c r="C164" s="41"/>
      <c r="D164" s="226" t="s">
        <v>146</v>
      </c>
      <c r="E164" s="41"/>
      <c r="F164" s="233" t="s">
        <v>1131</v>
      </c>
      <c r="G164" s="41"/>
      <c r="H164" s="41"/>
      <c r="I164" s="228"/>
      <c r="J164" s="41"/>
      <c r="K164" s="41"/>
      <c r="L164" s="45"/>
      <c r="M164" s="229"/>
      <c r="N164" s="230"/>
      <c r="O164" s="85"/>
      <c r="P164" s="85"/>
      <c r="Q164" s="85"/>
      <c r="R164" s="85"/>
      <c r="S164" s="85"/>
      <c r="T164" s="86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146</v>
      </c>
      <c r="AU164" s="18" t="s">
        <v>80</v>
      </c>
    </row>
    <row r="165" s="13" customFormat="1">
      <c r="A165" s="13"/>
      <c r="B165" s="234"/>
      <c r="C165" s="235"/>
      <c r="D165" s="226" t="s">
        <v>148</v>
      </c>
      <c r="E165" s="236" t="s">
        <v>19</v>
      </c>
      <c r="F165" s="237" t="s">
        <v>1132</v>
      </c>
      <c r="G165" s="235"/>
      <c r="H165" s="238">
        <v>2</v>
      </c>
      <c r="I165" s="239"/>
      <c r="J165" s="235"/>
      <c r="K165" s="235"/>
      <c r="L165" s="240"/>
      <c r="M165" s="241"/>
      <c r="N165" s="242"/>
      <c r="O165" s="242"/>
      <c r="P165" s="242"/>
      <c r="Q165" s="242"/>
      <c r="R165" s="242"/>
      <c r="S165" s="242"/>
      <c r="T165" s="24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4" t="s">
        <v>148</v>
      </c>
      <c r="AU165" s="244" t="s">
        <v>80</v>
      </c>
      <c r="AV165" s="13" t="s">
        <v>80</v>
      </c>
      <c r="AW165" s="13" t="s">
        <v>32</v>
      </c>
      <c r="AX165" s="13" t="s">
        <v>78</v>
      </c>
      <c r="AY165" s="244" t="s">
        <v>133</v>
      </c>
    </row>
    <row r="166" s="12" customFormat="1" ht="22.8" customHeight="1">
      <c r="A166" s="12"/>
      <c r="B166" s="197"/>
      <c r="C166" s="198"/>
      <c r="D166" s="199" t="s">
        <v>70</v>
      </c>
      <c r="E166" s="211" t="s">
        <v>170</v>
      </c>
      <c r="F166" s="211" t="s">
        <v>333</v>
      </c>
      <c r="G166" s="198"/>
      <c r="H166" s="198"/>
      <c r="I166" s="201"/>
      <c r="J166" s="212">
        <f>BK166</f>
        <v>0</v>
      </c>
      <c r="K166" s="198"/>
      <c r="L166" s="203"/>
      <c r="M166" s="204"/>
      <c r="N166" s="205"/>
      <c r="O166" s="205"/>
      <c r="P166" s="206">
        <f>SUM(P167:P178)</f>
        <v>0</v>
      </c>
      <c r="Q166" s="205"/>
      <c r="R166" s="206">
        <f>SUM(R167:R178)</f>
        <v>12.931620000000002</v>
      </c>
      <c r="S166" s="205"/>
      <c r="T166" s="207">
        <f>SUM(T167:T178)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08" t="s">
        <v>78</v>
      </c>
      <c r="AT166" s="209" t="s">
        <v>70</v>
      </c>
      <c r="AU166" s="209" t="s">
        <v>78</v>
      </c>
      <c r="AY166" s="208" t="s">
        <v>133</v>
      </c>
      <c r="BK166" s="210">
        <f>SUM(BK167:BK178)</f>
        <v>0</v>
      </c>
    </row>
    <row r="167" s="2" customFormat="1" ht="16.5" customHeight="1">
      <c r="A167" s="39"/>
      <c r="B167" s="40"/>
      <c r="C167" s="213" t="s">
        <v>268</v>
      </c>
      <c r="D167" s="213" t="s">
        <v>135</v>
      </c>
      <c r="E167" s="214" t="s">
        <v>726</v>
      </c>
      <c r="F167" s="215" t="s">
        <v>336</v>
      </c>
      <c r="G167" s="216" t="s">
        <v>138</v>
      </c>
      <c r="H167" s="217">
        <v>59</v>
      </c>
      <c r="I167" s="218"/>
      <c r="J167" s="219">
        <f>ROUND(I167*H167,2)</f>
        <v>0</v>
      </c>
      <c r="K167" s="215" t="s">
        <v>139</v>
      </c>
      <c r="L167" s="45"/>
      <c r="M167" s="220" t="s">
        <v>19</v>
      </c>
      <c r="N167" s="221" t="s">
        <v>42</v>
      </c>
      <c r="O167" s="85"/>
      <c r="P167" s="222">
        <f>O167*H167</f>
        <v>0</v>
      </c>
      <c r="Q167" s="222">
        <v>0</v>
      </c>
      <c r="R167" s="222">
        <f>Q167*H167</f>
        <v>0</v>
      </c>
      <c r="S167" s="222">
        <v>0</v>
      </c>
      <c r="T167" s="223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24" t="s">
        <v>140</v>
      </c>
      <c r="AT167" s="224" t="s">
        <v>135</v>
      </c>
      <c r="AU167" s="224" t="s">
        <v>80</v>
      </c>
      <c r="AY167" s="18" t="s">
        <v>133</v>
      </c>
      <c r="BE167" s="225">
        <f>IF(N167="základní",J167,0)</f>
        <v>0</v>
      </c>
      <c r="BF167" s="225">
        <f>IF(N167="snížená",J167,0)</f>
        <v>0</v>
      </c>
      <c r="BG167" s="225">
        <f>IF(N167="zákl. přenesená",J167,0)</f>
        <v>0</v>
      </c>
      <c r="BH167" s="225">
        <f>IF(N167="sníž. přenesená",J167,0)</f>
        <v>0</v>
      </c>
      <c r="BI167" s="225">
        <f>IF(N167="nulová",J167,0)</f>
        <v>0</v>
      </c>
      <c r="BJ167" s="18" t="s">
        <v>78</v>
      </c>
      <c r="BK167" s="225">
        <f>ROUND(I167*H167,2)</f>
        <v>0</v>
      </c>
      <c r="BL167" s="18" t="s">
        <v>140</v>
      </c>
      <c r="BM167" s="224" t="s">
        <v>1133</v>
      </c>
    </row>
    <row r="168" s="2" customFormat="1">
      <c r="A168" s="39"/>
      <c r="B168" s="40"/>
      <c r="C168" s="41"/>
      <c r="D168" s="226" t="s">
        <v>142</v>
      </c>
      <c r="E168" s="41"/>
      <c r="F168" s="227" t="s">
        <v>338</v>
      </c>
      <c r="G168" s="41"/>
      <c r="H168" s="41"/>
      <c r="I168" s="228"/>
      <c r="J168" s="41"/>
      <c r="K168" s="41"/>
      <c r="L168" s="45"/>
      <c r="M168" s="229"/>
      <c r="N168" s="230"/>
      <c r="O168" s="85"/>
      <c r="P168" s="85"/>
      <c r="Q168" s="85"/>
      <c r="R168" s="85"/>
      <c r="S168" s="85"/>
      <c r="T168" s="86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142</v>
      </c>
      <c r="AU168" s="18" t="s">
        <v>80</v>
      </c>
    </row>
    <row r="169" s="2" customFormat="1">
      <c r="A169" s="39"/>
      <c r="B169" s="40"/>
      <c r="C169" s="41"/>
      <c r="D169" s="231" t="s">
        <v>144</v>
      </c>
      <c r="E169" s="41"/>
      <c r="F169" s="232" t="s">
        <v>728</v>
      </c>
      <c r="G169" s="41"/>
      <c r="H169" s="41"/>
      <c r="I169" s="228"/>
      <c r="J169" s="41"/>
      <c r="K169" s="41"/>
      <c r="L169" s="45"/>
      <c r="M169" s="229"/>
      <c r="N169" s="230"/>
      <c r="O169" s="85"/>
      <c r="P169" s="85"/>
      <c r="Q169" s="85"/>
      <c r="R169" s="85"/>
      <c r="S169" s="85"/>
      <c r="T169" s="86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144</v>
      </c>
      <c r="AU169" s="18" t="s">
        <v>80</v>
      </c>
    </row>
    <row r="170" s="13" customFormat="1">
      <c r="A170" s="13"/>
      <c r="B170" s="234"/>
      <c r="C170" s="235"/>
      <c r="D170" s="226" t="s">
        <v>148</v>
      </c>
      <c r="E170" s="236" t="s">
        <v>19</v>
      </c>
      <c r="F170" s="237" t="s">
        <v>1134</v>
      </c>
      <c r="G170" s="235"/>
      <c r="H170" s="238">
        <v>59</v>
      </c>
      <c r="I170" s="239"/>
      <c r="J170" s="235"/>
      <c r="K170" s="235"/>
      <c r="L170" s="240"/>
      <c r="M170" s="241"/>
      <c r="N170" s="242"/>
      <c r="O170" s="242"/>
      <c r="P170" s="242"/>
      <c r="Q170" s="242"/>
      <c r="R170" s="242"/>
      <c r="S170" s="242"/>
      <c r="T170" s="24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4" t="s">
        <v>148</v>
      </c>
      <c r="AU170" s="244" t="s">
        <v>80</v>
      </c>
      <c r="AV170" s="13" t="s">
        <v>80</v>
      </c>
      <c r="AW170" s="13" t="s">
        <v>32</v>
      </c>
      <c r="AX170" s="13" t="s">
        <v>78</v>
      </c>
      <c r="AY170" s="244" t="s">
        <v>133</v>
      </c>
    </row>
    <row r="171" s="2" customFormat="1" ht="16.5" customHeight="1">
      <c r="A171" s="39"/>
      <c r="B171" s="40"/>
      <c r="C171" s="213" t="s">
        <v>276</v>
      </c>
      <c r="D171" s="213" t="s">
        <v>135</v>
      </c>
      <c r="E171" s="214" t="s">
        <v>1135</v>
      </c>
      <c r="F171" s="215" t="s">
        <v>1136</v>
      </c>
      <c r="G171" s="216" t="s">
        <v>138</v>
      </c>
      <c r="H171" s="217">
        <v>59</v>
      </c>
      <c r="I171" s="218"/>
      <c r="J171" s="219">
        <f>ROUND(I171*H171,2)</f>
        <v>0</v>
      </c>
      <c r="K171" s="215" t="s">
        <v>139</v>
      </c>
      <c r="L171" s="45"/>
      <c r="M171" s="220" t="s">
        <v>19</v>
      </c>
      <c r="N171" s="221" t="s">
        <v>42</v>
      </c>
      <c r="O171" s="85"/>
      <c r="P171" s="222">
        <f>O171*H171</f>
        <v>0</v>
      </c>
      <c r="Q171" s="222">
        <v>0.084250000000000005</v>
      </c>
      <c r="R171" s="222">
        <f>Q171*H171</f>
        <v>4.9707500000000007</v>
      </c>
      <c r="S171" s="222">
        <v>0</v>
      </c>
      <c r="T171" s="223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24" t="s">
        <v>140</v>
      </c>
      <c r="AT171" s="224" t="s">
        <v>135</v>
      </c>
      <c r="AU171" s="224" t="s">
        <v>80</v>
      </c>
      <c r="AY171" s="18" t="s">
        <v>133</v>
      </c>
      <c r="BE171" s="225">
        <f>IF(N171="základní",J171,0)</f>
        <v>0</v>
      </c>
      <c r="BF171" s="225">
        <f>IF(N171="snížená",J171,0)</f>
        <v>0</v>
      </c>
      <c r="BG171" s="225">
        <f>IF(N171="zákl. přenesená",J171,0)</f>
        <v>0</v>
      </c>
      <c r="BH171" s="225">
        <f>IF(N171="sníž. přenesená",J171,0)</f>
        <v>0</v>
      </c>
      <c r="BI171" s="225">
        <f>IF(N171="nulová",J171,0)</f>
        <v>0</v>
      </c>
      <c r="BJ171" s="18" t="s">
        <v>78</v>
      </c>
      <c r="BK171" s="225">
        <f>ROUND(I171*H171,2)</f>
        <v>0</v>
      </c>
      <c r="BL171" s="18" t="s">
        <v>140</v>
      </c>
      <c r="BM171" s="224" t="s">
        <v>1137</v>
      </c>
    </row>
    <row r="172" s="2" customFormat="1">
      <c r="A172" s="39"/>
      <c r="B172" s="40"/>
      <c r="C172" s="41"/>
      <c r="D172" s="226" t="s">
        <v>142</v>
      </c>
      <c r="E172" s="41"/>
      <c r="F172" s="227" t="s">
        <v>1138</v>
      </c>
      <c r="G172" s="41"/>
      <c r="H172" s="41"/>
      <c r="I172" s="228"/>
      <c r="J172" s="41"/>
      <c r="K172" s="41"/>
      <c r="L172" s="45"/>
      <c r="M172" s="229"/>
      <c r="N172" s="230"/>
      <c r="O172" s="85"/>
      <c r="P172" s="85"/>
      <c r="Q172" s="85"/>
      <c r="R172" s="85"/>
      <c r="S172" s="85"/>
      <c r="T172" s="86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18" t="s">
        <v>142</v>
      </c>
      <c r="AU172" s="18" t="s">
        <v>80</v>
      </c>
    </row>
    <row r="173" s="2" customFormat="1">
      <c r="A173" s="39"/>
      <c r="B173" s="40"/>
      <c r="C173" s="41"/>
      <c r="D173" s="231" t="s">
        <v>144</v>
      </c>
      <c r="E173" s="41"/>
      <c r="F173" s="232" t="s">
        <v>1139</v>
      </c>
      <c r="G173" s="41"/>
      <c r="H173" s="41"/>
      <c r="I173" s="228"/>
      <c r="J173" s="41"/>
      <c r="K173" s="41"/>
      <c r="L173" s="45"/>
      <c r="M173" s="229"/>
      <c r="N173" s="230"/>
      <c r="O173" s="85"/>
      <c r="P173" s="85"/>
      <c r="Q173" s="85"/>
      <c r="R173" s="85"/>
      <c r="S173" s="85"/>
      <c r="T173" s="86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144</v>
      </c>
      <c r="AU173" s="18" t="s">
        <v>80</v>
      </c>
    </row>
    <row r="174" s="2" customFormat="1">
      <c r="A174" s="39"/>
      <c r="B174" s="40"/>
      <c r="C174" s="41"/>
      <c r="D174" s="226" t="s">
        <v>146</v>
      </c>
      <c r="E174" s="41"/>
      <c r="F174" s="233" t="s">
        <v>743</v>
      </c>
      <c r="G174" s="41"/>
      <c r="H174" s="41"/>
      <c r="I174" s="228"/>
      <c r="J174" s="41"/>
      <c r="K174" s="41"/>
      <c r="L174" s="45"/>
      <c r="M174" s="229"/>
      <c r="N174" s="230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146</v>
      </c>
      <c r="AU174" s="18" t="s">
        <v>80</v>
      </c>
    </row>
    <row r="175" s="13" customFormat="1">
      <c r="A175" s="13"/>
      <c r="B175" s="234"/>
      <c r="C175" s="235"/>
      <c r="D175" s="226" t="s">
        <v>148</v>
      </c>
      <c r="E175" s="236" t="s">
        <v>19</v>
      </c>
      <c r="F175" s="237" t="s">
        <v>1140</v>
      </c>
      <c r="G175" s="235"/>
      <c r="H175" s="238">
        <v>59</v>
      </c>
      <c r="I175" s="239"/>
      <c r="J175" s="235"/>
      <c r="K175" s="235"/>
      <c r="L175" s="240"/>
      <c r="M175" s="241"/>
      <c r="N175" s="242"/>
      <c r="O175" s="242"/>
      <c r="P175" s="242"/>
      <c r="Q175" s="242"/>
      <c r="R175" s="242"/>
      <c r="S175" s="242"/>
      <c r="T175" s="24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4" t="s">
        <v>148</v>
      </c>
      <c r="AU175" s="244" t="s">
        <v>80</v>
      </c>
      <c r="AV175" s="13" t="s">
        <v>80</v>
      </c>
      <c r="AW175" s="13" t="s">
        <v>32</v>
      </c>
      <c r="AX175" s="13" t="s">
        <v>78</v>
      </c>
      <c r="AY175" s="244" t="s">
        <v>133</v>
      </c>
    </row>
    <row r="176" s="2" customFormat="1" ht="16.5" customHeight="1">
      <c r="A176" s="39"/>
      <c r="B176" s="40"/>
      <c r="C176" s="256" t="s">
        <v>281</v>
      </c>
      <c r="D176" s="256" t="s">
        <v>261</v>
      </c>
      <c r="E176" s="257" t="s">
        <v>993</v>
      </c>
      <c r="F176" s="258" t="s">
        <v>994</v>
      </c>
      <c r="G176" s="259" t="s">
        <v>138</v>
      </c>
      <c r="H176" s="260">
        <v>60.770000000000003</v>
      </c>
      <c r="I176" s="261"/>
      <c r="J176" s="262">
        <f>ROUND(I176*H176,2)</f>
        <v>0</v>
      </c>
      <c r="K176" s="258" t="s">
        <v>139</v>
      </c>
      <c r="L176" s="263"/>
      <c r="M176" s="264" t="s">
        <v>19</v>
      </c>
      <c r="N176" s="265" t="s">
        <v>42</v>
      </c>
      <c r="O176" s="85"/>
      <c r="P176" s="222">
        <f>O176*H176</f>
        <v>0</v>
      </c>
      <c r="Q176" s="222">
        <v>0.13100000000000001</v>
      </c>
      <c r="R176" s="222">
        <f>Q176*H176</f>
        <v>7.9608700000000008</v>
      </c>
      <c r="S176" s="222">
        <v>0</v>
      </c>
      <c r="T176" s="223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24" t="s">
        <v>194</v>
      </c>
      <c r="AT176" s="224" t="s">
        <v>261</v>
      </c>
      <c r="AU176" s="224" t="s">
        <v>80</v>
      </c>
      <c r="AY176" s="18" t="s">
        <v>133</v>
      </c>
      <c r="BE176" s="225">
        <f>IF(N176="základní",J176,0)</f>
        <v>0</v>
      </c>
      <c r="BF176" s="225">
        <f>IF(N176="snížená",J176,0)</f>
        <v>0</v>
      </c>
      <c r="BG176" s="225">
        <f>IF(N176="zákl. přenesená",J176,0)</f>
        <v>0</v>
      </c>
      <c r="BH176" s="225">
        <f>IF(N176="sníž. přenesená",J176,0)</f>
        <v>0</v>
      </c>
      <c r="BI176" s="225">
        <f>IF(N176="nulová",J176,0)</f>
        <v>0</v>
      </c>
      <c r="BJ176" s="18" t="s">
        <v>78</v>
      </c>
      <c r="BK176" s="225">
        <f>ROUND(I176*H176,2)</f>
        <v>0</v>
      </c>
      <c r="BL176" s="18" t="s">
        <v>140</v>
      </c>
      <c r="BM176" s="224" t="s">
        <v>1141</v>
      </c>
    </row>
    <row r="177" s="2" customFormat="1">
      <c r="A177" s="39"/>
      <c r="B177" s="40"/>
      <c r="C177" s="41"/>
      <c r="D177" s="226" t="s">
        <v>142</v>
      </c>
      <c r="E177" s="41"/>
      <c r="F177" s="227" t="s">
        <v>994</v>
      </c>
      <c r="G177" s="41"/>
      <c r="H177" s="41"/>
      <c r="I177" s="228"/>
      <c r="J177" s="41"/>
      <c r="K177" s="41"/>
      <c r="L177" s="45"/>
      <c r="M177" s="229"/>
      <c r="N177" s="230"/>
      <c r="O177" s="85"/>
      <c r="P177" s="85"/>
      <c r="Q177" s="85"/>
      <c r="R177" s="85"/>
      <c r="S177" s="85"/>
      <c r="T177" s="86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142</v>
      </c>
      <c r="AU177" s="18" t="s">
        <v>80</v>
      </c>
    </row>
    <row r="178" s="13" customFormat="1">
      <c r="A178" s="13"/>
      <c r="B178" s="234"/>
      <c r="C178" s="235"/>
      <c r="D178" s="226" t="s">
        <v>148</v>
      </c>
      <c r="E178" s="235"/>
      <c r="F178" s="237" t="s">
        <v>1142</v>
      </c>
      <c r="G178" s="235"/>
      <c r="H178" s="238">
        <v>60.770000000000003</v>
      </c>
      <c r="I178" s="239"/>
      <c r="J178" s="235"/>
      <c r="K178" s="235"/>
      <c r="L178" s="240"/>
      <c r="M178" s="241"/>
      <c r="N178" s="242"/>
      <c r="O178" s="242"/>
      <c r="P178" s="242"/>
      <c r="Q178" s="242"/>
      <c r="R178" s="242"/>
      <c r="S178" s="242"/>
      <c r="T178" s="24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4" t="s">
        <v>148</v>
      </c>
      <c r="AU178" s="244" t="s">
        <v>80</v>
      </c>
      <c r="AV178" s="13" t="s">
        <v>80</v>
      </c>
      <c r="AW178" s="13" t="s">
        <v>4</v>
      </c>
      <c r="AX178" s="13" t="s">
        <v>78</v>
      </c>
      <c r="AY178" s="244" t="s">
        <v>133</v>
      </c>
    </row>
    <row r="179" s="12" customFormat="1" ht="22.8" customHeight="1">
      <c r="A179" s="12"/>
      <c r="B179" s="197"/>
      <c r="C179" s="198"/>
      <c r="D179" s="199" t="s">
        <v>70</v>
      </c>
      <c r="E179" s="211" t="s">
        <v>207</v>
      </c>
      <c r="F179" s="211" t="s">
        <v>464</v>
      </c>
      <c r="G179" s="198"/>
      <c r="H179" s="198"/>
      <c r="I179" s="201"/>
      <c r="J179" s="212">
        <f>BK179</f>
        <v>0</v>
      </c>
      <c r="K179" s="198"/>
      <c r="L179" s="203"/>
      <c r="M179" s="204"/>
      <c r="N179" s="205"/>
      <c r="O179" s="205"/>
      <c r="P179" s="206">
        <f>SUM(P180:P204)</f>
        <v>0</v>
      </c>
      <c r="Q179" s="205"/>
      <c r="R179" s="206">
        <f>SUM(R180:R204)</f>
        <v>17.562731899999999</v>
      </c>
      <c r="S179" s="205"/>
      <c r="T179" s="207">
        <f>SUM(T180:T204)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208" t="s">
        <v>78</v>
      </c>
      <c r="AT179" s="209" t="s">
        <v>70</v>
      </c>
      <c r="AU179" s="209" t="s">
        <v>78</v>
      </c>
      <c r="AY179" s="208" t="s">
        <v>133</v>
      </c>
      <c r="BK179" s="210">
        <f>SUM(BK180:BK204)</f>
        <v>0</v>
      </c>
    </row>
    <row r="180" s="2" customFormat="1" ht="16.5" customHeight="1">
      <c r="A180" s="39"/>
      <c r="B180" s="40"/>
      <c r="C180" s="213" t="s">
        <v>290</v>
      </c>
      <c r="D180" s="213" t="s">
        <v>135</v>
      </c>
      <c r="E180" s="214" t="s">
        <v>803</v>
      </c>
      <c r="F180" s="215" t="s">
        <v>804</v>
      </c>
      <c r="G180" s="216" t="s">
        <v>181</v>
      </c>
      <c r="H180" s="217">
        <v>69</v>
      </c>
      <c r="I180" s="218"/>
      <c r="J180" s="219">
        <f>ROUND(I180*H180,2)</f>
        <v>0</v>
      </c>
      <c r="K180" s="215" t="s">
        <v>139</v>
      </c>
      <c r="L180" s="45"/>
      <c r="M180" s="220" t="s">
        <v>19</v>
      </c>
      <c r="N180" s="221" t="s">
        <v>42</v>
      </c>
      <c r="O180" s="85"/>
      <c r="P180" s="222">
        <f>O180*H180</f>
        <v>0</v>
      </c>
      <c r="Q180" s="222">
        <v>0.1295</v>
      </c>
      <c r="R180" s="222">
        <f>Q180*H180</f>
        <v>8.9355000000000011</v>
      </c>
      <c r="S180" s="222">
        <v>0</v>
      </c>
      <c r="T180" s="223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24" t="s">
        <v>140</v>
      </c>
      <c r="AT180" s="224" t="s">
        <v>135</v>
      </c>
      <c r="AU180" s="224" t="s">
        <v>80</v>
      </c>
      <c r="AY180" s="18" t="s">
        <v>133</v>
      </c>
      <c r="BE180" s="225">
        <f>IF(N180="základní",J180,0)</f>
        <v>0</v>
      </c>
      <c r="BF180" s="225">
        <f>IF(N180="snížená",J180,0)</f>
        <v>0</v>
      </c>
      <c r="BG180" s="225">
        <f>IF(N180="zákl. přenesená",J180,0)</f>
        <v>0</v>
      </c>
      <c r="BH180" s="225">
        <f>IF(N180="sníž. přenesená",J180,0)</f>
        <v>0</v>
      </c>
      <c r="BI180" s="225">
        <f>IF(N180="nulová",J180,0)</f>
        <v>0</v>
      </c>
      <c r="BJ180" s="18" t="s">
        <v>78</v>
      </c>
      <c r="BK180" s="225">
        <f>ROUND(I180*H180,2)</f>
        <v>0</v>
      </c>
      <c r="BL180" s="18" t="s">
        <v>140</v>
      </c>
      <c r="BM180" s="224" t="s">
        <v>1143</v>
      </c>
    </row>
    <row r="181" s="2" customFormat="1">
      <c r="A181" s="39"/>
      <c r="B181" s="40"/>
      <c r="C181" s="41"/>
      <c r="D181" s="226" t="s">
        <v>142</v>
      </c>
      <c r="E181" s="41"/>
      <c r="F181" s="227" t="s">
        <v>806</v>
      </c>
      <c r="G181" s="41"/>
      <c r="H181" s="41"/>
      <c r="I181" s="228"/>
      <c r="J181" s="41"/>
      <c r="K181" s="41"/>
      <c r="L181" s="45"/>
      <c r="M181" s="229"/>
      <c r="N181" s="230"/>
      <c r="O181" s="85"/>
      <c r="P181" s="85"/>
      <c r="Q181" s="85"/>
      <c r="R181" s="85"/>
      <c r="S181" s="85"/>
      <c r="T181" s="86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142</v>
      </c>
      <c r="AU181" s="18" t="s">
        <v>80</v>
      </c>
    </row>
    <row r="182" s="2" customFormat="1">
      <c r="A182" s="39"/>
      <c r="B182" s="40"/>
      <c r="C182" s="41"/>
      <c r="D182" s="231" t="s">
        <v>144</v>
      </c>
      <c r="E182" s="41"/>
      <c r="F182" s="232" t="s">
        <v>807</v>
      </c>
      <c r="G182" s="41"/>
      <c r="H182" s="41"/>
      <c r="I182" s="228"/>
      <c r="J182" s="41"/>
      <c r="K182" s="41"/>
      <c r="L182" s="45"/>
      <c r="M182" s="229"/>
      <c r="N182" s="230"/>
      <c r="O182" s="85"/>
      <c r="P182" s="85"/>
      <c r="Q182" s="85"/>
      <c r="R182" s="85"/>
      <c r="S182" s="85"/>
      <c r="T182" s="86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144</v>
      </c>
      <c r="AU182" s="18" t="s">
        <v>80</v>
      </c>
    </row>
    <row r="183" s="2" customFormat="1">
      <c r="A183" s="39"/>
      <c r="B183" s="40"/>
      <c r="C183" s="41"/>
      <c r="D183" s="226" t="s">
        <v>146</v>
      </c>
      <c r="E183" s="41"/>
      <c r="F183" s="233" t="s">
        <v>808</v>
      </c>
      <c r="G183" s="41"/>
      <c r="H183" s="41"/>
      <c r="I183" s="228"/>
      <c r="J183" s="41"/>
      <c r="K183" s="41"/>
      <c r="L183" s="45"/>
      <c r="M183" s="229"/>
      <c r="N183" s="230"/>
      <c r="O183" s="85"/>
      <c r="P183" s="85"/>
      <c r="Q183" s="85"/>
      <c r="R183" s="85"/>
      <c r="S183" s="85"/>
      <c r="T183" s="86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146</v>
      </c>
      <c r="AU183" s="18" t="s">
        <v>80</v>
      </c>
    </row>
    <row r="184" s="13" customFormat="1">
      <c r="A184" s="13"/>
      <c r="B184" s="234"/>
      <c r="C184" s="235"/>
      <c r="D184" s="226" t="s">
        <v>148</v>
      </c>
      <c r="E184" s="236" t="s">
        <v>19</v>
      </c>
      <c r="F184" s="237" t="s">
        <v>1144</v>
      </c>
      <c r="G184" s="235"/>
      <c r="H184" s="238">
        <v>69</v>
      </c>
      <c r="I184" s="239"/>
      <c r="J184" s="235"/>
      <c r="K184" s="235"/>
      <c r="L184" s="240"/>
      <c r="M184" s="241"/>
      <c r="N184" s="242"/>
      <c r="O184" s="242"/>
      <c r="P184" s="242"/>
      <c r="Q184" s="242"/>
      <c r="R184" s="242"/>
      <c r="S184" s="242"/>
      <c r="T184" s="24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4" t="s">
        <v>148</v>
      </c>
      <c r="AU184" s="244" t="s">
        <v>80</v>
      </c>
      <c r="AV184" s="13" t="s">
        <v>80</v>
      </c>
      <c r="AW184" s="13" t="s">
        <v>32</v>
      </c>
      <c r="AX184" s="13" t="s">
        <v>78</v>
      </c>
      <c r="AY184" s="244" t="s">
        <v>133</v>
      </c>
    </row>
    <row r="185" s="2" customFormat="1" ht="16.5" customHeight="1">
      <c r="A185" s="39"/>
      <c r="B185" s="40"/>
      <c r="C185" s="256" t="s">
        <v>298</v>
      </c>
      <c r="D185" s="256" t="s">
        <v>261</v>
      </c>
      <c r="E185" s="257" t="s">
        <v>810</v>
      </c>
      <c r="F185" s="258" t="s">
        <v>811</v>
      </c>
      <c r="G185" s="259" t="s">
        <v>181</v>
      </c>
      <c r="H185" s="260">
        <v>71</v>
      </c>
      <c r="I185" s="261"/>
      <c r="J185" s="262">
        <f>ROUND(I185*H185,2)</f>
        <v>0</v>
      </c>
      <c r="K185" s="258" t="s">
        <v>139</v>
      </c>
      <c r="L185" s="263"/>
      <c r="M185" s="264" t="s">
        <v>19</v>
      </c>
      <c r="N185" s="265" t="s">
        <v>42</v>
      </c>
      <c r="O185" s="85"/>
      <c r="P185" s="222">
        <f>O185*H185</f>
        <v>0</v>
      </c>
      <c r="Q185" s="222">
        <v>0.045999999999999999</v>
      </c>
      <c r="R185" s="222">
        <f>Q185*H185</f>
        <v>3.266</v>
      </c>
      <c r="S185" s="222">
        <v>0</v>
      </c>
      <c r="T185" s="223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24" t="s">
        <v>194</v>
      </c>
      <c r="AT185" s="224" t="s">
        <v>261</v>
      </c>
      <c r="AU185" s="224" t="s">
        <v>80</v>
      </c>
      <c r="AY185" s="18" t="s">
        <v>133</v>
      </c>
      <c r="BE185" s="225">
        <f>IF(N185="základní",J185,0)</f>
        <v>0</v>
      </c>
      <c r="BF185" s="225">
        <f>IF(N185="snížená",J185,0)</f>
        <v>0</v>
      </c>
      <c r="BG185" s="225">
        <f>IF(N185="zákl. přenesená",J185,0)</f>
        <v>0</v>
      </c>
      <c r="BH185" s="225">
        <f>IF(N185="sníž. přenesená",J185,0)</f>
        <v>0</v>
      </c>
      <c r="BI185" s="225">
        <f>IF(N185="nulová",J185,0)</f>
        <v>0</v>
      </c>
      <c r="BJ185" s="18" t="s">
        <v>78</v>
      </c>
      <c r="BK185" s="225">
        <f>ROUND(I185*H185,2)</f>
        <v>0</v>
      </c>
      <c r="BL185" s="18" t="s">
        <v>140</v>
      </c>
      <c r="BM185" s="224" t="s">
        <v>1145</v>
      </c>
    </row>
    <row r="186" s="2" customFormat="1">
      <c r="A186" s="39"/>
      <c r="B186" s="40"/>
      <c r="C186" s="41"/>
      <c r="D186" s="226" t="s">
        <v>142</v>
      </c>
      <c r="E186" s="41"/>
      <c r="F186" s="227" t="s">
        <v>811</v>
      </c>
      <c r="G186" s="41"/>
      <c r="H186" s="41"/>
      <c r="I186" s="228"/>
      <c r="J186" s="41"/>
      <c r="K186" s="41"/>
      <c r="L186" s="45"/>
      <c r="M186" s="229"/>
      <c r="N186" s="230"/>
      <c r="O186" s="85"/>
      <c r="P186" s="85"/>
      <c r="Q186" s="85"/>
      <c r="R186" s="85"/>
      <c r="S186" s="85"/>
      <c r="T186" s="86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142</v>
      </c>
      <c r="AU186" s="18" t="s">
        <v>80</v>
      </c>
    </row>
    <row r="187" s="13" customFormat="1">
      <c r="A187" s="13"/>
      <c r="B187" s="234"/>
      <c r="C187" s="235"/>
      <c r="D187" s="226" t="s">
        <v>148</v>
      </c>
      <c r="E187" s="236" t="s">
        <v>19</v>
      </c>
      <c r="F187" s="237" t="s">
        <v>1146</v>
      </c>
      <c r="G187" s="235"/>
      <c r="H187" s="238">
        <v>71</v>
      </c>
      <c r="I187" s="239"/>
      <c r="J187" s="235"/>
      <c r="K187" s="235"/>
      <c r="L187" s="240"/>
      <c r="M187" s="241"/>
      <c r="N187" s="242"/>
      <c r="O187" s="242"/>
      <c r="P187" s="242"/>
      <c r="Q187" s="242"/>
      <c r="R187" s="242"/>
      <c r="S187" s="242"/>
      <c r="T187" s="24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4" t="s">
        <v>148</v>
      </c>
      <c r="AU187" s="244" t="s">
        <v>80</v>
      </c>
      <c r="AV187" s="13" t="s">
        <v>80</v>
      </c>
      <c r="AW187" s="13" t="s">
        <v>32</v>
      </c>
      <c r="AX187" s="13" t="s">
        <v>78</v>
      </c>
      <c r="AY187" s="244" t="s">
        <v>133</v>
      </c>
    </row>
    <row r="188" s="2" customFormat="1" ht="16.5" customHeight="1">
      <c r="A188" s="39"/>
      <c r="B188" s="40"/>
      <c r="C188" s="213" t="s">
        <v>7</v>
      </c>
      <c r="D188" s="213" t="s">
        <v>135</v>
      </c>
      <c r="E188" s="214" t="s">
        <v>557</v>
      </c>
      <c r="F188" s="215" t="s">
        <v>558</v>
      </c>
      <c r="G188" s="216" t="s">
        <v>197</v>
      </c>
      <c r="H188" s="217">
        <v>1.0349999999999999</v>
      </c>
      <c r="I188" s="218"/>
      <c r="J188" s="219">
        <f>ROUND(I188*H188,2)</f>
        <v>0</v>
      </c>
      <c r="K188" s="215" t="s">
        <v>139</v>
      </c>
      <c r="L188" s="45"/>
      <c r="M188" s="220" t="s">
        <v>19</v>
      </c>
      <c r="N188" s="221" t="s">
        <v>42</v>
      </c>
      <c r="O188" s="85"/>
      <c r="P188" s="222">
        <f>O188*H188</f>
        <v>0</v>
      </c>
      <c r="Q188" s="222">
        <v>2.2563399999999998</v>
      </c>
      <c r="R188" s="222">
        <f>Q188*H188</f>
        <v>2.3353118999999998</v>
      </c>
      <c r="S188" s="222">
        <v>0</v>
      </c>
      <c r="T188" s="223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24" t="s">
        <v>140</v>
      </c>
      <c r="AT188" s="224" t="s">
        <v>135</v>
      </c>
      <c r="AU188" s="224" t="s">
        <v>80</v>
      </c>
      <c r="AY188" s="18" t="s">
        <v>133</v>
      </c>
      <c r="BE188" s="225">
        <f>IF(N188="základní",J188,0)</f>
        <v>0</v>
      </c>
      <c r="BF188" s="225">
        <f>IF(N188="snížená",J188,0)</f>
        <v>0</v>
      </c>
      <c r="BG188" s="225">
        <f>IF(N188="zákl. přenesená",J188,0)</f>
        <v>0</v>
      </c>
      <c r="BH188" s="225">
        <f>IF(N188="sníž. přenesená",J188,0)</f>
        <v>0</v>
      </c>
      <c r="BI188" s="225">
        <f>IF(N188="nulová",J188,0)</f>
        <v>0</v>
      </c>
      <c r="BJ188" s="18" t="s">
        <v>78</v>
      </c>
      <c r="BK188" s="225">
        <f>ROUND(I188*H188,2)</f>
        <v>0</v>
      </c>
      <c r="BL188" s="18" t="s">
        <v>140</v>
      </c>
      <c r="BM188" s="224" t="s">
        <v>1147</v>
      </c>
    </row>
    <row r="189" s="2" customFormat="1">
      <c r="A189" s="39"/>
      <c r="B189" s="40"/>
      <c r="C189" s="41"/>
      <c r="D189" s="226" t="s">
        <v>142</v>
      </c>
      <c r="E189" s="41"/>
      <c r="F189" s="227" t="s">
        <v>560</v>
      </c>
      <c r="G189" s="41"/>
      <c r="H189" s="41"/>
      <c r="I189" s="228"/>
      <c r="J189" s="41"/>
      <c r="K189" s="41"/>
      <c r="L189" s="45"/>
      <c r="M189" s="229"/>
      <c r="N189" s="230"/>
      <c r="O189" s="85"/>
      <c r="P189" s="85"/>
      <c r="Q189" s="85"/>
      <c r="R189" s="85"/>
      <c r="S189" s="85"/>
      <c r="T189" s="86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142</v>
      </c>
      <c r="AU189" s="18" t="s">
        <v>80</v>
      </c>
    </row>
    <row r="190" s="2" customFormat="1">
      <c r="A190" s="39"/>
      <c r="B190" s="40"/>
      <c r="C190" s="41"/>
      <c r="D190" s="231" t="s">
        <v>144</v>
      </c>
      <c r="E190" s="41"/>
      <c r="F190" s="232" t="s">
        <v>561</v>
      </c>
      <c r="G190" s="41"/>
      <c r="H190" s="41"/>
      <c r="I190" s="228"/>
      <c r="J190" s="41"/>
      <c r="K190" s="41"/>
      <c r="L190" s="45"/>
      <c r="M190" s="229"/>
      <c r="N190" s="230"/>
      <c r="O190" s="85"/>
      <c r="P190" s="85"/>
      <c r="Q190" s="85"/>
      <c r="R190" s="85"/>
      <c r="S190" s="85"/>
      <c r="T190" s="86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144</v>
      </c>
      <c r="AU190" s="18" t="s">
        <v>80</v>
      </c>
    </row>
    <row r="191" s="13" customFormat="1">
      <c r="A191" s="13"/>
      <c r="B191" s="234"/>
      <c r="C191" s="235"/>
      <c r="D191" s="226" t="s">
        <v>148</v>
      </c>
      <c r="E191" s="236" t="s">
        <v>19</v>
      </c>
      <c r="F191" s="237" t="s">
        <v>1148</v>
      </c>
      <c r="G191" s="235"/>
      <c r="H191" s="238">
        <v>1.0349999999999999</v>
      </c>
      <c r="I191" s="239"/>
      <c r="J191" s="235"/>
      <c r="K191" s="235"/>
      <c r="L191" s="240"/>
      <c r="M191" s="241"/>
      <c r="N191" s="242"/>
      <c r="O191" s="242"/>
      <c r="P191" s="242"/>
      <c r="Q191" s="242"/>
      <c r="R191" s="242"/>
      <c r="S191" s="242"/>
      <c r="T191" s="24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4" t="s">
        <v>148</v>
      </c>
      <c r="AU191" s="244" t="s">
        <v>80</v>
      </c>
      <c r="AV191" s="13" t="s">
        <v>80</v>
      </c>
      <c r="AW191" s="13" t="s">
        <v>32</v>
      </c>
      <c r="AX191" s="13" t="s">
        <v>78</v>
      </c>
      <c r="AY191" s="244" t="s">
        <v>133</v>
      </c>
    </row>
    <row r="192" s="2" customFormat="1" ht="16.5" customHeight="1">
      <c r="A192" s="39"/>
      <c r="B192" s="40"/>
      <c r="C192" s="213" t="s">
        <v>312</v>
      </c>
      <c r="D192" s="213" t="s">
        <v>135</v>
      </c>
      <c r="E192" s="214" t="s">
        <v>1149</v>
      </c>
      <c r="F192" s="215" t="s">
        <v>1150</v>
      </c>
      <c r="G192" s="216" t="s">
        <v>406</v>
      </c>
      <c r="H192" s="217">
        <v>8</v>
      </c>
      <c r="I192" s="218"/>
      <c r="J192" s="219">
        <f>ROUND(I192*H192,2)</f>
        <v>0</v>
      </c>
      <c r="K192" s="215" t="s">
        <v>19</v>
      </c>
      <c r="L192" s="45"/>
      <c r="M192" s="220" t="s">
        <v>19</v>
      </c>
      <c r="N192" s="221" t="s">
        <v>42</v>
      </c>
      <c r="O192" s="85"/>
      <c r="P192" s="222">
        <f>O192*H192</f>
        <v>0</v>
      </c>
      <c r="Q192" s="222">
        <v>0.35743999999999998</v>
      </c>
      <c r="R192" s="222">
        <f>Q192*H192</f>
        <v>2.8595199999999998</v>
      </c>
      <c r="S192" s="222">
        <v>0</v>
      </c>
      <c r="T192" s="223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24" t="s">
        <v>140</v>
      </c>
      <c r="AT192" s="224" t="s">
        <v>135</v>
      </c>
      <c r="AU192" s="224" t="s">
        <v>80</v>
      </c>
      <c r="AY192" s="18" t="s">
        <v>133</v>
      </c>
      <c r="BE192" s="225">
        <f>IF(N192="základní",J192,0)</f>
        <v>0</v>
      </c>
      <c r="BF192" s="225">
        <f>IF(N192="snížená",J192,0)</f>
        <v>0</v>
      </c>
      <c r="BG192" s="225">
        <f>IF(N192="zákl. přenesená",J192,0)</f>
        <v>0</v>
      </c>
      <c r="BH192" s="225">
        <f>IF(N192="sníž. přenesená",J192,0)</f>
        <v>0</v>
      </c>
      <c r="BI192" s="225">
        <f>IF(N192="nulová",J192,0)</f>
        <v>0</v>
      </c>
      <c r="BJ192" s="18" t="s">
        <v>78</v>
      </c>
      <c r="BK192" s="225">
        <f>ROUND(I192*H192,2)</f>
        <v>0</v>
      </c>
      <c r="BL192" s="18" t="s">
        <v>140</v>
      </c>
      <c r="BM192" s="224" t="s">
        <v>1151</v>
      </c>
    </row>
    <row r="193" s="2" customFormat="1">
      <c r="A193" s="39"/>
      <c r="B193" s="40"/>
      <c r="C193" s="41"/>
      <c r="D193" s="226" t="s">
        <v>142</v>
      </c>
      <c r="E193" s="41"/>
      <c r="F193" s="227" t="s">
        <v>1150</v>
      </c>
      <c r="G193" s="41"/>
      <c r="H193" s="41"/>
      <c r="I193" s="228"/>
      <c r="J193" s="41"/>
      <c r="K193" s="41"/>
      <c r="L193" s="45"/>
      <c r="M193" s="229"/>
      <c r="N193" s="230"/>
      <c r="O193" s="85"/>
      <c r="P193" s="85"/>
      <c r="Q193" s="85"/>
      <c r="R193" s="85"/>
      <c r="S193" s="85"/>
      <c r="T193" s="86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142</v>
      </c>
      <c r="AU193" s="18" t="s">
        <v>80</v>
      </c>
    </row>
    <row r="194" s="2" customFormat="1">
      <c r="A194" s="39"/>
      <c r="B194" s="40"/>
      <c r="C194" s="41"/>
      <c r="D194" s="226" t="s">
        <v>146</v>
      </c>
      <c r="E194" s="41"/>
      <c r="F194" s="233" t="s">
        <v>1152</v>
      </c>
      <c r="G194" s="41"/>
      <c r="H194" s="41"/>
      <c r="I194" s="228"/>
      <c r="J194" s="41"/>
      <c r="K194" s="41"/>
      <c r="L194" s="45"/>
      <c r="M194" s="229"/>
      <c r="N194" s="230"/>
      <c r="O194" s="85"/>
      <c r="P194" s="85"/>
      <c r="Q194" s="85"/>
      <c r="R194" s="85"/>
      <c r="S194" s="85"/>
      <c r="T194" s="86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146</v>
      </c>
      <c r="AU194" s="18" t="s">
        <v>80</v>
      </c>
    </row>
    <row r="195" s="13" customFormat="1">
      <c r="A195" s="13"/>
      <c r="B195" s="234"/>
      <c r="C195" s="235"/>
      <c r="D195" s="226" t="s">
        <v>148</v>
      </c>
      <c r="E195" s="236" t="s">
        <v>19</v>
      </c>
      <c r="F195" s="237" t="s">
        <v>1153</v>
      </c>
      <c r="G195" s="235"/>
      <c r="H195" s="238">
        <v>8</v>
      </c>
      <c r="I195" s="239"/>
      <c r="J195" s="235"/>
      <c r="K195" s="235"/>
      <c r="L195" s="240"/>
      <c r="M195" s="241"/>
      <c r="N195" s="242"/>
      <c r="O195" s="242"/>
      <c r="P195" s="242"/>
      <c r="Q195" s="242"/>
      <c r="R195" s="242"/>
      <c r="S195" s="242"/>
      <c r="T195" s="24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4" t="s">
        <v>148</v>
      </c>
      <c r="AU195" s="244" t="s">
        <v>80</v>
      </c>
      <c r="AV195" s="13" t="s">
        <v>80</v>
      </c>
      <c r="AW195" s="13" t="s">
        <v>32</v>
      </c>
      <c r="AX195" s="13" t="s">
        <v>78</v>
      </c>
      <c r="AY195" s="244" t="s">
        <v>133</v>
      </c>
    </row>
    <row r="196" s="2" customFormat="1" ht="16.5" customHeight="1">
      <c r="A196" s="39"/>
      <c r="B196" s="40"/>
      <c r="C196" s="256" t="s">
        <v>319</v>
      </c>
      <c r="D196" s="256" t="s">
        <v>261</v>
      </c>
      <c r="E196" s="257" t="s">
        <v>1154</v>
      </c>
      <c r="F196" s="258" t="s">
        <v>1155</v>
      </c>
      <c r="G196" s="259" t="s">
        <v>406</v>
      </c>
      <c r="H196" s="260">
        <v>8</v>
      </c>
      <c r="I196" s="261"/>
      <c r="J196" s="262">
        <f>ROUND(I196*H196,2)</f>
        <v>0</v>
      </c>
      <c r="K196" s="258" t="s">
        <v>19</v>
      </c>
      <c r="L196" s="263"/>
      <c r="M196" s="264" t="s">
        <v>19</v>
      </c>
      <c r="N196" s="265" t="s">
        <v>42</v>
      </c>
      <c r="O196" s="85"/>
      <c r="P196" s="222">
        <f>O196*H196</f>
        <v>0</v>
      </c>
      <c r="Q196" s="222">
        <v>0</v>
      </c>
      <c r="R196" s="222">
        <f>Q196*H196</f>
        <v>0</v>
      </c>
      <c r="S196" s="222">
        <v>0</v>
      </c>
      <c r="T196" s="223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24" t="s">
        <v>194</v>
      </c>
      <c r="AT196" s="224" t="s">
        <v>261</v>
      </c>
      <c r="AU196" s="224" t="s">
        <v>80</v>
      </c>
      <c r="AY196" s="18" t="s">
        <v>133</v>
      </c>
      <c r="BE196" s="225">
        <f>IF(N196="základní",J196,0)</f>
        <v>0</v>
      </c>
      <c r="BF196" s="225">
        <f>IF(N196="snížená",J196,0)</f>
        <v>0</v>
      </c>
      <c r="BG196" s="225">
        <f>IF(N196="zákl. přenesená",J196,0)</f>
        <v>0</v>
      </c>
      <c r="BH196" s="225">
        <f>IF(N196="sníž. přenesená",J196,0)</f>
        <v>0</v>
      </c>
      <c r="BI196" s="225">
        <f>IF(N196="nulová",J196,0)</f>
        <v>0</v>
      </c>
      <c r="BJ196" s="18" t="s">
        <v>78</v>
      </c>
      <c r="BK196" s="225">
        <f>ROUND(I196*H196,2)</f>
        <v>0</v>
      </c>
      <c r="BL196" s="18" t="s">
        <v>140</v>
      </c>
      <c r="BM196" s="224" t="s">
        <v>1156</v>
      </c>
    </row>
    <row r="197" s="2" customFormat="1">
      <c r="A197" s="39"/>
      <c r="B197" s="40"/>
      <c r="C197" s="41"/>
      <c r="D197" s="226" t="s">
        <v>142</v>
      </c>
      <c r="E197" s="41"/>
      <c r="F197" s="227" t="s">
        <v>1155</v>
      </c>
      <c r="G197" s="41"/>
      <c r="H197" s="41"/>
      <c r="I197" s="228"/>
      <c r="J197" s="41"/>
      <c r="K197" s="41"/>
      <c r="L197" s="45"/>
      <c r="M197" s="229"/>
      <c r="N197" s="230"/>
      <c r="O197" s="85"/>
      <c r="P197" s="85"/>
      <c r="Q197" s="85"/>
      <c r="R197" s="85"/>
      <c r="S197" s="85"/>
      <c r="T197" s="86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8" t="s">
        <v>142</v>
      </c>
      <c r="AU197" s="18" t="s">
        <v>80</v>
      </c>
    </row>
    <row r="198" s="2" customFormat="1" ht="16.5" customHeight="1">
      <c r="A198" s="39"/>
      <c r="B198" s="40"/>
      <c r="C198" s="213" t="s">
        <v>325</v>
      </c>
      <c r="D198" s="213" t="s">
        <v>135</v>
      </c>
      <c r="E198" s="214" t="s">
        <v>1157</v>
      </c>
      <c r="F198" s="215" t="s">
        <v>1158</v>
      </c>
      <c r="G198" s="216" t="s">
        <v>406</v>
      </c>
      <c r="H198" s="217">
        <v>8</v>
      </c>
      <c r="I198" s="218"/>
      <c r="J198" s="219">
        <f>ROUND(I198*H198,2)</f>
        <v>0</v>
      </c>
      <c r="K198" s="215" t="s">
        <v>139</v>
      </c>
      <c r="L198" s="45"/>
      <c r="M198" s="220" t="s">
        <v>19</v>
      </c>
      <c r="N198" s="221" t="s">
        <v>42</v>
      </c>
      <c r="O198" s="85"/>
      <c r="P198" s="222">
        <f>O198*H198</f>
        <v>0</v>
      </c>
      <c r="Q198" s="222">
        <v>0.00080000000000000004</v>
      </c>
      <c r="R198" s="222">
        <f>Q198*H198</f>
        <v>0.0064000000000000003</v>
      </c>
      <c r="S198" s="222">
        <v>0</v>
      </c>
      <c r="T198" s="223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24" t="s">
        <v>140</v>
      </c>
      <c r="AT198" s="224" t="s">
        <v>135</v>
      </c>
      <c r="AU198" s="224" t="s">
        <v>80</v>
      </c>
      <c r="AY198" s="18" t="s">
        <v>133</v>
      </c>
      <c r="BE198" s="225">
        <f>IF(N198="základní",J198,0)</f>
        <v>0</v>
      </c>
      <c r="BF198" s="225">
        <f>IF(N198="snížená",J198,0)</f>
        <v>0</v>
      </c>
      <c r="BG198" s="225">
        <f>IF(N198="zákl. přenesená",J198,0)</f>
        <v>0</v>
      </c>
      <c r="BH198" s="225">
        <f>IF(N198="sníž. přenesená",J198,0)</f>
        <v>0</v>
      </c>
      <c r="BI198" s="225">
        <f>IF(N198="nulová",J198,0)</f>
        <v>0</v>
      </c>
      <c r="BJ198" s="18" t="s">
        <v>78</v>
      </c>
      <c r="BK198" s="225">
        <f>ROUND(I198*H198,2)</f>
        <v>0</v>
      </c>
      <c r="BL198" s="18" t="s">
        <v>140</v>
      </c>
      <c r="BM198" s="224" t="s">
        <v>1159</v>
      </c>
    </row>
    <row r="199" s="2" customFormat="1">
      <c r="A199" s="39"/>
      <c r="B199" s="40"/>
      <c r="C199" s="41"/>
      <c r="D199" s="226" t="s">
        <v>142</v>
      </c>
      <c r="E199" s="41"/>
      <c r="F199" s="227" t="s">
        <v>1158</v>
      </c>
      <c r="G199" s="41"/>
      <c r="H199" s="41"/>
      <c r="I199" s="228"/>
      <c r="J199" s="41"/>
      <c r="K199" s="41"/>
      <c r="L199" s="45"/>
      <c r="M199" s="229"/>
      <c r="N199" s="230"/>
      <c r="O199" s="85"/>
      <c r="P199" s="85"/>
      <c r="Q199" s="85"/>
      <c r="R199" s="85"/>
      <c r="S199" s="85"/>
      <c r="T199" s="86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18" t="s">
        <v>142</v>
      </c>
      <c r="AU199" s="18" t="s">
        <v>80</v>
      </c>
    </row>
    <row r="200" s="2" customFormat="1">
      <c r="A200" s="39"/>
      <c r="B200" s="40"/>
      <c r="C200" s="41"/>
      <c r="D200" s="231" t="s">
        <v>144</v>
      </c>
      <c r="E200" s="41"/>
      <c r="F200" s="232" t="s">
        <v>1160</v>
      </c>
      <c r="G200" s="41"/>
      <c r="H200" s="41"/>
      <c r="I200" s="228"/>
      <c r="J200" s="41"/>
      <c r="K200" s="41"/>
      <c r="L200" s="45"/>
      <c r="M200" s="229"/>
      <c r="N200" s="230"/>
      <c r="O200" s="85"/>
      <c r="P200" s="85"/>
      <c r="Q200" s="85"/>
      <c r="R200" s="85"/>
      <c r="S200" s="85"/>
      <c r="T200" s="86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144</v>
      </c>
      <c r="AU200" s="18" t="s">
        <v>80</v>
      </c>
    </row>
    <row r="201" s="2" customFormat="1">
      <c r="A201" s="39"/>
      <c r="B201" s="40"/>
      <c r="C201" s="41"/>
      <c r="D201" s="226" t="s">
        <v>146</v>
      </c>
      <c r="E201" s="41"/>
      <c r="F201" s="233" t="s">
        <v>1161</v>
      </c>
      <c r="G201" s="41"/>
      <c r="H201" s="41"/>
      <c r="I201" s="228"/>
      <c r="J201" s="41"/>
      <c r="K201" s="41"/>
      <c r="L201" s="45"/>
      <c r="M201" s="229"/>
      <c r="N201" s="230"/>
      <c r="O201" s="85"/>
      <c r="P201" s="85"/>
      <c r="Q201" s="85"/>
      <c r="R201" s="85"/>
      <c r="S201" s="85"/>
      <c r="T201" s="86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T201" s="18" t="s">
        <v>146</v>
      </c>
      <c r="AU201" s="18" t="s">
        <v>80</v>
      </c>
    </row>
    <row r="202" s="13" customFormat="1">
      <c r="A202" s="13"/>
      <c r="B202" s="234"/>
      <c r="C202" s="235"/>
      <c r="D202" s="226" t="s">
        <v>148</v>
      </c>
      <c r="E202" s="236" t="s">
        <v>19</v>
      </c>
      <c r="F202" s="237" t="s">
        <v>1162</v>
      </c>
      <c r="G202" s="235"/>
      <c r="H202" s="238">
        <v>8</v>
      </c>
      <c r="I202" s="239"/>
      <c r="J202" s="235"/>
      <c r="K202" s="235"/>
      <c r="L202" s="240"/>
      <c r="M202" s="241"/>
      <c r="N202" s="242"/>
      <c r="O202" s="242"/>
      <c r="P202" s="242"/>
      <c r="Q202" s="242"/>
      <c r="R202" s="242"/>
      <c r="S202" s="242"/>
      <c r="T202" s="24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4" t="s">
        <v>148</v>
      </c>
      <c r="AU202" s="244" t="s">
        <v>80</v>
      </c>
      <c r="AV202" s="13" t="s">
        <v>80</v>
      </c>
      <c r="AW202" s="13" t="s">
        <v>32</v>
      </c>
      <c r="AX202" s="13" t="s">
        <v>78</v>
      </c>
      <c r="AY202" s="244" t="s">
        <v>133</v>
      </c>
    </row>
    <row r="203" s="2" customFormat="1" ht="16.5" customHeight="1">
      <c r="A203" s="39"/>
      <c r="B203" s="40"/>
      <c r="C203" s="256" t="s">
        <v>334</v>
      </c>
      <c r="D203" s="256" t="s">
        <v>261</v>
      </c>
      <c r="E203" s="257" t="s">
        <v>1163</v>
      </c>
      <c r="F203" s="258" t="s">
        <v>1164</v>
      </c>
      <c r="G203" s="259" t="s">
        <v>406</v>
      </c>
      <c r="H203" s="260">
        <v>8</v>
      </c>
      <c r="I203" s="261"/>
      <c r="J203" s="262">
        <f>ROUND(I203*H203,2)</f>
        <v>0</v>
      </c>
      <c r="K203" s="258" t="s">
        <v>139</v>
      </c>
      <c r="L203" s="263"/>
      <c r="M203" s="264" t="s">
        <v>19</v>
      </c>
      <c r="N203" s="265" t="s">
        <v>42</v>
      </c>
      <c r="O203" s="85"/>
      <c r="P203" s="222">
        <f>O203*H203</f>
        <v>0</v>
      </c>
      <c r="Q203" s="222">
        <v>0.02</v>
      </c>
      <c r="R203" s="222">
        <f>Q203*H203</f>
        <v>0.16</v>
      </c>
      <c r="S203" s="222">
        <v>0</v>
      </c>
      <c r="T203" s="223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24" t="s">
        <v>194</v>
      </c>
      <c r="AT203" s="224" t="s">
        <v>261</v>
      </c>
      <c r="AU203" s="224" t="s">
        <v>80</v>
      </c>
      <c r="AY203" s="18" t="s">
        <v>133</v>
      </c>
      <c r="BE203" s="225">
        <f>IF(N203="základní",J203,0)</f>
        <v>0</v>
      </c>
      <c r="BF203" s="225">
        <f>IF(N203="snížená",J203,0)</f>
        <v>0</v>
      </c>
      <c r="BG203" s="225">
        <f>IF(N203="zákl. přenesená",J203,0)</f>
        <v>0</v>
      </c>
      <c r="BH203" s="225">
        <f>IF(N203="sníž. přenesená",J203,0)</f>
        <v>0</v>
      </c>
      <c r="BI203" s="225">
        <f>IF(N203="nulová",J203,0)</f>
        <v>0</v>
      </c>
      <c r="BJ203" s="18" t="s">
        <v>78</v>
      </c>
      <c r="BK203" s="225">
        <f>ROUND(I203*H203,2)</f>
        <v>0</v>
      </c>
      <c r="BL203" s="18" t="s">
        <v>140</v>
      </c>
      <c r="BM203" s="224" t="s">
        <v>1165</v>
      </c>
    </row>
    <row r="204" s="2" customFormat="1">
      <c r="A204" s="39"/>
      <c r="B204" s="40"/>
      <c r="C204" s="41"/>
      <c r="D204" s="226" t="s">
        <v>142</v>
      </c>
      <c r="E204" s="41"/>
      <c r="F204" s="227" t="s">
        <v>1164</v>
      </c>
      <c r="G204" s="41"/>
      <c r="H204" s="41"/>
      <c r="I204" s="228"/>
      <c r="J204" s="41"/>
      <c r="K204" s="41"/>
      <c r="L204" s="45"/>
      <c r="M204" s="229"/>
      <c r="N204" s="230"/>
      <c r="O204" s="85"/>
      <c r="P204" s="85"/>
      <c r="Q204" s="85"/>
      <c r="R204" s="85"/>
      <c r="S204" s="85"/>
      <c r="T204" s="86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T204" s="18" t="s">
        <v>142</v>
      </c>
      <c r="AU204" s="18" t="s">
        <v>80</v>
      </c>
    </row>
    <row r="205" s="12" customFormat="1" ht="22.8" customHeight="1">
      <c r="A205" s="12"/>
      <c r="B205" s="197"/>
      <c r="C205" s="198"/>
      <c r="D205" s="199" t="s">
        <v>70</v>
      </c>
      <c r="E205" s="211" t="s">
        <v>593</v>
      </c>
      <c r="F205" s="211" t="s">
        <v>594</v>
      </c>
      <c r="G205" s="198"/>
      <c r="H205" s="198"/>
      <c r="I205" s="201"/>
      <c r="J205" s="212">
        <f>BK205</f>
        <v>0</v>
      </c>
      <c r="K205" s="198"/>
      <c r="L205" s="203"/>
      <c r="M205" s="204"/>
      <c r="N205" s="205"/>
      <c r="O205" s="205"/>
      <c r="P205" s="206">
        <f>SUM(P206:P221)</f>
        <v>0</v>
      </c>
      <c r="Q205" s="205"/>
      <c r="R205" s="206">
        <f>SUM(R206:R221)</f>
        <v>0</v>
      </c>
      <c r="S205" s="205"/>
      <c r="T205" s="207">
        <f>SUM(T206:T221)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08" t="s">
        <v>78</v>
      </c>
      <c r="AT205" s="209" t="s">
        <v>70</v>
      </c>
      <c r="AU205" s="209" t="s">
        <v>78</v>
      </c>
      <c r="AY205" s="208" t="s">
        <v>133</v>
      </c>
      <c r="BK205" s="210">
        <f>SUM(BK206:BK221)</f>
        <v>0</v>
      </c>
    </row>
    <row r="206" s="2" customFormat="1" ht="24.15" customHeight="1">
      <c r="A206" s="39"/>
      <c r="B206" s="40"/>
      <c r="C206" s="213" t="s">
        <v>341</v>
      </c>
      <c r="D206" s="213" t="s">
        <v>135</v>
      </c>
      <c r="E206" s="214" t="s">
        <v>596</v>
      </c>
      <c r="F206" s="215" t="s">
        <v>597</v>
      </c>
      <c r="G206" s="216" t="s">
        <v>237</v>
      </c>
      <c r="H206" s="217">
        <v>4.3049999999999997</v>
      </c>
      <c r="I206" s="218"/>
      <c r="J206" s="219">
        <f>ROUND(I206*H206,2)</f>
        <v>0</v>
      </c>
      <c r="K206" s="215" t="s">
        <v>139</v>
      </c>
      <c r="L206" s="45"/>
      <c r="M206" s="220" t="s">
        <v>19</v>
      </c>
      <c r="N206" s="221" t="s">
        <v>42</v>
      </c>
      <c r="O206" s="85"/>
      <c r="P206" s="222">
        <f>O206*H206</f>
        <v>0</v>
      </c>
      <c r="Q206" s="222">
        <v>0</v>
      </c>
      <c r="R206" s="222">
        <f>Q206*H206</f>
        <v>0</v>
      </c>
      <c r="S206" s="222">
        <v>0</v>
      </c>
      <c r="T206" s="223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24" t="s">
        <v>140</v>
      </c>
      <c r="AT206" s="224" t="s">
        <v>135</v>
      </c>
      <c r="AU206" s="224" t="s">
        <v>80</v>
      </c>
      <c r="AY206" s="18" t="s">
        <v>133</v>
      </c>
      <c r="BE206" s="225">
        <f>IF(N206="základní",J206,0)</f>
        <v>0</v>
      </c>
      <c r="BF206" s="225">
        <f>IF(N206="snížená",J206,0)</f>
        <v>0</v>
      </c>
      <c r="BG206" s="225">
        <f>IF(N206="zákl. přenesená",J206,0)</f>
        <v>0</v>
      </c>
      <c r="BH206" s="225">
        <f>IF(N206="sníž. přenesená",J206,0)</f>
        <v>0</v>
      </c>
      <c r="BI206" s="225">
        <f>IF(N206="nulová",J206,0)</f>
        <v>0</v>
      </c>
      <c r="BJ206" s="18" t="s">
        <v>78</v>
      </c>
      <c r="BK206" s="225">
        <f>ROUND(I206*H206,2)</f>
        <v>0</v>
      </c>
      <c r="BL206" s="18" t="s">
        <v>140</v>
      </c>
      <c r="BM206" s="224" t="s">
        <v>1166</v>
      </c>
    </row>
    <row r="207" s="2" customFormat="1">
      <c r="A207" s="39"/>
      <c r="B207" s="40"/>
      <c r="C207" s="41"/>
      <c r="D207" s="226" t="s">
        <v>142</v>
      </c>
      <c r="E207" s="41"/>
      <c r="F207" s="227" t="s">
        <v>599</v>
      </c>
      <c r="G207" s="41"/>
      <c r="H207" s="41"/>
      <c r="I207" s="228"/>
      <c r="J207" s="41"/>
      <c r="K207" s="41"/>
      <c r="L207" s="45"/>
      <c r="M207" s="229"/>
      <c r="N207" s="230"/>
      <c r="O207" s="85"/>
      <c r="P207" s="85"/>
      <c r="Q207" s="85"/>
      <c r="R207" s="85"/>
      <c r="S207" s="85"/>
      <c r="T207" s="86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18" t="s">
        <v>142</v>
      </c>
      <c r="AU207" s="18" t="s">
        <v>80</v>
      </c>
    </row>
    <row r="208" s="2" customFormat="1">
      <c r="A208" s="39"/>
      <c r="B208" s="40"/>
      <c r="C208" s="41"/>
      <c r="D208" s="231" t="s">
        <v>144</v>
      </c>
      <c r="E208" s="41"/>
      <c r="F208" s="232" t="s">
        <v>600</v>
      </c>
      <c r="G208" s="41"/>
      <c r="H208" s="41"/>
      <c r="I208" s="228"/>
      <c r="J208" s="41"/>
      <c r="K208" s="41"/>
      <c r="L208" s="45"/>
      <c r="M208" s="229"/>
      <c r="N208" s="230"/>
      <c r="O208" s="85"/>
      <c r="P208" s="85"/>
      <c r="Q208" s="85"/>
      <c r="R208" s="85"/>
      <c r="S208" s="85"/>
      <c r="T208" s="86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T208" s="18" t="s">
        <v>144</v>
      </c>
      <c r="AU208" s="18" t="s">
        <v>80</v>
      </c>
    </row>
    <row r="209" s="2" customFormat="1">
      <c r="A209" s="39"/>
      <c r="B209" s="40"/>
      <c r="C209" s="41"/>
      <c r="D209" s="226" t="s">
        <v>146</v>
      </c>
      <c r="E209" s="41"/>
      <c r="F209" s="233" t="s">
        <v>241</v>
      </c>
      <c r="G209" s="41"/>
      <c r="H209" s="41"/>
      <c r="I209" s="228"/>
      <c r="J209" s="41"/>
      <c r="K209" s="41"/>
      <c r="L209" s="45"/>
      <c r="M209" s="229"/>
      <c r="N209" s="230"/>
      <c r="O209" s="85"/>
      <c r="P209" s="85"/>
      <c r="Q209" s="85"/>
      <c r="R209" s="85"/>
      <c r="S209" s="85"/>
      <c r="T209" s="86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146</v>
      </c>
      <c r="AU209" s="18" t="s">
        <v>80</v>
      </c>
    </row>
    <row r="210" s="13" customFormat="1">
      <c r="A210" s="13"/>
      <c r="B210" s="234"/>
      <c r="C210" s="235"/>
      <c r="D210" s="226" t="s">
        <v>148</v>
      </c>
      <c r="E210" s="236" t="s">
        <v>19</v>
      </c>
      <c r="F210" s="237" t="s">
        <v>1167</v>
      </c>
      <c r="G210" s="235"/>
      <c r="H210" s="238">
        <v>4.3049999999999997</v>
      </c>
      <c r="I210" s="239"/>
      <c r="J210" s="235"/>
      <c r="K210" s="235"/>
      <c r="L210" s="240"/>
      <c r="M210" s="241"/>
      <c r="N210" s="242"/>
      <c r="O210" s="242"/>
      <c r="P210" s="242"/>
      <c r="Q210" s="242"/>
      <c r="R210" s="242"/>
      <c r="S210" s="242"/>
      <c r="T210" s="24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4" t="s">
        <v>148</v>
      </c>
      <c r="AU210" s="244" t="s">
        <v>80</v>
      </c>
      <c r="AV210" s="13" t="s">
        <v>80</v>
      </c>
      <c r="AW210" s="13" t="s">
        <v>32</v>
      </c>
      <c r="AX210" s="13" t="s">
        <v>78</v>
      </c>
      <c r="AY210" s="244" t="s">
        <v>133</v>
      </c>
    </row>
    <row r="211" s="2" customFormat="1" ht="16.5" customHeight="1">
      <c r="A211" s="39"/>
      <c r="B211" s="40"/>
      <c r="C211" s="213" t="s">
        <v>346</v>
      </c>
      <c r="D211" s="213" t="s">
        <v>135</v>
      </c>
      <c r="E211" s="214" t="s">
        <v>614</v>
      </c>
      <c r="F211" s="215" t="s">
        <v>615</v>
      </c>
      <c r="G211" s="216" t="s">
        <v>237</v>
      </c>
      <c r="H211" s="217">
        <v>4.3049999999999997</v>
      </c>
      <c r="I211" s="218"/>
      <c r="J211" s="219">
        <f>ROUND(I211*H211,2)</f>
        <v>0</v>
      </c>
      <c r="K211" s="215" t="s">
        <v>139</v>
      </c>
      <c r="L211" s="45"/>
      <c r="M211" s="220" t="s">
        <v>19</v>
      </c>
      <c r="N211" s="221" t="s">
        <v>42</v>
      </c>
      <c r="O211" s="85"/>
      <c r="P211" s="222">
        <f>O211*H211</f>
        <v>0</v>
      </c>
      <c r="Q211" s="222">
        <v>0</v>
      </c>
      <c r="R211" s="222">
        <f>Q211*H211</f>
        <v>0</v>
      </c>
      <c r="S211" s="222">
        <v>0</v>
      </c>
      <c r="T211" s="223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24" t="s">
        <v>140</v>
      </c>
      <c r="AT211" s="224" t="s">
        <v>135</v>
      </c>
      <c r="AU211" s="224" t="s">
        <v>80</v>
      </c>
      <c r="AY211" s="18" t="s">
        <v>133</v>
      </c>
      <c r="BE211" s="225">
        <f>IF(N211="základní",J211,0)</f>
        <v>0</v>
      </c>
      <c r="BF211" s="225">
        <f>IF(N211="snížená",J211,0)</f>
        <v>0</v>
      </c>
      <c r="BG211" s="225">
        <f>IF(N211="zákl. přenesená",J211,0)</f>
        <v>0</v>
      </c>
      <c r="BH211" s="225">
        <f>IF(N211="sníž. přenesená",J211,0)</f>
        <v>0</v>
      </c>
      <c r="BI211" s="225">
        <f>IF(N211="nulová",J211,0)</f>
        <v>0</v>
      </c>
      <c r="BJ211" s="18" t="s">
        <v>78</v>
      </c>
      <c r="BK211" s="225">
        <f>ROUND(I211*H211,2)</f>
        <v>0</v>
      </c>
      <c r="BL211" s="18" t="s">
        <v>140</v>
      </c>
      <c r="BM211" s="224" t="s">
        <v>1168</v>
      </c>
    </row>
    <row r="212" s="2" customFormat="1">
      <c r="A212" s="39"/>
      <c r="B212" s="40"/>
      <c r="C212" s="41"/>
      <c r="D212" s="226" t="s">
        <v>142</v>
      </c>
      <c r="E212" s="41"/>
      <c r="F212" s="227" t="s">
        <v>617</v>
      </c>
      <c r="G212" s="41"/>
      <c r="H212" s="41"/>
      <c r="I212" s="228"/>
      <c r="J212" s="41"/>
      <c r="K212" s="41"/>
      <c r="L212" s="45"/>
      <c r="M212" s="229"/>
      <c r="N212" s="230"/>
      <c r="O212" s="85"/>
      <c r="P212" s="85"/>
      <c r="Q212" s="85"/>
      <c r="R212" s="85"/>
      <c r="S212" s="85"/>
      <c r="T212" s="86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142</v>
      </c>
      <c r="AU212" s="18" t="s">
        <v>80</v>
      </c>
    </row>
    <row r="213" s="2" customFormat="1">
      <c r="A213" s="39"/>
      <c r="B213" s="40"/>
      <c r="C213" s="41"/>
      <c r="D213" s="231" t="s">
        <v>144</v>
      </c>
      <c r="E213" s="41"/>
      <c r="F213" s="232" t="s">
        <v>618</v>
      </c>
      <c r="G213" s="41"/>
      <c r="H213" s="41"/>
      <c r="I213" s="228"/>
      <c r="J213" s="41"/>
      <c r="K213" s="41"/>
      <c r="L213" s="45"/>
      <c r="M213" s="229"/>
      <c r="N213" s="230"/>
      <c r="O213" s="85"/>
      <c r="P213" s="85"/>
      <c r="Q213" s="85"/>
      <c r="R213" s="85"/>
      <c r="S213" s="85"/>
      <c r="T213" s="86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144</v>
      </c>
      <c r="AU213" s="18" t="s">
        <v>80</v>
      </c>
    </row>
    <row r="214" s="2" customFormat="1">
      <c r="A214" s="39"/>
      <c r="B214" s="40"/>
      <c r="C214" s="41"/>
      <c r="D214" s="226" t="s">
        <v>146</v>
      </c>
      <c r="E214" s="41"/>
      <c r="F214" s="233" t="s">
        <v>619</v>
      </c>
      <c r="G214" s="41"/>
      <c r="H214" s="41"/>
      <c r="I214" s="228"/>
      <c r="J214" s="41"/>
      <c r="K214" s="41"/>
      <c r="L214" s="45"/>
      <c r="M214" s="229"/>
      <c r="N214" s="230"/>
      <c r="O214" s="85"/>
      <c r="P214" s="85"/>
      <c r="Q214" s="85"/>
      <c r="R214" s="85"/>
      <c r="S214" s="85"/>
      <c r="T214" s="86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T214" s="18" t="s">
        <v>146</v>
      </c>
      <c r="AU214" s="18" t="s">
        <v>80</v>
      </c>
    </row>
    <row r="215" s="15" customFormat="1">
      <c r="A215" s="15"/>
      <c r="B215" s="266"/>
      <c r="C215" s="267"/>
      <c r="D215" s="226" t="s">
        <v>148</v>
      </c>
      <c r="E215" s="268" t="s">
        <v>19</v>
      </c>
      <c r="F215" s="269" t="s">
        <v>620</v>
      </c>
      <c r="G215" s="267"/>
      <c r="H215" s="268" t="s">
        <v>19</v>
      </c>
      <c r="I215" s="270"/>
      <c r="J215" s="267"/>
      <c r="K215" s="267"/>
      <c r="L215" s="271"/>
      <c r="M215" s="272"/>
      <c r="N215" s="273"/>
      <c r="O215" s="273"/>
      <c r="P215" s="273"/>
      <c r="Q215" s="273"/>
      <c r="R215" s="273"/>
      <c r="S215" s="273"/>
      <c r="T215" s="274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275" t="s">
        <v>148</v>
      </c>
      <c r="AU215" s="275" t="s">
        <v>80</v>
      </c>
      <c r="AV215" s="15" t="s">
        <v>78</v>
      </c>
      <c r="AW215" s="15" t="s">
        <v>32</v>
      </c>
      <c r="AX215" s="15" t="s">
        <v>71</v>
      </c>
      <c r="AY215" s="275" t="s">
        <v>133</v>
      </c>
    </row>
    <row r="216" s="13" customFormat="1">
      <c r="A216" s="13"/>
      <c r="B216" s="234"/>
      <c r="C216" s="235"/>
      <c r="D216" s="226" t="s">
        <v>148</v>
      </c>
      <c r="E216" s="236" t="s">
        <v>19</v>
      </c>
      <c r="F216" s="237" t="s">
        <v>1169</v>
      </c>
      <c r="G216" s="235"/>
      <c r="H216" s="238">
        <v>4.3049999999999997</v>
      </c>
      <c r="I216" s="239"/>
      <c r="J216" s="235"/>
      <c r="K216" s="235"/>
      <c r="L216" s="240"/>
      <c r="M216" s="241"/>
      <c r="N216" s="242"/>
      <c r="O216" s="242"/>
      <c r="P216" s="242"/>
      <c r="Q216" s="242"/>
      <c r="R216" s="242"/>
      <c r="S216" s="242"/>
      <c r="T216" s="24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4" t="s">
        <v>148</v>
      </c>
      <c r="AU216" s="244" t="s">
        <v>80</v>
      </c>
      <c r="AV216" s="13" t="s">
        <v>80</v>
      </c>
      <c r="AW216" s="13" t="s">
        <v>32</v>
      </c>
      <c r="AX216" s="13" t="s">
        <v>78</v>
      </c>
      <c r="AY216" s="244" t="s">
        <v>133</v>
      </c>
    </row>
    <row r="217" s="2" customFormat="1" ht="16.5" customHeight="1">
      <c r="A217" s="39"/>
      <c r="B217" s="40"/>
      <c r="C217" s="213" t="s">
        <v>353</v>
      </c>
      <c r="D217" s="213" t="s">
        <v>135</v>
      </c>
      <c r="E217" s="214" t="s">
        <v>632</v>
      </c>
      <c r="F217" s="215" t="s">
        <v>633</v>
      </c>
      <c r="G217" s="216" t="s">
        <v>237</v>
      </c>
      <c r="H217" s="217">
        <v>4.3049999999999997</v>
      </c>
      <c r="I217" s="218"/>
      <c r="J217" s="219">
        <f>ROUND(I217*H217,2)</f>
        <v>0</v>
      </c>
      <c r="K217" s="215" t="s">
        <v>139</v>
      </c>
      <c r="L217" s="45"/>
      <c r="M217" s="220" t="s">
        <v>19</v>
      </c>
      <c r="N217" s="221" t="s">
        <v>42</v>
      </c>
      <c r="O217" s="85"/>
      <c r="P217" s="222">
        <f>O217*H217</f>
        <v>0</v>
      </c>
      <c r="Q217" s="222">
        <v>0</v>
      </c>
      <c r="R217" s="222">
        <f>Q217*H217</f>
        <v>0</v>
      </c>
      <c r="S217" s="222">
        <v>0</v>
      </c>
      <c r="T217" s="223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24" t="s">
        <v>140</v>
      </c>
      <c r="AT217" s="224" t="s">
        <v>135</v>
      </c>
      <c r="AU217" s="224" t="s">
        <v>80</v>
      </c>
      <c r="AY217" s="18" t="s">
        <v>133</v>
      </c>
      <c r="BE217" s="225">
        <f>IF(N217="základní",J217,0)</f>
        <v>0</v>
      </c>
      <c r="BF217" s="225">
        <f>IF(N217="snížená",J217,0)</f>
        <v>0</v>
      </c>
      <c r="BG217" s="225">
        <f>IF(N217="zákl. přenesená",J217,0)</f>
        <v>0</v>
      </c>
      <c r="BH217" s="225">
        <f>IF(N217="sníž. přenesená",J217,0)</f>
        <v>0</v>
      </c>
      <c r="BI217" s="225">
        <f>IF(N217="nulová",J217,0)</f>
        <v>0</v>
      </c>
      <c r="BJ217" s="18" t="s">
        <v>78</v>
      </c>
      <c r="BK217" s="225">
        <f>ROUND(I217*H217,2)</f>
        <v>0</v>
      </c>
      <c r="BL217" s="18" t="s">
        <v>140</v>
      </c>
      <c r="BM217" s="224" t="s">
        <v>1170</v>
      </c>
    </row>
    <row r="218" s="2" customFormat="1">
      <c r="A218" s="39"/>
      <c r="B218" s="40"/>
      <c r="C218" s="41"/>
      <c r="D218" s="226" t="s">
        <v>142</v>
      </c>
      <c r="E218" s="41"/>
      <c r="F218" s="227" t="s">
        <v>635</v>
      </c>
      <c r="G218" s="41"/>
      <c r="H218" s="41"/>
      <c r="I218" s="228"/>
      <c r="J218" s="41"/>
      <c r="K218" s="41"/>
      <c r="L218" s="45"/>
      <c r="M218" s="229"/>
      <c r="N218" s="230"/>
      <c r="O218" s="85"/>
      <c r="P218" s="85"/>
      <c r="Q218" s="85"/>
      <c r="R218" s="85"/>
      <c r="S218" s="85"/>
      <c r="T218" s="86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T218" s="18" t="s">
        <v>142</v>
      </c>
      <c r="AU218" s="18" t="s">
        <v>80</v>
      </c>
    </row>
    <row r="219" s="2" customFormat="1">
      <c r="A219" s="39"/>
      <c r="B219" s="40"/>
      <c r="C219" s="41"/>
      <c r="D219" s="231" t="s">
        <v>144</v>
      </c>
      <c r="E219" s="41"/>
      <c r="F219" s="232" t="s">
        <v>636</v>
      </c>
      <c r="G219" s="41"/>
      <c r="H219" s="41"/>
      <c r="I219" s="228"/>
      <c r="J219" s="41"/>
      <c r="K219" s="41"/>
      <c r="L219" s="45"/>
      <c r="M219" s="229"/>
      <c r="N219" s="230"/>
      <c r="O219" s="85"/>
      <c r="P219" s="85"/>
      <c r="Q219" s="85"/>
      <c r="R219" s="85"/>
      <c r="S219" s="85"/>
      <c r="T219" s="86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144</v>
      </c>
      <c r="AU219" s="18" t="s">
        <v>80</v>
      </c>
    </row>
    <row r="220" s="2" customFormat="1">
      <c r="A220" s="39"/>
      <c r="B220" s="40"/>
      <c r="C220" s="41"/>
      <c r="D220" s="226" t="s">
        <v>146</v>
      </c>
      <c r="E220" s="41"/>
      <c r="F220" s="233" t="s">
        <v>619</v>
      </c>
      <c r="G220" s="41"/>
      <c r="H220" s="41"/>
      <c r="I220" s="228"/>
      <c r="J220" s="41"/>
      <c r="K220" s="41"/>
      <c r="L220" s="45"/>
      <c r="M220" s="229"/>
      <c r="N220" s="230"/>
      <c r="O220" s="85"/>
      <c r="P220" s="85"/>
      <c r="Q220" s="85"/>
      <c r="R220" s="85"/>
      <c r="S220" s="85"/>
      <c r="T220" s="86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T220" s="18" t="s">
        <v>146</v>
      </c>
      <c r="AU220" s="18" t="s">
        <v>80</v>
      </c>
    </row>
    <row r="221" s="13" customFormat="1">
      <c r="A221" s="13"/>
      <c r="B221" s="234"/>
      <c r="C221" s="235"/>
      <c r="D221" s="226" t="s">
        <v>148</v>
      </c>
      <c r="E221" s="236" t="s">
        <v>19</v>
      </c>
      <c r="F221" s="237" t="s">
        <v>1171</v>
      </c>
      <c r="G221" s="235"/>
      <c r="H221" s="238">
        <v>4.3049999999999997</v>
      </c>
      <c r="I221" s="239"/>
      <c r="J221" s="235"/>
      <c r="K221" s="235"/>
      <c r="L221" s="240"/>
      <c r="M221" s="241"/>
      <c r="N221" s="242"/>
      <c r="O221" s="242"/>
      <c r="P221" s="242"/>
      <c r="Q221" s="242"/>
      <c r="R221" s="242"/>
      <c r="S221" s="242"/>
      <c r="T221" s="24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4" t="s">
        <v>148</v>
      </c>
      <c r="AU221" s="244" t="s">
        <v>80</v>
      </c>
      <c r="AV221" s="13" t="s">
        <v>80</v>
      </c>
      <c r="AW221" s="13" t="s">
        <v>32</v>
      </c>
      <c r="AX221" s="13" t="s">
        <v>78</v>
      </c>
      <c r="AY221" s="244" t="s">
        <v>133</v>
      </c>
    </row>
    <row r="222" s="12" customFormat="1" ht="22.8" customHeight="1">
      <c r="A222" s="12"/>
      <c r="B222" s="197"/>
      <c r="C222" s="198"/>
      <c r="D222" s="199" t="s">
        <v>70</v>
      </c>
      <c r="E222" s="211" t="s">
        <v>638</v>
      </c>
      <c r="F222" s="211" t="s">
        <v>639</v>
      </c>
      <c r="G222" s="198"/>
      <c r="H222" s="198"/>
      <c r="I222" s="201"/>
      <c r="J222" s="212">
        <f>BK222</f>
        <v>0</v>
      </c>
      <c r="K222" s="198"/>
      <c r="L222" s="203"/>
      <c r="M222" s="204"/>
      <c r="N222" s="205"/>
      <c r="O222" s="205"/>
      <c r="P222" s="206">
        <f>SUM(P223:P225)</f>
        <v>0</v>
      </c>
      <c r="Q222" s="205"/>
      <c r="R222" s="206">
        <f>SUM(R223:R225)</f>
        <v>0</v>
      </c>
      <c r="S222" s="205"/>
      <c r="T222" s="207">
        <f>SUM(T223:T225)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08" t="s">
        <v>78</v>
      </c>
      <c r="AT222" s="209" t="s">
        <v>70</v>
      </c>
      <c r="AU222" s="209" t="s">
        <v>78</v>
      </c>
      <c r="AY222" s="208" t="s">
        <v>133</v>
      </c>
      <c r="BK222" s="210">
        <f>SUM(BK223:BK225)</f>
        <v>0</v>
      </c>
    </row>
    <row r="223" s="2" customFormat="1" ht="16.5" customHeight="1">
      <c r="A223" s="39"/>
      <c r="B223" s="40"/>
      <c r="C223" s="213" t="s">
        <v>362</v>
      </c>
      <c r="D223" s="213" t="s">
        <v>135</v>
      </c>
      <c r="E223" s="214" t="s">
        <v>834</v>
      </c>
      <c r="F223" s="215" t="s">
        <v>835</v>
      </c>
      <c r="G223" s="216" t="s">
        <v>237</v>
      </c>
      <c r="H223" s="217">
        <v>63.436999999999998</v>
      </c>
      <c r="I223" s="218"/>
      <c r="J223" s="219">
        <f>ROUND(I223*H223,2)</f>
        <v>0</v>
      </c>
      <c r="K223" s="215" t="s">
        <v>139</v>
      </c>
      <c r="L223" s="45"/>
      <c r="M223" s="220" t="s">
        <v>19</v>
      </c>
      <c r="N223" s="221" t="s">
        <v>42</v>
      </c>
      <c r="O223" s="85"/>
      <c r="P223" s="222">
        <f>O223*H223</f>
        <v>0</v>
      </c>
      <c r="Q223" s="222">
        <v>0</v>
      </c>
      <c r="R223" s="222">
        <f>Q223*H223</f>
        <v>0</v>
      </c>
      <c r="S223" s="222">
        <v>0</v>
      </c>
      <c r="T223" s="223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24" t="s">
        <v>140</v>
      </c>
      <c r="AT223" s="224" t="s">
        <v>135</v>
      </c>
      <c r="AU223" s="224" t="s">
        <v>80</v>
      </c>
      <c r="AY223" s="18" t="s">
        <v>133</v>
      </c>
      <c r="BE223" s="225">
        <f>IF(N223="základní",J223,0)</f>
        <v>0</v>
      </c>
      <c r="BF223" s="225">
        <f>IF(N223="snížená",J223,0)</f>
        <v>0</v>
      </c>
      <c r="BG223" s="225">
        <f>IF(N223="zákl. přenesená",J223,0)</f>
        <v>0</v>
      </c>
      <c r="BH223" s="225">
        <f>IF(N223="sníž. přenesená",J223,0)</f>
        <v>0</v>
      </c>
      <c r="BI223" s="225">
        <f>IF(N223="nulová",J223,0)</f>
        <v>0</v>
      </c>
      <c r="BJ223" s="18" t="s">
        <v>78</v>
      </c>
      <c r="BK223" s="225">
        <f>ROUND(I223*H223,2)</f>
        <v>0</v>
      </c>
      <c r="BL223" s="18" t="s">
        <v>140</v>
      </c>
      <c r="BM223" s="224" t="s">
        <v>1172</v>
      </c>
    </row>
    <row r="224" s="2" customFormat="1">
      <c r="A224" s="39"/>
      <c r="B224" s="40"/>
      <c r="C224" s="41"/>
      <c r="D224" s="226" t="s">
        <v>142</v>
      </c>
      <c r="E224" s="41"/>
      <c r="F224" s="227" t="s">
        <v>837</v>
      </c>
      <c r="G224" s="41"/>
      <c r="H224" s="41"/>
      <c r="I224" s="228"/>
      <c r="J224" s="41"/>
      <c r="K224" s="41"/>
      <c r="L224" s="45"/>
      <c r="M224" s="229"/>
      <c r="N224" s="230"/>
      <c r="O224" s="85"/>
      <c r="P224" s="85"/>
      <c r="Q224" s="85"/>
      <c r="R224" s="85"/>
      <c r="S224" s="85"/>
      <c r="T224" s="86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T224" s="18" t="s">
        <v>142</v>
      </c>
      <c r="AU224" s="18" t="s">
        <v>80</v>
      </c>
    </row>
    <row r="225" s="2" customFormat="1">
      <c r="A225" s="39"/>
      <c r="B225" s="40"/>
      <c r="C225" s="41"/>
      <c r="D225" s="231" t="s">
        <v>144</v>
      </c>
      <c r="E225" s="41"/>
      <c r="F225" s="232" t="s">
        <v>838</v>
      </c>
      <c r="G225" s="41"/>
      <c r="H225" s="41"/>
      <c r="I225" s="228"/>
      <c r="J225" s="41"/>
      <c r="K225" s="41"/>
      <c r="L225" s="45"/>
      <c r="M225" s="276"/>
      <c r="N225" s="277"/>
      <c r="O225" s="278"/>
      <c r="P225" s="278"/>
      <c r="Q225" s="278"/>
      <c r="R225" s="278"/>
      <c r="S225" s="278"/>
      <c r="T225" s="27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T225" s="18" t="s">
        <v>144</v>
      </c>
      <c r="AU225" s="18" t="s">
        <v>80</v>
      </c>
    </row>
    <row r="226" s="2" customFormat="1" ht="6.96" customHeight="1">
      <c r="A226" s="39"/>
      <c r="B226" s="60"/>
      <c r="C226" s="61"/>
      <c r="D226" s="61"/>
      <c r="E226" s="61"/>
      <c r="F226" s="61"/>
      <c r="G226" s="61"/>
      <c r="H226" s="61"/>
      <c r="I226" s="61"/>
      <c r="J226" s="61"/>
      <c r="K226" s="61"/>
      <c r="L226" s="45"/>
      <c r="M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</row>
  </sheetData>
  <sheetProtection sheet="1" autoFilter="0" formatColumns="0" formatRows="0" objects="1" scenarios="1" spinCount="100000" saltValue="2jdnmjJYN70b4uB9tODpW40LEcy0ayrnQ1wuFlPxh06cMDFPU/6vZDRHoER+UCjfiZZ89h3wXK5WtsMaxzwWog==" hashValue="93Lwzw9LU/vh6OxlLgoaRej/57FIcVLsSPuGER4HPw51a4WOY8cZNO+MLlPuJiSRBU2u86Y3iRQkxCuAh0iZTw==" algorithmName="SHA-512" password="CC35"/>
  <autoFilter ref="C91:K225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0:H80"/>
    <mergeCell ref="E82:H82"/>
    <mergeCell ref="E84:H84"/>
    <mergeCell ref="L2:V2"/>
  </mergeCells>
  <hyperlinks>
    <hyperlink ref="F97" r:id="rId1" display="https://podminky.urs.cz/item/CS_URS_2021_01/113202111"/>
    <hyperlink ref="F102" r:id="rId2" display="https://podminky.urs.cz/item/CS_URS_2021_01/122251101"/>
    <hyperlink ref="F109" r:id="rId3" display="https://podminky.urs.cz/item/CS_URS_2021_01/132251102"/>
    <hyperlink ref="F114" r:id="rId4" display="https://podminky.urs.cz/item/CS_URS_2021_01/162451105"/>
    <hyperlink ref="F119" r:id="rId5" display="https://podminky.urs.cz/item/CS_URS_2021_01/171201231"/>
    <hyperlink ref="F124" r:id="rId6" display="https://podminky.urs.cz/item/CS_URS_2021_01/171251201"/>
    <hyperlink ref="F129" r:id="rId7" display="https://podminky.urs.cz/item/CS_URS_2021_01/174151101"/>
    <hyperlink ref="F142" r:id="rId8" display="https://podminky.urs.cz/item/CS_URS_2021_01/181351103"/>
    <hyperlink ref="F150" r:id="rId9" display="https://podminky.urs.cz/item/CS_URS_2021_01/181411131"/>
    <hyperlink ref="F158" r:id="rId10" display="https://podminky.urs.cz/item/CS_URS_2021_01/181951112"/>
    <hyperlink ref="F169" r:id="rId11" display="https://podminky.urs.cz/item/CS_URS_2021_01/564851111"/>
    <hyperlink ref="F173" r:id="rId12" display="https://podminky.urs.cz/item/CS_URS_2021_01/596211111"/>
    <hyperlink ref="F182" r:id="rId13" display="https://podminky.urs.cz/item/CS_URS_2021_01/916231213"/>
    <hyperlink ref="F190" r:id="rId14" display="https://podminky.urs.cz/item/CS_URS_2021_01/916991121"/>
    <hyperlink ref="F200" r:id="rId15" display="https://podminky.urs.cz/item/CS_URS_2021_01/936174311"/>
    <hyperlink ref="F208" r:id="rId16" display="https://podminky.urs.cz/item/CS_URS_2021_01/997013861"/>
    <hyperlink ref="F213" r:id="rId17" display="https://podminky.urs.cz/item/CS_URS_2021_01/997211511"/>
    <hyperlink ref="F219" r:id="rId18" display="https://podminky.urs.cz/item/CS_URS_2021_01/997211519"/>
    <hyperlink ref="F225" r:id="rId19" display="https://podminky.urs.cz/item/CS_URS_2021_01/9982230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0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99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21"/>
      <c r="AT3" s="18" t="s">
        <v>80</v>
      </c>
    </row>
    <row r="4" s="1" customFormat="1" ht="24.96" customHeight="1">
      <c r="B4" s="21"/>
      <c r="D4" s="141" t="s">
        <v>100</v>
      </c>
      <c r="L4" s="21"/>
      <c r="M4" s="14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3" t="s">
        <v>16</v>
      </c>
      <c r="L6" s="21"/>
    </row>
    <row r="7" s="1" customFormat="1" ht="16.5" customHeight="1">
      <c r="B7" s="21"/>
      <c r="E7" s="144" t="str">
        <f>'Rekapitulace stavby'!K6</f>
        <v>Regenerace sídliště v Bystřici pod Hostýnem - 1.etapa - ulice U Mlékárny</v>
      </c>
      <c r="F7" s="143"/>
      <c r="G7" s="143"/>
      <c r="H7" s="143"/>
      <c r="L7" s="21"/>
    </row>
    <row r="8" s="1" customFormat="1" ht="12" customHeight="1">
      <c r="B8" s="21"/>
      <c r="D8" s="143" t="s">
        <v>101</v>
      </c>
      <c r="L8" s="21"/>
    </row>
    <row r="9" s="2" customFormat="1" ht="16.5" customHeight="1">
      <c r="A9" s="39"/>
      <c r="B9" s="45"/>
      <c r="C9" s="39"/>
      <c r="D9" s="39"/>
      <c r="E9" s="144" t="s">
        <v>1173</v>
      </c>
      <c r="F9" s="39"/>
      <c r="G9" s="39"/>
      <c r="H9" s="39"/>
      <c r="I9" s="39"/>
      <c r="J9" s="39"/>
      <c r="K9" s="39"/>
      <c r="L9" s="14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43" t="s">
        <v>103</v>
      </c>
      <c r="E10" s="39"/>
      <c r="F10" s="39"/>
      <c r="G10" s="39"/>
      <c r="H10" s="39"/>
      <c r="I10" s="39"/>
      <c r="J10" s="39"/>
      <c r="K10" s="39"/>
      <c r="L10" s="14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46" t="s">
        <v>1173</v>
      </c>
      <c r="F11" s="39"/>
      <c r="G11" s="39"/>
      <c r="H11" s="39"/>
      <c r="I11" s="39"/>
      <c r="J11" s="39"/>
      <c r="K11" s="39"/>
      <c r="L11" s="14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14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43" t="s">
        <v>18</v>
      </c>
      <c r="E13" s="39"/>
      <c r="F13" s="134" t="s">
        <v>19</v>
      </c>
      <c r="G13" s="39"/>
      <c r="H13" s="39"/>
      <c r="I13" s="143" t="s">
        <v>20</v>
      </c>
      <c r="J13" s="134" t="s">
        <v>19</v>
      </c>
      <c r="K13" s="39"/>
      <c r="L13" s="14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3" t="s">
        <v>21</v>
      </c>
      <c r="E14" s="39"/>
      <c r="F14" s="134" t="s">
        <v>22</v>
      </c>
      <c r="G14" s="39"/>
      <c r="H14" s="39"/>
      <c r="I14" s="143" t="s">
        <v>23</v>
      </c>
      <c r="J14" s="147" t="str">
        <f>'Rekapitulace stavby'!AN8</f>
        <v>18. 11. 2021</v>
      </c>
      <c r="K14" s="39"/>
      <c r="L14" s="14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14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43" t="s">
        <v>25</v>
      </c>
      <c r="E16" s="39"/>
      <c r="F16" s="39"/>
      <c r="G16" s="39"/>
      <c r="H16" s="39"/>
      <c r="I16" s="143" t="s">
        <v>26</v>
      </c>
      <c r="J16" s="134" t="s">
        <v>19</v>
      </c>
      <c r="K16" s="39"/>
      <c r="L16" s="14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34" t="s">
        <v>22</v>
      </c>
      <c r="F17" s="39"/>
      <c r="G17" s="39"/>
      <c r="H17" s="39"/>
      <c r="I17" s="143" t="s">
        <v>27</v>
      </c>
      <c r="J17" s="134" t="s">
        <v>19</v>
      </c>
      <c r="K17" s="39"/>
      <c r="L17" s="14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14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43" t="s">
        <v>28</v>
      </c>
      <c r="E19" s="39"/>
      <c r="F19" s="39"/>
      <c r="G19" s="39"/>
      <c r="H19" s="39"/>
      <c r="I19" s="143" t="s">
        <v>26</v>
      </c>
      <c r="J19" s="34" t="str">
        <f>'Rekapitulace stavby'!AN13</f>
        <v>Vyplň údaj</v>
      </c>
      <c r="K19" s="39"/>
      <c r="L19" s="14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34"/>
      <c r="G20" s="134"/>
      <c r="H20" s="134"/>
      <c r="I20" s="143" t="s">
        <v>27</v>
      </c>
      <c r="J20" s="34" t="str">
        <f>'Rekapitulace stavby'!AN14</f>
        <v>Vyplň údaj</v>
      </c>
      <c r="K20" s="39"/>
      <c r="L20" s="14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14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43" t="s">
        <v>30</v>
      </c>
      <c r="E22" s="39"/>
      <c r="F22" s="39"/>
      <c r="G22" s="39"/>
      <c r="H22" s="39"/>
      <c r="I22" s="143" t="s">
        <v>26</v>
      </c>
      <c r="J22" s="134" t="s">
        <v>19</v>
      </c>
      <c r="K22" s="39"/>
      <c r="L22" s="14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34" t="s">
        <v>31</v>
      </c>
      <c r="F23" s="39"/>
      <c r="G23" s="39"/>
      <c r="H23" s="39"/>
      <c r="I23" s="143" t="s">
        <v>27</v>
      </c>
      <c r="J23" s="134" t="s">
        <v>19</v>
      </c>
      <c r="K23" s="39"/>
      <c r="L23" s="14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14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43" t="s">
        <v>33</v>
      </c>
      <c r="E25" s="39"/>
      <c r="F25" s="39"/>
      <c r="G25" s="39"/>
      <c r="H25" s="39"/>
      <c r="I25" s="143" t="s">
        <v>26</v>
      </c>
      <c r="J25" s="134" t="str">
        <f>IF('Rekapitulace stavby'!AN19="","",'Rekapitulace stavby'!AN19)</f>
        <v/>
      </c>
      <c r="K25" s="39"/>
      <c r="L25" s="14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34" t="str">
        <f>IF('Rekapitulace stavby'!E20="","",'Rekapitulace stavby'!E20)</f>
        <v xml:space="preserve"> </v>
      </c>
      <c r="F26" s="39"/>
      <c r="G26" s="39"/>
      <c r="H26" s="39"/>
      <c r="I26" s="143" t="s">
        <v>27</v>
      </c>
      <c r="J26" s="134" t="str">
        <f>IF('Rekapitulace stavby'!AN20="","",'Rekapitulace stavby'!AN20)</f>
        <v/>
      </c>
      <c r="K26" s="39"/>
      <c r="L26" s="14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145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43" t="s">
        <v>35</v>
      </c>
      <c r="E28" s="39"/>
      <c r="F28" s="39"/>
      <c r="G28" s="39"/>
      <c r="H28" s="39"/>
      <c r="I28" s="39"/>
      <c r="J28" s="39"/>
      <c r="K28" s="39"/>
      <c r="L28" s="14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48"/>
      <c r="B29" s="149"/>
      <c r="C29" s="148"/>
      <c r="D29" s="148"/>
      <c r="E29" s="150" t="s">
        <v>1174</v>
      </c>
      <c r="F29" s="150"/>
      <c r="G29" s="150"/>
      <c r="H29" s="150"/>
      <c r="I29" s="148"/>
      <c r="J29" s="148"/>
      <c r="K29" s="148"/>
      <c r="L29" s="151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14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2"/>
      <c r="E31" s="152"/>
      <c r="F31" s="152"/>
      <c r="G31" s="152"/>
      <c r="H31" s="152"/>
      <c r="I31" s="152"/>
      <c r="J31" s="152"/>
      <c r="K31" s="152"/>
      <c r="L31" s="14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53" t="s">
        <v>37</v>
      </c>
      <c r="E32" s="39"/>
      <c r="F32" s="39"/>
      <c r="G32" s="39"/>
      <c r="H32" s="39"/>
      <c r="I32" s="39"/>
      <c r="J32" s="154">
        <f>ROUND(J89, 2)</f>
        <v>0</v>
      </c>
      <c r="K32" s="39"/>
      <c r="L32" s="14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2"/>
      <c r="E33" s="152"/>
      <c r="F33" s="152"/>
      <c r="G33" s="152"/>
      <c r="H33" s="152"/>
      <c r="I33" s="152"/>
      <c r="J33" s="152"/>
      <c r="K33" s="152"/>
      <c r="L33" s="14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55" t="s">
        <v>39</v>
      </c>
      <c r="G34" s="39"/>
      <c r="H34" s="39"/>
      <c r="I34" s="155" t="s">
        <v>38</v>
      </c>
      <c r="J34" s="155" t="s">
        <v>40</v>
      </c>
      <c r="K34" s="39"/>
      <c r="L34" s="14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56" t="s">
        <v>41</v>
      </c>
      <c r="E35" s="143" t="s">
        <v>42</v>
      </c>
      <c r="F35" s="157">
        <f>ROUND((SUM(BE89:BE123)),  2)</f>
        <v>0</v>
      </c>
      <c r="G35" s="39"/>
      <c r="H35" s="39"/>
      <c r="I35" s="158">
        <v>0.20999999999999999</v>
      </c>
      <c r="J35" s="157">
        <f>ROUND(((SUM(BE89:BE123))*I35),  2)</f>
        <v>0</v>
      </c>
      <c r="K35" s="39"/>
      <c r="L35" s="14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43" t="s">
        <v>43</v>
      </c>
      <c r="F36" s="157">
        <f>ROUND((SUM(BF89:BF123)),  2)</f>
        <v>0</v>
      </c>
      <c r="G36" s="39"/>
      <c r="H36" s="39"/>
      <c r="I36" s="158">
        <v>0.14999999999999999</v>
      </c>
      <c r="J36" s="157">
        <f>ROUND(((SUM(BF89:BF123))*I36),  2)</f>
        <v>0</v>
      </c>
      <c r="K36" s="39"/>
      <c r="L36" s="14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3" t="s">
        <v>44</v>
      </c>
      <c r="F37" s="157">
        <f>ROUND((SUM(BG89:BG123)),  2)</f>
        <v>0</v>
      </c>
      <c r="G37" s="39"/>
      <c r="H37" s="39"/>
      <c r="I37" s="158">
        <v>0.20999999999999999</v>
      </c>
      <c r="J37" s="157">
        <f>0</f>
        <v>0</v>
      </c>
      <c r="K37" s="39"/>
      <c r="L37" s="14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43" t="s">
        <v>45</v>
      </c>
      <c r="F38" s="157">
        <f>ROUND((SUM(BH89:BH123)),  2)</f>
        <v>0</v>
      </c>
      <c r="G38" s="39"/>
      <c r="H38" s="39"/>
      <c r="I38" s="158">
        <v>0.14999999999999999</v>
      </c>
      <c r="J38" s="157">
        <f>0</f>
        <v>0</v>
      </c>
      <c r="K38" s="39"/>
      <c r="L38" s="14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43" t="s">
        <v>46</v>
      </c>
      <c r="F39" s="157">
        <f>ROUND((SUM(BI89:BI123)),  2)</f>
        <v>0</v>
      </c>
      <c r="G39" s="39"/>
      <c r="H39" s="39"/>
      <c r="I39" s="158">
        <v>0</v>
      </c>
      <c r="J39" s="157">
        <f>0</f>
        <v>0</v>
      </c>
      <c r="K39" s="39"/>
      <c r="L39" s="14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14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59"/>
      <c r="D41" s="160" t="s">
        <v>47</v>
      </c>
      <c r="E41" s="161"/>
      <c r="F41" s="161"/>
      <c r="G41" s="162" t="s">
        <v>48</v>
      </c>
      <c r="H41" s="163" t="s">
        <v>49</v>
      </c>
      <c r="I41" s="161"/>
      <c r="J41" s="164">
        <f>SUM(J32:J39)</f>
        <v>0</v>
      </c>
      <c r="K41" s="165"/>
      <c r="L41" s="145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45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6" s="2" customFormat="1" ht="6.96" customHeight="1">
      <c r="A46" s="39"/>
      <c r="B46" s="168"/>
      <c r="C46" s="169"/>
      <c r="D46" s="169"/>
      <c r="E46" s="169"/>
      <c r="F46" s="169"/>
      <c r="G46" s="169"/>
      <c r="H46" s="169"/>
      <c r="I46" s="169"/>
      <c r="J46" s="169"/>
      <c r="K46" s="169"/>
      <c r="L46" s="14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24.96" customHeight="1">
      <c r="A47" s="39"/>
      <c r="B47" s="40"/>
      <c r="C47" s="24" t="s">
        <v>105</v>
      </c>
      <c r="D47" s="41"/>
      <c r="E47" s="41"/>
      <c r="F47" s="41"/>
      <c r="G47" s="41"/>
      <c r="H47" s="41"/>
      <c r="I47" s="41"/>
      <c r="J47" s="41"/>
      <c r="K47" s="41"/>
      <c r="L47" s="14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14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16</v>
      </c>
      <c r="D49" s="41"/>
      <c r="E49" s="41"/>
      <c r="F49" s="41"/>
      <c r="G49" s="41"/>
      <c r="H49" s="41"/>
      <c r="I49" s="41"/>
      <c r="J49" s="41"/>
      <c r="K49" s="41"/>
      <c r="L49" s="14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170" t="str">
        <f>E7</f>
        <v>Regenerace sídliště v Bystřici pod Hostýnem - 1.etapa - ulice U Mlékárny</v>
      </c>
      <c r="F50" s="33"/>
      <c r="G50" s="33"/>
      <c r="H50" s="33"/>
      <c r="I50" s="41"/>
      <c r="J50" s="41"/>
      <c r="K50" s="41"/>
      <c r="L50" s="14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1" customFormat="1" ht="12" customHeight="1">
      <c r="B51" s="22"/>
      <c r="C51" s="33" t="s">
        <v>101</v>
      </c>
      <c r="D51" s="23"/>
      <c r="E51" s="23"/>
      <c r="F51" s="23"/>
      <c r="G51" s="23"/>
      <c r="H51" s="23"/>
      <c r="I51" s="23"/>
      <c r="J51" s="23"/>
      <c r="K51" s="23"/>
      <c r="L51" s="21"/>
    </row>
    <row r="52" s="2" customFormat="1" ht="16.5" customHeight="1">
      <c r="A52" s="39"/>
      <c r="B52" s="40"/>
      <c r="C52" s="41"/>
      <c r="D52" s="41"/>
      <c r="E52" s="170" t="s">
        <v>1173</v>
      </c>
      <c r="F52" s="41"/>
      <c r="G52" s="41"/>
      <c r="H52" s="41"/>
      <c r="I52" s="41"/>
      <c r="J52" s="41"/>
      <c r="K52" s="41"/>
      <c r="L52" s="14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12" customHeight="1">
      <c r="A53" s="39"/>
      <c r="B53" s="40"/>
      <c r="C53" s="33" t="s">
        <v>103</v>
      </c>
      <c r="D53" s="41"/>
      <c r="E53" s="41"/>
      <c r="F53" s="41"/>
      <c r="G53" s="41"/>
      <c r="H53" s="41"/>
      <c r="I53" s="41"/>
      <c r="J53" s="41"/>
      <c r="K53" s="41"/>
      <c r="L53" s="14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6.5" customHeight="1">
      <c r="A54" s="39"/>
      <c r="B54" s="40"/>
      <c r="C54" s="41"/>
      <c r="D54" s="41"/>
      <c r="E54" s="70" t="str">
        <f>E11</f>
        <v>VRN - Vedlejší rozpočtové náklady</v>
      </c>
      <c r="F54" s="41"/>
      <c r="G54" s="41"/>
      <c r="H54" s="41"/>
      <c r="I54" s="41"/>
      <c r="J54" s="41"/>
      <c r="K54" s="41"/>
      <c r="L54" s="14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6.96" customHeight="1">
      <c r="A55" s="39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14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2" customHeight="1">
      <c r="A56" s="39"/>
      <c r="B56" s="40"/>
      <c r="C56" s="33" t="s">
        <v>21</v>
      </c>
      <c r="D56" s="41"/>
      <c r="E56" s="41"/>
      <c r="F56" s="28" t="str">
        <f>F14</f>
        <v>Bystřice pod Hostýnem</v>
      </c>
      <c r="G56" s="41"/>
      <c r="H56" s="41"/>
      <c r="I56" s="33" t="s">
        <v>23</v>
      </c>
      <c r="J56" s="73" t="str">
        <f>IF(J14="","",J14)</f>
        <v>18. 11. 2021</v>
      </c>
      <c r="K56" s="41"/>
      <c r="L56" s="14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14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5.15" customHeight="1">
      <c r="A58" s="39"/>
      <c r="B58" s="40"/>
      <c r="C58" s="33" t="s">
        <v>25</v>
      </c>
      <c r="D58" s="41"/>
      <c r="E58" s="41"/>
      <c r="F58" s="28" t="str">
        <f>E17</f>
        <v>Bystřice pod Hostýnem</v>
      </c>
      <c r="G58" s="41"/>
      <c r="H58" s="41"/>
      <c r="I58" s="33" t="s">
        <v>30</v>
      </c>
      <c r="J58" s="37" t="str">
        <f>E23</f>
        <v>ViaDesigne s.r.o.</v>
      </c>
      <c r="K58" s="41"/>
      <c r="L58" s="14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15.15" customHeight="1">
      <c r="A59" s="39"/>
      <c r="B59" s="40"/>
      <c r="C59" s="33" t="s">
        <v>28</v>
      </c>
      <c r="D59" s="41"/>
      <c r="E59" s="41"/>
      <c r="F59" s="28" t="str">
        <f>IF(E20="","",E20)</f>
        <v>Vyplň údaj</v>
      </c>
      <c r="G59" s="41"/>
      <c r="H59" s="41"/>
      <c r="I59" s="33" t="s">
        <v>33</v>
      </c>
      <c r="J59" s="37" t="str">
        <f>E26</f>
        <v xml:space="preserve"> </v>
      </c>
      <c r="K59" s="41"/>
      <c r="L59" s="14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0.32" customHeight="1">
      <c r="A60" s="39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145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29.28" customHeight="1">
      <c r="A61" s="39"/>
      <c r="B61" s="40"/>
      <c r="C61" s="171" t="s">
        <v>106</v>
      </c>
      <c r="D61" s="172"/>
      <c r="E61" s="172"/>
      <c r="F61" s="172"/>
      <c r="G61" s="172"/>
      <c r="H61" s="172"/>
      <c r="I61" s="172"/>
      <c r="J61" s="173" t="s">
        <v>107</v>
      </c>
      <c r="K61" s="172"/>
      <c r="L61" s="145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4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2.8" customHeight="1">
      <c r="A63" s="39"/>
      <c r="B63" s="40"/>
      <c r="C63" s="174" t="s">
        <v>69</v>
      </c>
      <c r="D63" s="41"/>
      <c r="E63" s="41"/>
      <c r="F63" s="41"/>
      <c r="G63" s="41"/>
      <c r="H63" s="41"/>
      <c r="I63" s="41"/>
      <c r="J63" s="103">
        <f>J89</f>
        <v>0</v>
      </c>
      <c r="K63" s="41"/>
      <c r="L63" s="14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U63" s="18" t="s">
        <v>108</v>
      </c>
    </row>
    <row r="64" s="9" customFormat="1" ht="24.96" customHeight="1">
      <c r="A64" s="9"/>
      <c r="B64" s="175"/>
      <c r="C64" s="176"/>
      <c r="D64" s="177" t="s">
        <v>1173</v>
      </c>
      <c r="E64" s="178"/>
      <c r="F64" s="178"/>
      <c r="G64" s="178"/>
      <c r="H64" s="178"/>
      <c r="I64" s="178"/>
      <c r="J64" s="179">
        <f>J90</f>
        <v>0</v>
      </c>
      <c r="K64" s="176"/>
      <c r="L64" s="18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1"/>
      <c r="C65" s="126"/>
      <c r="D65" s="182" t="s">
        <v>1175</v>
      </c>
      <c r="E65" s="183"/>
      <c r="F65" s="183"/>
      <c r="G65" s="183"/>
      <c r="H65" s="183"/>
      <c r="I65" s="183"/>
      <c r="J65" s="184">
        <f>J91</f>
        <v>0</v>
      </c>
      <c r="K65" s="126"/>
      <c r="L65" s="185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1"/>
      <c r="C66" s="126"/>
      <c r="D66" s="182" t="s">
        <v>1176</v>
      </c>
      <c r="E66" s="183"/>
      <c r="F66" s="183"/>
      <c r="G66" s="183"/>
      <c r="H66" s="183"/>
      <c r="I66" s="183"/>
      <c r="J66" s="184">
        <f>J104</f>
        <v>0</v>
      </c>
      <c r="K66" s="126"/>
      <c r="L66" s="185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1"/>
      <c r="C67" s="126"/>
      <c r="D67" s="182" t="s">
        <v>1177</v>
      </c>
      <c r="E67" s="183"/>
      <c r="F67" s="183"/>
      <c r="G67" s="183"/>
      <c r="H67" s="183"/>
      <c r="I67" s="183"/>
      <c r="J67" s="184">
        <f>J120</f>
        <v>0</v>
      </c>
      <c r="K67" s="126"/>
      <c r="L67" s="185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39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14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6.96" customHeight="1">
      <c r="A69" s="39"/>
      <c r="B69" s="60"/>
      <c r="C69" s="61"/>
      <c r="D69" s="61"/>
      <c r="E69" s="61"/>
      <c r="F69" s="61"/>
      <c r="G69" s="61"/>
      <c r="H69" s="61"/>
      <c r="I69" s="61"/>
      <c r="J69" s="61"/>
      <c r="K69" s="61"/>
      <c r="L69" s="14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3" s="2" customFormat="1" ht="6.96" customHeight="1">
      <c r="A73" s="39"/>
      <c r="B73" s="62"/>
      <c r="C73" s="63"/>
      <c r="D73" s="63"/>
      <c r="E73" s="63"/>
      <c r="F73" s="63"/>
      <c r="G73" s="63"/>
      <c r="H73" s="63"/>
      <c r="I73" s="63"/>
      <c r="J73" s="63"/>
      <c r="K73" s="63"/>
      <c r="L73" s="14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24.96" customHeight="1">
      <c r="A74" s="39"/>
      <c r="B74" s="40"/>
      <c r="C74" s="24" t="s">
        <v>118</v>
      </c>
      <c r="D74" s="41"/>
      <c r="E74" s="41"/>
      <c r="F74" s="41"/>
      <c r="G74" s="41"/>
      <c r="H74" s="41"/>
      <c r="I74" s="41"/>
      <c r="J74" s="41"/>
      <c r="K74" s="41"/>
      <c r="L74" s="14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14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16</v>
      </c>
      <c r="D76" s="41"/>
      <c r="E76" s="41"/>
      <c r="F76" s="41"/>
      <c r="G76" s="41"/>
      <c r="H76" s="41"/>
      <c r="I76" s="41"/>
      <c r="J76" s="41"/>
      <c r="K76" s="41"/>
      <c r="L76" s="14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6.5" customHeight="1">
      <c r="A77" s="39"/>
      <c r="B77" s="40"/>
      <c r="C77" s="41"/>
      <c r="D77" s="41"/>
      <c r="E77" s="170" t="str">
        <f>E7</f>
        <v>Regenerace sídliště v Bystřici pod Hostýnem - 1.etapa - ulice U Mlékárny</v>
      </c>
      <c r="F77" s="33"/>
      <c r="G77" s="33"/>
      <c r="H77" s="33"/>
      <c r="I77" s="41"/>
      <c r="J77" s="41"/>
      <c r="K77" s="41"/>
      <c r="L77" s="14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1" customFormat="1" ht="12" customHeight="1">
      <c r="B78" s="22"/>
      <c r="C78" s="33" t="s">
        <v>101</v>
      </c>
      <c r="D78" s="23"/>
      <c r="E78" s="23"/>
      <c r="F78" s="23"/>
      <c r="G78" s="23"/>
      <c r="H78" s="23"/>
      <c r="I78" s="23"/>
      <c r="J78" s="23"/>
      <c r="K78" s="23"/>
      <c r="L78" s="21"/>
    </row>
    <row r="79" s="2" customFormat="1" ht="16.5" customHeight="1">
      <c r="A79" s="39"/>
      <c r="B79" s="40"/>
      <c r="C79" s="41"/>
      <c r="D79" s="41"/>
      <c r="E79" s="170" t="s">
        <v>1173</v>
      </c>
      <c r="F79" s="41"/>
      <c r="G79" s="41"/>
      <c r="H79" s="41"/>
      <c r="I79" s="41"/>
      <c r="J79" s="41"/>
      <c r="K79" s="41"/>
      <c r="L79" s="14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2" customHeight="1">
      <c r="A80" s="39"/>
      <c r="B80" s="40"/>
      <c r="C80" s="33" t="s">
        <v>103</v>
      </c>
      <c r="D80" s="41"/>
      <c r="E80" s="41"/>
      <c r="F80" s="41"/>
      <c r="G80" s="41"/>
      <c r="H80" s="41"/>
      <c r="I80" s="41"/>
      <c r="J80" s="41"/>
      <c r="K80" s="41"/>
      <c r="L80" s="14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6.5" customHeight="1">
      <c r="A81" s="39"/>
      <c r="B81" s="40"/>
      <c r="C81" s="41"/>
      <c r="D81" s="41"/>
      <c r="E81" s="70" t="str">
        <f>E11</f>
        <v>VRN - Vedlejší rozpočtové náklady</v>
      </c>
      <c r="F81" s="41"/>
      <c r="G81" s="41"/>
      <c r="H81" s="41"/>
      <c r="I81" s="41"/>
      <c r="J81" s="41"/>
      <c r="K81" s="41"/>
      <c r="L81" s="14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6.96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4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2" customHeight="1">
      <c r="A83" s="39"/>
      <c r="B83" s="40"/>
      <c r="C83" s="33" t="s">
        <v>21</v>
      </c>
      <c r="D83" s="41"/>
      <c r="E83" s="41"/>
      <c r="F83" s="28" t="str">
        <f>F14</f>
        <v>Bystřice pod Hostýnem</v>
      </c>
      <c r="G83" s="41"/>
      <c r="H83" s="41"/>
      <c r="I83" s="33" t="s">
        <v>23</v>
      </c>
      <c r="J83" s="73" t="str">
        <f>IF(J14="","",J14)</f>
        <v>18. 11. 2021</v>
      </c>
      <c r="K83" s="41"/>
      <c r="L83" s="14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6.96" customHeight="1">
      <c r="A84" s="39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14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5.15" customHeight="1">
      <c r="A85" s="39"/>
      <c r="B85" s="40"/>
      <c r="C85" s="33" t="s">
        <v>25</v>
      </c>
      <c r="D85" s="41"/>
      <c r="E85" s="41"/>
      <c r="F85" s="28" t="str">
        <f>E17</f>
        <v>Bystřice pod Hostýnem</v>
      </c>
      <c r="G85" s="41"/>
      <c r="H85" s="41"/>
      <c r="I85" s="33" t="s">
        <v>30</v>
      </c>
      <c r="J85" s="37" t="str">
        <f>E23</f>
        <v>ViaDesigne s.r.o.</v>
      </c>
      <c r="K85" s="41"/>
      <c r="L85" s="14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5.15" customHeight="1">
      <c r="A86" s="39"/>
      <c r="B86" s="40"/>
      <c r="C86" s="33" t="s">
        <v>28</v>
      </c>
      <c r="D86" s="41"/>
      <c r="E86" s="41"/>
      <c r="F86" s="28" t="str">
        <f>IF(E20="","",E20)</f>
        <v>Vyplň údaj</v>
      </c>
      <c r="G86" s="41"/>
      <c r="H86" s="41"/>
      <c r="I86" s="33" t="s">
        <v>33</v>
      </c>
      <c r="J86" s="37" t="str">
        <f>E26</f>
        <v xml:space="preserve"> </v>
      </c>
      <c r="K86" s="41"/>
      <c r="L86" s="14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0.32" customHeight="1">
      <c r="A87" s="39"/>
      <c r="B87" s="40"/>
      <c r="C87" s="41"/>
      <c r="D87" s="41"/>
      <c r="E87" s="41"/>
      <c r="F87" s="41"/>
      <c r="G87" s="41"/>
      <c r="H87" s="41"/>
      <c r="I87" s="41"/>
      <c r="J87" s="41"/>
      <c r="K87" s="41"/>
      <c r="L87" s="14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11" customFormat="1" ht="29.28" customHeight="1">
      <c r="A88" s="186"/>
      <c r="B88" s="187"/>
      <c r="C88" s="188" t="s">
        <v>119</v>
      </c>
      <c r="D88" s="189" t="s">
        <v>56</v>
      </c>
      <c r="E88" s="189" t="s">
        <v>52</v>
      </c>
      <c r="F88" s="189" t="s">
        <v>53</v>
      </c>
      <c r="G88" s="189" t="s">
        <v>120</v>
      </c>
      <c r="H88" s="189" t="s">
        <v>121</v>
      </c>
      <c r="I88" s="189" t="s">
        <v>122</v>
      </c>
      <c r="J88" s="189" t="s">
        <v>107</v>
      </c>
      <c r="K88" s="190" t="s">
        <v>123</v>
      </c>
      <c r="L88" s="191"/>
      <c r="M88" s="93" t="s">
        <v>19</v>
      </c>
      <c r="N88" s="94" t="s">
        <v>41</v>
      </c>
      <c r="O88" s="94" t="s">
        <v>124</v>
      </c>
      <c r="P88" s="94" t="s">
        <v>125</v>
      </c>
      <c r="Q88" s="94" t="s">
        <v>126</v>
      </c>
      <c r="R88" s="94" t="s">
        <v>127</v>
      </c>
      <c r="S88" s="94" t="s">
        <v>128</v>
      </c>
      <c r="T88" s="95" t="s">
        <v>129</v>
      </c>
      <c r="U88" s="186"/>
      <c r="V88" s="186"/>
      <c r="W88" s="186"/>
      <c r="X88" s="186"/>
      <c r="Y88" s="186"/>
      <c r="Z88" s="186"/>
      <c r="AA88" s="186"/>
      <c r="AB88" s="186"/>
      <c r="AC88" s="186"/>
      <c r="AD88" s="186"/>
      <c r="AE88" s="186"/>
    </row>
    <row r="89" s="2" customFormat="1" ht="22.8" customHeight="1">
      <c r="A89" s="39"/>
      <c r="B89" s="40"/>
      <c r="C89" s="100" t="s">
        <v>130</v>
      </c>
      <c r="D89" s="41"/>
      <c r="E89" s="41"/>
      <c r="F89" s="41"/>
      <c r="G89" s="41"/>
      <c r="H89" s="41"/>
      <c r="I89" s="41"/>
      <c r="J89" s="192">
        <f>BK89</f>
        <v>0</v>
      </c>
      <c r="K89" s="41"/>
      <c r="L89" s="45"/>
      <c r="M89" s="96"/>
      <c r="N89" s="193"/>
      <c r="O89" s="97"/>
      <c r="P89" s="194">
        <f>P90</f>
        <v>0</v>
      </c>
      <c r="Q89" s="97"/>
      <c r="R89" s="194">
        <f>R90</f>
        <v>0</v>
      </c>
      <c r="S89" s="97"/>
      <c r="T89" s="195">
        <f>T90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18" t="s">
        <v>70</v>
      </c>
      <c r="AU89" s="18" t="s">
        <v>108</v>
      </c>
      <c r="BK89" s="196">
        <f>BK90</f>
        <v>0</v>
      </c>
    </row>
    <row r="90" s="12" customFormat="1" ht="25.92" customHeight="1">
      <c r="A90" s="12"/>
      <c r="B90" s="197"/>
      <c r="C90" s="198"/>
      <c r="D90" s="199" t="s">
        <v>70</v>
      </c>
      <c r="E90" s="200" t="s">
        <v>96</v>
      </c>
      <c r="F90" s="200" t="s">
        <v>97</v>
      </c>
      <c r="G90" s="198"/>
      <c r="H90" s="198"/>
      <c r="I90" s="201"/>
      <c r="J90" s="202">
        <f>BK90</f>
        <v>0</v>
      </c>
      <c r="K90" s="198"/>
      <c r="L90" s="203"/>
      <c r="M90" s="204"/>
      <c r="N90" s="205"/>
      <c r="O90" s="205"/>
      <c r="P90" s="206">
        <f>P91+P104+P120</f>
        <v>0</v>
      </c>
      <c r="Q90" s="205"/>
      <c r="R90" s="206">
        <f>R91+R104+R120</f>
        <v>0</v>
      </c>
      <c r="S90" s="205"/>
      <c r="T90" s="207">
        <f>T91+T104+T120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8" t="s">
        <v>170</v>
      </c>
      <c r="AT90" s="209" t="s">
        <v>70</v>
      </c>
      <c r="AU90" s="209" t="s">
        <v>71</v>
      </c>
      <c r="AY90" s="208" t="s">
        <v>133</v>
      </c>
      <c r="BK90" s="210">
        <f>BK91+BK104+BK120</f>
        <v>0</v>
      </c>
    </row>
    <row r="91" s="12" customFormat="1" ht="22.8" customHeight="1">
      <c r="A91" s="12"/>
      <c r="B91" s="197"/>
      <c r="C91" s="198"/>
      <c r="D91" s="199" t="s">
        <v>70</v>
      </c>
      <c r="E91" s="211" t="s">
        <v>1178</v>
      </c>
      <c r="F91" s="211" t="s">
        <v>1179</v>
      </c>
      <c r="G91" s="198"/>
      <c r="H91" s="198"/>
      <c r="I91" s="201"/>
      <c r="J91" s="212">
        <f>BK91</f>
        <v>0</v>
      </c>
      <c r="K91" s="198"/>
      <c r="L91" s="203"/>
      <c r="M91" s="204"/>
      <c r="N91" s="205"/>
      <c r="O91" s="205"/>
      <c r="P91" s="206">
        <f>SUM(P92:P103)</f>
        <v>0</v>
      </c>
      <c r="Q91" s="205"/>
      <c r="R91" s="206">
        <f>SUM(R92:R103)</f>
        <v>0</v>
      </c>
      <c r="S91" s="205"/>
      <c r="T91" s="207">
        <f>SUM(T92:T103)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8" t="s">
        <v>170</v>
      </c>
      <c r="AT91" s="209" t="s">
        <v>70</v>
      </c>
      <c r="AU91" s="209" t="s">
        <v>78</v>
      </c>
      <c r="AY91" s="208" t="s">
        <v>133</v>
      </c>
      <c r="BK91" s="210">
        <f>SUM(BK92:BK103)</f>
        <v>0</v>
      </c>
    </row>
    <row r="92" s="2" customFormat="1" ht="16.5" customHeight="1">
      <c r="A92" s="39"/>
      <c r="B92" s="40"/>
      <c r="C92" s="213" t="s">
        <v>78</v>
      </c>
      <c r="D92" s="213" t="s">
        <v>135</v>
      </c>
      <c r="E92" s="214" t="s">
        <v>1180</v>
      </c>
      <c r="F92" s="215" t="s">
        <v>1181</v>
      </c>
      <c r="G92" s="216" t="s">
        <v>1129</v>
      </c>
      <c r="H92" s="217">
        <v>1</v>
      </c>
      <c r="I92" s="218"/>
      <c r="J92" s="219">
        <f>ROUND(I92*H92,2)</f>
        <v>0</v>
      </c>
      <c r="K92" s="215" t="s">
        <v>19</v>
      </c>
      <c r="L92" s="45"/>
      <c r="M92" s="220" t="s">
        <v>19</v>
      </c>
      <c r="N92" s="221" t="s">
        <v>42</v>
      </c>
      <c r="O92" s="85"/>
      <c r="P92" s="222">
        <f>O92*H92</f>
        <v>0</v>
      </c>
      <c r="Q92" s="222">
        <v>0</v>
      </c>
      <c r="R92" s="222">
        <f>Q92*H92</f>
        <v>0</v>
      </c>
      <c r="S92" s="222">
        <v>0</v>
      </c>
      <c r="T92" s="223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24" t="s">
        <v>1182</v>
      </c>
      <c r="AT92" s="224" t="s">
        <v>135</v>
      </c>
      <c r="AU92" s="224" t="s">
        <v>80</v>
      </c>
      <c r="AY92" s="18" t="s">
        <v>133</v>
      </c>
      <c r="BE92" s="225">
        <f>IF(N92="základní",J92,0)</f>
        <v>0</v>
      </c>
      <c r="BF92" s="225">
        <f>IF(N92="snížená",J92,0)</f>
        <v>0</v>
      </c>
      <c r="BG92" s="225">
        <f>IF(N92="zákl. přenesená",J92,0)</f>
        <v>0</v>
      </c>
      <c r="BH92" s="225">
        <f>IF(N92="sníž. přenesená",J92,0)</f>
        <v>0</v>
      </c>
      <c r="BI92" s="225">
        <f>IF(N92="nulová",J92,0)</f>
        <v>0</v>
      </c>
      <c r="BJ92" s="18" t="s">
        <v>78</v>
      </c>
      <c r="BK92" s="225">
        <f>ROUND(I92*H92,2)</f>
        <v>0</v>
      </c>
      <c r="BL92" s="18" t="s">
        <v>1182</v>
      </c>
      <c r="BM92" s="224" t="s">
        <v>1183</v>
      </c>
    </row>
    <row r="93" s="2" customFormat="1">
      <c r="A93" s="39"/>
      <c r="B93" s="40"/>
      <c r="C93" s="41"/>
      <c r="D93" s="226" t="s">
        <v>142</v>
      </c>
      <c r="E93" s="41"/>
      <c r="F93" s="227" t="s">
        <v>1181</v>
      </c>
      <c r="G93" s="41"/>
      <c r="H93" s="41"/>
      <c r="I93" s="228"/>
      <c r="J93" s="41"/>
      <c r="K93" s="41"/>
      <c r="L93" s="45"/>
      <c r="M93" s="229"/>
      <c r="N93" s="230"/>
      <c r="O93" s="85"/>
      <c r="P93" s="85"/>
      <c r="Q93" s="85"/>
      <c r="R93" s="85"/>
      <c r="S93" s="85"/>
      <c r="T93" s="86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142</v>
      </c>
      <c r="AU93" s="18" t="s">
        <v>80</v>
      </c>
    </row>
    <row r="94" s="13" customFormat="1">
      <c r="A94" s="13"/>
      <c r="B94" s="234"/>
      <c r="C94" s="235"/>
      <c r="D94" s="226" t="s">
        <v>148</v>
      </c>
      <c r="E94" s="236" t="s">
        <v>19</v>
      </c>
      <c r="F94" s="237" t="s">
        <v>78</v>
      </c>
      <c r="G94" s="235"/>
      <c r="H94" s="238">
        <v>1</v>
      </c>
      <c r="I94" s="239"/>
      <c r="J94" s="235"/>
      <c r="K94" s="235"/>
      <c r="L94" s="240"/>
      <c r="M94" s="241"/>
      <c r="N94" s="242"/>
      <c r="O94" s="242"/>
      <c r="P94" s="242"/>
      <c r="Q94" s="242"/>
      <c r="R94" s="242"/>
      <c r="S94" s="242"/>
      <c r="T94" s="24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44" t="s">
        <v>148</v>
      </c>
      <c r="AU94" s="244" t="s">
        <v>80</v>
      </c>
      <c r="AV94" s="13" t="s">
        <v>80</v>
      </c>
      <c r="AW94" s="13" t="s">
        <v>32</v>
      </c>
      <c r="AX94" s="13" t="s">
        <v>78</v>
      </c>
      <c r="AY94" s="244" t="s">
        <v>133</v>
      </c>
    </row>
    <row r="95" s="2" customFormat="1" ht="16.5" customHeight="1">
      <c r="A95" s="39"/>
      <c r="B95" s="40"/>
      <c r="C95" s="213" t="s">
        <v>80</v>
      </c>
      <c r="D95" s="213" t="s">
        <v>135</v>
      </c>
      <c r="E95" s="214" t="s">
        <v>1184</v>
      </c>
      <c r="F95" s="215" t="s">
        <v>1185</v>
      </c>
      <c r="G95" s="216" t="s">
        <v>1129</v>
      </c>
      <c r="H95" s="217">
        <v>1</v>
      </c>
      <c r="I95" s="218"/>
      <c r="J95" s="219">
        <f>ROUND(I95*H95,2)</f>
        <v>0</v>
      </c>
      <c r="K95" s="215" t="s">
        <v>19</v>
      </c>
      <c r="L95" s="45"/>
      <c r="M95" s="220" t="s">
        <v>19</v>
      </c>
      <c r="N95" s="221" t="s">
        <v>42</v>
      </c>
      <c r="O95" s="85"/>
      <c r="P95" s="222">
        <f>O95*H95</f>
        <v>0</v>
      </c>
      <c r="Q95" s="222">
        <v>0</v>
      </c>
      <c r="R95" s="222">
        <f>Q95*H95</f>
        <v>0</v>
      </c>
      <c r="S95" s="222">
        <v>0</v>
      </c>
      <c r="T95" s="223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24" t="s">
        <v>1182</v>
      </c>
      <c r="AT95" s="224" t="s">
        <v>135</v>
      </c>
      <c r="AU95" s="224" t="s">
        <v>80</v>
      </c>
      <c r="AY95" s="18" t="s">
        <v>133</v>
      </c>
      <c r="BE95" s="225">
        <f>IF(N95="základní",J95,0)</f>
        <v>0</v>
      </c>
      <c r="BF95" s="225">
        <f>IF(N95="snížená",J95,0)</f>
        <v>0</v>
      </c>
      <c r="BG95" s="225">
        <f>IF(N95="zákl. přenesená",J95,0)</f>
        <v>0</v>
      </c>
      <c r="BH95" s="225">
        <f>IF(N95="sníž. přenesená",J95,0)</f>
        <v>0</v>
      </c>
      <c r="BI95" s="225">
        <f>IF(N95="nulová",J95,0)</f>
        <v>0</v>
      </c>
      <c r="BJ95" s="18" t="s">
        <v>78</v>
      </c>
      <c r="BK95" s="225">
        <f>ROUND(I95*H95,2)</f>
        <v>0</v>
      </c>
      <c r="BL95" s="18" t="s">
        <v>1182</v>
      </c>
      <c r="BM95" s="224" t="s">
        <v>1186</v>
      </c>
    </row>
    <row r="96" s="2" customFormat="1">
      <c r="A96" s="39"/>
      <c r="B96" s="40"/>
      <c r="C96" s="41"/>
      <c r="D96" s="226" t="s">
        <v>142</v>
      </c>
      <c r="E96" s="41"/>
      <c r="F96" s="227" t="s">
        <v>1185</v>
      </c>
      <c r="G96" s="41"/>
      <c r="H96" s="41"/>
      <c r="I96" s="228"/>
      <c r="J96" s="41"/>
      <c r="K96" s="41"/>
      <c r="L96" s="45"/>
      <c r="M96" s="229"/>
      <c r="N96" s="230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142</v>
      </c>
      <c r="AU96" s="18" t="s">
        <v>80</v>
      </c>
    </row>
    <row r="97" s="13" customFormat="1">
      <c r="A97" s="13"/>
      <c r="B97" s="234"/>
      <c r="C97" s="235"/>
      <c r="D97" s="226" t="s">
        <v>148</v>
      </c>
      <c r="E97" s="236" t="s">
        <v>19</v>
      </c>
      <c r="F97" s="237" t="s">
        <v>78</v>
      </c>
      <c r="G97" s="235"/>
      <c r="H97" s="238">
        <v>1</v>
      </c>
      <c r="I97" s="239"/>
      <c r="J97" s="235"/>
      <c r="K97" s="235"/>
      <c r="L97" s="240"/>
      <c r="M97" s="241"/>
      <c r="N97" s="242"/>
      <c r="O97" s="242"/>
      <c r="P97" s="242"/>
      <c r="Q97" s="242"/>
      <c r="R97" s="242"/>
      <c r="S97" s="242"/>
      <c r="T97" s="24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44" t="s">
        <v>148</v>
      </c>
      <c r="AU97" s="244" t="s">
        <v>80</v>
      </c>
      <c r="AV97" s="13" t="s">
        <v>80</v>
      </c>
      <c r="AW97" s="13" t="s">
        <v>32</v>
      </c>
      <c r="AX97" s="13" t="s">
        <v>78</v>
      </c>
      <c r="AY97" s="244" t="s">
        <v>133</v>
      </c>
    </row>
    <row r="98" s="2" customFormat="1" ht="16.5" customHeight="1">
      <c r="A98" s="39"/>
      <c r="B98" s="40"/>
      <c r="C98" s="213" t="s">
        <v>157</v>
      </c>
      <c r="D98" s="213" t="s">
        <v>135</v>
      </c>
      <c r="E98" s="214" t="s">
        <v>1187</v>
      </c>
      <c r="F98" s="215" t="s">
        <v>1188</v>
      </c>
      <c r="G98" s="216" t="s">
        <v>1129</v>
      </c>
      <c r="H98" s="217">
        <v>1</v>
      </c>
      <c r="I98" s="218"/>
      <c r="J98" s="219">
        <f>ROUND(I98*H98,2)</f>
        <v>0</v>
      </c>
      <c r="K98" s="215" t="s">
        <v>19</v>
      </c>
      <c r="L98" s="45"/>
      <c r="M98" s="220" t="s">
        <v>19</v>
      </c>
      <c r="N98" s="221" t="s">
        <v>42</v>
      </c>
      <c r="O98" s="85"/>
      <c r="P98" s="222">
        <f>O98*H98</f>
        <v>0</v>
      </c>
      <c r="Q98" s="222">
        <v>0</v>
      </c>
      <c r="R98" s="222">
        <f>Q98*H98</f>
        <v>0</v>
      </c>
      <c r="S98" s="222">
        <v>0</v>
      </c>
      <c r="T98" s="223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24" t="s">
        <v>1182</v>
      </c>
      <c r="AT98" s="224" t="s">
        <v>135</v>
      </c>
      <c r="AU98" s="224" t="s">
        <v>80</v>
      </c>
      <c r="AY98" s="18" t="s">
        <v>133</v>
      </c>
      <c r="BE98" s="225">
        <f>IF(N98="základní",J98,0)</f>
        <v>0</v>
      </c>
      <c r="BF98" s="225">
        <f>IF(N98="snížená",J98,0)</f>
        <v>0</v>
      </c>
      <c r="BG98" s="225">
        <f>IF(N98="zákl. přenesená",J98,0)</f>
        <v>0</v>
      </c>
      <c r="BH98" s="225">
        <f>IF(N98="sníž. přenesená",J98,0)</f>
        <v>0</v>
      </c>
      <c r="BI98" s="225">
        <f>IF(N98="nulová",J98,0)</f>
        <v>0</v>
      </c>
      <c r="BJ98" s="18" t="s">
        <v>78</v>
      </c>
      <c r="BK98" s="225">
        <f>ROUND(I98*H98,2)</f>
        <v>0</v>
      </c>
      <c r="BL98" s="18" t="s">
        <v>1182</v>
      </c>
      <c r="BM98" s="224" t="s">
        <v>1189</v>
      </c>
    </row>
    <row r="99" s="2" customFormat="1">
      <c r="A99" s="39"/>
      <c r="B99" s="40"/>
      <c r="C99" s="41"/>
      <c r="D99" s="226" t="s">
        <v>142</v>
      </c>
      <c r="E99" s="41"/>
      <c r="F99" s="227" t="s">
        <v>1188</v>
      </c>
      <c r="G99" s="41"/>
      <c r="H99" s="41"/>
      <c r="I99" s="228"/>
      <c r="J99" s="41"/>
      <c r="K99" s="41"/>
      <c r="L99" s="45"/>
      <c r="M99" s="229"/>
      <c r="N99" s="230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142</v>
      </c>
      <c r="AU99" s="18" t="s">
        <v>80</v>
      </c>
    </row>
    <row r="100" s="13" customFormat="1">
      <c r="A100" s="13"/>
      <c r="B100" s="234"/>
      <c r="C100" s="235"/>
      <c r="D100" s="226" t="s">
        <v>148</v>
      </c>
      <c r="E100" s="236" t="s">
        <v>19</v>
      </c>
      <c r="F100" s="237" t="s">
        <v>78</v>
      </c>
      <c r="G100" s="235"/>
      <c r="H100" s="238">
        <v>1</v>
      </c>
      <c r="I100" s="239"/>
      <c r="J100" s="235"/>
      <c r="K100" s="235"/>
      <c r="L100" s="240"/>
      <c r="M100" s="241"/>
      <c r="N100" s="242"/>
      <c r="O100" s="242"/>
      <c r="P100" s="242"/>
      <c r="Q100" s="242"/>
      <c r="R100" s="242"/>
      <c r="S100" s="242"/>
      <c r="T100" s="24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44" t="s">
        <v>148</v>
      </c>
      <c r="AU100" s="244" t="s">
        <v>80</v>
      </c>
      <c r="AV100" s="13" t="s">
        <v>80</v>
      </c>
      <c r="AW100" s="13" t="s">
        <v>32</v>
      </c>
      <c r="AX100" s="13" t="s">
        <v>78</v>
      </c>
      <c r="AY100" s="244" t="s">
        <v>133</v>
      </c>
    </row>
    <row r="101" s="2" customFormat="1" ht="16.5" customHeight="1">
      <c r="A101" s="39"/>
      <c r="B101" s="40"/>
      <c r="C101" s="213" t="s">
        <v>140</v>
      </c>
      <c r="D101" s="213" t="s">
        <v>135</v>
      </c>
      <c r="E101" s="214" t="s">
        <v>1190</v>
      </c>
      <c r="F101" s="215" t="s">
        <v>1191</v>
      </c>
      <c r="G101" s="216" t="s">
        <v>1129</v>
      </c>
      <c r="H101" s="217">
        <v>1</v>
      </c>
      <c r="I101" s="218"/>
      <c r="J101" s="219">
        <f>ROUND(I101*H101,2)</f>
        <v>0</v>
      </c>
      <c r="K101" s="215" t="s">
        <v>19</v>
      </c>
      <c r="L101" s="45"/>
      <c r="M101" s="220" t="s">
        <v>19</v>
      </c>
      <c r="N101" s="221" t="s">
        <v>42</v>
      </c>
      <c r="O101" s="85"/>
      <c r="P101" s="222">
        <f>O101*H101</f>
        <v>0</v>
      </c>
      <c r="Q101" s="222">
        <v>0</v>
      </c>
      <c r="R101" s="222">
        <f>Q101*H101</f>
        <v>0</v>
      </c>
      <c r="S101" s="222">
        <v>0</v>
      </c>
      <c r="T101" s="223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24" t="s">
        <v>1182</v>
      </c>
      <c r="AT101" s="224" t="s">
        <v>135</v>
      </c>
      <c r="AU101" s="224" t="s">
        <v>80</v>
      </c>
      <c r="AY101" s="18" t="s">
        <v>133</v>
      </c>
      <c r="BE101" s="225">
        <f>IF(N101="základní",J101,0)</f>
        <v>0</v>
      </c>
      <c r="BF101" s="225">
        <f>IF(N101="snížená",J101,0)</f>
        <v>0</v>
      </c>
      <c r="BG101" s="225">
        <f>IF(N101="zákl. přenesená",J101,0)</f>
        <v>0</v>
      </c>
      <c r="BH101" s="225">
        <f>IF(N101="sníž. přenesená",J101,0)</f>
        <v>0</v>
      </c>
      <c r="BI101" s="225">
        <f>IF(N101="nulová",J101,0)</f>
        <v>0</v>
      </c>
      <c r="BJ101" s="18" t="s">
        <v>78</v>
      </c>
      <c r="BK101" s="225">
        <f>ROUND(I101*H101,2)</f>
        <v>0</v>
      </c>
      <c r="BL101" s="18" t="s">
        <v>1182</v>
      </c>
      <c r="BM101" s="224" t="s">
        <v>1192</v>
      </c>
    </row>
    <row r="102" s="2" customFormat="1">
      <c r="A102" s="39"/>
      <c r="B102" s="40"/>
      <c r="C102" s="41"/>
      <c r="D102" s="226" t="s">
        <v>142</v>
      </c>
      <c r="E102" s="41"/>
      <c r="F102" s="227" t="s">
        <v>1191</v>
      </c>
      <c r="G102" s="41"/>
      <c r="H102" s="41"/>
      <c r="I102" s="228"/>
      <c r="J102" s="41"/>
      <c r="K102" s="41"/>
      <c r="L102" s="45"/>
      <c r="M102" s="229"/>
      <c r="N102" s="230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142</v>
      </c>
      <c r="AU102" s="18" t="s">
        <v>80</v>
      </c>
    </row>
    <row r="103" s="13" customFormat="1">
      <c r="A103" s="13"/>
      <c r="B103" s="234"/>
      <c r="C103" s="235"/>
      <c r="D103" s="226" t="s">
        <v>148</v>
      </c>
      <c r="E103" s="236" t="s">
        <v>19</v>
      </c>
      <c r="F103" s="237" t="s">
        <v>78</v>
      </c>
      <c r="G103" s="235"/>
      <c r="H103" s="238">
        <v>1</v>
      </c>
      <c r="I103" s="239"/>
      <c r="J103" s="235"/>
      <c r="K103" s="235"/>
      <c r="L103" s="240"/>
      <c r="M103" s="241"/>
      <c r="N103" s="242"/>
      <c r="O103" s="242"/>
      <c r="P103" s="242"/>
      <c r="Q103" s="242"/>
      <c r="R103" s="242"/>
      <c r="S103" s="242"/>
      <c r="T103" s="24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44" t="s">
        <v>148</v>
      </c>
      <c r="AU103" s="244" t="s">
        <v>80</v>
      </c>
      <c r="AV103" s="13" t="s">
        <v>80</v>
      </c>
      <c r="AW103" s="13" t="s">
        <v>32</v>
      </c>
      <c r="AX103" s="13" t="s">
        <v>78</v>
      </c>
      <c r="AY103" s="244" t="s">
        <v>133</v>
      </c>
    </row>
    <row r="104" s="12" customFormat="1" ht="22.8" customHeight="1">
      <c r="A104" s="12"/>
      <c r="B104" s="197"/>
      <c r="C104" s="198"/>
      <c r="D104" s="199" t="s">
        <v>70</v>
      </c>
      <c r="E104" s="211" t="s">
        <v>1193</v>
      </c>
      <c r="F104" s="211" t="s">
        <v>1194</v>
      </c>
      <c r="G104" s="198"/>
      <c r="H104" s="198"/>
      <c r="I104" s="201"/>
      <c r="J104" s="212">
        <f>BK104</f>
        <v>0</v>
      </c>
      <c r="K104" s="198"/>
      <c r="L104" s="203"/>
      <c r="M104" s="204"/>
      <c r="N104" s="205"/>
      <c r="O104" s="205"/>
      <c r="P104" s="206">
        <f>SUM(P105:P119)</f>
        <v>0</v>
      </c>
      <c r="Q104" s="205"/>
      <c r="R104" s="206">
        <f>SUM(R105:R119)</f>
        <v>0</v>
      </c>
      <c r="S104" s="205"/>
      <c r="T104" s="207">
        <f>SUM(T105:T119)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08" t="s">
        <v>170</v>
      </c>
      <c r="AT104" s="209" t="s">
        <v>70</v>
      </c>
      <c r="AU104" s="209" t="s">
        <v>78</v>
      </c>
      <c r="AY104" s="208" t="s">
        <v>133</v>
      </c>
      <c r="BK104" s="210">
        <f>SUM(BK105:BK119)</f>
        <v>0</v>
      </c>
    </row>
    <row r="105" s="2" customFormat="1" ht="16.5" customHeight="1">
      <c r="A105" s="39"/>
      <c r="B105" s="40"/>
      <c r="C105" s="213" t="s">
        <v>170</v>
      </c>
      <c r="D105" s="213" t="s">
        <v>135</v>
      </c>
      <c r="E105" s="214" t="s">
        <v>1195</v>
      </c>
      <c r="F105" s="215" t="s">
        <v>1196</v>
      </c>
      <c r="G105" s="216" t="s">
        <v>1129</v>
      </c>
      <c r="H105" s="217">
        <v>1</v>
      </c>
      <c r="I105" s="218"/>
      <c r="J105" s="219">
        <f>ROUND(I105*H105,2)</f>
        <v>0</v>
      </c>
      <c r="K105" s="215" t="s">
        <v>19</v>
      </c>
      <c r="L105" s="45"/>
      <c r="M105" s="220" t="s">
        <v>19</v>
      </c>
      <c r="N105" s="221" t="s">
        <v>42</v>
      </c>
      <c r="O105" s="85"/>
      <c r="P105" s="222">
        <f>O105*H105</f>
        <v>0</v>
      </c>
      <c r="Q105" s="222">
        <v>0</v>
      </c>
      <c r="R105" s="222">
        <f>Q105*H105</f>
        <v>0</v>
      </c>
      <c r="S105" s="222">
        <v>0</v>
      </c>
      <c r="T105" s="223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24" t="s">
        <v>1182</v>
      </c>
      <c r="AT105" s="224" t="s">
        <v>135</v>
      </c>
      <c r="AU105" s="224" t="s">
        <v>80</v>
      </c>
      <c r="AY105" s="18" t="s">
        <v>133</v>
      </c>
      <c r="BE105" s="225">
        <f>IF(N105="základní",J105,0)</f>
        <v>0</v>
      </c>
      <c r="BF105" s="225">
        <f>IF(N105="snížená",J105,0)</f>
        <v>0</v>
      </c>
      <c r="BG105" s="225">
        <f>IF(N105="zákl. přenesená",J105,0)</f>
        <v>0</v>
      </c>
      <c r="BH105" s="225">
        <f>IF(N105="sníž. přenesená",J105,0)</f>
        <v>0</v>
      </c>
      <c r="BI105" s="225">
        <f>IF(N105="nulová",J105,0)</f>
        <v>0</v>
      </c>
      <c r="BJ105" s="18" t="s">
        <v>78</v>
      </c>
      <c r="BK105" s="225">
        <f>ROUND(I105*H105,2)</f>
        <v>0</v>
      </c>
      <c r="BL105" s="18" t="s">
        <v>1182</v>
      </c>
      <c r="BM105" s="224" t="s">
        <v>1197</v>
      </c>
    </row>
    <row r="106" s="2" customFormat="1">
      <c r="A106" s="39"/>
      <c r="B106" s="40"/>
      <c r="C106" s="41"/>
      <c r="D106" s="226" t="s">
        <v>142</v>
      </c>
      <c r="E106" s="41"/>
      <c r="F106" s="227" t="s">
        <v>1196</v>
      </c>
      <c r="G106" s="41"/>
      <c r="H106" s="41"/>
      <c r="I106" s="228"/>
      <c r="J106" s="41"/>
      <c r="K106" s="41"/>
      <c r="L106" s="45"/>
      <c r="M106" s="229"/>
      <c r="N106" s="230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142</v>
      </c>
      <c r="AU106" s="18" t="s">
        <v>80</v>
      </c>
    </row>
    <row r="107" s="2" customFormat="1">
      <c r="A107" s="39"/>
      <c r="B107" s="40"/>
      <c r="C107" s="41"/>
      <c r="D107" s="226" t="s">
        <v>146</v>
      </c>
      <c r="E107" s="41"/>
      <c r="F107" s="233" t="s">
        <v>1198</v>
      </c>
      <c r="G107" s="41"/>
      <c r="H107" s="41"/>
      <c r="I107" s="228"/>
      <c r="J107" s="41"/>
      <c r="K107" s="41"/>
      <c r="L107" s="45"/>
      <c r="M107" s="229"/>
      <c r="N107" s="230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146</v>
      </c>
      <c r="AU107" s="18" t="s">
        <v>80</v>
      </c>
    </row>
    <row r="108" s="15" customFormat="1">
      <c r="A108" s="15"/>
      <c r="B108" s="266"/>
      <c r="C108" s="267"/>
      <c r="D108" s="226" t="s">
        <v>148</v>
      </c>
      <c r="E108" s="268" t="s">
        <v>19</v>
      </c>
      <c r="F108" s="269" t="s">
        <v>1199</v>
      </c>
      <c r="G108" s="267"/>
      <c r="H108" s="268" t="s">
        <v>19</v>
      </c>
      <c r="I108" s="270"/>
      <c r="J108" s="267"/>
      <c r="K108" s="267"/>
      <c r="L108" s="271"/>
      <c r="M108" s="272"/>
      <c r="N108" s="273"/>
      <c r="O108" s="273"/>
      <c r="P108" s="273"/>
      <c r="Q108" s="273"/>
      <c r="R108" s="273"/>
      <c r="S108" s="273"/>
      <c r="T108" s="274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T108" s="275" t="s">
        <v>148</v>
      </c>
      <c r="AU108" s="275" t="s">
        <v>80</v>
      </c>
      <c r="AV108" s="15" t="s">
        <v>78</v>
      </c>
      <c r="AW108" s="15" t="s">
        <v>32</v>
      </c>
      <c r="AX108" s="15" t="s">
        <v>71</v>
      </c>
      <c r="AY108" s="275" t="s">
        <v>133</v>
      </c>
    </row>
    <row r="109" s="15" customFormat="1">
      <c r="A109" s="15"/>
      <c r="B109" s="266"/>
      <c r="C109" s="267"/>
      <c r="D109" s="226" t="s">
        <v>148</v>
      </c>
      <c r="E109" s="268" t="s">
        <v>19</v>
      </c>
      <c r="F109" s="269" t="s">
        <v>1200</v>
      </c>
      <c r="G109" s="267"/>
      <c r="H109" s="268" t="s">
        <v>19</v>
      </c>
      <c r="I109" s="270"/>
      <c r="J109" s="267"/>
      <c r="K109" s="267"/>
      <c r="L109" s="271"/>
      <c r="M109" s="272"/>
      <c r="N109" s="273"/>
      <c r="O109" s="273"/>
      <c r="P109" s="273"/>
      <c r="Q109" s="273"/>
      <c r="R109" s="273"/>
      <c r="S109" s="273"/>
      <c r="T109" s="274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T109" s="275" t="s">
        <v>148</v>
      </c>
      <c r="AU109" s="275" t="s">
        <v>80</v>
      </c>
      <c r="AV109" s="15" t="s">
        <v>78</v>
      </c>
      <c r="AW109" s="15" t="s">
        <v>32</v>
      </c>
      <c r="AX109" s="15" t="s">
        <v>71</v>
      </c>
      <c r="AY109" s="275" t="s">
        <v>133</v>
      </c>
    </row>
    <row r="110" s="13" customFormat="1">
      <c r="A110" s="13"/>
      <c r="B110" s="234"/>
      <c r="C110" s="235"/>
      <c r="D110" s="226" t="s">
        <v>148</v>
      </c>
      <c r="E110" s="236" t="s">
        <v>19</v>
      </c>
      <c r="F110" s="237" t="s">
        <v>1201</v>
      </c>
      <c r="G110" s="235"/>
      <c r="H110" s="238">
        <v>1</v>
      </c>
      <c r="I110" s="239"/>
      <c r="J110" s="235"/>
      <c r="K110" s="235"/>
      <c r="L110" s="240"/>
      <c r="M110" s="241"/>
      <c r="N110" s="242"/>
      <c r="O110" s="242"/>
      <c r="P110" s="242"/>
      <c r="Q110" s="242"/>
      <c r="R110" s="242"/>
      <c r="S110" s="242"/>
      <c r="T110" s="24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44" t="s">
        <v>148</v>
      </c>
      <c r="AU110" s="244" t="s">
        <v>80</v>
      </c>
      <c r="AV110" s="13" t="s">
        <v>80</v>
      </c>
      <c r="AW110" s="13" t="s">
        <v>32</v>
      </c>
      <c r="AX110" s="13" t="s">
        <v>78</v>
      </c>
      <c r="AY110" s="244" t="s">
        <v>133</v>
      </c>
    </row>
    <row r="111" s="2" customFormat="1" ht="16.5" customHeight="1">
      <c r="A111" s="39"/>
      <c r="B111" s="40"/>
      <c r="C111" s="213" t="s">
        <v>178</v>
      </c>
      <c r="D111" s="213" t="s">
        <v>135</v>
      </c>
      <c r="E111" s="214" t="s">
        <v>1202</v>
      </c>
      <c r="F111" s="215" t="s">
        <v>1203</v>
      </c>
      <c r="G111" s="216" t="s">
        <v>1129</v>
      </c>
      <c r="H111" s="217">
        <v>1</v>
      </c>
      <c r="I111" s="218"/>
      <c r="J111" s="219">
        <f>ROUND(I111*H111,2)</f>
        <v>0</v>
      </c>
      <c r="K111" s="215" t="s">
        <v>19</v>
      </c>
      <c r="L111" s="45"/>
      <c r="M111" s="220" t="s">
        <v>19</v>
      </c>
      <c r="N111" s="221" t="s">
        <v>42</v>
      </c>
      <c r="O111" s="85"/>
      <c r="P111" s="222">
        <f>O111*H111</f>
        <v>0</v>
      </c>
      <c r="Q111" s="222">
        <v>0</v>
      </c>
      <c r="R111" s="222">
        <f>Q111*H111</f>
        <v>0</v>
      </c>
      <c r="S111" s="222">
        <v>0</v>
      </c>
      <c r="T111" s="223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24" t="s">
        <v>1182</v>
      </c>
      <c r="AT111" s="224" t="s">
        <v>135</v>
      </c>
      <c r="AU111" s="224" t="s">
        <v>80</v>
      </c>
      <c r="AY111" s="18" t="s">
        <v>133</v>
      </c>
      <c r="BE111" s="225">
        <f>IF(N111="základní",J111,0)</f>
        <v>0</v>
      </c>
      <c r="BF111" s="225">
        <f>IF(N111="snížená",J111,0)</f>
        <v>0</v>
      </c>
      <c r="BG111" s="225">
        <f>IF(N111="zákl. přenesená",J111,0)</f>
        <v>0</v>
      </c>
      <c r="BH111" s="225">
        <f>IF(N111="sníž. přenesená",J111,0)</f>
        <v>0</v>
      </c>
      <c r="BI111" s="225">
        <f>IF(N111="nulová",J111,0)</f>
        <v>0</v>
      </c>
      <c r="BJ111" s="18" t="s">
        <v>78</v>
      </c>
      <c r="BK111" s="225">
        <f>ROUND(I111*H111,2)</f>
        <v>0</v>
      </c>
      <c r="BL111" s="18" t="s">
        <v>1182</v>
      </c>
      <c r="BM111" s="224" t="s">
        <v>1204</v>
      </c>
    </row>
    <row r="112" s="2" customFormat="1">
      <c r="A112" s="39"/>
      <c r="B112" s="40"/>
      <c r="C112" s="41"/>
      <c r="D112" s="226" t="s">
        <v>142</v>
      </c>
      <c r="E112" s="41"/>
      <c r="F112" s="227" t="s">
        <v>1203</v>
      </c>
      <c r="G112" s="41"/>
      <c r="H112" s="41"/>
      <c r="I112" s="228"/>
      <c r="J112" s="41"/>
      <c r="K112" s="41"/>
      <c r="L112" s="45"/>
      <c r="M112" s="229"/>
      <c r="N112" s="230"/>
      <c r="O112" s="85"/>
      <c r="P112" s="85"/>
      <c r="Q112" s="85"/>
      <c r="R112" s="85"/>
      <c r="S112" s="85"/>
      <c r="T112" s="8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142</v>
      </c>
      <c r="AU112" s="18" t="s">
        <v>80</v>
      </c>
    </row>
    <row r="113" s="13" customFormat="1">
      <c r="A113" s="13"/>
      <c r="B113" s="234"/>
      <c r="C113" s="235"/>
      <c r="D113" s="226" t="s">
        <v>148</v>
      </c>
      <c r="E113" s="236" t="s">
        <v>19</v>
      </c>
      <c r="F113" s="237" t="s">
        <v>78</v>
      </c>
      <c r="G113" s="235"/>
      <c r="H113" s="238">
        <v>1</v>
      </c>
      <c r="I113" s="239"/>
      <c r="J113" s="235"/>
      <c r="K113" s="235"/>
      <c r="L113" s="240"/>
      <c r="M113" s="241"/>
      <c r="N113" s="242"/>
      <c r="O113" s="242"/>
      <c r="P113" s="242"/>
      <c r="Q113" s="242"/>
      <c r="R113" s="242"/>
      <c r="S113" s="242"/>
      <c r="T113" s="24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4" t="s">
        <v>148</v>
      </c>
      <c r="AU113" s="244" t="s">
        <v>80</v>
      </c>
      <c r="AV113" s="13" t="s">
        <v>80</v>
      </c>
      <c r="AW113" s="13" t="s">
        <v>32</v>
      </c>
      <c r="AX113" s="13" t="s">
        <v>78</v>
      </c>
      <c r="AY113" s="244" t="s">
        <v>133</v>
      </c>
    </row>
    <row r="114" s="2" customFormat="1" ht="16.5" customHeight="1">
      <c r="A114" s="39"/>
      <c r="B114" s="40"/>
      <c r="C114" s="213" t="s">
        <v>187</v>
      </c>
      <c r="D114" s="213" t="s">
        <v>135</v>
      </c>
      <c r="E114" s="214" t="s">
        <v>1205</v>
      </c>
      <c r="F114" s="215" t="s">
        <v>1206</v>
      </c>
      <c r="G114" s="216" t="s">
        <v>1129</v>
      </c>
      <c r="H114" s="217">
        <v>1</v>
      </c>
      <c r="I114" s="218"/>
      <c r="J114" s="219">
        <f>ROUND(I114*H114,2)</f>
        <v>0</v>
      </c>
      <c r="K114" s="215" t="s">
        <v>19</v>
      </c>
      <c r="L114" s="45"/>
      <c r="M114" s="220" t="s">
        <v>19</v>
      </c>
      <c r="N114" s="221" t="s">
        <v>42</v>
      </c>
      <c r="O114" s="85"/>
      <c r="P114" s="222">
        <f>O114*H114</f>
        <v>0</v>
      </c>
      <c r="Q114" s="222">
        <v>0</v>
      </c>
      <c r="R114" s="222">
        <f>Q114*H114</f>
        <v>0</v>
      </c>
      <c r="S114" s="222">
        <v>0</v>
      </c>
      <c r="T114" s="223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24" t="s">
        <v>1182</v>
      </c>
      <c r="AT114" s="224" t="s">
        <v>135</v>
      </c>
      <c r="AU114" s="224" t="s">
        <v>80</v>
      </c>
      <c r="AY114" s="18" t="s">
        <v>133</v>
      </c>
      <c r="BE114" s="225">
        <f>IF(N114="základní",J114,0)</f>
        <v>0</v>
      </c>
      <c r="BF114" s="225">
        <f>IF(N114="snížená",J114,0)</f>
        <v>0</v>
      </c>
      <c r="BG114" s="225">
        <f>IF(N114="zákl. přenesená",J114,0)</f>
        <v>0</v>
      </c>
      <c r="BH114" s="225">
        <f>IF(N114="sníž. přenesená",J114,0)</f>
        <v>0</v>
      </c>
      <c r="BI114" s="225">
        <f>IF(N114="nulová",J114,0)</f>
        <v>0</v>
      </c>
      <c r="BJ114" s="18" t="s">
        <v>78</v>
      </c>
      <c r="BK114" s="225">
        <f>ROUND(I114*H114,2)</f>
        <v>0</v>
      </c>
      <c r="BL114" s="18" t="s">
        <v>1182</v>
      </c>
      <c r="BM114" s="224" t="s">
        <v>1207</v>
      </c>
    </row>
    <row r="115" s="2" customFormat="1">
      <c r="A115" s="39"/>
      <c r="B115" s="40"/>
      <c r="C115" s="41"/>
      <c r="D115" s="226" t="s">
        <v>142</v>
      </c>
      <c r="E115" s="41"/>
      <c r="F115" s="227" t="s">
        <v>1206</v>
      </c>
      <c r="G115" s="41"/>
      <c r="H115" s="41"/>
      <c r="I115" s="228"/>
      <c r="J115" s="41"/>
      <c r="K115" s="41"/>
      <c r="L115" s="45"/>
      <c r="M115" s="229"/>
      <c r="N115" s="230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142</v>
      </c>
      <c r="AU115" s="18" t="s">
        <v>80</v>
      </c>
    </row>
    <row r="116" s="13" customFormat="1">
      <c r="A116" s="13"/>
      <c r="B116" s="234"/>
      <c r="C116" s="235"/>
      <c r="D116" s="226" t="s">
        <v>148</v>
      </c>
      <c r="E116" s="236" t="s">
        <v>19</v>
      </c>
      <c r="F116" s="237" t="s">
        <v>78</v>
      </c>
      <c r="G116" s="235"/>
      <c r="H116" s="238">
        <v>1</v>
      </c>
      <c r="I116" s="239"/>
      <c r="J116" s="235"/>
      <c r="K116" s="235"/>
      <c r="L116" s="240"/>
      <c r="M116" s="241"/>
      <c r="N116" s="242"/>
      <c r="O116" s="242"/>
      <c r="P116" s="242"/>
      <c r="Q116" s="242"/>
      <c r="R116" s="242"/>
      <c r="S116" s="242"/>
      <c r="T116" s="24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44" t="s">
        <v>148</v>
      </c>
      <c r="AU116" s="244" t="s">
        <v>80</v>
      </c>
      <c r="AV116" s="13" t="s">
        <v>80</v>
      </c>
      <c r="AW116" s="13" t="s">
        <v>32</v>
      </c>
      <c r="AX116" s="13" t="s">
        <v>78</v>
      </c>
      <c r="AY116" s="244" t="s">
        <v>133</v>
      </c>
    </row>
    <row r="117" s="2" customFormat="1" ht="16.5" customHeight="1">
      <c r="A117" s="39"/>
      <c r="B117" s="40"/>
      <c r="C117" s="213" t="s">
        <v>194</v>
      </c>
      <c r="D117" s="213" t="s">
        <v>135</v>
      </c>
      <c r="E117" s="214" t="s">
        <v>1208</v>
      </c>
      <c r="F117" s="215" t="s">
        <v>1209</v>
      </c>
      <c r="G117" s="216" t="s">
        <v>1129</v>
      </c>
      <c r="H117" s="217">
        <v>1</v>
      </c>
      <c r="I117" s="218"/>
      <c r="J117" s="219">
        <f>ROUND(I117*H117,2)</f>
        <v>0</v>
      </c>
      <c r="K117" s="215" t="s">
        <v>19</v>
      </c>
      <c r="L117" s="45"/>
      <c r="M117" s="220" t="s">
        <v>19</v>
      </c>
      <c r="N117" s="221" t="s">
        <v>42</v>
      </c>
      <c r="O117" s="85"/>
      <c r="P117" s="222">
        <f>O117*H117</f>
        <v>0</v>
      </c>
      <c r="Q117" s="222">
        <v>0</v>
      </c>
      <c r="R117" s="222">
        <f>Q117*H117</f>
        <v>0</v>
      </c>
      <c r="S117" s="222">
        <v>0</v>
      </c>
      <c r="T117" s="223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24" t="s">
        <v>1182</v>
      </c>
      <c r="AT117" s="224" t="s">
        <v>135</v>
      </c>
      <c r="AU117" s="224" t="s">
        <v>80</v>
      </c>
      <c r="AY117" s="18" t="s">
        <v>133</v>
      </c>
      <c r="BE117" s="225">
        <f>IF(N117="základní",J117,0)</f>
        <v>0</v>
      </c>
      <c r="BF117" s="225">
        <f>IF(N117="snížená",J117,0)</f>
        <v>0</v>
      </c>
      <c r="BG117" s="225">
        <f>IF(N117="zákl. přenesená",J117,0)</f>
        <v>0</v>
      </c>
      <c r="BH117" s="225">
        <f>IF(N117="sníž. přenesená",J117,0)</f>
        <v>0</v>
      </c>
      <c r="BI117" s="225">
        <f>IF(N117="nulová",J117,0)</f>
        <v>0</v>
      </c>
      <c r="BJ117" s="18" t="s">
        <v>78</v>
      </c>
      <c r="BK117" s="225">
        <f>ROUND(I117*H117,2)</f>
        <v>0</v>
      </c>
      <c r="BL117" s="18" t="s">
        <v>1182</v>
      </c>
      <c r="BM117" s="224" t="s">
        <v>1210</v>
      </c>
    </row>
    <row r="118" s="2" customFormat="1">
      <c r="A118" s="39"/>
      <c r="B118" s="40"/>
      <c r="C118" s="41"/>
      <c r="D118" s="226" t="s">
        <v>142</v>
      </c>
      <c r="E118" s="41"/>
      <c r="F118" s="227" t="s">
        <v>1209</v>
      </c>
      <c r="G118" s="41"/>
      <c r="H118" s="41"/>
      <c r="I118" s="228"/>
      <c r="J118" s="41"/>
      <c r="K118" s="41"/>
      <c r="L118" s="45"/>
      <c r="M118" s="229"/>
      <c r="N118" s="230"/>
      <c r="O118" s="85"/>
      <c r="P118" s="85"/>
      <c r="Q118" s="85"/>
      <c r="R118" s="85"/>
      <c r="S118" s="85"/>
      <c r="T118" s="86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142</v>
      </c>
      <c r="AU118" s="18" t="s">
        <v>80</v>
      </c>
    </row>
    <row r="119" s="13" customFormat="1">
      <c r="A119" s="13"/>
      <c r="B119" s="234"/>
      <c r="C119" s="235"/>
      <c r="D119" s="226" t="s">
        <v>148</v>
      </c>
      <c r="E119" s="236" t="s">
        <v>19</v>
      </c>
      <c r="F119" s="237" t="s">
        <v>78</v>
      </c>
      <c r="G119" s="235"/>
      <c r="H119" s="238">
        <v>1</v>
      </c>
      <c r="I119" s="239"/>
      <c r="J119" s="235"/>
      <c r="K119" s="235"/>
      <c r="L119" s="240"/>
      <c r="M119" s="241"/>
      <c r="N119" s="242"/>
      <c r="O119" s="242"/>
      <c r="P119" s="242"/>
      <c r="Q119" s="242"/>
      <c r="R119" s="242"/>
      <c r="S119" s="242"/>
      <c r="T119" s="24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44" t="s">
        <v>148</v>
      </c>
      <c r="AU119" s="244" t="s">
        <v>80</v>
      </c>
      <c r="AV119" s="13" t="s">
        <v>80</v>
      </c>
      <c r="AW119" s="13" t="s">
        <v>32</v>
      </c>
      <c r="AX119" s="13" t="s">
        <v>78</v>
      </c>
      <c r="AY119" s="244" t="s">
        <v>133</v>
      </c>
    </row>
    <row r="120" s="12" customFormat="1" ht="22.8" customHeight="1">
      <c r="A120" s="12"/>
      <c r="B120" s="197"/>
      <c r="C120" s="198"/>
      <c r="D120" s="199" t="s">
        <v>70</v>
      </c>
      <c r="E120" s="211" t="s">
        <v>1211</v>
      </c>
      <c r="F120" s="211" t="s">
        <v>1212</v>
      </c>
      <c r="G120" s="198"/>
      <c r="H120" s="198"/>
      <c r="I120" s="201"/>
      <c r="J120" s="212">
        <f>BK120</f>
        <v>0</v>
      </c>
      <c r="K120" s="198"/>
      <c r="L120" s="203"/>
      <c r="M120" s="204"/>
      <c r="N120" s="205"/>
      <c r="O120" s="205"/>
      <c r="P120" s="206">
        <f>SUM(P121:P123)</f>
        <v>0</v>
      </c>
      <c r="Q120" s="205"/>
      <c r="R120" s="206">
        <f>SUM(R121:R123)</f>
        <v>0</v>
      </c>
      <c r="S120" s="205"/>
      <c r="T120" s="207">
        <f>SUM(T121:T123)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08" t="s">
        <v>170</v>
      </c>
      <c r="AT120" s="209" t="s">
        <v>70</v>
      </c>
      <c r="AU120" s="209" t="s">
        <v>78</v>
      </c>
      <c r="AY120" s="208" t="s">
        <v>133</v>
      </c>
      <c r="BK120" s="210">
        <f>SUM(BK121:BK123)</f>
        <v>0</v>
      </c>
    </row>
    <row r="121" s="2" customFormat="1" ht="16.5" customHeight="1">
      <c r="A121" s="39"/>
      <c r="B121" s="40"/>
      <c r="C121" s="213" t="s">
        <v>207</v>
      </c>
      <c r="D121" s="213" t="s">
        <v>135</v>
      </c>
      <c r="E121" s="214" t="s">
        <v>1213</v>
      </c>
      <c r="F121" s="215" t="s">
        <v>1214</v>
      </c>
      <c r="G121" s="216" t="s">
        <v>1129</v>
      </c>
      <c r="H121" s="217">
        <v>1</v>
      </c>
      <c r="I121" s="218"/>
      <c r="J121" s="219">
        <f>ROUND(I121*H121,2)</f>
        <v>0</v>
      </c>
      <c r="K121" s="215" t="s">
        <v>19</v>
      </c>
      <c r="L121" s="45"/>
      <c r="M121" s="220" t="s">
        <v>19</v>
      </c>
      <c r="N121" s="221" t="s">
        <v>42</v>
      </c>
      <c r="O121" s="85"/>
      <c r="P121" s="222">
        <f>O121*H121</f>
        <v>0</v>
      </c>
      <c r="Q121" s="222">
        <v>0</v>
      </c>
      <c r="R121" s="222">
        <f>Q121*H121</f>
        <v>0</v>
      </c>
      <c r="S121" s="222">
        <v>0</v>
      </c>
      <c r="T121" s="223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24" t="s">
        <v>1182</v>
      </c>
      <c r="AT121" s="224" t="s">
        <v>135</v>
      </c>
      <c r="AU121" s="224" t="s">
        <v>80</v>
      </c>
      <c r="AY121" s="18" t="s">
        <v>133</v>
      </c>
      <c r="BE121" s="225">
        <f>IF(N121="základní",J121,0)</f>
        <v>0</v>
      </c>
      <c r="BF121" s="225">
        <f>IF(N121="snížená",J121,0)</f>
        <v>0</v>
      </c>
      <c r="BG121" s="225">
        <f>IF(N121="zákl. přenesená",J121,0)</f>
        <v>0</v>
      </c>
      <c r="BH121" s="225">
        <f>IF(N121="sníž. přenesená",J121,0)</f>
        <v>0</v>
      </c>
      <c r="BI121" s="225">
        <f>IF(N121="nulová",J121,0)</f>
        <v>0</v>
      </c>
      <c r="BJ121" s="18" t="s">
        <v>78</v>
      </c>
      <c r="BK121" s="225">
        <f>ROUND(I121*H121,2)</f>
        <v>0</v>
      </c>
      <c r="BL121" s="18" t="s">
        <v>1182</v>
      </c>
      <c r="BM121" s="224" t="s">
        <v>1215</v>
      </c>
    </row>
    <row r="122" s="2" customFormat="1">
      <c r="A122" s="39"/>
      <c r="B122" s="40"/>
      <c r="C122" s="41"/>
      <c r="D122" s="226" t="s">
        <v>142</v>
      </c>
      <c r="E122" s="41"/>
      <c r="F122" s="227" t="s">
        <v>1214</v>
      </c>
      <c r="G122" s="41"/>
      <c r="H122" s="41"/>
      <c r="I122" s="228"/>
      <c r="J122" s="41"/>
      <c r="K122" s="41"/>
      <c r="L122" s="45"/>
      <c r="M122" s="229"/>
      <c r="N122" s="230"/>
      <c r="O122" s="85"/>
      <c r="P122" s="85"/>
      <c r="Q122" s="85"/>
      <c r="R122" s="85"/>
      <c r="S122" s="85"/>
      <c r="T122" s="86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142</v>
      </c>
      <c r="AU122" s="18" t="s">
        <v>80</v>
      </c>
    </row>
    <row r="123" s="13" customFormat="1">
      <c r="A123" s="13"/>
      <c r="B123" s="234"/>
      <c r="C123" s="235"/>
      <c r="D123" s="226" t="s">
        <v>148</v>
      </c>
      <c r="E123" s="236" t="s">
        <v>19</v>
      </c>
      <c r="F123" s="237" t="s">
        <v>78</v>
      </c>
      <c r="G123" s="235"/>
      <c r="H123" s="238">
        <v>1</v>
      </c>
      <c r="I123" s="239"/>
      <c r="J123" s="235"/>
      <c r="K123" s="235"/>
      <c r="L123" s="240"/>
      <c r="M123" s="280"/>
      <c r="N123" s="281"/>
      <c r="O123" s="281"/>
      <c r="P123" s="281"/>
      <c r="Q123" s="281"/>
      <c r="R123" s="281"/>
      <c r="S123" s="281"/>
      <c r="T123" s="282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4" t="s">
        <v>148</v>
      </c>
      <c r="AU123" s="244" t="s">
        <v>80</v>
      </c>
      <c r="AV123" s="13" t="s">
        <v>80</v>
      </c>
      <c r="AW123" s="13" t="s">
        <v>32</v>
      </c>
      <c r="AX123" s="13" t="s">
        <v>78</v>
      </c>
      <c r="AY123" s="244" t="s">
        <v>133</v>
      </c>
    </row>
    <row r="124" s="2" customFormat="1" ht="6.96" customHeight="1">
      <c r="A124" s="39"/>
      <c r="B124" s="60"/>
      <c r="C124" s="61"/>
      <c r="D124" s="61"/>
      <c r="E124" s="61"/>
      <c r="F124" s="61"/>
      <c r="G124" s="61"/>
      <c r="H124" s="61"/>
      <c r="I124" s="61"/>
      <c r="J124" s="61"/>
      <c r="K124" s="61"/>
      <c r="L124" s="45"/>
      <c r="M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</sheetData>
  <sheetProtection sheet="1" autoFilter="0" formatColumns="0" formatRows="0" objects="1" scenarios="1" spinCount="100000" saltValue="/sYmcQqHnkSI7Xq5ParTge9thNQY86RhPD1ayRlFf12lCp9Hr+YLyayPmn5am0KRhKZvR0QZ6ZkY/g/tdHe3qg==" hashValue="CgOhq1QoWUuwvwISmI8eb8hNuIhSJLXQI5xCrUurJFU8ZQdMDNh6lwyCkLTnhuK1rSFy7Wfd/VQnMRtDL48sUw==" algorithmName="SHA-512" password="CC35"/>
  <autoFilter ref="C88:K123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7:H77"/>
    <mergeCell ref="E79:H79"/>
    <mergeCell ref="E81:H81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83" customWidth="1"/>
    <col min="2" max="2" width="1.667969" style="283" customWidth="1"/>
    <col min="3" max="4" width="5" style="283" customWidth="1"/>
    <col min="5" max="5" width="11.66016" style="283" customWidth="1"/>
    <col min="6" max="6" width="9.160156" style="283" customWidth="1"/>
    <col min="7" max="7" width="5" style="283" customWidth="1"/>
    <col min="8" max="8" width="77.83203" style="283" customWidth="1"/>
    <col min="9" max="10" width="20" style="283" customWidth="1"/>
    <col min="11" max="11" width="1.667969" style="283" customWidth="1"/>
  </cols>
  <sheetData>
    <row r="1" s="1" customFormat="1" ht="37.5" customHeight="1"/>
    <row r="2" s="1" customFormat="1" ht="7.5" customHeight="1">
      <c r="B2" s="284"/>
      <c r="C2" s="285"/>
      <c r="D2" s="285"/>
      <c r="E2" s="285"/>
      <c r="F2" s="285"/>
      <c r="G2" s="285"/>
      <c r="H2" s="285"/>
      <c r="I2" s="285"/>
      <c r="J2" s="285"/>
      <c r="K2" s="286"/>
    </row>
    <row r="3" s="16" customFormat="1" ht="45" customHeight="1">
      <c r="B3" s="287"/>
      <c r="C3" s="288" t="s">
        <v>1216</v>
      </c>
      <c r="D3" s="288"/>
      <c r="E3" s="288"/>
      <c r="F3" s="288"/>
      <c r="G3" s="288"/>
      <c r="H3" s="288"/>
      <c r="I3" s="288"/>
      <c r="J3" s="288"/>
      <c r="K3" s="289"/>
    </row>
    <row r="4" s="1" customFormat="1" ht="25.5" customHeight="1">
      <c r="B4" s="290"/>
      <c r="C4" s="291" t="s">
        <v>1217</v>
      </c>
      <c r="D4" s="291"/>
      <c r="E4" s="291"/>
      <c r="F4" s="291"/>
      <c r="G4" s="291"/>
      <c r="H4" s="291"/>
      <c r="I4" s="291"/>
      <c r="J4" s="291"/>
      <c r="K4" s="292"/>
    </row>
    <row r="5" s="1" customFormat="1" ht="5.25" customHeight="1">
      <c r="B5" s="290"/>
      <c r="C5" s="293"/>
      <c r="D5" s="293"/>
      <c r="E5" s="293"/>
      <c r="F5" s="293"/>
      <c r="G5" s="293"/>
      <c r="H5" s="293"/>
      <c r="I5" s="293"/>
      <c r="J5" s="293"/>
      <c r="K5" s="292"/>
    </row>
    <row r="6" s="1" customFormat="1" ht="15" customHeight="1">
      <c r="B6" s="290"/>
      <c r="C6" s="294" t="s">
        <v>1218</v>
      </c>
      <c r="D6" s="294"/>
      <c r="E6" s="294"/>
      <c r="F6" s="294"/>
      <c r="G6" s="294"/>
      <c r="H6" s="294"/>
      <c r="I6" s="294"/>
      <c r="J6" s="294"/>
      <c r="K6" s="292"/>
    </row>
    <row r="7" s="1" customFormat="1" ht="15" customHeight="1">
      <c r="B7" s="295"/>
      <c r="C7" s="294" t="s">
        <v>1219</v>
      </c>
      <c r="D7" s="294"/>
      <c r="E7" s="294"/>
      <c r="F7" s="294"/>
      <c r="G7" s="294"/>
      <c r="H7" s="294"/>
      <c r="I7" s="294"/>
      <c r="J7" s="294"/>
      <c r="K7" s="292"/>
    </row>
    <row r="8" s="1" customFormat="1" ht="12.75" customHeight="1">
      <c r="B8" s="295"/>
      <c r="C8" s="294"/>
      <c r="D8" s="294"/>
      <c r="E8" s="294"/>
      <c r="F8" s="294"/>
      <c r="G8" s="294"/>
      <c r="H8" s="294"/>
      <c r="I8" s="294"/>
      <c r="J8" s="294"/>
      <c r="K8" s="292"/>
    </row>
    <row r="9" s="1" customFormat="1" ht="15" customHeight="1">
      <c r="B9" s="295"/>
      <c r="C9" s="294" t="s">
        <v>1220</v>
      </c>
      <c r="D9" s="294"/>
      <c r="E9" s="294"/>
      <c r="F9" s="294"/>
      <c r="G9" s="294"/>
      <c r="H9" s="294"/>
      <c r="I9" s="294"/>
      <c r="J9" s="294"/>
      <c r="K9" s="292"/>
    </row>
    <row r="10" s="1" customFormat="1" ht="15" customHeight="1">
      <c r="B10" s="295"/>
      <c r="C10" s="294"/>
      <c r="D10" s="294" t="s">
        <v>1221</v>
      </c>
      <c r="E10" s="294"/>
      <c r="F10" s="294"/>
      <c r="G10" s="294"/>
      <c r="H10" s="294"/>
      <c r="I10" s="294"/>
      <c r="J10" s="294"/>
      <c r="K10" s="292"/>
    </row>
    <row r="11" s="1" customFormat="1" ht="15" customHeight="1">
      <c r="B11" s="295"/>
      <c r="C11" s="296"/>
      <c r="D11" s="294" t="s">
        <v>1222</v>
      </c>
      <c r="E11" s="294"/>
      <c r="F11" s="294"/>
      <c r="G11" s="294"/>
      <c r="H11" s="294"/>
      <c r="I11" s="294"/>
      <c r="J11" s="294"/>
      <c r="K11" s="292"/>
    </row>
    <row r="12" s="1" customFormat="1" ht="15" customHeight="1">
      <c r="B12" s="295"/>
      <c r="C12" s="296"/>
      <c r="D12" s="294"/>
      <c r="E12" s="294"/>
      <c r="F12" s="294"/>
      <c r="G12" s="294"/>
      <c r="H12" s="294"/>
      <c r="I12" s="294"/>
      <c r="J12" s="294"/>
      <c r="K12" s="292"/>
    </row>
    <row r="13" s="1" customFormat="1" ht="15" customHeight="1">
      <c r="B13" s="295"/>
      <c r="C13" s="296"/>
      <c r="D13" s="297" t="s">
        <v>1223</v>
      </c>
      <c r="E13" s="294"/>
      <c r="F13" s="294"/>
      <c r="G13" s="294"/>
      <c r="H13" s="294"/>
      <c r="I13" s="294"/>
      <c r="J13" s="294"/>
      <c r="K13" s="292"/>
    </row>
    <row r="14" s="1" customFormat="1" ht="12.75" customHeight="1">
      <c r="B14" s="295"/>
      <c r="C14" s="296"/>
      <c r="D14" s="296"/>
      <c r="E14" s="296"/>
      <c r="F14" s="296"/>
      <c r="G14" s="296"/>
      <c r="H14" s="296"/>
      <c r="I14" s="296"/>
      <c r="J14" s="296"/>
      <c r="K14" s="292"/>
    </row>
    <row r="15" s="1" customFormat="1" ht="15" customHeight="1">
      <c r="B15" s="295"/>
      <c r="C15" s="296"/>
      <c r="D15" s="294" t="s">
        <v>1224</v>
      </c>
      <c r="E15" s="294"/>
      <c r="F15" s="294"/>
      <c r="G15" s="294"/>
      <c r="H15" s="294"/>
      <c r="I15" s="294"/>
      <c r="J15" s="294"/>
      <c r="K15" s="292"/>
    </row>
    <row r="16" s="1" customFormat="1" ht="15" customHeight="1">
      <c r="B16" s="295"/>
      <c r="C16" s="296"/>
      <c r="D16" s="294" t="s">
        <v>1225</v>
      </c>
      <c r="E16" s="294"/>
      <c r="F16" s="294"/>
      <c r="G16" s="294"/>
      <c r="H16" s="294"/>
      <c r="I16" s="294"/>
      <c r="J16" s="294"/>
      <c r="K16" s="292"/>
    </row>
    <row r="17" s="1" customFormat="1" ht="15" customHeight="1">
      <c r="B17" s="295"/>
      <c r="C17" s="296"/>
      <c r="D17" s="294" t="s">
        <v>1226</v>
      </c>
      <c r="E17" s="294"/>
      <c r="F17" s="294"/>
      <c r="G17" s="294"/>
      <c r="H17" s="294"/>
      <c r="I17" s="294"/>
      <c r="J17" s="294"/>
      <c r="K17" s="292"/>
    </row>
    <row r="18" s="1" customFormat="1" ht="15" customHeight="1">
      <c r="B18" s="295"/>
      <c r="C18" s="296"/>
      <c r="D18" s="296"/>
      <c r="E18" s="298" t="s">
        <v>77</v>
      </c>
      <c r="F18" s="294" t="s">
        <v>1227</v>
      </c>
      <c r="G18" s="294"/>
      <c r="H18" s="294"/>
      <c r="I18" s="294"/>
      <c r="J18" s="294"/>
      <c r="K18" s="292"/>
    </row>
    <row r="19" s="1" customFormat="1" ht="15" customHeight="1">
      <c r="B19" s="295"/>
      <c r="C19" s="296"/>
      <c r="D19" s="296"/>
      <c r="E19" s="298" t="s">
        <v>1228</v>
      </c>
      <c r="F19" s="294" t="s">
        <v>1229</v>
      </c>
      <c r="G19" s="294"/>
      <c r="H19" s="294"/>
      <c r="I19" s="294"/>
      <c r="J19" s="294"/>
      <c r="K19" s="292"/>
    </row>
    <row r="20" s="1" customFormat="1" ht="15" customHeight="1">
      <c r="B20" s="295"/>
      <c r="C20" s="296"/>
      <c r="D20" s="296"/>
      <c r="E20" s="298" t="s">
        <v>1230</v>
      </c>
      <c r="F20" s="294" t="s">
        <v>1231</v>
      </c>
      <c r="G20" s="294"/>
      <c r="H20" s="294"/>
      <c r="I20" s="294"/>
      <c r="J20" s="294"/>
      <c r="K20" s="292"/>
    </row>
    <row r="21" s="1" customFormat="1" ht="15" customHeight="1">
      <c r="B21" s="295"/>
      <c r="C21" s="296"/>
      <c r="D21" s="296"/>
      <c r="E21" s="298" t="s">
        <v>1232</v>
      </c>
      <c r="F21" s="294" t="s">
        <v>1233</v>
      </c>
      <c r="G21" s="294"/>
      <c r="H21" s="294"/>
      <c r="I21" s="294"/>
      <c r="J21" s="294"/>
      <c r="K21" s="292"/>
    </row>
    <row r="22" s="1" customFormat="1" ht="15" customHeight="1">
      <c r="B22" s="295"/>
      <c r="C22" s="296"/>
      <c r="D22" s="296"/>
      <c r="E22" s="298" t="s">
        <v>1234</v>
      </c>
      <c r="F22" s="294" t="s">
        <v>1235</v>
      </c>
      <c r="G22" s="294"/>
      <c r="H22" s="294"/>
      <c r="I22" s="294"/>
      <c r="J22" s="294"/>
      <c r="K22" s="292"/>
    </row>
    <row r="23" s="1" customFormat="1" ht="15" customHeight="1">
      <c r="B23" s="295"/>
      <c r="C23" s="296"/>
      <c r="D23" s="296"/>
      <c r="E23" s="298" t="s">
        <v>82</v>
      </c>
      <c r="F23" s="294" t="s">
        <v>1236</v>
      </c>
      <c r="G23" s="294"/>
      <c r="H23" s="294"/>
      <c r="I23" s="294"/>
      <c r="J23" s="294"/>
      <c r="K23" s="292"/>
    </row>
    <row r="24" s="1" customFormat="1" ht="12.75" customHeight="1">
      <c r="B24" s="295"/>
      <c r="C24" s="296"/>
      <c r="D24" s="296"/>
      <c r="E24" s="296"/>
      <c r="F24" s="296"/>
      <c r="G24" s="296"/>
      <c r="H24" s="296"/>
      <c r="I24" s="296"/>
      <c r="J24" s="296"/>
      <c r="K24" s="292"/>
    </row>
    <row r="25" s="1" customFormat="1" ht="15" customHeight="1">
      <c r="B25" s="295"/>
      <c r="C25" s="294" t="s">
        <v>1237</v>
      </c>
      <c r="D25" s="294"/>
      <c r="E25" s="294"/>
      <c r="F25" s="294"/>
      <c r="G25" s="294"/>
      <c r="H25" s="294"/>
      <c r="I25" s="294"/>
      <c r="J25" s="294"/>
      <c r="K25" s="292"/>
    </row>
    <row r="26" s="1" customFormat="1" ht="15" customHeight="1">
      <c r="B26" s="295"/>
      <c r="C26" s="294" t="s">
        <v>1238</v>
      </c>
      <c r="D26" s="294"/>
      <c r="E26" s="294"/>
      <c r="F26" s="294"/>
      <c r="G26" s="294"/>
      <c r="H26" s="294"/>
      <c r="I26" s="294"/>
      <c r="J26" s="294"/>
      <c r="K26" s="292"/>
    </row>
    <row r="27" s="1" customFormat="1" ht="15" customHeight="1">
      <c r="B27" s="295"/>
      <c r="C27" s="294"/>
      <c r="D27" s="294" t="s">
        <v>1239</v>
      </c>
      <c r="E27" s="294"/>
      <c r="F27" s="294"/>
      <c r="G27" s="294"/>
      <c r="H27" s="294"/>
      <c r="I27" s="294"/>
      <c r="J27" s="294"/>
      <c r="K27" s="292"/>
    </row>
    <row r="28" s="1" customFormat="1" ht="15" customHeight="1">
      <c r="B28" s="295"/>
      <c r="C28" s="296"/>
      <c r="D28" s="294" t="s">
        <v>1240</v>
      </c>
      <c r="E28" s="294"/>
      <c r="F28" s="294"/>
      <c r="G28" s="294"/>
      <c r="H28" s="294"/>
      <c r="I28" s="294"/>
      <c r="J28" s="294"/>
      <c r="K28" s="292"/>
    </row>
    <row r="29" s="1" customFormat="1" ht="12.75" customHeight="1">
      <c r="B29" s="295"/>
      <c r="C29" s="296"/>
      <c r="D29" s="296"/>
      <c r="E29" s="296"/>
      <c r="F29" s="296"/>
      <c r="G29" s="296"/>
      <c r="H29" s="296"/>
      <c r="I29" s="296"/>
      <c r="J29" s="296"/>
      <c r="K29" s="292"/>
    </row>
    <row r="30" s="1" customFormat="1" ht="15" customHeight="1">
      <c r="B30" s="295"/>
      <c r="C30" s="296"/>
      <c r="D30" s="294" t="s">
        <v>1241</v>
      </c>
      <c r="E30" s="294"/>
      <c r="F30" s="294"/>
      <c r="G30" s="294"/>
      <c r="H30" s="294"/>
      <c r="I30" s="294"/>
      <c r="J30" s="294"/>
      <c r="K30" s="292"/>
    </row>
    <row r="31" s="1" customFormat="1" ht="15" customHeight="1">
      <c r="B31" s="295"/>
      <c r="C31" s="296"/>
      <c r="D31" s="294" t="s">
        <v>1242</v>
      </c>
      <c r="E31" s="294"/>
      <c r="F31" s="294"/>
      <c r="G31" s="294"/>
      <c r="H31" s="294"/>
      <c r="I31" s="294"/>
      <c r="J31" s="294"/>
      <c r="K31" s="292"/>
    </row>
    <row r="32" s="1" customFormat="1" ht="12.75" customHeight="1">
      <c r="B32" s="295"/>
      <c r="C32" s="296"/>
      <c r="D32" s="296"/>
      <c r="E32" s="296"/>
      <c r="F32" s="296"/>
      <c r="G32" s="296"/>
      <c r="H32" s="296"/>
      <c r="I32" s="296"/>
      <c r="J32" s="296"/>
      <c r="K32" s="292"/>
    </row>
    <row r="33" s="1" customFormat="1" ht="15" customHeight="1">
      <c r="B33" s="295"/>
      <c r="C33" s="296"/>
      <c r="D33" s="294" t="s">
        <v>1243</v>
      </c>
      <c r="E33" s="294"/>
      <c r="F33" s="294"/>
      <c r="G33" s="294"/>
      <c r="H33" s="294"/>
      <c r="I33" s="294"/>
      <c r="J33" s="294"/>
      <c r="K33" s="292"/>
    </row>
    <row r="34" s="1" customFormat="1" ht="15" customHeight="1">
      <c r="B34" s="295"/>
      <c r="C34" s="296"/>
      <c r="D34" s="294" t="s">
        <v>1244</v>
      </c>
      <c r="E34" s="294"/>
      <c r="F34" s="294"/>
      <c r="G34" s="294"/>
      <c r="H34" s="294"/>
      <c r="I34" s="294"/>
      <c r="J34" s="294"/>
      <c r="K34" s="292"/>
    </row>
    <row r="35" s="1" customFormat="1" ht="15" customHeight="1">
      <c r="B35" s="295"/>
      <c r="C35" s="296"/>
      <c r="D35" s="294" t="s">
        <v>1245</v>
      </c>
      <c r="E35" s="294"/>
      <c r="F35" s="294"/>
      <c r="G35" s="294"/>
      <c r="H35" s="294"/>
      <c r="I35" s="294"/>
      <c r="J35" s="294"/>
      <c r="K35" s="292"/>
    </row>
    <row r="36" s="1" customFormat="1" ht="15" customHeight="1">
      <c r="B36" s="295"/>
      <c r="C36" s="296"/>
      <c r="D36" s="294"/>
      <c r="E36" s="297" t="s">
        <v>119</v>
      </c>
      <c r="F36" s="294"/>
      <c r="G36" s="294" t="s">
        <v>1246</v>
      </c>
      <c r="H36" s="294"/>
      <c r="I36" s="294"/>
      <c r="J36" s="294"/>
      <c r="K36" s="292"/>
    </row>
    <row r="37" s="1" customFormat="1" ht="30.75" customHeight="1">
      <c r="B37" s="295"/>
      <c r="C37" s="296"/>
      <c r="D37" s="294"/>
      <c r="E37" s="297" t="s">
        <v>1247</v>
      </c>
      <c r="F37" s="294"/>
      <c r="G37" s="294" t="s">
        <v>1248</v>
      </c>
      <c r="H37" s="294"/>
      <c r="I37" s="294"/>
      <c r="J37" s="294"/>
      <c r="K37" s="292"/>
    </row>
    <row r="38" s="1" customFormat="1" ht="15" customHeight="1">
      <c r="B38" s="295"/>
      <c r="C38" s="296"/>
      <c r="D38" s="294"/>
      <c r="E38" s="297" t="s">
        <v>52</v>
      </c>
      <c r="F38" s="294"/>
      <c r="G38" s="294" t="s">
        <v>1249</v>
      </c>
      <c r="H38" s="294"/>
      <c r="I38" s="294"/>
      <c r="J38" s="294"/>
      <c r="K38" s="292"/>
    </row>
    <row r="39" s="1" customFormat="1" ht="15" customHeight="1">
      <c r="B39" s="295"/>
      <c r="C39" s="296"/>
      <c r="D39" s="294"/>
      <c r="E39" s="297" t="s">
        <v>53</v>
      </c>
      <c r="F39" s="294"/>
      <c r="G39" s="294" t="s">
        <v>1250</v>
      </c>
      <c r="H39" s="294"/>
      <c r="I39" s="294"/>
      <c r="J39" s="294"/>
      <c r="K39" s="292"/>
    </row>
    <row r="40" s="1" customFormat="1" ht="15" customHeight="1">
      <c r="B40" s="295"/>
      <c r="C40" s="296"/>
      <c r="D40" s="294"/>
      <c r="E40" s="297" t="s">
        <v>120</v>
      </c>
      <c r="F40" s="294"/>
      <c r="G40" s="294" t="s">
        <v>1251</v>
      </c>
      <c r="H40" s="294"/>
      <c r="I40" s="294"/>
      <c r="J40" s="294"/>
      <c r="K40" s="292"/>
    </row>
    <row r="41" s="1" customFormat="1" ht="15" customHeight="1">
      <c r="B41" s="295"/>
      <c r="C41" s="296"/>
      <c r="D41" s="294"/>
      <c r="E41" s="297" t="s">
        <v>121</v>
      </c>
      <c r="F41" s="294"/>
      <c r="G41" s="294" t="s">
        <v>1252</v>
      </c>
      <c r="H41" s="294"/>
      <c r="I41" s="294"/>
      <c r="J41" s="294"/>
      <c r="K41" s="292"/>
    </row>
    <row r="42" s="1" customFormat="1" ht="15" customHeight="1">
      <c r="B42" s="295"/>
      <c r="C42" s="296"/>
      <c r="D42" s="294"/>
      <c r="E42" s="297" t="s">
        <v>1253</v>
      </c>
      <c r="F42" s="294"/>
      <c r="G42" s="294" t="s">
        <v>1254</v>
      </c>
      <c r="H42" s="294"/>
      <c r="I42" s="294"/>
      <c r="J42" s="294"/>
      <c r="K42" s="292"/>
    </row>
    <row r="43" s="1" customFormat="1" ht="15" customHeight="1">
      <c r="B43" s="295"/>
      <c r="C43" s="296"/>
      <c r="D43" s="294"/>
      <c r="E43" s="297"/>
      <c r="F43" s="294"/>
      <c r="G43" s="294" t="s">
        <v>1255</v>
      </c>
      <c r="H43" s="294"/>
      <c r="I43" s="294"/>
      <c r="J43" s="294"/>
      <c r="K43" s="292"/>
    </row>
    <row r="44" s="1" customFormat="1" ht="15" customHeight="1">
      <c r="B44" s="295"/>
      <c r="C44" s="296"/>
      <c r="D44" s="294"/>
      <c r="E44" s="297" t="s">
        <v>1256</v>
      </c>
      <c r="F44" s="294"/>
      <c r="G44" s="294" t="s">
        <v>1257</v>
      </c>
      <c r="H44" s="294"/>
      <c r="I44" s="294"/>
      <c r="J44" s="294"/>
      <c r="K44" s="292"/>
    </row>
    <row r="45" s="1" customFormat="1" ht="15" customHeight="1">
      <c r="B45" s="295"/>
      <c r="C45" s="296"/>
      <c r="D45" s="294"/>
      <c r="E45" s="297" t="s">
        <v>123</v>
      </c>
      <c r="F45" s="294"/>
      <c r="G45" s="294" t="s">
        <v>1258</v>
      </c>
      <c r="H45" s="294"/>
      <c r="I45" s="294"/>
      <c r="J45" s="294"/>
      <c r="K45" s="292"/>
    </row>
    <row r="46" s="1" customFormat="1" ht="12.75" customHeight="1">
      <c r="B46" s="295"/>
      <c r="C46" s="296"/>
      <c r="D46" s="294"/>
      <c r="E46" s="294"/>
      <c r="F46" s="294"/>
      <c r="G46" s="294"/>
      <c r="H46" s="294"/>
      <c r="I46" s="294"/>
      <c r="J46" s="294"/>
      <c r="K46" s="292"/>
    </row>
    <row r="47" s="1" customFormat="1" ht="15" customHeight="1">
      <c r="B47" s="295"/>
      <c r="C47" s="296"/>
      <c r="D47" s="294" t="s">
        <v>1259</v>
      </c>
      <c r="E47" s="294"/>
      <c r="F47" s="294"/>
      <c r="G47" s="294"/>
      <c r="H47" s="294"/>
      <c r="I47" s="294"/>
      <c r="J47" s="294"/>
      <c r="K47" s="292"/>
    </row>
    <row r="48" s="1" customFormat="1" ht="15" customHeight="1">
      <c r="B48" s="295"/>
      <c r="C48" s="296"/>
      <c r="D48" s="296"/>
      <c r="E48" s="294" t="s">
        <v>1260</v>
      </c>
      <c r="F48" s="294"/>
      <c r="G48" s="294"/>
      <c r="H48" s="294"/>
      <c r="I48" s="294"/>
      <c r="J48" s="294"/>
      <c r="K48" s="292"/>
    </row>
    <row r="49" s="1" customFormat="1" ht="15" customHeight="1">
      <c r="B49" s="295"/>
      <c r="C49" s="296"/>
      <c r="D49" s="296"/>
      <c r="E49" s="294" t="s">
        <v>1261</v>
      </c>
      <c r="F49" s="294"/>
      <c r="G49" s="294"/>
      <c r="H49" s="294"/>
      <c r="I49" s="294"/>
      <c r="J49" s="294"/>
      <c r="K49" s="292"/>
    </row>
    <row r="50" s="1" customFormat="1" ht="15" customHeight="1">
      <c r="B50" s="295"/>
      <c r="C50" s="296"/>
      <c r="D50" s="296"/>
      <c r="E50" s="294" t="s">
        <v>1262</v>
      </c>
      <c r="F50" s="294"/>
      <c r="G50" s="294"/>
      <c r="H50" s="294"/>
      <c r="I50" s="294"/>
      <c r="J50" s="294"/>
      <c r="K50" s="292"/>
    </row>
    <row r="51" s="1" customFormat="1" ht="15" customHeight="1">
      <c r="B51" s="295"/>
      <c r="C51" s="296"/>
      <c r="D51" s="294" t="s">
        <v>1263</v>
      </c>
      <c r="E51" s="294"/>
      <c r="F51" s="294"/>
      <c r="G51" s="294"/>
      <c r="H51" s="294"/>
      <c r="I51" s="294"/>
      <c r="J51" s="294"/>
      <c r="K51" s="292"/>
    </row>
    <row r="52" s="1" customFormat="1" ht="25.5" customHeight="1">
      <c r="B52" s="290"/>
      <c r="C52" s="291" t="s">
        <v>1264</v>
      </c>
      <c r="D52" s="291"/>
      <c r="E52" s="291"/>
      <c r="F52" s="291"/>
      <c r="G52" s="291"/>
      <c r="H52" s="291"/>
      <c r="I52" s="291"/>
      <c r="J52" s="291"/>
      <c r="K52" s="292"/>
    </row>
    <row r="53" s="1" customFormat="1" ht="5.25" customHeight="1">
      <c r="B53" s="290"/>
      <c r="C53" s="293"/>
      <c r="D53" s="293"/>
      <c r="E53" s="293"/>
      <c r="F53" s="293"/>
      <c r="G53" s="293"/>
      <c r="H53" s="293"/>
      <c r="I53" s="293"/>
      <c r="J53" s="293"/>
      <c r="K53" s="292"/>
    </row>
    <row r="54" s="1" customFormat="1" ht="15" customHeight="1">
      <c r="B54" s="290"/>
      <c r="C54" s="294" t="s">
        <v>1265</v>
      </c>
      <c r="D54" s="294"/>
      <c r="E54" s="294"/>
      <c r="F54" s="294"/>
      <c r="G54" s="294"/>
      <c r="H54" s="294"/>
      <c r="I54" s="294"/>
      <c r="J54" s="294"/>
      <c r="K54" s="292"/>
    </row>
    <row r="55" s="1" customFormat="1" ht="15" customHeight="1">
      <c r="B55" s="290"/>
      <c r="C55" s="294" t="s">
        <v>1266</v>
      </c>
      <c r="D55" s="294"/>
      <c r="E55" s="294"/>
      <c r="F55" s="294"/>
      <c r="G55" s="294"/>
      <c r="H55" s="294"/>
      <c r="I55" s="294"/>
      <c r="J55" s="294"/>
      <c r="K55" s="292"/>
    </row>
    <row r="56" s="1" customFormat="1" ht="12.75" customHeight="1">
      <c r="B56" s="290"/>
      <c r="C56" s="294"/>
      <c r="D56" s="294"/>
      <c r="E56" s="294"/>
      <c r="F56" s="294"/>
      <c r="G56" s="294"/>
      <c r="H56" s="294"/>
      <c r="I56" s="294"/>
      <c r="J56" s="294"/>
      <c r="K56" s="292"/>
    </row>
    <row r="57" s="1" customFormat="1" ht="15" customHeight="1">
      <c r="B57" s="290"/>
      <c r="C57" s="294" t="s">
        <v>1267</v>
      </c>
      <c r="D57" s="294"/>
      <c r="E57" s="294"/>
      <c r="F57" s="294"/>
      <c r="G57" s="294"/>
      <c r="H57" s="294"/>
      <c r="I57" s="294"/>
      <c r="J57" s="294"/>
      <c r="K57" s="292"/>
    </row>
    <row r="58" s="1" customFormat="1" ht="15" customHeight="1">
      <c r="B58" s="290"/>
      <c r="C58" s="296"/>
      <c r="D58" s="294" t="s">
        <v>1268</v>
      </c>
      <c r="E58" s="294"/>
      <c r="F58" s="294"/>
      <c r="G58" s="294"/>
      <c r="H58" s="294"/>
      <c r="I58" s="294"/>
      <c r="J58" s="294"/>
      <c r="K58" s="292"/>
    </row>
    <row r="59" s="1" customFormat="1" ht="15" customHeight="1">
      <c r="B59" s="290"/>
      <c r="C59" s="296"/>
      <c r="D59" s="294" t="s">
        <v>1269</v>
      </c>
      <c r="E59" s="294"/>
      <c r="F59" s="294"/>
      <c r="G59" s="294"/>
      <c r="H59" s="294"/>
      <c r="I59" s="294"/>
      <c r="J59" s="294"/>
      <c r="K59" s="292"/>
    </row>
    <row r="60" s="1" customFormat="1" ht="15" customHeight="1">
      <c r="B60" s="290"/>
      <c r="C60" s="296"/>
      <c r="D60" s="294" t="s">
        <v>1270</v>
      </c>
      <c r="E60" s="294"/>
      <c r="F60" s="294"/>
      <c r="G60" s="294"/>
      <c r="H60" s="294"/>
      <c r="I60" s="294"/>
      <c r="J60" s="294"/>
      <c r="K60" s="292"/>
    </row>
    <row r="61" s="1" customFormat="1" ht="15" customHeight="1">
      <c r="B61" s="290"/>
      <c r="C61" s="296"/>
      <c r="D61" s="294" t="s">
        <v>1271</v>
      </c>
      <c r="E61" s="294"/>
      <c r="F61" s="294"/>
      <c r="G61" s="294"/>
      <c r="H61" s="294"/>
      <c r="I61" s="294"/>
      <c r="J61" s="294"/>
      <c r="K61" s="292"/>
    </row>
    <row r="62" s="1" customFormat="1" ht="15" customHeight="1">
      <c r="B62" s="290"/>
      <c r="C62" s="296"/>
      <c r="D62" s="299" t="s">
        <v>1272</v>
      </c>
      <c r="E62" s="299"/>
      <c r="F62" s="299"/>
      <c r="G62" s="299"/>
      <c r="H62" s="299"/>
      <c r="I62" s="299"/>
      <c r="J62" s="299"/>
      <c r="K62" s="292"/>
    </row>
    <row r="63" s="1" customFormat="1" ht="15" customHeight="1">
      <c r="B63" s="290"/>
      <c r="C63" s="296"/>
      <c r="D63" s="294" t="s">
        <v>1273</v>
      </c>
      <c r="E63" s="294"/>
      <c r="F63" s="294"/>
      <c r="G63" s="294"/>
      <c r="H63" s="294"/>
      <c r="I63" s="294"/>
      <c r="J63" s="294"/>
      <c r="K63" s="292"/>
    </row>
    <row r="64" s="1" customFormat="1" ht="12.75" customHeight="1">
      <c r="B64" s="290"/>
      <c r="C64" s="296"/>
      <c r="D64" s="296"/>
      <c r="E64" s="300"/>
      <c r="F64" s="296"/>
      <c r="G64" s="296"/>
      <c r="H64" s="296"/>
      <c r="I64" s="296"/>
      <c r="J64" s="296"/>
      <c r="K64" s="292"/>
    </row>
    <row r="65" s="1" customFormat="1" ht="15" customHeight="1">
      <c r="B65" s="290"/>
      <c r="C65" s="296"/>
      <c r="D65" s="294" t="s">
        <v>1274</v>
      </c>
      <c r="E65" s="294"/>
      <c r="F65" s="294"/>
      <c r="G65" s="294"/>
      <c r="H65" s="294"/>
      <c r="I65" s="294"/>
      <c r="J65" s="294"/>
      <c r="K65" s="292"/>
    </row>
    <row r="66" s="1" customFormat="1" ht="15" customHeight="1">
      <c r="B66" s="290"/>
      <c r="C66" s="296"/>
      <c r="D66" s="299" t="s">
        <v>1275</v>
      </c>
      <c r="E66" s="299"/>
      <c r="F66" s="299"/>
      <c r="G66" s="299"/>
      <c r="H66" s="299"/>
      <c r="I66" s="299"/>
      <c r="J66" s="299"/>
      <c r="K66" s="292"/>
    </row>
    <row r="67" s="1" customFormat="1" ht="15" customHeight="1">
      <c r="B67" s="290"/>
      <c r="C67" s="296"/>
      <c r="D67" s="294" t="s">
        <v>1276</v>
      </c>
      <c r="E67" s="294"/>
      <c r="F67" s="294"/>
      <c r="G67" s="294"/>
      <c r="H67" s="294"/>
      <c r="I67" s="294"/>
      <c r="J67" s="294"/>
      <c r="K67" s="292"/>
    </row>
    <row r="68" s="1" customFormat="1" ht="15" customHeight="1">
      <c r="B68" s="290"/>
      <c r="C68" s="296"/>
      <c r="D68" s="294" t="s">
        <v>1277</v>
      </c>
      <c r="E68" s="294"/>
      <c r="F68" s="294"/>
      <c r="G68" s="294"/>
      <c r="H68" s="294"/>
      <c r="I68" s="294"/>
      <c r="J68" s="294"/>
      <c r="K68" s="292"/>
    </row>
    <row r="69" s="1" customFormat="1" ht="15" customHeight="1">
      <c r="B69" s="290"/>
      <c r="C69" s="296"/>
      <c r="D69" s="294" t="s">
        <v>1278</v>
      </c>
      <c r="E69" s="294"/>
      <c r="F69" s="294"/>
      <c r="G69" s="294"/>
      <c r="H69" s="294"/>
      <c r="I69" s="294"/>
      <c r="J69" s="294"/>
      <c r="K69" s="292"/>
    </row>
    <row r="70" s="1" customFormat="1" ht="15" customHeight="1">
      <c r="B70" s="290"/>
      <c r="C70" s="296"/>
      <c r="D70" s="294" t="s">
        <v>1279</v>
      </c>
      <c r="E70" s="294"/>
      <c r="F70" s="294"/>
      <c r="G70" s="294"/>
      <c r="H70" s="294"/>
      <c r="I70" s="294"/>
      <c r="J70" s="294"/>
      <c r="K70" s="292"/>
    </row>
    <row r="71" s="1" customFormat="1" ht="12.75" customHeight="1">
      <c r="B71" s="301"/>
      <c r="C71" s="302"/>
      <c r="D71" s="302"/>
      <c r="E71" s="302"/>
      <c r="F71" s="302"/>
      <c r="G71" s="302"/>
      <c r="H71" s="302"/>
      <c r="I71" s="302"/>
      <c r="J71" s="302"/>
      <c r="K71" s="303"/>
    </row>
    <row r="72" s="1" customFormat="1" ht="18.75" customHeight="1">
      <c r="B72" s="304"/>
      <c r="C72" s="304"/>
      <c r="D72" s="304"/>
      <c r="E72" s="304"/>
      <c r="F72" s="304"/>
      <c r="G72" s="304"/>
      <c r="H72" s="304"/>
      <c r="I72" s="304"/>
      <c r="J72" s="304"/>
      <c r="K72" s="305"/>
    </row>
    <row r="73" s="1" customFormat="1" ht="18.75" customHeight="1">
      <c r="B73" s="305"/>
      <c r="C73" s="305"/>
      <c r="D73" s="305"/>
      <c r="E73" s="305"/>
      <c r="F73" s="305"/>
      <c r="G73" s="305"/>
      <c r="H73" s="305"/>
      <c r="I73" s="305"/>
      <c r="J73" s="305"/>
      <c r="K73" s="305"/>
    </row>
    <row r="74" s="1" customFormat="1" ht="7.5" customHeight="1">
      <c r="B74" s="306"/>
      <c r="C74" s="307"/>
      <c r="D74" s="307"/>
      <c r="E74" s="307"/>
      <c r="F74" s="307"/>
      <c r="G74" s="307"/>
      <c r="H74" s="307"/>
      <c r="I74" s="307"/>
      <c r="J74" s="307"/>
      <c r="K74" s="308"/>
    </row>
    <row r="75" s="1" customFormat="1" ht="45" customHeight="1">
      <c r="B75" s="309"/>
      <c r="C75" s="310" t="s">
        <v>1280</v>
      </c>
      <c r="D75" s="310"/>
      <c r="E75" s="310"/>
      <c r="F75" s="310"/>
      <c r="G75" s="310"/>
      <c r="H75" s="310"/>
      <c r="I75" s="310"/>
      <c r="J75" s="310"/>
      <c r="K75" s="311"/>
    </row>
    <row r="76" s="1" customFormat="1" ht="17.25" customHeight="1">
      <c r="B76" s="309"/>
      <c r="C76" s="312" t="s">
        <v>1281</v>
      </c>
      <c r="D76" s="312"/>
      <c r="E76" s="312"/>
      <c r="F76" s="312" t="s">
        <v>1282</v>
      </c>
      <c r="G76" s="313"/>
      <c r="H76" s="312" t="s">
        <v>53</v>
      </c>
      <c r="I76" s="312" t="s">
        <v>56</v>
      </c>
      <c r="J76" s="312" t="s">
        <v>1283</v>
      </c>
      <c r="K76" s="311"/>
    </row>
    <row r="77" s="1" customFormat="1" ht="17.25" customHeight="1">
      <c r="B77" s="309"/>
      <c r="C77" s="314" t="s">
        <v>1284</v>
      </c>
      <c r="D77" s="314"/>
      <c r="E77" s="314"/>
      <c r="F77" s="315" t="s">
        <v>1285</v>
      </c>
      <c r="G77" s="316"/>
      <c r="H77" s="314"/>
      <c r="I77" s="314"/>
      <c r="J77" s="314" t="s">
        <v>1286</v>
      </c>
      <c r="K77" s="311"/>
    </row>
    <row r="78" s="1" customFormat="1" ht="5.25" customHeight="1">
      <c r="B78" s="309"/>
      <c r="C78" s="317"/>
      <c r="D78" s="317"/>
      <c r="E78" s="317"/>
      <c r="F78" s="317"/>
      <c r="G78" s="318"/>
      <c r="H78" s="317"/>
      <c r="I78" s="317"/>
      <c r="J78" s="317"/>
      <c r="K78" s="311"/>
    </row>
    <row r="79" s="1" customFormat="1" ht="15" customHeight="1">
      <c r="B79" s="309"/>
      <c r="C79" s="297" t="s">
        <v>52</v>
      </c>
      <c r="D79" s="319"/>
      <c r="E79" s="319"/>
      <c r="F79" s="320" t="s">
        <v>1287</v>
      </c>
      <c r="G79" s="321"/>
      <c r="H79" s="297" t="s">
        <v>1288</v>
      </c>
      <c r="I79" s="297" t="s">
        <v>1289</v>
      </c>
      <c r="J79" s="297">
        <v>20</v>
      </c>
      <c r="K79" s="311"/>
    </row>
    <row r="80" s="1" customFormat="1" ht="15" customHeight="1">
      <c r="B80" s="309"/>
      <c r="C80" s="297" t="s">
        <v>1290</v>
      </c>
      <c r="D80" s="297"/>
      <c r="E80" s="297"/>
      <c r="F80" s="320" t="s">
        <v>1287</v>
      </c>
      <c r="G80" s="321"/>
      <c r="H80" s="297" t="s">
        <v>1291</v>
      </c>
      <c r="I80" s="297" t="s">
        <v>1289</v>
      </c>
      <c r="J80" s="297">
        <v>120</v>
      </c>
      <c r="K80" s="311"/>
    </row>
    <row r="81" s="1" customFormat="1" ht="15" customHeight="1">
      <c r="B81" s="322"/>
      <c r="C81" s="297" t="s">
        <v>1292</v>
      </c>
      <c r="D81" s="297"/>
      <c r="E81" s="297"/>
      <c r="F81" s="320" t="s">
        <v>1293</v>
      </c>
      <c r="G81" s="321"/>
      <c r="H81" s="297" t="s">
        <v>1294</v>
      </c>
      <c r="I81" s="297" t="s">
        <v>1289</v>
      </c>
      <c r="J81" s="297">
        <v>50</v>
      </c>
      <c r="K81" s="311"/>
    </row>
    <row r="82" s="1" customFormat="1" ht="15" customHeight="1">
      <c r="B82" s="322"/>
      <c r="C82" s="297" t="s">
        <v>1295</v>
      </c>
      <c r="D82" s="297"/>
      <c r="E82" s="297"/>
      <c r="F82" s="320" t="s">
        <v>1287</v>
      </c>
      <c r="G82" s="321"/>
      <c r="H82" s="297" t="s">
        <v>1296</v>
      </c>
      <c r="I82" s="297" t="s">
        <v>1297</v>
      </c>
      <c r="J82" s="297"/>
      <c r="K82" s="311"/>
    </row>
    <row r="83" s="1" customFormat="1" ht="15" customHeight="1">
      <c r="B83" s="322"/>
      <c r="C83" s="323" t="s">
        <v>1298</v>
      </c>
      <c r="D83" s="323"/>
      <c r="E83" s="323"/>
      <c r="F83" s="324" t="s">
        <v>1293</v>
      </c>
      <c r="G83" s="323"/>
      <c r="H83" s="323" t="s">
        <v>1299</v>
      </c>
      <c r="I83" s="323" t="s">
        <v>1289</v>
      </c>
      <c r="J83" s="323">
        <v>15</v>
      </c>
      <c r="K83" s="311"/>
    </row>
    <row r="84" s="1" customFormat="1" ht="15" customHeight="1">
      <c r="B84" s="322"/>
      <c r="C84" s="323" t="s">
        <v>1300</v>
      </c>
      <c r="D84" s="323"/>
      <c r="E84" s="323"/>
      <c r="F84" s="324" t="s">
        <v>1293</v>
      </c>
      <c r="G84" s="323"/>
      <c r="H84" s="323" t="s">
        <v>1301</v>
      </c>
      <c r="I84" s="323" t="s">
        <v>1289</v>
      </c>
      <c r="J84" s="323">
        <v>15</v>
      </c>
      <c r="K84" s="311"/>
    </row>
    <row r="85" s="1" customFormat="1" ht="15" customHeight="1">
      <c r="B85" s="322"/>
      <c r="C85" s="323" t="s">
        <v>1302</v>
      </c>
      <c r="D85" s="323"/>
      <c r="E85" s="323"/>
      <c r="F85" s="324" t="s">
        <v>1293</v>
      </c>
      <c r="G85" s="323"/>
      <c r="H85" s="323" t="s">
        <v>1303</v>
      </c>
      <c r="I85" s="323" t="s">
        <v>1289</v>
      </c>
      <c r="J85" s="323">
        <v>20</v>
      </c>
      <c r="K85" s="311"/>
    </row>
    <row r="86" s="1" customFormat="1" ht="15" customHeight="1">
      <c r="B86" s="322"/>
      <c r="C86" s="323" t="s">
        <v>1304</v>
      </c>
      <c r="D86" s="323"/>
      <c r="E86" s="323"/>
      <c r="F86" s="324" t="s">
        <v>1293</v>
      </c>
      <c r="G86" s="323"/>
      <c r="H86" s="323" t="s">
        <v>1305</v>
      </c>
      <c r="I86" s="323" t="s">
        <v>1289</v>
      </c>
      <c r="J86" s="323">
        <v>20</v>
      </c>
      <c r="K86" s="311"/>
    </row>
    <row r="87" s="1" customFormat="1" ht="15" customHeight="1">
      <c r="B87" s="322"/>
      <c r="C87" s="297" t="s">
        <v>1306</v>
      </c>
      <c r="D87" s="297"/>
      <c r="E87" s="297"/>
      <c r="F87" s="320" t="s">
        <v>1293</v>
      </c>
      <c r="G87" s="321"/>
      <c r="H87" s="297" t="s">
        <v>1307</v>
      </c>
      <c r="I87" s="297" t="s">
        <v>1289</v>
      </c>
      <c r="J87" s="297">
        <v>50</v>
      </c>
      <c r="K87" s="311"/>
    </row>
    <row r="88" s="1" customFormat="1" ht="15" customHeight="1">
      <c r="B88" s="322"/>
      <c r="C88" s="297" t="s">
        <v>1308</v>
      </c>
      <c r="D88" s="297"/>
      <c r="E88" s="297"/>
      <c r="F88" s="320" t="s">
        <v>1293</v>
      </c>
      <c r="G88" s="321"/>
      <c r="H88" s="297" t="s">
        <v>1309</v>
      </c>
      <c r="I88" s="297" t="s">
        <v>1289</v>
      </c>
      <c r="J88" s="297">
        <v>20</v>
      </c>
      <c r="K88" s="311"/>
    </row>
    <row r="89" s="1" customFormat="1" ht="15" customHeight="1">
      <c r="B89" s="322"/>
      <c r="C89" s="297" t="s">
        <v>1310</v>
      </c>
      <c r="D89" s="297"/>
      <c r="E89" s="297"/>
      <c r="F89" s="320" t="s">
        <v>1293</v>
      </c>
      <c r="G89" s="321"/>
      <c r="H89" s="297" t="s">
        <v>1311</v>
      </c>
      <c r="I89" s="297" t="s">
        <v>1289</v>
      </c>
      <c r="J89" s="297">
        <v>20</v>
      </c>
      <c r="K89" s="311"/>
    </row>
    <row r="90" s="1" customFormat="1" ht="15" customHeight="1">
      <c r="B90" s="322"/>
      <c r="C90" s="297" t="s">
        <v>1312</v>
      </c>
      <c r="D90" s="297"/>
      <c r="E90" s="297"/>
      <c r="F90" s="320" t="s">
        <v>1293</v>
      </c>
      <c r="G90" s="321"/>
      <c r="H90" s="297" t="s">
        <v>1313</v>
      </c>
      <c r="I90" s="297" t="s">
        <v>1289</v>
      </c>
      <c r="J90" s="297">
        <v>50</v>
      </c>
      <c r="K90" s="311"/>
    </row>
    <row r="91" s="1" customFormat="1" ht="15" customHeight="1">
      <c r="B91" s="322"/>
      <c r="C91" s="297" t="s">
        <v>1314</v>
      </c>
      <c r="D91" s="297"/>
      <c r="E91" s="297"/>
      <c r="F91" s="320" t="s">
        <v>1293</v>
      </c>
      <c r="G91" s="321"/>
      <c r="H91" s="297" t="s">
        <v>1314</v>
      </c>
      <c r="I91" s="297" t="s">
        <v>1289</v>
      </c>
      <c r="J91" s="297">
        <v>50</v>
      </c>
      <c r="K91" s="311"/>
    </row>
    <row r="92" s="1" customFormat="1" ht="15" customHeight="1">
      <c r="B92" s="322"/>
      <c r="C92" s="297" t="s">
        <v>1315</v>
      </c>
      <c r="D92" s="297"/>
      <c r="E92" s="297"/>
      <c r="F92" s="320" t="s">
        <v>1293</v>
      </c>
      <c r="G92" s="321"/>
      <c r="H92" s="297" t="s">
        <v>1316</v>
      </c>
      <c r="I92" s="297" t="s">
        <v>1289</v>
      </c>
      <c r="J92" s="297">
        <v>255</v>
      </c>
      <c r="K92" s="311"/>
    </row>
    <row r="93" s="1" customFormat="1" ht="15" customHeight="1">
      <c r="B93" s="322"/>
      <c r="C93" s="297" t="s">
        <v>1317</v>
      </c>
      <c r="D93" s="297"/>
      <c r="E93" s="297"/>
      <c r="F93" s="320" t="s">
        <v>1287</v>
      </c>
      <c r="G93" s="321"/>
      <c r="H93" s="297" t="s">
        <v>1318</v>
      </c>
      <c r="I93" s="297" t="s">
        <v>1319</v>
      </c>
      <c r="J93" s="297"/>
      <c r="K93" s="311"/>
    </row>
    <row r="94" s="1" customFormat="1" ht="15" customHeight="1">
      <c r="B94" s="322"/>
      <c r="C94" s="297" t="s">
        <v>1320</v>
      </c>
      <c r="D94" s="297"/>
      <c r="E94" s="297"/>
      <c r="F94" s="320" t="s">
        <v>1287</v>
      </c>
      <c r="G94" s="321"/>
      <c r="H94" s="297" t="s">
        <v>1321</v>
      </c>
      <c r="I94" s="297" t="s">
        <v>1322</v>
      </c>
      <c r="J94" s="297"/>
      <c r="K94" s="311"/>
    </row>
    <row r="95" s="1" customFormat="1" ht="15" customHeight="1">
      <c r="B95" s="322"/>
      <c r="C95" s="297" t="s">
        <v>1323</v>
      </c>
      <c r="D95" s="297"/>
      <c r="E95" s="297"/>
      <c r="F95" s="320" t="s">
        <v>1287</v>
      </c>
      <c r="G95" s="321"/>
      <c r="H95" s="297" t="s">
        <v>1323</v>
      </c>
      <c r="I95" s="297" t="s">
        <v>1322</v>
      </c>
      <c r="J95" s="297"/>
      <c r="K95" s="311"/>
    </row>
    <row r="96" s="1" customFormat="1" ht="15" customHeight="1">
      <c r="B96" s="322"/>
      <c r="C96" s="297" t="s">
        <v>37</v>
      </c>
      <c r="D96" s="297"/>
      <c r="E96" s="297"/>
      <c r="F96" s="320" t="s">
        <v>1287</v>
      </c>
      <c r="G96" s="321"/>
      <c r="H96" s="297" t="s">
        <v>1324</v>
      </c>
      <c r="I96" s="297" t="s">
        <v>1322</v>
      </c>
      <c r="J96" s="297"/>
      <c r="K96" s="311"/>
    </row>
    <row r="97" s="1" customFormat="1" ht="15" customHeight="1">
      <c r="B97" s="322"/>
      <c r="C97" s="297" t="s">
        <v>47</v>
      </c>
      <c r="D97" s="297"/>
      <c r="E97" s="297"/>
      <c r="F97" s="320" t="s">
        <v>1287</v>
      </c>
      <c r="G97" s="321"/>
      <c r="H97" s="297" t="s">
        <v>1325</v>
      </c>
      <c r="I97" s="297" t="s">
        <v>1322</v>
      </c>
      <c r="J97" s="297"/>
      <c r="K97" s="311"/>
    </row>
    <row r="98" s="1" customFormat="1" ht="15" customHeight="1">
      <c r="B98" s="325"/>
      <c r="C98" s="326"/>
      <c r="D98" s="326"/>
      <c r="E98" s="326"/>
      <c r="F98" s="326"/>
      <c r="G98" s="326"/>
      <c r="H98" s="326"/>
      <c r="I98" s="326"/>
      <c r="J98" s="326"/>
      <c r="K98" s="327"/>
    </row>
    <row r="99" s="1" customFormat="1" ht="18.75" customHeight="1">
      <c r="B99" s="328"/>
      <c r="C99" s="329"/>
      <c r="D99" s="329"/>
      <c r="E99" s="329"/>
      <c r="F99" s="329"/>
      <c r="G99" s="329"/>
      <c r="H99" s="329"/>
      <c r="I99" s="329"/>
      <c r="J99" s="329"/>
      <c r="K99" s="328"/>
    </row>
    <row r="100" s="1" customFormat="1" ht="18.75" customHeight="1">
      <c r="B100" s="305"/>
      <c r="C100" s="305"/>
      <c r="D100" s="305"/>
      <c r="E100" s="305"/>
      <c r="F100" s="305"/>
      <c r="G100" s="305"/>
      <c r="H100" s="305"/>
      <c r="I100" s="305"/>
      <c r="J100" s="305"/>
      <c r="K100" s="305"/>
    </row>
    <row r="101" s="1" customFormat="1" ht="7.5" customHeight="1">
      <c r="B101" s="306"/>
      <c r="C101" s="307"/>
      <c r="D101" s="307"/>
      <c r="E101" s="307"/>
      <c r="F101" s="307"/>
      <c r="G101" s="307"/>
      <c r="H101" s="307"/>
      <c r="I101" s="307"/>
      <c r="J101" s="307"/>
      <c r="K101" s="308"/>
    </row>
    <row r="102" s="1" customFormat="1" ht="45" customHeight="1">
      <c r="B102" s="309"/>
      <c r="C102" s="310" t="s">
        <v>1326</v>
      </c>
      <c r="D102" s="310"/>
      <c r="E102" s="310"/>
      <c r="F102" s="310"/>
      <c r="G102" s="310"/>
      <c r="H102" s="310"/>
      <c r="I102" s="310"/>
      <c r="J102" s="310"/>
      <c r="K102" s="311"/>
    </row>
    <row r="103" s="1" customFormat="1" ht="17.25" customHeight="1">
      <c r="B103" s="309"/>
      <c r="C103" s="312" t="s">
        <v>1281</v>
      </c>
      <c r="D103" s="312"/>
      <c r="E103" s="312"/>
      <c r="F103" s="312" t="s">
        <v>1282</v>
      </c>
      <c r="G103" s="313"/>
      <c r="H103" s="312" t="s">
        <v>53</v>
      </c>
      <c r="I103" s="312" t="s">
        <v>56</v>
      </c>
      <c r="J103" s="312" t="s">
        <v>1283</v>
      </c>
      <c r="K103" s="311"/>
    </row>
    <row r="104" s="1" customFormat="1" ht="17.25" customHeight="1">
      <c r="B104" s="309"/>
      <c r="C104" s="314" t="s">
        <v>1284</v>
      </c>
      <c r="D104" s="314"/>
      <c r="E104" s="314"/>
      <c r="F104" s="315" t="s">
        <v>1285</v>
      </c>
      <c r="G104" s="316"/>
      <c r="H104" s="314"/>
      <c r="I104" s="314"/>
      <c r="J104" s="314" t="s">
        <v>1286</v>
      </c>
      <c r="K104" s="311"/>
    </row>
    <row r="105" s="1" customFormat="1" ht="5.25" customHeight="1">
      <c r="B105" s="309"/>
      <c r="C105" s="312"/>
      <c r="D105" s="312"/>
      <c r="E105" s="312"/>
      <c r="F105" s="312"/>
      <c r="G105" s="330"/>
      <c r="H105" s="312"/>
      <c r="I105" s="312"/>
      <c r="J105" s="312"/>
      <c r="K105" s="311"/>
    </row>
    <row r="106" s="1" customFormat="1" ht="15" customHeight="1">
      <c r="B106" s="309"/>
      <c r="C106" s="297" t="s">
        <v>52</v>
      </c>
      <c r="D106" s="319"/>
      <c r="E106" s="319"/>
      <c r="F106" s="320" t="s">
        <v>1287</v>
      </c>
      <c r="G106" s="297"/>
      <c r="H106" s="297" t="s">
        <v>1327</v>
      </c>
      <c r="I106" s="297" t="s">
        <v>1289</v>
      </c>
      <c r="J106" s="297">
        <v>20</v>
      </c>
      <c r="K106" s="311"/>
    </row>
    <row r="107" s="1" customFormat="1" ht="15" customHeight="1">
      <c r="B107" s="309"/>
      <c r="C107" s="297" t="s">
        <v>1290</v>
      </c>
      <c r="D107" s="297"/>
      <c r="E107" s="297"/>
      <c r="F107" s="320" t="s">
        <v>1287</v>
      </c>
      <c r="G107" s="297"/>
      <c r="H107" s="297" t="s">
        <v>1327</v>
      </c>
      <c r="I107" s="297" t="s">
        <v>1289</v>
      </c>
      <c r="J107" s="297">
        <v>120</v>
      </c>
      <c r="K107" s="311"/>
    </row>
    <row r="108" s="1" customFormat="1" ht="15" customHeight="1">
      <c r="B108" s="322"/>
      <c r="C108" s="297" t="s">
        <v>1292</v>
      </c>
      <c r="D108" s="297"/>
      <c r="E108" s="297"/>
      <c r="F108" s="320" t="s">
        <v>1293</v>
      </c>
      <c r="G108" s="297"/>
      <c r="H108" s="297" t="s">
        <v>1327</v>
      </c>
      <c r="I108" s="297" t="s">
        <v>1289</v>
      </c>
      <c r="J108" s="297">
        <v>50</v>
      </c>
      <c r="K108" s="311"/>
    </row>
    <row r="109" s="1" customFormat="1" ht="15" customHeight="1">
      <c r="B109" s="322"/>
      <c r="C109" s="297" t="s">
        <v>1295</v>
      </c>
      <c r="D109" s="297"/>
      <c r="E109" s="297"/>
      <c r="F109" s="320" t="s">
        <v>1287</v>
      </c>
      <c r="G109" s="297"/>
      <c r="H109" s="297" t="s">
        <v>1327</v>
      </c>
      <c r="I109" s="297" t="s">
        <v>1297</v>
      </c>
      <c r="J109" s="297"/>
      <c r="K109" s="311"/>
    </row>
    <row r="110" s="1" customFormat="1" ht="15" customHeight="1">
      <c r="B110" s="322"/>
      <c r="C110" s="297" t="s">
        <v>1306</v>
      </c>
      <c r="D110" s="297"/>
      <c r="E110" s="297"/>
      <c r="F110" s="320" t="s">
        <v>1293</v>
      </c>
      <c r="G110" s="297"/>
      <c r="H110" s="297" t="s">
        <v>1327</v>
      </c>
      <c r="I110" s="297" t="s">
        <v>1289</v>
      </c>
      <c r="J110" s="297">
        <v>50</v>
      </c>
      <c r="K110" s="311"/>
    </row>
    <row r="111" s="1" customFormat="1" ht="15" customHeight="1">
      <c r="B111" s="322"/>
      <c r="C111" s="297" t="s">
        <v>1314</v>
      </c>
      <c r="D111" s="297"/>
      <c r="E111" s="297"/>
      <c r="F111" s="320" t="s">
        <v>1293</v>
      </c>
      <c r="G111" s="297"/>
      <c r="H111" s="297" t="s">
        <v>1327</v>
      </c>
      <c r="I111" s="297" t="s">
        <v>1289</v>
      </c>
      <c r="J111" s="297">
        <v>50</v>
      </c>
      <c r="K111" s="311"/>
    </row>
    <row r="112" s="1" customFormat="1" ht="15" customHeight="1">
      <c r="B112" s="322"/>
      <c r="C112" s="297" t="s">
        <v>1312</v>
      </c>
      <c r="D112" s="297"/>
      <c r="E112" s="297"/>
      <c r="F112" s="320" t="s">
        <v>1293</v>
      </c>
      <c r="G112" s="297"/>
      <c r="H112" s="297" t="s">
        <v>1327</v>
      </c>
      <c r="I112" s="297" t="s">
        <v>1289</v>
      </c>
      <c r="J112" s="297">
        <v>50</v>
      </c>
      <c r="K112" s="311"/>
    </row>
    <row r="113" s="1" customFormat="1" ht="15" customHeight="1">
      <c r="B113" s="322"/>
      <c r="C113" s="297" t="s">
        <v>52</v>
      </c>
      <c r="D113" s="297"/>
      <c r="E113" s="297"/>
      <c r="F113" s="320" t="s">
        <v>1287</v>
      </c>
      <c r="G113" s="297"/>
      <c r="H113" s="297" t="s">
        <v>1328</v>
      </c>
      <c r="I113" s="297" t="s">
        <v>1289</v>
      </c>
      <c r="J113" s="297">
        <v>20</v>
      </c>
      <c r="K113" s="311"/>
    </row>
    <row r="114" s="1" customFormat="1" ht="15" customHeight="1">
      <c r="B114" s="322"/>
      <c r="C114" s="297" t="s">
        <v>1329</v>
      </c>
      <c r="D114" s="297"/>
      <c r="E114" s="297"/>
      <c r="F114" s="320" t="s">
        <v>1287</v>
      </c>
      <c r="G114" s="297"/>
      <c r="H114" s="297" t="s">
        <v>1330</v>
      </c>
      <c r="I114" s="297" t="s">
        <v>1289</v>
      </c>
      <c r="J114" s="297">
        <v>120</v>
      </c>
      <c r="K114" s="311"/>
    </row>
    <row r="115" s="1" customFormat="1" ht="15" customHeight="1">
      <c r="B115" s="322"/>
      <c r="C115" s="297" t="s">
        <v>37</v>
      </c>
      <c r="D115" s="297"/>
      <c r="E115" s="297"/>
      <c r="F115" s="320" t="s">
        <v>1287</v>
      </c>
      <c r="G115" s="297"/>
      <c r="H115" s="297" t="s">
        <v>1331</v>
      </c>
      <c r="I115" s="297" t="s">
        <v>1322</v>
      </c>
      <c r="J115" s="297"/>
      <c r="K115" s="311"/>
    </row>
    <row r="116" s="1" customFormat="1" ht="15" customHeight="1">
      <c r="B116" s="322"/>
      <c r="C116" s="297" t="s">
        <v>47</v>
      </c>
      <c r="D116" s="297"/>
      <c r="E116" s="297"/>
      <c r="F116" s="320" t="s">
        <v>1287</v>
      </c>
      <c r="G116" s="297"/>
      <c r="H116" s="297" t="s">
        <v>1332</v>
      </c>
      <c r="I116" s="297" t="s">
        <v>1322</v>
      </c>
      <c r="J116" s="297"/>
      <c r="K116" s="311"/>
    </row>
    <row r="117" s="1" customFormat="1" ht="15" customHeight="1">
      <c r="B117" s="322"/>
      <c r="C117" s="297" t="s">
        <v>56</v>
      </c>
      <c r="D117" s="297"/>
      <c r="E117" s="297"/>
      <c r="F117" s="320" t="s">
        <v>1287</v>
      </c>
      <c r="G117" s="297"/>
      <c r="H117" s="297" t="s">
        <v>1333</v>
      </c>
      <c r="I117" s="297" t="s">
        <v>1334</v>
      </c>
      <c r="J117" s="297"/>
      <c r="K117" s="311"/>
    </row>
    <row r="118" s="1" customFormat="1" ht="15" customHeight="1">
      <c r="B118" s="325"/>
      <c r="C118" s="331"/>
      <c r="D118" s="331"/>
      <c r="E118" s="331"/>
      <c r="F118" s="331"/>
      <c r="G118" s="331"/>
      <c r="H118" s="331"/>
      <c r="I118" s="331"/>
      <c r="J118" s="331"/>
      <c r="K118" s="327"/>
    </row>
    <row r="119" s="1" customFormat="1" ht="18.75" customHeight="1">
      <c r="B119" s="332"/>
      <c r="C119" s="333"/>
      <c r="D119" s="333"/>
      <c r="E119" s="333"/>
      <c r="F119" s="334"/>
      <c r="G119" s="333"/>
      <c r="H119" s="333"/>
      <c r="I119" s="333"/>
      <c r="J119" s="333"/>
      <c r="K119" s="332"/>
    </row>
    <row r="120" s="1" customFormat="1" ht="18.75" customHeight="1">
      <c r="B120" s="305"/>
      <c r="C120" s="305"/>
      <c r="D120" s="305"/>
      <c r="E120" s="305"/>
      <c r="F120" s="305"/>
      <c r="G120" s="305"/>
      <c r="H120" s="305"/>
      <c r="I120" s="305"/>
      <c r="J120" s="305"/>
      <c r="K120" s="305"/>
    </row>
    <row r="121" s="1" customFormat="1" ht="7.5" customHeight="1">
      <c r="B121" s="335"/>
      <c r="C121" s="336"/>
      <c r="D121" s="336"/>
      <c r="E121" s="336"/>
      <c r="F121" s="336"/>
      <c r="G121" s="336"/>
      <c r="H121" s="336"/>
      <c r="I121" s="336"/>
      <c r="J121" s="336"/>
      <c r="K121" s="337"/>
    </row>
    <row r="122" s="1" customFormat="1" ht="45" customHeight="1">
      <c r="B122" s="338"/>
      <c r="C122" s="288" t="s">
        <v>1335</v>
      </c>
      <c r="D122" s="288"/>
      <c r="E122" s="288"/>
      <c r="F122" s="288"/>
      <c r="G122" s="288"/>
      <c r="H122" s="288"/>
      <c r="I122" s="288"/>
      <c r="J122" s="288"/>
      <c r="K122" s="339"/>
    </row>
    <row r="123" s="1" customFormat="1" ht="17.25" customHeight="1">
      <c r="B123" s="340"/>
      <c r="C123" s="312" t="s">
        <v>1281</v>
      </c>
      <c r="D123" s="312"/>
      <c r="E123" s="312"/>
      <c r="F123" s="312" t="s">
        <v>1282</v>
      </c>
      <c r="G123" s="313"/>
      <c r="H123" s="312" t="s">
        <v>53</v>
      </c>
      <c r="I123" s="312" t="s">
        <v>56</v>
      </c>
      <c r="J123" s="312" t="s">
        <v>1283</v>
      </c>
      <c r="K123" s="341"/>
    </row>
    <row r="124" s="1" customFormat="1" ht="17.25" customHeight="1">
      <c r="B124" s="340"/>
      <c r="C124" s="314" t="s">
        <v>1284</v>
      </c>
      <c r="D124" s="314"/>
      <c r="E124" s="314"/>
      <c r="F124" s="315" t="s">
        <v>1285</v>
      </c>
      <c r="G124" s="316"/>
      <c r="H124" s="314"/>
      <c r="I124" s="314"/>
      <c r="J124" s="314" t="s">
        <v>1286</v>
      </c>
      <c r="K124" s="341"/>
    </row>
    <row r="125" s="1" customFormat="1" ht="5.25" customHeight="1">
      <c r="B125" s="342"/>
      <c r="C125" s="317"/>
      <c r="D125" s="317"/>
      <c r="E125" s="317"/>
      <c r="F125" s="317"/>
      <c r="G125" s="343"/>
      <c r="H125" s="317"/>
      <c r="I125" s="317"/>
      <c r="J125" s="317"/>
      <c r="K125" s="344"/>
    </row>
    <row r="126" s="1" customFormat="1" ht="15" customHeight="1">
      <c r="B126" s="342"/>
      <c r="C126" s="297" t="s">
        <v>1290</v>
      </c>
      <c r="D126" s="319"/>
      <c r="E126" s="319"/>
      <c r="F126" s="320" t="s">
        <v>1287</v>
      </c>
      <c r="G126" s="297"/>
      <c r="H126" s="297" t="s">
        <v>1327</v>
      </c>
      <c r="I126" s="297" t="s">
        <v>1289</v>
      </c>
      <c r="J126" s="297">
        <v>120</v>
      </c>
      <c r="K126" s="345"/>
    </row>
    <row r="127" s="1" customFormat="1" ht="15" customHeight="1">
      <c r="B127" s="342"/>
      <c r="C127" s="297" t="s">
        <v>1336</v>
      </c>
      <c r="D127" s="297"/>
      <c r="E127" s="297"/>
      <c r="F127" s="320" t="s">
        <v>1287</v>
      </c>
      <c r="G127" s="297"/>
      <c r="H127" s="297" t="s">
        <v>1337</v>
      </c>
      <c r="I127" s="297" t="s">
        <v>1289</v>
      </c>
      <c r="J127" s="297" t="s">
        <v>1338</v>
      </c>
      <c r="K127" s="345"/>
    </row>
    <row r="128" s="1" customFormat="1" ht="15" customHeight="1">
      <c r="B128" s="342"/>
      <c r="C128" s="297" t="s">
        <v>82</v>
      </c>
      <c r="D128" s="297"/>
      <c r="E128" s="297"/>
      <c r="F128" s="320" t="s">
        <v>1287</v>
      </c>
      <c r="G128" s="297"/>
      <c r="H128" s="297" t="s">
        <v>1339</v>
      </c>
      <c r="I128" s="297" t="s">
        <v>1289</v>
      </c>
      <c r="J128" s="297" t="s">
        <v>1338</v>
      </c>
      <c r="K128" s="345"/>
    </row>
    <row r="129" s="1" customFormat="1" ht="15" customHeight="1">
      <c r="B129" s="342"/>
      <c r="C129" s="297" t="s">
        <v>1298</v>
      </c>
      <c r="D129" s="297"/>
      <c r="E129" s="297"/>
      <c r="F129" s="320" t="s">
        <v>1293</v>
      </c>
      <c r="G129" s="297"/>
      <c r="H129" s="297" t="s">
        <v>1299</v>
      </c>
      <c r="I129" s="297" t="s">
        <v>1289</v>
      </c>
      <c r="J129" s="297">
        <v>15</v>
      </c>
      <c r="K129" s="345"/>
    </row>
    <row r="130" s="1" customFormat="1" ht="15" customHeight="1">
      <c r="B130" s="342"/>
      <c r="C130" s="323" t="s">
        <v>1300</v>
      </c>
      <c r="D130" s="323"/>
      <c r="E130" s="323"/>
      <c r="F130" s="324" t="s">
        <v>1293</v>
      </c>
      <c r="G130" s="323"/>
      <c r="H130" s="323" t="s">
        <v>1301</v>
      </c>
      <c r="I130" s="323" t="s">
        <v>1289</v>
      </c>
      <c r="J130" s="323">
        <v>15</v>
      </c>
      <c r="K130" s="345"/>
    </row>
    <row r="131" s="1" customFormat="1" ht="15" customHeight="1">
      <c r="B131" s="342"/>
      <c r="C131" s="323" t="s">
        <v>1302</v>
      </c>
      <c r="D131" s="323"/>
      <c r="E131" s="323"/>
      <c r="F131" s="324" t="s">
        <v>1293</v>
      </c>
      <c r="G131" s="323"/>
      <c r="H131" s="323" t="s">
        <v>1303</v>
      </c>
      <c r="I131" s="323" t="s">
        <v>1289</v>
      </c>
      <c r="J131" s="323">
        <v>20</v>
      </c>
      <c r="K131" s="345"/>
    </row>
    <row r="132" s="1" customFormat="1" ht="15" customHeight="1">
      <c r="B132" s="342"/>
      <c r="C132" s="323" t="s">
        <v>1304</v>
      </c>
      <c r="D132" s="323"/>
      <c r="E132" s="323"/>
      <c r="F132" s="324" t="s">
        <v>1293</v>
      </c>
      <c r="G132" s="323"/>
      <c r="H132" s="323" t="s">
        <v>1305</v>
      </c>
      <c r="I132" s="323" t="s">
        <v>1289</v>
      </c>
      <c r="J132" s="323">
        <v>20</v>
      </c>
      <c r="K132" s="345"/>
    </row>
    <row r="133" s="1" customFormat="1" ht="15" customHeight="1">
      <c r="B133" s="342"/>
      <c r="C133" s="297" t="s">
        <v>1292</v>
      </c>
      <c r="D133" s="297"/>
      <c r="E133" s="297"/>
      <c r="F133" s="320" t="s">
        <v>1293</v>
      </c>
      <c r="G133" s="297"/>
      <c r="H133" s="297" t="s">
        <v>1327</v>
      </c>
      <c r="I133" s="297" t="s">
        <v>1289</v>
      </c>
      <c r="J133" s="297">
        <v>50</v>
      </c>
      <c r="K133" s="345"/>
    </row>
    <row r="134" s="1" customFormat="1" ht="15" customHeight="1">
      <c r="B134" s="342"/>
      <c r="C134" s="297" t="s">
        <v>1306</v>
      </c>
      <c r="D134" s="297"/>
      <c r="E134" s="297"/>
      <c r="F134" s="320" t="s">
        <v>1293</v>
      </c>
      <c r="G134" s="297"/>
      <c r="H134" s="297" t="s">
        <v>1327</v>
      </c>
      <c r="I134" s="297" t="s">
        <v>1289</v>
      </c>
      <c r="J134" s="297">
        <v>50</v>
      </c>
      <c r="K134" s="345"/>
    </row>
    <row r="135" s="1" customFormat="1" ht="15" customHeight="1">
      <c r="B135" s="342"/>
      <c r="C135" s="297" t="s">
        <v>1312</v>
      </c>
      <c r="D135" s="297"/>
      <c r="E135" s="297"/>
      <c r="F135" s="320" t="s">
        <v>1293</v>
      </c>
      <c r="G135" s="297"/>
      <c r="H135" s="297" t="s">
        <v>1327</v>
      </c>
      <c r="I135" s="297" t="s">
        <v>1289</v>
      </c>
      <c r="J135" s="297">
        <v>50</v>
      </c>
      <c r="K135" s="345"/>
    </row>
    <row r="136" s="1" customFormat="1" ht="15" customHeight="1">
      <c r="B136" s="342"/>
      <c r="C136" s="297" t="s">
        <v>1314</v>
      </c>
      <c r="D136" s="297"/>
      <c r="E136" s="297"/>
      <c r="F136" s="320" t="s">
        <v>1293</v>
      </c>
      <c r="G136" s="297"/>
      <c r="H136" s="297" t="s">
        <v>1327</v>
      </c>
      <c r="I136" s="297" t="s">
        <v>1289</v>
      </c>
      <c r="J136" s="297">
        <v>50</v>
      </c>
      <c r="K136" s="345"/>
    </row>
    <row r="137" s="1" customFormat="1" ht="15" customHeight="1">
      <c r="B137" s="342"/>
      <c r="C137" s="297" t="s">
        <v>1315</v>
      </c>
      <c r="D137" s="297"/>
      <c r="E137" s="297"/>
      <c r="F137" s="320" t="s">
        <v>1293</v>
      </c>
      <c r="G137" s="297"/>
      <c r="H137" s="297" t="s">
        <v>1340</v>
      </c>
      <c r="I137" s="297" t="s">
        <v>1289</v>
      </c>
      <c r="J137" s="297">
        <v>255</v>
      </c>
      <c r="K137" s="345"/>
    </row>
    <row r="138" s="1" customFormat="1" ht="15" customHeight="1">
      <c r="B138" s="342"/>
      <c r="C138" s="297" t="s">
        <v>1317</v>
      </c>
      <c r="D138" s="297"/>
      <c r="E138" s="297"/>
      <c r="F138" s="320" t="s">
        <v>1287</v>
      </c>
      <c r="G138" s="297"/>
      <c r="H138" s="297" t="s">
        <v>1341</v>
      </c>
      <c r="I138" s="297" t="s">
        <v>1319</v>
      </c>
      <c r="J138" s="297"/>
      <c r="K138" s="345"/>
    </row>
    <row r="139" s="1" customFormat="1" ht="15" customHeight="1">
      <c r="B139" s="342"/>
      <c r="C139" s="297" t="s">
        <v>1320</v>
      </c>
      <c r="D139" s="297"/>
      <c r="E139" s="297"/>
      <c r="F139" s="320" t="s">
        <v>1287</v>
      </c>
      <c r="G139" s="297"/>
      <c r="H139" s="297" t="s">
        <v>1342</v>
      </c>
      <c r="I139" s="297" t="s">
        <v>1322</v>
      </c>
      <c r="J139" s="297"/>
      <c r="K139" s="345"/>
    </row>
    <row r="140" s="1" customFormat="1" ht="15" customHeight="1">
      <c r="B140" s="342"/>
      <c r="C140" s="297" t="s">
        <v>1323</v>
      </c>
      <c r="D140" s="297"/>
      <c r="E140" s="297"/>
      <c r="F140" s="320" t="s">
        <v>1287</v>
      </c>
      <c r="G140" s="297"/>
      <c r="H140" s="297" t="s">
        <v>1323</v>
      </c>
      <c r="I140" s="297" t="s">
        <v>1322</v>
      </c>
      <c r="J140" s="297"/>
      <c r="K140" s="345"/>
    </row>
    <row r="141" s="1" customFormat="1" ht="15" customHeight="1">
      <c r="B141" s="342"/>
      <c r="C141" s="297" t="s">
        <v>37</v>
      </c>
      <c r="D141" s="297"/>
      <c r="E141" s="297"/>
      <c r="F141" s="320" t="s">
        <v>1287</v>
      </c>
      <c r="G141" s="297"/>
      <c r="H141" s="297" t="s">
        <v>1343</v>
      </c>
      <c r="I141" s="297" t="s">
        <v>1322</v>
      </c>
      <c r="J141" s="297"/>
      <c r="K141" s="345"/>
    </row>
    <row r="142" s="1" customFormat="1" ht="15" customHeight="1">
      <c r="B142" s="342"/>
      <c r="C142" s="297" t="s">
        <v>1344</v>
      </c>
      <c r="D142" s="297"/>
      <c r="E142" s="297"/>
      <c r="F142" s="320" t="s">
        <v>1287</v>
      </c>
      <c r="G142" s="297"/>
      <c r="H142" s="297" t="s">
        <v>1345</v>
      </c>
      <c r="I142" s="297" t="s">
        <v>1322</v>
      </c>
      <c r="J142" s="297"/>
      <c r="K142" s="345"/>
    </row>
    <row r="143" s="1" customFormat="1" ht="15" customHeight="1">
      <c r="B143" s="346"/>
      <c r="C143" s="347"/>
      <c r="D143" s="347"/>
      <c r="E143" s="347"/>
      <c r="F143" s="347"/>
      <c r="G143" s="347"/>
      <c r="H143" s="347"/>
      <c r="I143" s="347"/>
      <c r="J143" s="347"/>
      <c r="K143" s="348"/>
    </row>
    <row r="144" s="1" customFormat="1" ht="18.75" customHeight="1">
      <c r="B144" s="333"/>
      <c r="C144" s="333"/>
      <c r="D144" s="333"/>
      <c r="E144" s="333"/>
      <c r="F144" s="334"/>
      <c r="G144" s="333"/>
      <c r="H144" s="333"/>
      <c r="I144" s="333"/>
      <c r="J144" s="333"/>
      <c r="K144" s="333"/>
    </row>
    <row r="145" s="1" customFormat="1" ht="18.75" customHeight="1">
      <c r="B145" s="305"/>
      <c r="C145" s="305"/>
      <c r="D145" s="305"/>
      <c r="E145" s="305"/>
      <c r="F145" s="305"/>
      <c r="G145" s="305"/>
      <c r="H145" s="305"/>
      <c r="I145" s="305"/>
      <c r="J145" s="305"/>
      <c r="K145" s="305"/>
    </row>
    <row r="146" s="1" customFormat="1" ht="7.5" customHeight="1">
      <c r="B146" s="306"/>
      <c r="C146" s="307"/>
      <c r="D146" s="307"/>
      <c r="E146" s="307"/>
      <c r="F146" s="307"/>
      <c r="G146" s="307"/>
      <c r="H146" s="307"/>
      <c r="I146" s="307"/>
      <c r="J146" s="307"/>
      <c r="K146" s="308"/>
    </row>
    <row r="147" s="1" customFormat="1" ht="45" customHeight="1">
      <c r="B147" s="309"/>
      <c r="C147" s="310" t="s">
        <v>1346</v>
      </c>
      <c r="D147" s="310"/>
      <c r="E147" s="310"/>
      <c r="F147" s="310"/>
      <c r="G147" s="310"/>
      <c r="H147" s="310"/>
      <c r="I147" s="310"/>
      <c r="J147" s="310"/>
      <c r="K147" s="311"/>
    </row>
    <row r="148" s="1" customFormat="1" ht="17.25" customHeight="1">
      <c r="B148" s="309"/>
      <c r="C148" s="312" t="s">
        <v>1281</v>
      </c>
      <c r="D148" s="312"/>
      <c r="E148" s="312"/>
      <c r="F148" s="312" t="s">
        <v>1282</v>
      </c>
      <c r="G148" s="313"/>
      <c r="H148" s="312" t="s">
        <v>53</v>
      </c>
      <c r="I148" s="312" t="s">
        <v>56</v>
      </c>
      <c r="J148" s="312" t="s">
        <v>1283</v>
      </c>
      <c r="K148" s="311"/>
    </row>
    <row r="149" s="1" customFormat="1" ht="17.25" customHeight="1">
      <c r="B149" s="309"/>
      <c r="C149" s="314" t="s">
        <v>1284</v>
      </c>
      <c r="D149" s="314"/>
      <c r="E149" s="314"/>
      <c r="F149" s="315" t="s">
        <v>1285</v>
      </c>
      <c r="G149" s="316"/>
      <c r="H149" s="314"/>
      <c r="I149" s="314"/>
      <c r="J149" s="314" t="s">
        <v>1286</v>
      </c>
      <c r="K149" s="311"/>
    </row>
    <row r="150" s="1" customFormat="1" ht="5.25" customHeight="1">
      <c r="B150" s="322"/>
      <c r="C150" s="317"/>
      <c r="D150" s="317"/>
      <c r="E150" s="317"/>
      <c r="F150" s="317"/>
      <c r="G150" s="318"/>
      <c r="H150" s="317"/>
      <c r="I150" s="317"/>
      <c r="J150" s="317"/>
      <c r="K150" s="345"/>
    </row>
    <row r="151" s="1" customFormat="1" ht="15" customHeight="1">
      <c r="B151" s="322"/>
      <c r="C151" s="349" t="s">
        <v>1290</v>
      </c>
      <c r="D151" s="297"/>
      <c r="E151" s="297"/>
      <c r="F151" s="350" t="s">
        <v>1287</v>
      </c>
      <c r="G151" s="297"/>
      <c r="H151" s="349" t="s">
        <v>1327</v>
      </c>
      <c r="I151" s="349" t="s">
        <v>1289</v>
      </c>
      <c r="J151" s="349">
        <v>120</v>
      </c>
      <c r="K151" s="345"/>
    </row>
    <row r="152" s="1" customFormat="1" ht="15" customHeight="1">
      <c r="B152" s="322"/>
      <c r="C152" s="349" t="s">
        <v>1336</v>
      </c>
      <c r="D152" s="297"/>
      <c r="E152" s="297"/>
      <c r="F152" s="350" t="s">
        <v>1287</v>
      </c>
      <c r="G152" s="297"/>
      <c r="H152" s="349" t="s">
        <v>1347</v>
      </c>
      <c r="I152" s="349" t="s">
        <v>1289</v>
      </c>
      <c r="J152" s="349" t="s">
        <v>1338</v>
      </c>
      <c r="K152" s="345"/>
    </row>
    <row r="153" s="1" customFormat="1" ht="15" customHeight="1">
      <c r="B153" s="322"/>
      <c r="C153" s="349" t="s">
        <v>82</v>
      </c>
      <c r="D153" s="297"/>
      <c r="E153" s="297"/>
      <c r="F153" s="350" t="s">
        <v>1287</v>
      </c>
      <c r="G153" s="297"/>
      <c r="H153" s="349" t="s">
        <v>1348</v>
      </c>
      <c r="I153" s="349" t="s">
        <v>1289</v>
      </c>
      <c r="J153" s="349" t="s">
        <v>1338</v>
      </c>
      <c r="K153" s="345"/>
    </row>
    <row r="154" s="1" customFormat="1" ht="15" customHeight="1">
      <c r="B154" s="322"/>
      <c r="C154" s="349" t="s">
        <v>1292</v>
      </c>
      <c r="D154" s="297"/>
      <c r="E154" s="297"/>
      <c r="F154" s="350" t="s">
        <v>1293</v>
      </c>
      <c r="G154" s="297"/>
      <c r="H154" s="349" t="s">
        <v>1327</v>
      </c>
      <c r="I154" s="349" t="s">
        <v>1289</v>
      </c>
      <c r="J154" s="349">
        <v>50</v>
      </c>
      <c r="K154" s="345"/>
    </row>
    <row r="155" s="1" customFormat="1" ht="15" customHeight="1">
      <c r="B155" s="322"/>
      <c r="C155" s="349" t="s">
        <v>1295</v>
      </c>
      <c r="D155" s="297"/>
      <c r="E155" s="297"/>
      <c r="F155" s="350" t="s">
        <v>1287</v>
      </c>
      <c r="G155" s="297"/>
      <c r="H155" s="349" t="s">
        <v>1327</v>
      </c>
      <c r="I155" s="349" t="s">
        <v>1297</v>
      </c>
      <c r="J155" s="349"/>
      <c r="K155" s="345"/>
    </row>
    <row r="156" s="1" customFormat="1" ht="15" customHeight="1">
      <c r="B156" s="322"/>
      <c r="C156" s="349" t="s">
        <v>1306</v>
      </c>
      <c r="D156" s="297"/>
      <c r="E156" s="297"/>
      <c r="F156" s="350" t="s">
        <v>1293</v>
      </c>
      <c r="G156" s="297"/>
      <c r="H156" s="349" t="s">
        <v>1327</v>
      </c>
      <c r="I156" s="349" t="s">
        <v>1289</v>
      </c>
      <c r="J156" s="349">
        <v>50</v>
      </c>
      <c r="K156" s="345"/>
    </row>
    <row r="157" s="1" customFormat="1" ht="15" customHeight="1">
      <c r="B157" s="322"/>
      <c r="C157" s="349" t="s">
        <v>1314</v>
      </c>
      <c r="D157" s="297"/>
      <c r="E157" s="297"/>
      <c r="F157" s="350" t="s">
        <v>1293</v>
      </c>
      <c r="G157" s="297"/>
      <c r="H157" s="349" t="s">
        <v>1327</v>
      </c>
      <c r="I157" s="349" t="s">
        <v>1289</v>
      </c>
      <c r="J157" s="349">
        <v>50</v>
      </c>
      <c r="K157" s="345"/>
    </row>
    <row r="158" s="1" customFormat="1" ht="15" customHeight="1">
      <c r="B158" s="322"/>
      <c r="C158" s="349" t="s">
        <v>1312</v>
      </c>
      <c r="D158" s="297"/>
      <c r="E158" s="297"/>
      <c r="F158" s="350" t="s">
        <v>1293</v>
      </c>
      <c r="G158" s="297"/>
      <c r="H158" s="349" t="s">
        <v>1327</v>
      </c>
      <c r="I158" s="349" t="s">
        <v>1289</v>
      </c>
      <c r="J158" s="349">
        <v>50</v>
      </c>
      <c r="K158" s="345"/>
    </row>
    <row r="159" s="1" customFormat="1" ht="15" customHeight="1">
      <c r="B159" s="322"/>
      <c r="C159" s="349" t="s">
        <v>106</v>
      </c>
      <c r="D159" s="297"/>
      <c r="E159" s="297"/>
      <c r="F159" s="350" t="s">
        <v>1287</v>
      </c>
      <c r="G159" s="297"/>
      <c r="H159" s="349" t="s">
        <v>1349</v>
      </c>
      <c r="I159" s="349" t="s">
        <v>1289</v>
      </c>
      <c r="J159" s="349" t="s">
        <v>1350</v>
      </c>
      <c r="K159" s="345"/>
    </row>
    <row r="160" s="1" customFormat="1" ht="15" customHeight="1">
      <c r="B160" s="322"/>
      <c r="C160" s="349" t="s">
        <v>1351</v>
      </c>
      <c r="D160" s="297"/>
      <c r="E160" s="297"/>
      <c r="F160" s="350" t="s">
        <v>1287</v>
      </c>
      <c r="G160" s="297"/>
      <c r="H160" s="349" t="s">
        <v>1352</v>
      </c>
      <c r="I160" s="349" t="s">
        <v>1322</v>
      </c>
      <c r="J160" s="349"/>
      <c r="K160" s="345"/>
    </row>
    <row r="161" s="1" customFormat="1" ht="15" customHeight="1">
      <c r="B161" s="351"/>
      <c r="C161" s="331"/>
      <c r="D161" s="331"/>
      <c r="E161" s="331"/>
      <c r="F161" s="331"/>
      <c r="G161" s="331"/>
      <c r="H161" s="331"/>
      <c r="I161" s="331"/>
      <c r="J161" s="331"/>
      <c r="K161" s="352"/>
    </row>
    <row r="162" s="1" customFormat="1" ht="18.75" customHeight="1">
      <c r="B162" s="333"/>
      <c r="C162" s="343"/>
      <c r="D162" s="343"/>
      <c r="E162" s="343"/>
      <c r="F162" s="353"/>
      <c r="G162" s="343"/>
      <c r="H162" s="343"/>
      <c r="I162" s="343"/>
      <c r="J162" s="343"/>
      <c r="K162" s="333"/>
    </row>
    <row r="163" s="1" customFormat="1" ht="18.75" customHeight="1">
      <c r="B163" s="305"/>
      <c r="C163" s="305"/>
      <c r="D163" s="305"/>
      <c r="E163" s="305"/>
      <c r="F163" s="305"/>
      <c r="G163" s="305"/>
      <c r="H163" s="305"/>
      <c r="I163" s="305"/>
      <c r="J163" s="305"/>
      <c r="K163" s="305"/>
    </row>
    <row r="164" s="1" customFormat="1" ht="7.5" customHeight="1">
      <c r="B164" s="284"/>
      <c r="C164" s="285"/>
      <c r="D164" s="285"/>
      <c r="E164" s="285"/>
      <c r="F164" s="285"/>
      <c r="G164" s="285"/>
      <c r="H164" s="285"/>
      <c r="I164" s="285"/>
      <c r="J164" s="285"/>
      <c r="K164" s="286"/>
    </row>
    <row r="165" s="1" customFormat="1" ht="45" customHeight="1">
      <c r="B165" s="287"/>
      <c r="C165" s="288" t="s">
        <v>1353</v>
      </c>
      <c r="D165" s="288"/>
      <c r="E165" s="288"/>
      <c r="F165" s="288"/>
      <c r="G165" s="288"/>
      <c r="H165" s="288"/>
      <c r="I165" s="288"/>
      <c r="J165" s="288"/>
      <c r="K165" s="289"/>
    </row>
    <row r="166" s="1" customFormat="1" ht="17.25" customHeight="1">
      <c r="B166" s="287"/>
      <c r="C166" s="312" t="s">
        <v>1281</v>
      </c>
      <c r="D166" s="312"/>
      <c r="E166" s="312"/>
      <c r="F166" s="312" t="s">
        <v>1282</v>
      </c>
      <c r="G166" s="354"/>
      <c r="H166" s="355" t="s">
        <v>53</v>
      </c>
      <c r="I166" s="355" t="s">
        <v>56</v>
      </c>
      <c r="J166" s="312" t="s">
        <v>1283</v>
      </c>
      <c r="K166" s="289"/>
    </row>
    <row r="167" s="1" customFormat="1" ht="17.25" customHeight="1">
      <c r="B167" s="290"/>
      <c r="C167" s="314" t="s">
        <v>1284</v>
      </c>
      <c r="D167" s="314"/>
      <c r="E167" s="314"/>
      <c r="F167" s="315" t="s">
        <v>1285</v>
      </c>
      <c r="G167" s="356"/>
      <c r="H167" s="357"/>
      <c r="I167" s="357"/>
      <c r="J167" s="314" t="s">
        <v>1286</v>
      </c>
      <c r="K167" s="292"/>
    </row>
    <row r="168" s="1" customFormat="1" ht="5.25" customHeight="1">
      <c r="B168" s="322"/>
      <c r="C168" s="317"/>
      <c r="D168" s="317"/>
      <c r="E168" s="317"/>
      <c r="F168" s="317"/>
      <c r="G168" s="318"/>
      <c r="H168" s="317"/>
      <c r="I168" s="317"/>
      <c r="J168" s="317"/>
      <c r="K168" s="345"/>
    </row>
    <row r="169" s="1" customFormat="1" ht="15" customHeight="1">
      <c r="B169" s="322"/>
      <c r="C169" s="297" t="s">
        <v>1290</v>
      </c>
      <c r="D169" s="297"/>
      <c r="E169" s="297"/>
      <c r="F169" s="320" t="s">
        <v>1287</v>
      </c>
      <c r="G169" s="297"/>
      <c r="H169" s="297" t="s">
        <v>1327</v>
      </c>
      <c r="I169" s="297" t="s">
        <v>1289</v>
      </c>
      <c r="J169" s="297">
        <v>120</v>
      </c>
      <c r="K169" s="345"/>
    </row>
    <row r="170" s="1" customFormat="1" ht="15" customHeight="1">
      <c r="B170" s="322"/>
      <c r="C170" s="297" t="s">
        <v>1336</v>
      </c>
      <c r="D170" s="297"/>
      <c r="E170" s="297"/>
      <c r="F170" s="320" t="s">
        <v>1287</v>
      </c>
      <c r="G170" s="297"/>
      <c r="H170" s="297" t="s">
        <v>1337</v>
      </c>
      <c r="I170" s="297" t="s">
        <v>1289</v>
      </c>
      <c r="J170" s="297" t="s">
        <v>1338</v>
      </c>
      <c r="K170" s="345"/>
    </row>
    <row r="171" s="1" customFormat="1" ht="15" customHeight="1">
      <c r="B171" s="322"/>
      <c r="C171" s="297" t="s">
        <v>82</v>
      </c>
      <c r="D171" s="297"/>
      <c r="E171" s="297"/>
      <c r="F171" s="320" t="s">
        <v>1287</v>
      </c>
      <c r="G171" s="297"/>
      <c r="H171" s="297" t="s">
        <v>1354</v>
      </c>
      <c r="I171" s="297" t="s">
        <v>1289</v>
      </c>
      <c r="J171" s="297" t="s">
        <v>1338</v>
      </c>
      <c r="K171" s="345"/>
    </row>
    <row r="172" s="1" customFormat="1" ht="15" customHeight="1">
      <c r="B172" s="322"/>
      <c r="C172" s="297" t="s">
        <v>1292</v>
      </c>
      <c r="D172" s="297"/>
      <c r="E172" s="297"/>
      <c r="F172" s="320" t="s">
        <v>1293</v>
      </c>
      <c r="G172" s="297"/>
      <c r="H172" s="297" t="s">
        <v>1354</v>
      </c>
      <c r="I172" s="297" t="s">
        <v>1289</v>
      </c>
      <c r="J172" s="297">
        <v>50</v>
      </c>
      <c r="K172" s="345"/>
    </row>
    <row r="173" s="1" customFormat="1" ht="15" customHeight="1">
      <c r="B173" s="322"/>
      <c r="C173" s="297" t="s">
        <v>1295</v>
      </c>
      <c r="D173" s="297"/>
      <c r="E173" s="297"/>
      <c r="F173" s="320" t="s">
        <v>1287</v>
      </c>
      <c r="G173" s="297"/>
      <c r="H173" s="297" t="s">
        <v>1354</v>
      </c>
      <c r="I173" s="297" t="s">
        <v>1297</v>
      </c>
      <c r="J173" s="297"/>
      <c r="K173" s="345"/>
    </row>
    <row r="174" s="1" customFormat="1" ht="15" customHeight="1">
      <c r="B174" s="322"/>
      <c r="C174" s="297" t="s">
        <v>1306</v>
      </c>
      <c r="D174" s="297"/>
      <c r="E174" s="297"/>
      <c r="F174" s="320" t="s">
        <v>1293</v>
      </c>
      <c r="G174" s="297"/>
      <c r="H174" s="297" t="s">
        <v>1354</v>
      </c>
      <c r="I174" s="297" t="s">
        <v>1289</v>
      </c>
      <c r="J174" s="297">
        <v>50</v>
      </c>
      <c r="K174" s="345"/>
    </row>
    <row r="175" s="1" customFormat="1" ht="15" customHeight="1">
      <c r="B175" s="322"/>
      <c r="C175" s="297" t="s">
        <v>1314</v>
      </c>
      <c r="D175" s="297"/>
      <c r="E175" s="297"/>
      <c r="F175" s="320" t="s">
        <v>1293</v>
      </c>
      <c r="G175" s="297"/>
      <c r="H175" s="297" t="s">
        <v>1354</v>
      </c>
      <c r="I175" s="297" t="s">
        <v>1289</v>
      </c>
      <c r="J175" s="297">
        <v>50</v>
      </c>
      <c r="K175" s="345"/>
    </row>
    <row r="176" s="1" customFormat="1" ht="15" customHeight="1">
      <c r="B176" s="322"/>
      <c r="C176" s="297" t="s">
        <v>1312</v>
      </c>
      <c r="D176" s="297"/>
      <c r="E176" s="297"/>
      <c r="F176" s="320" t="s">
        <v>1293</v>
      </c>
      <c r="G176" s="297"/>
      <c r="H176" s="297" t="s">
        <v>1354</v>
      </c>
      <c r="I176" s="297" t="s">
        <v>1289</v>
      </c>
      <c r="J176" s="297">
        <v>50</v>
      </c>
      <c r="K176" s="345"/>
    </row>
    <row r="177" s="1" customFormat="1" ht="15" customHeight="1">
      <c r="B177" s="322"/>
      <c r="C177" s="297" t="s">
        <v>119</v>
      </c>
      <c r="D177" s="297"/>
      <c r="E177" s="297"/>
      <c r="F177" s="320" t="s">
        <v>1287</v>
      </c>
      <c r="G177" s="297"/>
      <c r="H177" s="297" t="s">
        <v>1355</v>
      </c>
      <c r="I177" s="297" t="s">
        <v>1356</v>
      </c>
      <c r="J177" s="297"/>
      <c r="K177" s="345"/>
    </row>
    <row r="178" s="1" customFormat="1" ht="15" customHeight="1">
      <c r="B178" s="322"/>
      <c r="C178" s="297" t="s">
        <v>56</v>
      </c>
      <c r="D178" s="297"/>
      <c r="E178" s="297"/>
      <c r="F178" s="320" t="s">
        <v>1287</v>
      </c>
      <c r="G178" s="297"/>
      <c r="H178" s="297" t="s">
        <v>1357</v>
      </c>
      <c r="I178" s="297" t="s">
        <v>1358</v>
      </c>
      <c r="J178" s="297">
        <v>1</v>
      </c>
      <c r="K178" s="345"/>
    </row>
    <row r="179" s="1" customFormat="1" ht="15" customHeight="1">
      <c r="B179" s="322"/>
      <c r="C179" s="297" t="s">
        <v>52</v>
      </c>
      <c r="D179" s="297"/>
      <c r="E179" s="297"/>
      <c r="F179" s="320" t="s">
        <v>1287</v>
      </c>
      <c r="G179" s="297"/>
      <c r="H179" s="297" t="s">
        <v>1359</v>
      </c>
      <c r="I179" s="297" t="s">
        <v>1289</v>
      </c>
      <c r="J179" s="297">
        <v>20</v>
      </c>
      <c r="K179" s="345"/>
    </row>
    <row r="180" s="1" customFormat="1" ht="15" customHeight="1">
      <c r="B180" s="322"/>
      <c r="C180" s="297" t="s">
        <v>53</v>
      </c>
      <c r="D180" s="297"/>
      <c r="E180" s="297"/>
      <c r="F180" s="320" t="s">
        <v>1287</v>
      </c>
      <c r="G180" s="297"/>
      <c r="H180" s="297" t="s">
        <v>1360</v>
      </c>
      <c r="I180" s="297" t="s">
        <v>1289</v>
      </c>
      <c r="J180" s="297">
        <v>255</v>
      </c>
      <c r="K180" s="345"/>
    </row>
    <row r="181" s="1" customFormat="1" ht="15" customHeight="1">
      <c r="B181" s="322"/>
      <c r="C181" s="297" t="s">
        <v>120</v>
      </c>
      <c r="D181" s="297"/>
      <c r="E181" s="297"/>
      <c r="F181" s="320" t="s">
        <v>1287</v>
      </c>
      <c r="G181" s="297"/>
      <c r="H181" s="297" t="s">
        <v>1251</v>
      </c>
      <c r="I181" s="297" t="s">
        <v>1289</v>
      </c>
      <c r="J181" s="297">
        <v>10</v>
      </c>
      <c r="K181" s="345"/>
    </row>
    <row r="182" s="1" customFormat="1" ht="15" customHeight="1">
      <c r="B182" s="322"/>
      <c r="C182" s="297" t="s">
        <v>121</v>
      </c>
      <c r="D182" s="297"/>
      <c r="E182" s="297"/>
      <c r="F182" s="320" t="s">
        <v>1287</v>
      </c>
      <c r="G182" s="297"/>
      <c r="H182" s="297" t="s">
        <v>1361</v>
      </c>
      <c r="I182" s="297" t="s">
        <v>1322</v>
      </c>
      <c r="J182" s="297"/>
      <c r="K182" s="345"/>
    </row>
    <row r="183" s="1" customFormat="1" ht="15" customHeight="1">
      <c r="B183" s="322"/>
      <c r="C183" s="297" t="s">
        <v>1362</v>
      </c>
      <c r="D183" s="297"/>
      <c r="E183" s="297"/>
      <c r="F183" s="320" t="s">
        <v>1287</v>
      </c>
      <c r="G183" s="297"/>
      <c r="H183" s="297" t="s">
        <v>1363</v>
      </c>
      <c r="I183" s="297" t="s">
        <v>1322</v>
      </c>
      <c r="J183" s="297"/>
      <c r="K183" s="345"/>
    </row>
    <row r="184" s="1" customFormat="1" ht="15" customHeight="1">
      <c r="B184" s="322"/>
      <c r="C184" s="297" t="s">
        <v>1351</v>
      </c>
      <c r="D184" s="297"/>
      <c r="E184" s="297"/>
      <c r="F184" s="320" t="s">
        <v>1287</v>
      </c>
      <c r="G184" s="297"/>
      <c r="H184" s="297" t="s">
        <v>1364</v>
      </c>
      <c r="I184" s="297" t="s">
        <v>1322</v>
      </c>
      <c r="J184" s="297"/>
      <c r="K184" s="345"/>
    </row>
    <row r="185" s="1" customFormat="1" ht="15" customHeight="1">
      <c r="B185" s="322"/>
      <c r="C185" s="297" t="s">
        <v>123</v>
      </c>
      <c r="D185" s="297"/>
      <c r="E185" s="297"/>
      <c r="F185" s="320" t="s">
        <v>1293</v>
      </c>
      <c r="G185" s="297"/>
      <c r="H185" s="297" t="s">
        <v>1365</v>
      </c>
      <c r="I185" s="297" t="s">
        <v>1289</v>
      </c>
      <c r="J185" s="297">
        <v>50</v>
      </c>
      <c r="K185" s="345"/>
    </row>
    <row r="186" s="1" customFormat="1" ht="15" customHeight="1">
      <c r="B186" s="322"/>
      <c r="C186" s="297" t="s">
        <v>1366</v>
      </c>
      <c r="D186" s="297"/>
      <c r="E186" s="297"/>
      <c r="F186" s="320" t="s">
        <v>1293</v>
      </c>
      <c r="G186" s="297"/>
      <c r="H186" s="297" t="s">
        <v>1367</v>
      </c>
      <c r="I186" s="297" t="s">
        <v>1368</v>
      </c>
      <c r="J186" s="297"/>
      <c r="K186" s="345"/>
    </row>
    <row r="187" s="1" customFormat="1" ht="15" customHeight="1">
      <c r="B187" s="322"/>
      <c r="C187" s="297" t="s">
        <v>1369</v>
      </c>
      <c r="D187" s="297"/>
      <c r="E187" s="297"/>
      <c r="F187" s="320" t="s">
        <v>1293</v>
      </c>
      <c r="G187" s="297"/>
      <c r="H187" s="297" t="s">
        <v>1370</v>
      </c>
      <c r="I187" s="297" t="s">
        <v>1368</v>
      </c>
      <c r="J187" s="297"/>
      <c r="K187" s="345"/>
    </row>
    <row r="188" s="1" customFormat="1" ht="15" customHeight="1">
      <c r="B188" s="322"/>
      <c r="C188" s="297" t="s">
        <v>1371</v>
      </c>
      <c r="D188" s="297"/>
      <c r="E188" s="297"/>
      <c r="F188" s="320" t="s">
        <v>1293</v>
      </c>
      <c r="G188" s="297"/>
      <c r="H188" s="297" t="s">
        <v>1372</v>
      </c>
      <c r="I188" s="297" t="s">
        <v>1368</v>
      </c>
      <c r="J188" s="297"/>
      <c r="K188" s="345"/>
    </row>
    <row r="189" s="1" customFormat="1" ht="15" customHeight="1">
      <c r="B189" s="322"/>
      <c r="C189" s="358" t="s">
        <v>1373</v>
      </c>
      <c r="D189" s="297"/>
      <c r="E189" s="297"/>
      <c r="F189" s="320" t="s">
        <v>1293</v>
      </c>
      <c r="G189" s="297"/>
      <c r="H189" s="297" t="s">
        <v>1374</v>
      </c>
      <c r="I189" s="297" t="s">
        <v>1375</v>
      </c>
      <c r="J189" s="359" t="s">
        <v>1376</v>
      </c>
      <c r="K189" s="345"/>
    </row>
    <row r="190" s="1" customFormat="1" ht="15" customHeight="1">
      <c r="B190" s="322"/>
      <c r="C190" s="358" t="s">
        <v>41</v>
      </c>
      <c r="D190" s="297"/>
      <c r="E190" s="297"/>
      <c r="F190" s="320" t="s">
        <v>1287</v>
      </c>
      <c r="G190" s="297"/>
      <c r="H190" s="294" t="s">
        <v>1377</v>
      </c>
      <c r="I190" s="297" t="s">
        <v>1378</v>
      </c>
      <c r="J190" s="297"/>
      <c r="K190" s="345"/>
    </row>
    <row r="191" s="1" customFormat="1" ht="15" customHeight="1">
      <c r="B191" s="322"/>
      <c r="C191" s="358" t="s">
        <v>1379</v>
      </c>
      <c r="D191" s="297"/>
      <c r="E191" s="297"/>
      <c r="F191" s="320" t="s">
        <v>1287</v>
      </c>
      <c r="G191" s="297"/>
      <c r="H191" s="297" t="s">
        <v>1380</v>
      </c>
      <c r="I191" s="297" t="s">
        <v>1322</v>
      </c>
      <c r="J191" s="297"/>
      <c r="K191" s="345"/>
    </row>
    <row r="192" s="1" customFormat="1" ht="15" customHeight="1">
      <c r="B192" s="322"/>
      <c r="C192" s="358" t="s">
        <v>1381</v>
      </c>
      <c r="D192" s="297"/>
      <c r="E192" s="297"/>
      <c r="F192" s="320" t="s">
        <v>1287</v>
      </c>
      <c r="G192" s="297"/>
      <c r="H192" s="297" t="s">
        <v>1382</v>
      </c>
      <c r="I192" s="297" t="s">
        <v>1322</v>
      </c>
      <c r="J192" s="297"/>
      <c r="K192" s="345"/>
    </row>
    <row r="193" s="1" customFormat="1" ht="15" customHeight="1">
      <c r="B193" s="322"/>
      <c r="C193" s="358" t="s">
        <v>1383</v>
      </c>
      <c r="D193" s="297"/>
      <c r="E193" s="297"/>
      <c r="F193" s="320" t="s">
        <v>1293</v>
      </c>
      <c r="G193" s="297"/>
      <c r="H193" s="297" t="s">
        <v>1384</v>
      </c>
      <c r="I193" s="297" t="s">
        <v>1322</v>
      </c>
      <c r="J193" s="297"/>
      <c r="K193" s="345"/>
    </row>
    <row r="194" s="1" customFormat="1" ht="15" customHeight="1">
      <c r="B194" s="351"/>
      <c r="C194" s="360"/>
      <c r="D194" s="331"/>
      <c r="E194" s="331"/>
      <c r="F194" s="331"/>
      <c r="G194" s="331"/>
      <c r="H194" s="331"/>
      <c r="I194" s="331"/>
      <c r="J194" s="331"/>
      <c r="K194" s="352"/>
    </row>
    <row r="195" s="1" customFormat="1" ht="18.75" customHeight="1">
      <c r="B195" s="333"/>
      <c r="C195" s="343"/>
      <c r="D195" s="343"/>
      <c r="E195" s="343"/>
      <c r="F195" s="353"/>
      <c r="G195" s="343"/>
      <c r="H195" s="343"/>
      <c r="I195" s="343"/>
      <c r="J195" s="343"/>
      <c r="K195" s="333"/>
    </row>
    <row r="196" s="1" customFormat="1" ht="18.75" customHeight="1">
      <c r="B196" s="333"/>
      <c r="C196" s="343"/>
      <c r="D196" s="343"/>
      <c r="E196" s="343"/>
      <c r="F196" s="353"/>
      <c r="G196" s="343"/>
      <c r="H196" s="343"/>
      <c r="I196" s="343"/>
      <c r="J196" s="343"/>
      <c r="K196" s="333"/>
    </row>
    <row r="197" s="1" customFormat="1" ht="18.75" customHeight="1">
      <c r="B197" s="305"/>
      <c r="C197" s="305"/>
      <c r="D197" s="305"/>
      <c r="E197" s="305"/>
      <c r="F197" s="305"/>
      <c r="G197" s="305"/>
      <c r="H197" s="305"/>
      <c r="I197" s="305"/>
      <c r="J197" s="305"/>
      <c r="K197" s="305"/>
    </row>
    <row r="198" s="1" customFormat="1" ht="13.5">
      <c r="B198" s="284"/>
      <c r="C198" s="285"/>
      <c r="D198" s="285"/>
      <c r="E198" s="285"/>
      <c r="F198" s="285"/>
      <c r="G198" s="285"/>
      <c r="H198" s="285"/>
      <c r="I198" s="285"/>
      <c r="J198" s="285"/>
      <c r="K198" s="286"/>
    </row>
    <row r="199" s="1" customFormat="1" ht="21">
      <c r="B199" s="287"/>
      <c r="C199" s="288" t="s">
        <v>1385</v>
      </c>
      <c r="D199" s="288"/>
      <c r="E199" s="288"/>
      <c r="F199" s="288"/>
      <c r="G199" s="288"/>
      <c r="H199" s="288"/>
      <c r="I199" s="288"/>
      <c r="J199" s="288"/>
      <c r="K199" s="289"/>
    </row>
    <row r="200" s="1" customFormat="1" ht="25.5" customHeight="1">
      <c r="B200" s="287"/>
      <c r="C200" s="361" t="s">
        <v>1386</v>
      </c>
      <c r="D200" s="361"/>
      <c r="E200" s="361"/>
      <c r="F200" s="361" t="s">
        <v>1387</v>
      </c>
      <c r="G200" s="362"/>
      <c r="H200" s="361" t="s">
        <v>1388</v>
      </c>
      <c r="I200" s="361"/>
      <c r="J200" s="361"/>
      <c r="K200" s="289"/>
    </row>
    <row r="201" s="1" customFormat="1" ht="5.25" customHeight="1">
      <c r="B201" s="322"/>
      <c r="C201" s="317"/>
      <c r="D201" s="317"/>
      <c r="E201" s="317"/>
      <c r="F201" s="317"/>
      <c r="G201" s="343"/>
      <c r="H201" s="317"/>
      <c r="I201" s="317"/>
      <c r="J201" s="317"/>
      <c r="K201" s="345"/>
    </row>
    <row r="202" s="1" customFormat="1" ht="15" customHeight="1">
      <c r="B202" s="322"/>
      <c r="C202" s="297" t="s">
        <v>1378</v>
      </c>
      <c r="D202" s="297"/>
      <c r="E202" s="297"/>
      <c r="F202" s="320" t="s">
        <v>42</v>
      </c>
      <c r="G202" s="297"/>
      <c r="H202" s="297" t="s">
        <v>1389</v>
      </c>
      <c r="I202" s="297"/>
      <c r="J202" s="297"/>
      <c r="K202" s="345"/>
    </row>
    <row r="203" s="1" customFormat="1" ht="15" customHeight="1">
      <c r="B203" s="322"/>
      <c r="C203" s="297"/>
      <c r="D203" s="297"/>
      <c r="E203" s="297"/>
      <c r="F203" s="320" t="s">
        <v>43</v>
      </c>
      <c r="G203" s="297"/>
      <c r="H203" s="297" t="s">
        <v>1390</v>
      </c>
      <c r="I203" s="297"/>
      <c r="J203" s="297"/>
      <c r="K203" s="345"/>
    </row>
    <row r="204" s="1" customFormat="1" ht="15" customHeight="1">
      <c r="B204" s="322"/>
      <c r="C204" s="297"/>
      <c r="D204" s="297"/>
      <c r="E204" s="297"/>
      <c r="F204" s="320" t="s">
        <v>46</v>
      </c>
      <c r="G204" s="297"/>
      <c r="H204" s="297" t="s">
        <v>1391</v>
      </c>
      <c r="I204" s="297"/>
      <c r="J204" s="297"/>
      <c r="K204" s="345"/>
    </row>
    <row r="205" s="1" customFormat="1" ht="15" customHeight="1">
      <c r="B205" s="322"/>
      <c r="C205" s="297"/>
      <c r="D205" s="297"/>
      <c r="E205" s="297"/>
      <c r="F205" s="320" t="s">
        <v>44</v>
      </c>
      <c r="G205" s="297"/>
      <c r="H205" s="297" t="s">
        <v>1392</v>
      </c>
      <c r="I205" s="297"/>
      <c r="J205" s="297"/>
      <c r="K205" s="345"/>
    </row>
    <row r="206" s="1" customFormat="1" ht="15" customHeight="1">
      <c r="B206" s="322"/>
      <c r="C206" s="297"/>
      <c r="D206" s="297"/>
      <c r="E206" s="297"/>
      <c r="F206" s="320" t="s">
        <v>45</v>
      </c>
      <c r="G206" s="297"/>
      <c r="H206" s="297" t="s">
        <v>1393</v>
      </c>
      <c r="I206" s="297"/>
      <c r="J206" s="297"/>
      <c r="K206" s="345"/>
    </row>
    <row r="207" s="1" customFormat="1" ht="15" customHeight="1">
      <c r="B207" s="322"/>
      <c r="C207" s="297"/>
      <c r="D207" s="297"/>
      <c r="E207" s="297"/>
      <c r="F207" s="320"/>
      <c r="G207" s="297"/>
      <c r="H207" s="297"/>
      <c r="I207" s="297"/>
      <c r="J207" s="297"/>
      <c r="K207" s="345"/>
    </row>
    <row r="208" s="1" customFormat="1" ht="15" customHeight="1">
      <c r="B208" s="322"/>
      <c r="C208" s="297" t="s">
        <v>1334</v>
      </c>
      <c r="D208" s="297"/>
      <c r="E208" s="297"/>
      <c r="F208" s="320" t="s">
        <v>77</v>
      </c>
      <c r="G208" s="297"/>
      <c r="H208" s="297" t="s">
        <v>1394</v>
      </c>
      <c r="I208" s="297"/>
      <c r="J208" s="297"/>
      <c r="K208" s="345"/>
    </row>
    <row r="209" s="1" customFormat="1" ht="15" customHeight="1">
      <c r="B209" s="322"/>
      <c r="C209" s="297"/>
      <c r="D209" s="297"/>
      <c r="E209" s="297"/>
      <c r="F209" s="320" t="s">
        <v>1230</v>
      </c>
      <c r="G209" s="297"/>
      <c r="H209" s="297" t="s">
        <v>1231</v>
      </c>
      <c r="I209" s="297"/>
      <c r="J209" s="297"/>
      <c r="K209" s="345"/>
    </row>
    <row r="210" s="1" customFormat="1" ht="15" customHeight="1">
      <c r="B210" s="322"/>
      <c r="C210" s="297"/>
      <c r="D210" s="297"/>
      <c r="E210" s="297"/>
      <c r="F210" s="320" t="s">
        <v>1228</v>
      </c>
      <c r="G210" s="297"/>
      <c r="H210" s="297" t="s">
        <v>1395</v>
      </c>
      <c r="I210" s="297"/>
      <c r="J210" s="297"/>
      <c r="K210" s="345"/>
    </row>
    <row r="211" s="1" customFormat="1" ht="15" customHeight="1">
      <c r="B211" s="363"/>
      <c r="C211" s="297"/>
      <c r="D211" s="297"/>
      <c r="E211" s="297"/>
      <c r="F211" s="320" t="s">
        <v>1232</v>
      </c>
      <c r="G211" s="358"/>
      <c r="H211" s="349" t="s">
        <v>1233</v>
      </c>
      <c r="I211" s="349"/>
      <c r="J211" s="349"/>
      <c r="K211" s="364"/>
    </row>
    <row r="212" s="1" customFormat="1" ht="15" customHeight="1">
      <c r="B212" s="363"/>
      <c r="C212" s="297"/>
      <c r="D212" s="297"/>
      <c r="E212" s="297"/>
      <c r="F212" s="320" t="s">
        <v>1234</v>
      </c>
      <c r="G212" s="358"/>
      <c r="H212" s="349" t="s">
        <v>1396</v>
      </c>
      <c r="I212" s="349"/>
      <c r="J212" s="349"/>
      <c r="K212" s="364"/>
    </row>
    <row r="213" s="1" customFormat="1" ht="15" customHeight="1">
      <c r="B213" s="363"/>
      <c r="C213" s="297"/>
      <c r="D213" s="297"/>
      <c r="E213" s="297"/>
      <c r="F213" s="320"/>
      <c r="G213" s="358"/>
      <c r="H213" s="349"/>
      <c r="I213" s="349"/>
      <c r="J213" s="349"/>
      <c r="K213" s="364"/>
    </row>
    <row r="214" s="1" customFormat="1" ht="15" customHeight="1">
      <c r="B214" s="363"/>
      <c r="C214" s="297" t="s">
        <v>1358</v>
      </c>
      <c r="D214" s="297"/>
      <c r="E214" s="297"/>
      <c r="F214" s="320">
        <v>1</v>
      </c>
      <c r="G214" s="358"/>
      <c r="H214" s="349" t="s">
        <v>1397</v>
      </c>
      <c r="I214" s="349"/>
      <c r="J214" s="349"/>
      <c r="K214" s="364"/>
    </row>
    <row r="215" s="1" customFormat="1" ht="15" customHeight="1">
      <c r="B215" s="363"/>
      <c r="C215" s="297"/>
      <c r="D215" s="297"/>
      <c r="E215" s="297"/>
      <c r="F215" s="320">
        <v>2</v>
      </c>
      <c r="G215" s="358"/>
      <c r="H215" s="349" t="s">
        <v>1398</v>
      </c>
      <c r="I215" s="349"/>
      <c r="J215" s="349"/>
      <c r="K215" s="364"/>
    </row>
    <row r="216" s="1" customFormat="1" ht="15" customHeight="1">
      <c r="B216" s="363"/>
      <c r="C216" s="297"/>
      <c r="D216" s="297"/>
      <c r="E216" s="297"/>
      <c r="F216" s="320">
        <v>3</v>
      </c>
      <c r="G216" s="358"/>
      <c r="H216" s="349" t="s">
        <v>1399</v>
      </c>
      <c r="I216" s="349"/>
      <c r="J216" s="349"/>
      <c r="K216" s="364"/>
    </row>
    <row r="217" s="1" customFormat="1" ht="15" customHeight="1">
      <c r="B217" s="363"/>
      <c r="C217" s="297"/>
      <c r="D217" s="297"/>
      <c r="E217" s="297"/>
      <c r="F217" s="320">
        <v>4</v>
      </c>
      <c r="G217" s="358"/>
      <c r="H217" s="349" t="s">
        <v>1400</v>
      </c>
      <c r="I217" s="349"/>
      <c r="J217" s="349"/>
      <c r="K217" s="364"/>
    </row>
    <row r="218" s="1" customFormat="1" ht="12.75" customHeight="1">
      <c r="B218" s="365"/>
      <c r="C218" s="366"/>
      <c r="D218" s="366"/>
      <c r="E218" s="366"/>
      <c r="F218" s="366"/>
      <c r="G218" s="366"/>
      <c r="H218" s="366"/>
      <c r="I218" s="366"/>
      <c r="J218" s="366"/>
      <c r="K218" s="367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Rozpoctar02-PC\Rozpoctar02</dc:creator>
  <cp:lastModifiedBy>Rozpoctar02-PC\Rozpoctar02</cp:lastModifiedBy>
  <dcterms:created xsi:type="dcterms:W3CDTF">2022-02-18T08:25:43Z</dcterms:created>
  <dcterms:modified xsi:type="dcterms:W3CDTF">2022-02-18T08:25:55Z</dcterms:modified>
</cp:coreProperties>
</file>