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Obnova tělocvičny\03 Vysvetleni ZD\"/>
    </mc:Choice>
  </mc:AlternateContent>
  <bookViews>
    <workbookView xWindow="0" yWindow="0" windowWidth="28800" windowHeight="12435" activeTab="3"/>
  </bookViews>
  <sheets>
    <sheet name="Pokyny pro vyplnění" sheetId="11" r:id="rId1"/>
    <sheet name="Stavba" sheetId="1" r:id="rId2"/>
    <sheet name="VzorPolozky" sheetId="10" state="hidden" r:id="rId3"/>
    <sheet name="010 2021073-0011 Pol" sheetId="12" r:id="rId4"/>
    <sheet name="010 2021073-0012 Pol" sheetId="13" r:id="rId5"/>
    <sheet name="010 2021073-002 Pol" sheetId="14" r:id="rId6"/>
    <sheet name="010 2021073-003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'010 2021073-0011 Pol'!$1:$7</definedName>
    <definedName name="_xlnm.Print_Titles" localSheetId="4">'010 2021073-0012 Pol'!$1:$7</definedName>
    <definedName name="_xlnm.Print_Titles" localSheetId="5">'010 2021073-002 Pol'!$1:$7</definedName>
    <definedName name="_xlnm.Print_Titles" localSheetId="6">'010 2021073-003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'010 2021073-0011 Pol'!$A$1:$X$266</definedName>
    <definedName name="_xlnm.Print_Area" localSheetId="4">'010 2021073-0012 Pol'!$A$1:$X$263</definedName>
    <definedName name="_xlnm.Print_Area" localSheetId="5">'010 2021073-002 Pol'!$A$1:$X$89</definedName>
    <definedName name="_xlnm.Print_Area" localSheetId="6">'010 2021073-003 Pol'!$A$1:$X$110</definedName>
    <definedName name="_xlnm.Print_Area" localSheetId="1">Stavba!$A$1:$J$89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5" l="1"/>
  <c r="M9" i="15" s="1"/>
  <c r="I9" i="15"/>
  <c r="K9" i="15"/>
  <c r="O9" i="15"/>
  <c r="Q9" i="15"/>
  <c r="V9" i="15"/>
  <c r="G11" i="15"/>
  <c r="I11" i="15"/>
  <c r="K11" i="15"/>
  <c r="M11" i="15"/>
  <c r="O11" i="15"/>
  <c r="Q11" i="15"/>
  <c r="V11" i="15"/>
  <c r="G13" i="15"/>
  <c r="M13" i="15" s="1"/>
  <c r="I13" i="15"/>
  <c r="K13" i="15"/>
  <c r="O13" i="15"/>
  <c r="Q13" i="15"/>
  <c r="V13" i="15"/>
  <c r="G15" i="15"/>
  <c r="M15" i="15" s="1"/>
  <c r="I15" i="15"/>
  <c r="K15" i="15"/>
  <c r="O15" i="15"/>
  <c r="Q15" i="15"/>
  <c r="V15" i="15"/>
  <c r="G16" i="15"/>
  <c r="M16" i="15" s="1"/>
  <c r="I16" i="15"/>
  <c r="K16" i="15"/>
  <c r="O16" i="15"/>
  <c r="Q16" i="15"/>
  <c r="V16" i="15"/>
  <c r="G17" i="15"/>
  <c r="I17" i="15"/>
  <c r="K17" i="15"/>
  <c r="M17" i="15"/>
  <c r="O17" i="15"/>
  <c r="Q17" i="15"/>
  <c r="V17" i="15"/>
  <c r="G18" i="15"/>
  <c r="M18" i="15" s="1"/>
  <c r="I18" i="15"/>
  <c r="K18" i="15"/>
  <c r="O18" i="15"/>
  <c r="Q18" i="15"/>
  <c r="V18" i="15"/>
  <c r="G19" i="15"/>
  <c r="I19" i="15"/>
  <c r="K19" i="15"/>
  <c r="M19" i="15"/>
  <c r="O19" i="15"/>
  <c r="Q19" i="15"/>
  <c r="V19" i="15"/>
  <c r="G20" i="15"/>
  <c r="M20" i="15" s="1"/>
  <c r="I20" i="15"/>
  <c r="K20" i="15"/>
  <c r="O20" i="15"/>
  <c r="Q20" i="15"/>
  <c r="V20" i="15"/>
  <c r="G21" i="15"/>
  <c r="M21" i="15" s="1"/>
  <c r="I21" i="15"/>
  <c r="K21" i="15"/>
  <c r="O21" i="15"/>
  <c r="Q21" i="15"/>
  <c r="V21" i="15"/>
  <c r="G22" i="15"/>
  <c r="M22" i="15" s="1"/>
  <c r="I22" i="15"/>
  <c r="K22" i="15"/>
  <c r="O22" i="15"/>
  <c r="Q22" i="15"/>
  <c r="V22" i="15"/>
  <c r="G23" i="15"/>
  <c r="G8" i="15" s="1"/>
  <c r="I23" i="15"/>
  <c r="K23" i="15"/>
  <c r="O23" i="15"/>
  <c r="Q23" i="15"/>
  <c r="V23" i="15"/>
  <c r="G26" i="15"/>
  <c r="M26" i="15" s="1"/>
  <c r="I26" i="15"/>
  <c r="K26" i="15"/>
  <c r="O26" i="15"/>
  <c r="Q26" i="15"/>
  <c r="Q25" i="15" s="1"/>
  <c r="V26" i="15"/>
  <c r="G28" i="15"/>
  <c r="G25" i="15" s="1"/>
  <c r="I28" i="15"/>
  <c r="K28" i="15"/>
  <c r="M28" i="15"/>
  <c r="O28" i="15"/>
  <c r="Q28" i="15"/>
  <c r="V28" i="15"/>
  <c r="G30" i="15"/>
  <c r="M30" i="15" s="1"/>
  <c r="I30" i="15"/>
  <c r="K30" i="15"/>
  <c r="O30" i="15"/>
  <c r="Q30" i="15"/>
  <c r="V30" i="15"/>
  <c r="G31" i="15"/>
  <c r="M31" i="15" s="1"/>
  <c r="I31" i="15"/>
  <c r="K31" i="15"/>
  <c r="O31" i="15"/>
  <c r="Q31" i="15"/>
  <c r="V31" i="15"/>
  <c r="G33" i="15"/>
  <c r="I33" i="15"/>
  <c r="K33" i="15"/>
  <c r="K32" i="15" s="1"/>
  <c r="M33" i="15"/>
  <c r="O33" i="15"/>
  <c r="Q33" i="15"/>
  <c r="Q32" i="15" s="1"/>
  <c r="V33" i="15"/>
  <c r="V32" i="15" s="1"/>
  <c r="G34" i="15"/>
  <c r="G32" i="15" s="1"/>
  <c r="I74" i="1" s="1"/>
  <c r="I34" i="15"/>
  <c r="K34" i="15"/>
  <c r="M34" i="15"/>
  <c r="O34" i="15"/>
  <c r="O32" i="15" s="1"/>
  <c r="Q34" i="15"/>
  <c r="V34" i="15"/>
  <c r="G37" i="15"/>
  <c r="M37" i="15" s="1"/>
  <c r="I37" i="15"/>
  <c r="K37" i="15"/>
  <c r="O37" i="15"/>
  <c r="Q37" i="15"/>
  <c r="V37" i="15"/>
  <c r="G38" i="15"/>
  <c r="I38" i="15"/>
  <c r="K38" i="15"/>
  <c r="M38" i="15"/>
  <c r="O38" i="15"/>
  <c r="Q38" i="15"/>
  <c r="V38" i="15"/>
  <c r="G39" i="15"/>
  <c r="I39" i="15"/>
  <c r="K39" i="15"/>
  <c r="O39" i="15"/>
  <c r="Q39" i="15"/>
  <c r="V39" i="15"/>
  <c r="G40" i="15"/>
  <c r="M40" i="15" s="1"/>
  <c r="I40" i="15"/>
  <c r="K40" i="15"/>
  <c r="O40" i="15"/>
  <c r="Q40" i="15"/>
  <c r="V40" i="15"/>
  <c r="G41" i="15"/>
  <c r="I41" i="15"/>
  <c r="K41" i="15"/>
  <c r="M41" i="15"/>
  <c r="O41" i="15"/>
  <c r="Q41" i="15"/>
  <c r="V41" i="15"/>
  <c r="G43" i="15"/>
  <c r="M43" i="15" s="1"/>
  <c r="I43" i="15"/>
  <c r="K43" i="15"/>
  <c r="O43" i="15"/>
  <c r="Q43" i="15"/>
  <c r="V43" i="15"/>
  <c r="G45" i="15"/>
  <c r="M45" i="15" s="1"/>
  <c r="I45" i="15"/>
  <c r="K45" i="15"/>
  <c r="O45" i="15"/>
  <c r="Q45" i="15"/>
  <c r="V45" i="15"/>
  <c r="G47" i="15"/>
  <c r="M47" i="15" s="1"/>
  <c r="I47" i="15"/>
  <c r="K47" i="15"/>
  <c r="O47" i="15"/>
  <c r="Q47" i="15"/>
  <c r="V47" i="15"/>
  <c r="G49" i="15"/>
  <c r="M49" i="15" s="1"/>
  <c r="I49" i="15"/>
  <c r="K49" i="15"/>
  <c r="O49" i="15"/>
  <c r="Q49" i="15"/>
  <c r="V49" i="15"/>
  <c r="G51" i="15"/>
  <c r="I51" i="15"/>
  <c r="K51" i="15"/>
  <c r="M51" i="15"/>
  <c r="O51" i="15"/>
  <c r="Q51" i="15"/>
  <c r="V51" i="15"/>
  <c r="G53" i="15"/>
  <c r="I53" i="15"/>
  <c r="K53" i="15"/>
  <c r="M53" i="15"/>
  <c r="O53" i="15"/>
  <c r="Q53" i="15"/>
  <c r="V53" i="15"/>
  <c r="G55" i="15"/>
  <c r="M55" i="15" s="1"/>
  <c r="I55" i="15"/>
  <c r="K55" i="15"/>
  <c r="O55" i="15"/>
  <c r="Q55" i="15"/>
  <c r="V55" i="15"/>
  <c r="G57" i="15"/>
  <c r="M57" i="15" s="1"/>
  <c r="I57" i="15"/>
  <c r="K57" i="15"/>
  <c r="O57" i="15"/>
  <c r="Q57" i="15"/>
  <c r="V57" i="15"/>
  <c r="G59" i="15"/>
  <c r="M59" i="15" s="1"/>
  <c r="I59" i="15"/>
  <c r="K59" i="15"/>
  <c r="O59" i="15"/>
  <c r="Q59" i="15"/>
  <c r="V59" i="15"/>
  <c r="G60" i="15"/>
  <c r="M60" i="15" s="1"/>
  <c r="I60" i="15"/>
  <c r="K60" i="15"/>
  <c r="O60" i="15"/>
  <c r="Q60" i="15"/>
  <c r="V60" i="15"/>
  <c r="G61" i="15"/>
  <c r="M61" i="15" s="1"/>
  <c r="I61" i="15"/>
  <c r="K61" i="15"/>
  <c r="O61" i="15"/>
  <c r="Q61" i="15"/>
  <c r="V61" i="15"/>
  <c r="G62" i="15"/>
  <c r="M62" i="15" s="1"/>
  <c r="I62" i="15"/>
  <c r="K62" i="15"/>
  <c r="O62" i="15"/>
  <c r="Q62" i="15"/>
  <c r="V62" i="15"/>
  <c r="G64" i="15"/>
  <c r="M64" i="15" s="1"/>
  <c r="I64" i="15"/>
  <c r="K64" i="15"/>
  <c r="O64" i="15"/>
  <c r="O63" i="15" s="1"/>
  <c r="Q64" i="15"/>
  <c r="V64" i="15"/>
  <c r="G65" i="15"/>
  <c r="M65" i="15" s="1"/>
  <c r="I65" i="15"/>
  <c r="I63" i="15" s="1"/>
  <c r="K65" i="15"/>
  <c r="O65" i="15"/>
  <c r="Q65" i="15"/>
  <c r="V65" i="15"/>
  <c r="G66" i="15"/>
  <c r="I66" i="15"/>
  <c r="K66" i="15"/>
  <c r="M66" i="15"/>
  <c r="O66" i="15"/>
  <c r="Q66" i="15"/>
  <c r="V66" i="15"/>
  <c r="G67" i="15"/>
  <c r="M67" i="15" s="1"/>
  <c r="I67" i="15"/>
  <c r="K67" i="15"/>
  <c r="O67" i="15"/>
  <c r="Q67" i="15"/>
  <c r="V67" i="15"/>
  <c r="G68" i="15"/>
  <c r="M68" i="15" s="1"/>
  <c r="I68" i="15"/>
  <c r="K68" i="15"/>
  <c r="O68" i="15"/>
  <c r="Q68" i="15"/>
  <c r="V68" i="15"/>
  <c r="G69" i="15"/>
  <c r="M69" i="15" s="1"/>
  <c r="I69" i="15"/>
  <c r="K69" i="15"/>
  <c r="O69" i="15"/>
  <c r="Q69" i="15"/>
  <c r="V69" i="15"/>
  <c r="G70" i="15"/>
  <c r="M70" i="15" s="1"/>
  <c r="I70" i="15"/>
  <c r="K70" i="15"/>
  <c r="O70" i="15"/>
  <c r="Q70" i="15"/>
  <c r="V70" i="15"/>
  <c r="G71" i="15"/>
  <c r="I71" i="15"/>
  <c r="K71" i="15"/>
  <c r="M71" i="15"/>
  <c r="O71" i="15"/>
  <c r="Q71" i="15"/>
  <c r="V71" i="15"/>
  <c r="G72" i="15"/>
  <c r="M72" i="15" s="1"/>
  <c r="I72" i="15"/>
  <c r="K72" i="15"/>
  <c r="O72" i="15"/>
  <c r="Q72" i="15"/>
  <c r="V72" i="15"/>
  <c r="G73" i="15"/>
  <c r="M73" i="15" s="1"/>
  <c r="I73" i="15"/>
  <c r="K73" i="15"/>
  <c r="O73" i="15"/>
  <c r="Q73" i="15"/>
  <c r="V73" i="15"/>
  <c r="G75" i="15"/>
  <c r="M75" i="15" s="1"/>
  <c r="I75" i="15"/>
  <c r="K75" i="15"/>
  <c r="O75" i="15"/>
  <c r="Q75" i="15"/>
  <c r="V75" i="15"/>
  <c r="G76" i="15"/>
  <c r="M76" i="15" s="1"/>
  <c r="I76" i="15"/>
  <c r="K76" i="15"/>
  <c r="O76" i="15"/>
  <c r="Q76" i="15"/>
  <c r="V76" i="15"/>
  <c r="G77" i="15"/>
  <c r="M77" i="15" s="1"/>
  <c r="I77" i="15"/>
  <c r="K77" i="15"/>
  <c r="O77" i="15"/>
  <c r="Q77" i="15"/>
  <c r="V77" i="15"/>
  <c r="G78" i="15"/>
  <c r="I78" i="15"/>
  <c r="K78" i="15"/>
  <c r="M78" i="15"/>
  <c r="O78" i="15"/>
  <c r="Q78" i="15"/>
  <c r="V78" i="15"/>
  <c r="G79" i="15"/>
  <c r="I79" i="15"/>
  <c r="K79" i="15"/>
  <c r="M79" i="15"/>
  <c r="O79" i="15"/>
  <c r="Q79" i="15"/>
  <c r="V79" i="15"/>
  <c r="G80" i="15"/>
  <c r="M80" i="15" s="1"/>
  <c r="I80" i="15"/>
  <c r="K80" i="15"/>
  <c r="O80" i="15"/>
  <c r="Q80" i="15"/>
  <c r="V80" i="15"/>
  <c r="G81" i="15"/>
  <c r="M81" i="15" s="1"/>
  <c r="I81" i="15"/>
  <c r="K81" i="15"/>
  <c r="O81" i="15"/>
  <c r="Q81" i="15"/>
  <c r="V81" i="15"/>
  <c r="G82" i="15"/>
  <c r="M82" i="15" s="1"/>
  <c r="I82" i="15"/>
  <c r="K82" i="15"/>
  <c r="O82" i="15"/>
  <c r="Q82" i="15"/>
  <c r="V82" i="15"/>
  <c r="G84" i="15"/>
  <c r="I84" i="15"/>
  <c r="K84" i="15"/>
  <c r="M84" i="15"/>
  <c r="O84" i="15"/>
  <c r="Q84" i="15"/>
  <c r="V84" i="15"/>
  <c r="G85" i="15"/>
  <c r="M85" i="15" s="1"/>
  <c r="I85" i="15"/>
  <c r="K85" i="15"/>
  <c r="O85" i="15"/>
  <c r="Q85" i="15"/>
  <c r="V85" i="15"/>
  <c r="G86" i="15"/>
  <c r="M86" i="15" s="1"/>
  <c r="I86" i="15"/>
  <c r="K86" i="15"/>
  <c r="O86" i="15"/>
  <c r="Q86" i="15"/>
  <c r="V86" i="15"/>
  <c r="G88" i="15"/>
  <c r="M88" i="15" s="1"/>
  <c r="I88" i="15"/>
  <c r="K88" i="15"/>
  <c r="K87" i="15" s="1"/>
  <c r="O88" i="15"/>
  <c r="O87" i="15" s="1"/>
  <c r="Q88" i="15"/>
  <c r="V88" i="15"/>
  <c r="G89" i="15"/>
  <c r="M89" i="15" s="1"/>
  <c r="I89" i="15"/>
  <c r="K89" i="15"/>
  <c r="O89" i="15"/>
  <c r="Q89" i="15"/>
  <c r="Q87" i="15" s="1"/>
  <c r="V89" i="15"/>
  <c r="G91" i="15"/>
  <c r="I91" i="15"/>
  <c r="K91" i="15"/>
  <c r="M91" i="15"/>
  <c r="O91" i="15"/>
  <c r="Q91" i="15"/>
  <c r="V91" i="15"/>
  <c r="G92" i="15"/>
  <c r="M92" i="15" s="1"/>
  <c r="I92" i="15"/>
  <c r="K92" i="15"/>
  <c r="O92" i="15"/>
  <c r="Q92" i="15"/>
  <c r="V92" i="15"/>
  <c r="G93" i="15"/>
  <c r="M93" i="15" s="1"/>
  <c r="I93" i="15"/>
  <c r="K93" i="15"/>
  <c r="O93" i="15"/>
  <c r="Q93" i="15"/>
  <c r="V93" i="15"/>
  <c r="G94" i="15"/>
  <c r="I94" i="15"/>
  <c r="K94" i="15"/>
  <c r="M94" i="15"/>
  <c r="O94" i="15"/>
  <c r="Q94" i="15"/>
  <c r="V94" i="15"/>
  <c r="G95" i="15"/>
  <c r="M95" i="15" s="1"/>
  <c r="I95" i="15"/>
  <c r="K95" i="15"/>
  <c r="O95" i="15"/>
  <c r="Q95" i="15"/>
  <c r="V95" i="15"/>
  <c r="G96" i="15"/>
  <c r="M96" i="15" s="1"/>
  <c r="I96" i="15"/>
  <c r="K96" i="15"/>
  <c r="O96" i="15"/>
  <c r="Q96" i="15"/>
  <c r="V96" i="15"/>
  <c r="G97" i="15"/>
  <c r="M97" i="15" s="1"/>
  <c r="I97" i="15"/>
  <c r="K97" i="15"/>
  <c r="O97" i="15"/>
  <c r="Q97" i="15"/>
  <c r="V97" i="15"/>
  <c r="G98" i="15"/>
  <c r="M98" i="15" s="1"/>
  <c r="I98" i="15"/>
  <c r="K98" i="15"/>
  <c r="O98" i="15"/>
  <c r="Q98" i="15"/>
  <c r="V98" i="15"/>
  <c r="G100" i="15"/>
  <c r="M100" i="15" s="1"/>
  <c r="I100" i="15"/>
  <c r="K100" i="15"/>
  <c r="O100" i="15"/>
  <c r="Q100" i="15"/>
  <c r="V100" i="15"/>
  <c r="G101" i="15"/>
  <c r="M101" i="15" s="1"/>
  <c r="I101" i="15"/>
  <c r="K101" i="15"/>
  <c r="O101" i="15"/>
  <c r="Q101" i="15"/>
  <c r="V101" i="15"/>
  <c r="G102" i="15"/>
  <c r="M102" i="15" s="1"/>
  <c r="I102" i="15"/>
  <c r="K102" i="15"/>
  <c r="O102" i="15"/>
  <c r="Q102" i="15"/>
  <c r="V102" i="15"/>
  <c r="G103" i="15"/>
  <c r="M103" i="15" s="1"/>
  <c r="I103" i="15"/>
  <c r="K103" i="15"/>
  <c r="O103" i="15"/>
  <c r="Q103" i="15"/>
  <c r="V103" i="15"/>
  <c r="G104" i="15"/>
  <c r="I104" i="15"/>
  <c r="K104" i="15"/>
  <c r="M104" i="15"/>
  <c r="O104" i="15"/>
  <c r="Q104" i="15"/>
  <c r="V104" i="15"/>
  <c r="G105" i="15"/>
  <c r="M105" i="15" s="1"/>
  <c r="I105" i="15"/>
  <c r="K105" i="15"/>
  <c r="O105" i="15"/>
  <c r="Q105" i="15"/>
  <c r="V105" i="15"/>
  <c r="G106" i="15"/>
  <c r="I106" i="15"/>
  <c r="K106" i="15"/>
  <c r="M106" i="15"/>
  <c r="O106" i="15"/>
  <c r="Q106" i="15"/>
  <c r="V106" i="15"/>
  <c r="G107" i="15"/>
  <c r="M107" i="15" s="1"/>
  <c r="I107" i="15"/>
  <c r="K107" i="15"/>
  <c r="O107" i="15"/>
  <c r="Q107" i="15"/>
  <c r="V107" i="15"/>
  <c r="AE109" i="15"/>
  <c r="F45" i="1" s="1"/>
  <c r="G9" i="14"/>
  <c r="M9" i="14" s="1"/>
  <c r="I9" i="14"/>
  <c r="K9" i="14"/>
  <c r="O9" i="14"/>
  <c r="Q9" i="14"/>
  <c r="V9" i="14"/>
  <c r="G11" i="14"/>
  <c r="I11" i="14"/>
  <c r="K11" i="14"/>
  <c r="M11" i="14"/>
  <c r="O11" i="14"/>
  <c r="Q11" i="14"/>
  <c r="V11" i="14"/>
  <c r="G14" i="14"/>
  <c r="M14" i="14" s="1"/>
  <c r="I14" i="14"/>
  <c r="K14" i="14"/>
  <c r="O14" i="14"/>
  <c r="Q14" i="14"/>
  <c r="V14" i="14"/>
  <c r="G16" i="14"/>
  <c r="I16" i="14"/>
  <c r="K16" i="14"/>
  <c r="M16" i="14"/>
  <c r="O16" i="14"/>
  <c r="Q16" i="14"/>
  <c r="V16" i="14"/>
  <c r="G18" i="14"/>
  <c r="M18" i="14" s="1"/>
  <c r="I18" i="14"/>
  <c r="K18" i="14"/>
  <c r="O18" i="14"/>
  <c r="Q18" i="14"/>
  <c r="V18" i="14"/>
  <c r="G20" i="14"/>
  <c r="M20" i="14" s="1"/>
  <c r="I20" i="14"/>
  <c r="K20" i="14"/>
  <c r="O20" i="14"/>
  <c r="Q20" i="14"/>
  <c r="V20" i="14"/>
  <c r="G22" i="14"/>
  <c r="M22" i="14" s="1"/>
  <c r="I22" i="14"/>
  <c r="K22" i="14"/>
  <c r="O22" i="14"/>
  <c r="Q22" i="14"/>
  <c r="V22" i="14"/>
  <c r="G24" i="14"/>
  <c r="I24" i="14"/>
  <c r="K24" i="14"/>
  <c r="M24" i="14"/>
  <c r="O24" i="14"/>
  <c r="Q24" i="14"/>
  <c r="V24" i="14"/>
  <c r="G26" i="14"/>
  <c r="M26" i="14" s="1"/>
  <c r="I26" i="14"/>
  <c r="K26" i="14"/>
  <c r="O26" i="14"/>
  <c r="Q26" i="14"/>
  <c r="V26" i="14"/>
  <c r="G27" i="14"/>
  <c r="M27" i="14" s="1"/>
  <c r="I27" i="14"/>
  <c r="K27" i="14"/>
  <c r="O27" i="14"/>
  <c r="Q27" i="14"/>
  <c r="V27" i="14"/>
  <c r="G29" i="14"/>
  <c r="M29" i="14" s="1"/>
  <c r="I29" i="14"/>
  <c r="K29" i="14"/>
  <c r="O29" i="14"/>
  <c r="Q29" i="14"/>
  <c r="V29" i="14"/>
  <c r="G32" i="14"/>
  <c r="I32" i="14"/>
  <c r="K32" i="14"/>
  <c r="M32" i="14"/>
  <c r="O32" i="14"/>
  <c r="Q32" i="14"/>
  <c r="V32" i="14"/>
  <c r="G34" i="14"/>
  <c r="M34" i="14" s="1"/>
  <c r="I34" i="14"/>
  <c r="K34" i="14"/>
  <c r="O34" i="14"/>
  <c r="Q34" i="14"/>
  <c r="V34" i="14"/>
  <c r="G37" i="14"/>
  <c r="I37" i="14"/>
  <c r="K37" i="14"/>
  <c r="M37" i="14"/>
  <c r="O37" i="14"/>
  <c r="Q37" i="14"/>
  <c r="V37" i="14"/>
  <c r="G39" i="14"/>
  <c r="M39" i="14" s="1"/>
  <c r="I39" i="14"/>
  <c r="K39" i="14"/>
  <c r="O39" i="14"/>
  <c r="Q39" i="14"/>
  <c r="V39" i="14"/>
  <c r="G41" i="14"/>
  <c r="M41" i="14" s="1"/>
  <c r="I41" i="14"/>
  <c r="K41" i="14"/>
  <c r="O41" i="14"/>
  <c r="Q41" i="14"/>
  <c r="V41" i="14"/>
  <c r="G42" i="14"/>
  <c r="I42" i="14"/>
  <c r="K42" i="14"/>
  <c r="M42" i="14"/>
  <c r="O42" i="14"/>
  <c r="Q42" i="14"/>
  <c r="V42" i="14"/>
  <c r="G43" i="14"/>
  <c r="M43" i="14" s="1"/>
  <c r="I43" i="14"/>
  <c r="K43" i="14"/>
  <c r="O43" i="14"/>
  <c r="Q43" i="14"/>
  <c r="V43" i="14"/>
  <c r="G44" i="14"/>
  <c r="M44" i="14" s="1"/>
  <c r="I44" i="14"/>
  <c r="K44" i="14"/>
  <c r="O44" i="14"/>
  <c r="Q44" i="14"/>
  <c r="V44" i="14"/>
  <c r="G45" i="14"/>
  <c r="M45" i="14" s="1"/>
  <c r="I45" i="14"/>
  <c r="K45" i="14"/>
  <c r="O45" i="14"/>
  <c r="Q45" i="14"/>
  <c r="V45" i="14"/>
  <c r="G46" i="14"/>
  <c r="M46" i="14" s="1"/>
  <c r="I46" i="14"/>
  <c r="K46" i="14"/>
  <c r="O46" i="14"/>
  <c r="Q46" i="14"/>
  <c r="V46" i="14"/>
  <c r="G47" i="14"/>
  <c r="I47" i="14"/>
  <c r="K47" i="14"/>
  <c r="M47" i="14"/>
  <c r="O47" i="14"/>
  <c r="Q47" i="14"/>
  <c r="V47" i="14"/>
  <c r="G48" i="14"/>
  <c r="I48" i="14"/>
  <c r="K48" i="14"/>
  <c r="O48" i="14"/>
  <c r="Q48" i="14"/>
  <c r="V48" i="14"/>
  <c r="G50" i="14"/>
  <c r="M50" i="14" s="1"/>
  <c r="I50" i="14"/>
  <c r="K50" i="14"/>
  <c r="O50" i="14"/>
  <c r="Q50" i="14"/>
  <c r="V50" i="14"/>
  <c r="G52" i="14"/>
  <c r="I52" i="14"/>
  <c r="K52" i="14"/>
  <c r="M52" i="14"/>
  <c r="O52" i="14"/>
  <c r="Q52" i="14"/>
  <c r="V52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6" i="14"/>
  <c r="I56" i="14"/>
  <c r="K56" i="14"/>
  <c r="M56" i="14"/>
  <c r="O56" i="14"/>
  <c r="Q56" i="14"/>
  <c r="V56" i="14"/>
  <c r="G57" i="14"/>
  <c r="M57" i="14" s="1"/>
  <c r="I57" i="14"/>
  <c r="K57" i="14"/>
  <c r="O57" i="14"/>
  <c r="Q57" i="14"/>
  <c r="V57" i="14"/>
  <c r="G58" i="14"/>
  <c r="M58" i="14" s="1"/>
  <c r="I58" i="14"/>
  <c r="K58" i="14"/>
  <c r="O58" i="14"/>
  <c r="Q58" i="14"/>
  <c r="V58" i="14"/>
  <c r="G59" i="14"/>
  <c r="M59" i="14" s="1"/>
  <c r="I59" i="14"/>
  <c r="K59" i="14"/>
  <c r="O59" i="14"/>
  <c r="Q59" i="14"/>
  <c r="V59" i="14"/>
  <c r="G60" i="14"/>
  <c r="M60" i="14" s="1"/>
  <c r="I60" i="14"/>
  <c r="K60" i="14"/>
  <c r="O60" i="14"/>
  <c r="Q60" i="14"/>
  <c r="V60" i="14"/>
  <c r="G61" i="14"/>
  <c r="I61" i="14"/>
  <c r="K61" i="14"/>
  <c r="M61" i="14"/>
  <c r="O61" i="14"/>
  <c r="Q61" i="14"/>
  <c r="V61" i="14"/>
  <c r="G62" i="14"/>
  <c r="M62" i="14" s="1"/>
  <c r="I62" i="14"/>
  <c r="K62" i="14"/>
  <c r="O62" i="14"/>
  <c r="Q62" i="14"/>
  <c r="V62" i="14"/>
  <c r="G64" i="14"/>
  <c r="M64" i="14" s="1"/>
  <c r="I64" i="14"/>
  <c r="K64" i="14"/>
  <c r="O64" i="14"/>
  <c r="Q64" i="14"/>
  <c r="V64" i="14"/>
  <c r="G65" i="14"/>
  <c r="I65" i="14"/>
  <c r="K65" i="14"/>
  <c r="M65" i="14"/>
  <c r="O65" i="14"/>
  <c r="Q65" i="14"/>
  <c r="V65" i="14"/>
  <c r="G66" i="14"/>
  <c r="M66" i="14" s="1"/>
  <c r="I66" i="14"/>
  <c r="K66" i="14"/>
  <c r="O66" i="14"/>
  <c r="Q66" i="14"/>
  <c r="V66" i="14"/>
  <c r="G67" i="14"/>
  <c r="I67" i="14"/>
  <c r="K67" i="14"/>
  <c r="M67" i="14"/>
  <c r="O67" i="14"/>
  <c r="Q67" i="14"/>
  <c r="V67" i="14"/>
  <c r="G68" i="14"/>
  <c r="M68" i="14" s="1"/>
  <c r="I68" i="14"/>
  <c r="K68" i="14"/>
  <c r="O68" i="14"/>
  <c r="Q68" i="14"/>
  <c r="V68" i="14"/>
  <c r="G69" i="14"/>
  <c r="M69" i="14" s="1"/>
  <c r="I69" i="14"/>
  <c r="K69" i="14"/>
  <c r="O69" i="14"/>
  <c r="Q69" i="14"/>
  <c r="V69" i="14"/>
  <c r="G70" i="14"/>
  <c r="M70" i="14" s="1"/>
  <c r="I70" i="14"/>
  <c r="K70" i="14"/>
  <c r="O70" i="14"/>
  <c r="Q70" i="14"/>
  <c r="V70" i="14"/>
  <c r="G71" i="14"/>
  <c r="M71" i="14" s="1"/>
  <c r="I71" i="14"/>
  <c r="K71" i="14"/>
  <c r="O71" i="14"/>
  <c r="Q71" i="14"/>
  <c r="V71" i="14"/>
  <c r="G72" i="14"/>
  <c r="M72" i="14" s="1"/>
  <c r="I72" i="14"/>
  <c r="K72" i="14"/>
  <c r="O72" i="14"/>
  <c r="Q72" i="14"/>
  <c r="V72" i="14"/>
  <c r="G73" i="14"/>
  <c r="M73" i="14" s="1"/>
  <c r="I73" i="14"/>
  <c r="K73" i="14"/>
  <c r="O73" i="14"/>
  <c r="Q73" i="14"/>
  <c r="V73" i="14"/>
  <c r="G74" i="14"/>
  <c r="I74" i="14"/>
  <c r="K74" i="14"/>
  <c r="M74" i="14"/>
  <c r="O74" i="14"/>
  <c r="Q74" i="14"/>
  <c r="V74" i="14"/>
  <c r="G75" i="14"/>
  <c r="M75" i="14" s="1"/>
  <c r="I75" i="14"/>
  <c r="K75" i="14"/>
  <c r="O75" i="14"/>
  <c r="Q75" i="14"/>
  <c r="V75" i="14"/>
  <c r="G76" i="14"/>
  <c r="M76" i="14" s="1"/>
  <c r="I76" i="14"/>
  <c r="K76" i="14"/>
  <c r="O76" i="14"/>
  <c r="Q76" i="14"/>
  <c r="V76" i="14"/>
  <c r="G79" i="14"/>
  <c r="I79" i="14"/>
  <c r="K79" i="14"/>
  <c r="M79" i="14"/>
  <c r="O79" i="14"/>
  <c r="Q79" i="14"/>
  <c r="V79" i="14"/>
  <c r="G80" i="14"/>
  <c r="M80" i="14" s="1"/>
  <c r="I80" i="14"/>
  <c r="K80" i="14"/>
  <c r="O80" i="14"/>
  <c r="Q80" i="14"/>
  <c r="V80" i="14"/>
  <c r="G81" i="14"/>
  <c r="M81" i="14" s="1"/>
  <c r="I81" i="14"/>
  <c r="K81" i="14"/>
  <c r="O81" i="14"/>
  <c r="Q81" i="14"/>
  <c r="V81" i="14"/>
  <c r="G82" i="14"/>
  <c r="I82" i="14"/>
  <c r="K82" i="14"/>
  <c r="M82" i="14"/>
  <c r="O82" i="14"/>
  <c r="Q82" i="14"/>
  <c r="V82" i="14"/>
  <c r="G83" i="14"/>
  <c r="M83" i="14" s="1"/>
  <c r="I83" i="14"/>
  <c r="K83" i="14"/>
  <c r="O83" i="14"/>
  <c r="Q83" i="14"/>
  <c r="V83" i="14"/>
  <c r="G84" i="14"/>
  <c r="M84" i="14" s="1"/>
  <c r="I84" i="14"/>
  <c r="K84" i="14"/>
  <c r="O84" i="14"/>
  <c r="Q84" i="14"/>
  <c r="V84" i="14"/>
  <c r="G85" i="14"/>
  <c r="M85" i="14" s="1"/>
  <c r="I85" i="14"/>
  <c r="K85" i="14"/>
  <c r="O85" i="14"/>
  <c r="Q85" i="14"/>
  <c r="V85" i="14"/>
  <c r="G86" i="14"/>
  <c r="M86" i="14" s="1"/>
  <c r="I86" i="14"/>
  <c r="K86" i="14"/>
  <c r="O86" i="14"/>
  <c r="Q86" i="14"/>
  <c r="V86" i="14"/>
  <c r="AE88" i="14"/>
  <c r="F44" i="1" s="1"/>
  <c r="BA211" i="13"/>
  <c r="I8" i="13"/>
  <c r="G9" i="13"/>
  <c r="I9" i="13"/>
  <c r="K9" i="13"/>
  <c r="M9" i="13"/>
  <c r="O9" i="13"/>
  <c r="Q9" i="13"/>
  <c r="V9" i="13"/>
  <c r="G12" i="13"/>
  <c r="I12" i="13"/>
  <c r="K12" i="13"/>
  <c r="O12" i="13"/>
  <c r="Q12" i="13"/>
  <c r="V12" i="13"/>
  <c r="G18" i="13"/>
  <c r="I18" i="13"/>
  <c r="K18" i="13"/>
  <c r="M18" i="13"/>
  <c r="O18" i="13"/>
  <c r="Q18" i="13"/>
  <c r="V18" i="13"/>
  <c r="G22" i="13"/>
  <c r="M22" i="13" s="1"/>
  <c r="I22" i="13"/>
  <c r="K22" i="13"/>
  <c r="O22" i="13"/>
  <c r="Q22" i="13"/>
  <c r="V22" i="13"/>
  <c r="G27" i="13"/>
  <c r="I27" i="13"/>
  <c r="K27" i="13"/>
  <c r="O27" i="13"/>
  <c r="Q27" i="13"/>
  <c r="V27" i="13"/>
  <c r="G31" i="13"/>
  <c r="M31" i="13" s="1"/>
  <c r="I31" i="13"/>
  <c r="K31" i="13"/>
  <c r="O31" i="13"/>
  <c r="Q31" i="13"/>
  <c r="V31" i="13"/>
  <c r="G35" i="13"/>
  <c r="M35" i="13" s="1"/>
  <c r="I35" i="13"/>
  <c r="K35" i="13"/>
  <c r="O35" i="13"/>
  <c r="Q35" i="13"/>
  <c r="V35" i="13"/>
  <c r="G37" i="13"/>
  <c r="M37" i="13" s="1"/>
  <c r="I37" i="13"/>
  <c r="K37" i="13"/>
  <c r="O37" i="13"/>
  <c r="Q37" i="13"/>
  <c r="V37" i="13"/>
  <c r="G46" i="13"/>
  <c r="I46" i="13"/>
  <c r="K46" i="13"/>
  <c r="M46" i="13"/>
  <c r="O46" i="13"/>
  <c r="Q46" i="13"/>
  <c r="V46" i="13"/>
  <c r="G51" i="13"/>
  <c r="M51" i="13" s="1"/>
  <c r="I51" i="13"/>
  <c r="K51" i="13"/>
  <c r="O51" i="13"/>
  <c r="Q51" i="13"/>
  <c r="Q50" i="13" s="1"/>
  <c r="V51" i="13"/>
  <c r="G54" i="13"/>
  <c r="M54" i="13" s="1"/>
  <c r="I54" i="13"/>
  <c r="K54" i="13"/>
  <c r="K50" i="13" s="1"/>
  <c r="O54" i="13"/>
  <c r="Q54" i="13"/>
  <c r="V54" i="13"/>
  <c r="G59" i="13"/>
  <c r="I59" i="13"/>
  <c r="K59" i="13"/>
  <c r="M59" i="13"/>
  <c r="O59" i="13"/>
  <c r="Q59" i="13"/>
  <c r="V59" i="13"/>
  <c r="G62" i="13"/>
  <c r="M62" i="13" s="1"/>
  <c r="I62" i="13"/>
  <c r="K62" i="13"/>
  <c r="O62" i="13"/>
  <c r="Q62" i="13"/>
  <c r="V62" i="13"/>
  <c r="G65" i="13"/>
  <c r="M65" i="13" s="1"/>
  <c r="I65" i="13"/>
  <c r="K65" i="13"/>
  <c r="O65" i="13"/>
  <c r="Q65" i="13"/>
  <c r="V65" i="13"/>
  <c r="K70" i="13"/>
  <c r="G71" i="13"/>
  <c r="I71" i="13"/>
  <c r="K71" i="13"/>
  <c r="O71" i="13"/>
  <c r="Q71" i="13"/>
  <c r="V71" i="13"/>
  <c r="V70" i="13" s="1"/>
  <c r="G72" i="13"/>
  <c r="M72" i="13" s="1"/>
  <c r="I72" i="13"/>
  <c r="K72" i="13"/>
  <c r="O72" i="13"/>
  <c r="Q72" i="13"/>
  <c r="V72" i="13"/>
  <c r="G73" i="13"/>
  <c r="I73" i="13"/>
  <c r="K73" i="13"/>
  <c r="M73" i="13"/>
  <c r="O73" i="13"/>
  <c r="Q73" i="13"/>
  <c r="V73" i="13"/>
  <c r="G74" i="13"/>
  <c r="O74" i="13"/>
  <c r="G75" i="13"/>
  <c r="I75" i="13"/>
  <c r="I74" i="13" s="1"/>
  <c r="K75" i="13"/>
  <c r="K74" i="13" s="1"/>
  <c r="M75" i="13"/>
  <c r="M74" i="13" s="1"/>
  <c r="O75" i="13"/>
  <c r="Q75" i="13"/>
  <c r="Q74" i="13" s="1"/>
  <c r="V75" i="13"/>
  <c r="V74" i="13" s="1"/>
  <c r="K76" i="13"/>
  <c r="G77" i="13"/>
  <c r="M77" i="13" s="1"/>
  <c r="M76" i="13" s="1"/>
  <c r="I77" i="13"/>
  <c r="I76" i="13" s="1"/>
  <c r="K77" i="13"/>
  <c r="O77" i="13"/>
  <c r="O76" i="13" s="1"/>
  <c r="Q77" i="13"/>
  <c r="Q76" i="13" s="1"/>
  <c r="V77" i="13"/>
  <c r="V76" i="13" s="1"/>
  <c r="G80" i="13"/>
  <c r="I80" i="13"/>
  <c r="I79" i="13" s="1"/>
  <c r="K80" i="13"/>
  <c r="M80" i="13"/>
  <c r="O80" i="13"/>
  <c r="Q80" i="13"/>
  <c r="V80" i="13"/>
  <c r="G84" i="13"/>
  <c r="I84" i="13"/>
  <c r="K84" i="13"/>
  <c r="O84" i="13"/>
  <c r="Q84" i="13"/>
  <c r="V84" i="13"/>
  <c r="G86" i="13"/>
  <c r="M86" i="13" s="1"/>
  <c r="I86" i="13"/>
  <c r="K86" i="13"/>
  <c r="O86" i="13"/>
  <c r="Q86" i="13"/>
  <c r="V86" i="13"/>
  <c r="G89" i="13"/>
  <c r="M89" i="13" s="1"/>
  <c r="I89" i="13"/>
  <c r="K89" i="13"/>
  <c r="O89" i="13"/>
  <c r="Q89" i="13"/>
  <c r="V89" i="13"/>
  <c r="G92" i="13"/>
  <c r="M92" i="13" s="1"/>
  <c r="I92" i="13"/>
  <c r="K92" i="13"/>
  <c r="O92" i="13"/>
  <c r="Q92" i="13"/>
  <c r="V92" i="13"/>
  <c r="G102" i="13"/>
  <c r="M102" i="13" s="1"/>
  <c r="I102" i="13"/>
  <c r="K102" i="13"/>
  <c r="O102" i="13"/>
  <c r="Q102" i="13"/>
  <c r="V102" i="13"/>
  <c r="G104" i="13"/>
  <c r="I104" i="13"/>
  <c r="K104" i="13"/>
  <c r="M104" i="13"/>
  <c r="O104" i="13"/>
  <c r="Q104" i="13"/>
  <c r="V104" i="13"/>
  <c r="G106" i="13"/>
  <c r="M106" i="13" s="1"/>
  <c r="I106" i="13"/>
  <c r="K106" i="13"/>
  <c r="O106" i="13"/>
  <c r="Q106" i="13"/>
  <c r="V106" i="13"/>
  <c r="G108" i="13"/>
  <c r="I108" i="13"/>
  <c r="K108" i="13"/>
  <c r="M108" i="13"/>
  <c r="O108" i="13"/>
  <c r="Q108" i="13"/>
  <c r="V108" i="13"/>
  <c r="G110" i="13"/>
  <c r="M110" i="13" s="1"/>
  <c r="I110" i="13"/>
  <c r="K110" i="13"/>
  <c r="O110" i="13"/>
  <c r="Q110" i="13"/>
  <c r="V110" i="13"/>
  <c r="G113" i="13"/>
  <c r="M113" i="13" s="1"/>
  <c r="I113" i="13"/>
  <c r="K113" i="13"/>
  <c r="O113" i="13"/>
  <c r="Q113" i="13"/>
  <c r="V113" i="13"/>
  <c r="G114" i="13"/>
  <c r="M114" i="13" s="1"/>
  <c r="I114" i="13"/>
  <c r="K114" i="13"/>
  <c r="O114" i="13"/>
  <c r="Q114" i="13"/>
  <c r="V114" i="13"/>
  <c r="G123" i="13"/>
  <c r="M123" i="13" s="1"/>
  <c r="I123" i="13"/>
  <c r="K123" i="13"/>
  <c r="O123" i="13"/>
  <c r="Q123" i="13"/>
  <c r="V123" i="13"/>
  <c r="G125" i="13"/>
  <c r="I125" i="13"/>
  <c r="K125" i="13"/>
  <c r="M125" i="13"/>
  <c r="O125" i="13"/>
  <c r="Q125" i="13"/>
  <c r="V125" i="13"/>
  <c r="G132" i="13"/>
  <c r="I132" i="13"/>
  <c r="I131" i="13" s="1"/>
  <c r="K132" i="13"/>
  <c r="K131" i="13" s="1"/>
  <c r="O132" i="13"/>
  <c r="O131" i="13" s="1"/>
  <c r="Q132" i="13"/>
  <c r="Q131" i="13" s="1"/>
  <c r="V132" i="13"/>
  <c r="V131" i="13" s="1"/>
  <c r="G135" i="13"/>
  <c r="M135" i="13" s="1"/>
  <c r="I135" i="13"/>
  <c r="K135" i="13"/>
  <c r="O135" i="13"/>
  <c r="Q135" i="13"/>
  <c r="V135" i="13"/>
  <c r="G138" i="13"/>
  <c r="I138" i="13"/>
  <c r="K138" i="13"/>
  <c r="M138" i="13"/>
  <c r="O138" i="13"/>
  <c r="Q138" i="13"/>
  <c r="V138" i="13"/>
  <c r="G140" i="13"/>
  <c r="M140" i="13" s="1"/>
  <c r="I140" i="13"/>
  <c r="K140" i="13"/>
  <c r="O140" i="13"/>
  <c r="Q140" i="13"/>
  <c r="V140" i="13"/>
  <c r="G145" i="13"/>
  <c r="I145" i="13"/>
  <c r="K145" i="13"/>
  <c r="M145" i="13"/>
  <c r="O145" i="13"/>
  <c r="Q145" i="13"/>
  <c r="V145" i="13"/>
  <c r="G150" i="13"/>
  <c r="M150" i="13" s="1"/>
  <c r="I150" i="13"/>
  <c r="K150" i="13"/>
  <c r="O150" i="13"/>
  <c r="Q150" i="13"/>
  <c r="V150" i="13"/>
  <c r="G153" i="13"/>
  <c r="M153" i="13" s="1"/>
  <c r="I153" i="13"/>
  <c r="K153" i="13"/>
  <c r="O153" i="13"/>
  <c r="Q153" i="13"/>
  <c r="V153" i="13"/>
  <c r="G156" i="13"/>
  <c r="M156" i="13" s="1"/>
  <c r="I156" i="13"/>
  <c r="K156" i="13"/>
  <c r="O156" i="13"/>
  <c r="Q156" i="13"/>
  <c r="V156" i="13"/>
  <c r="G159" i="13"/>
  <c r="M159" i="13" s="1"/>
  <c r="I159" i="13"/>
  <c r="K159" i="13"/>
  <c r="O159" i="13"/>
  <c r="Q159" i="13"/>
  <c r="V159" i="13"/>
  <c r="G162" i="13"/>
  <c r="M162" i="13" s="1"/>
  <c r="I162" i="13"/>
  <c r="K162" i="13"/>
  <c r="O162" i="13"/>
  <c r="Q162" i="13"/>
  <c r="V162" i="13"/>
  <c r="G165" i="13"/>
  <c r="M165" i="13" s="1"/>
  <c r="I165" i="13"/>
  <c r="K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I167" i="13"/>
  <c r="K167" i="13"/>
  <c r="M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I169" i="13"/>
  <c r="K169" i="13"/>
  <c r="M169" i="13"/>
  <c r="O169" i="13"/>
  <c r="Q169" i="13"/>
  <c r="V169" i="13"/>
  <c r="G172" i="13"/>
  <c r="M172" i="13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7" i="13"/>
  <c r="M177" i="13" s="1"/>
  <c r="I177" i="13"/>
  <c r="K177" i="13"/>
  <c r="O177" i="13"/>
  <c r="O176" i="13" s="1"/>
  <c r="Q177" i="13"/>
  <c r="V177" i="13"/>
  <c r="G186" i="13"/>
  <c r="I186" i="13"/>
  <c r="K186" i="13"/>
  <c r="M186" i="13"/>
  <c r="O186" i="13"/>
  <c r="Q186" i="13"/>
  <c r="V186" i="13"/>
  <c r="G187" i="13"/>
  <c r="M187" i="13" s="1"/>
  <c r="I187" i="13"/>
  <c r="K187" i="13"/>
  <c r="O187" i="13"/>
  <c r="Q187" i="13"/>
  <c r="V187" i="13"/>
  <c r="G192" i="13"/>
  <c r="M192" i="13" s="1"/>
  <c r="I192" i="13"/>
  <c r="K192" i="13"/>
  <c r="O192" i="13"/>
  <c r="Q192" i="13"/>
  <c r="V192" i="13"/>
  <c r="G195" i="13"/>
  <c r="M195" i="13" s="1"/>
  <c r="I195" i="13"/>
  <c r="K195" i="13"/>
  <c r="O195" i="13"/>
  <c r="Q195" i="13"/>
  <c r="V195" i="13"/>
  <c r="G198" i="13"/>
  <c r="I198" i="13"/>
  <c r="K198" i="13"/>
  <c r="O198" i="13"/>
  <c r="O197" i="13" s="1"/>
  <c r="Q198" i="13"/>
  <c r="Q197" i="13" s="1"/>
  <c r="V198" i="13"/>
  <c r="G199" i="13"/>
  <c r="I199" i="13"/>
  <c r="K199" i="13"/>
  <c r="M199" i="13"/>
  <c r="O199" i="13"/>
  <c r="Q199" i="13"/>
  <c r="V199" i="13"/>
  <c r="K201" i="13"/>
  <c r="G202" i="13"/>
  <c r="M202" i="13" s="1"/>
  <c r="I202" i="13"/>
  <c r="K202" i="13"/>
  <c r="O202" i="13"/>
  <c r="Q202" i="13"/>
  <c r="V202" i="13"/>
  <c r="G210" i="13"/>
  <c r="M210" i="13" s="1"/>
  <c r="I210" i="13"/>
  <c r="K210" i="13"/>
  <c r="O210" i="13"/>
  <c r="Q210" i="13"/>
  <c r="V210" i="13"/>
  <c r="G217" i="13"/>
  <c r="M217" i="13" s="1"/>
  <c r="I217" i="13"/>
  <c r="K217" i="13"/>
  <c r="O217" i="13"/>
  <c r="Q217" i="13"/>
  <c r="V217" i="13"/>
  <c r="G220" i="13"/>
  <c r="I220" i="13"/>
  <c r="K220" i="13"/>
  <c r="M220" i="13"/>
  <c r="O220" i="13"/>
  <c r="Q220" i="13"/>
  <c r="V220" i="13"/>
  <c r="G222" i="13"/>
  <c r="M222" i="13" s="1"/>
  <c r="I222" i="13"/>
  <c r="K222" i="13"/>
  <c r="O222" i="13"/>
  <c r="Q222" i="13"/>
  <c r="V222" i="13"/>
  <c r="G224" i="13"/>
  <c r="M224" i="13" s="1"/>
  <c r="I224" i="13"/>
  <c r="K224" i="13"/>
  <c r="O224" i="13"/>
  <c r="Q224" i="13"/>
  <c r="V224" i="13"/>
  <c r="G229" i="13"/>
  <c r="G221" i="13" s="1"/>
  <c r="I229" i="13"/>
  <c r="K229" i="13"/>
  <c r="O229" i="13"/>
  <c r="Q229" i="13"/>
  <c r="V229" i="13"/>
  <c r="G231" i="13"/>
  <c r="M231" i="13" s="1"/>
  <c r="I231" i="13"/>
  <c r="K231" i="13"/>
  <c r="O231" i="13"/>
  <c r="O221" i="13" s="1"/>
  <c r="Q231" i="13"/>
  <c r="V231" i="13"/>
  <c r="G233" i="13"/>
  <c r="G234" i="13"/>
  <c r="M234" i="13" s="1"/>
  <c r="M233" i="13" s="1"/>
  <c r="I234" i="13"/>
  <c r="K234" i="13"/>
  <c r="K233" i="13" s="1"/>
  <c r="O234" i="13"/>
  <c r="O233" i="13" s="1"/>
  <c r="Q234" i="13"/>
  <c r="V234" i="13"/>
  <c r="V233" i="13" s="1"/>
  <c r="G245" i="13"/>
  <c r="I245" i="13"/>
  <c r="K245" i="13"/>
  <c r="M245" i="13"/>
  <c r="O245" i="13"/>
  <c r="Q245" i="13"/>
  <c r="V245" i="13"/>
  <c r="G248" i="13"/>
  <c r="M248" i="13" s="1"/>
  <c r="I248" i="13"/>
  <c r="I247" i="13" s="1"/>
  <c r="K248" i="13"/>
  <c r="O248" i="13"/>
  <c r="Q248" i="13"/>
  <c r="V248" i="13"/>
  <c r="G250" i="13"/>
  <c r="M250" i="13" s="1"/>
  <c r="I250" i="13"/>
  <c r="K250" i="13"/>
  <c r="O250" i="13"/>
  <c r="Q250" i="13"/>
  <c r="V250" i="13"/>
  <c r="G251" i="13"/>
  <c r="I251" i="13"/>
  <c r="K251" i="13"/>
  <c r="M251" i="13"/>
  <c r="O251" i="13"/>
  <c r="Q251" i="13"/>
  <c r="V251" i="13"/>
  <c r="G252" i="13"/>
  <c r="M252" i="13" s="1"/>
  <c r="I252" i="13"/>
  <c r="K252" i="13"/>
  <c r="O252" i="13"/>
  <c r="Q252" i="13"/>
  <c r="V252" i="13"/>
  <c r="G253" i="13"/>
  <c r="M253" i="13" s="1"/>
  <c r="I253" i="13"/>
  <c r="K253" i="13"/>
  <c r="O253" i="13"/>
  <c r="Q253" i="13"/>
  <c r="V253" i="13"/>
  <c r="G254" i="13"/>
  <c r="M254" i="13" s="1"/>
  <c r="I254" i="13"/>
  <c r="K254" i="13"/>
  <c r="O254" i="13"/>
  <c r="Q254" i="13"/>
  <c r="V254" i="13"/>
  <c r="G256" i="13"/>
  <c r="I256" i="13"/>
  <c r="K256" i="13"/>
  <c r="K255" i="13" s="1"/>
  <c r="O256" i="13"/>
  <c r="Q256" i="13"/>
  <c r="V256" i="13"/>
  <c r="V255" i="13" s="1"/>
  <c r="G257" i="13"/>
  <c r="M257" i="13" s="1"/>
  <c r="I257" i="13"/>
  <c r="K257" i="13"/>
  <c r="O257" i="13"/>
  <c r="Q257" i="13"/>
  <c r="V257" i="13"/>
  <c r="Q258" i="13"/>
  <c r="G259" i="13"/>
  <c r="I259" i="13"/>
  <c r="K259" i="13"/>
  <c r="K258" i="13" s="1"/>
  <c r="O259" i="13"/>
  <c r="Q259" i="13"/>
  <c r="V259" i="13"/>
  <c r="V258" i="13" s="1"/>
  <c r="G260" i="13"/>
  <c r="M260" i="13" s="1"/>
  <c r="I260" i="13"/>
  <c r="I258" i="13" s="1"/>
  <c r="K260" i="13"/>
  <c r="O260" i="13"/>
  <c r="O258" i="13" s="1"/>
  <c r="Q260" i="13"/>
  <c r="V260" i="13"/>
  <c r="AE262" i="13"/>
  <c r="F43" i="1" s="1"/>
  <c r="AF262" i="13"/>
  <c r="G43" i="1" s="1"/>
  <c r="BA69" i="12"/>
  <c r="BA63" i="12"/>
  <c r="BA44" i="12"/>
  <c r="BA38" i="12"/>
  <c r="BA31" i="12"/>
  <c r="G9" i="12"/>
  <c r="I9" i="12"/>
  <c r="I8" i="12" s="1"/>
  <c r="K9" i="12"/>
  <c r="M9" i="12"/>
  <c r="O9" i="12"/>
  <c r="Q9" i="12"/>
  <c r="Q8" i="12" s="1"/>
  <c r="V9" i="12"/>
  <c r="G12" i="12"/>
  <c r="G8" i="12" s="1"/>
  <c r="I12" i="12"/>
  <c r="K12" i="12"/>
  <c r="O12" i="12"/>
  <c r="O8" i="12" s="1"/>
  <c r="Q12" i="12"/>
  <c r="V12" i="12"/>
  <c r="I15" i="12"/>
  <c r="G16" i="12"/>
  <c r="M16" i="12" s="1"/>
  <c r="M15" i="12" s="1"/>
  <c r="I16" i="12"/>
  <c r="K16" i="12"/>
  <c r="O16" i="12"/>
  <c r="Q16" i="12"/>
  <c r="Q15" i="12" s="1"/>
  <c r="V16" i="12"/>
  <c r="G17" i="12"/>
  <c r="M17" i="12" s="1"/>
  <c r="I17" i="12"/>
  <c r="K17" i="12"/>
  <c r="O17" i="12"/>
  <c r="Q17" i="12"/>
  <c r="V17" i="12"/>
  <c r="G19" i="12"/>
  <c r="I19" i="12"/>
  <c r="I18" i="12" s="1"/>
  <c r="K19" i="12"/>
  <c r="K18" i="12" s="1"/>
  <c r="O19" i="12"/>
  <c r="O18" i="12" s="1"/>
  <c r="Q19" i="12"/>
  <c r="Q18" i="12" s="1"/>
  <c r="V19" i="12"/>
  <c r="V18" i="12" s="1"/>
  <c r="G22" i="12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7" i="12"/>
  <c r="I27" i="12"/>
  <c r="K27" i="12"/>
  <c r="M27" i="12"/>
  <c r="O27" i="12"/>
  <c r="Q27" i="12"/>
  <c r="V27" i="12"/>
  <c r="G30" i="12"/>
  <c r="M30" i="12" s="1"/>
  <c r="I30" i="12"/>
  <c r="K30" i="12"/>
  <c r="O30" i="12"/>
  <c r="Q30" i="12"/>
  <c r="V30" i="12"/>
  <c r="V21" i="12" s="1"/>
  <c r="G33" i="12"/>
  <c r="I33" i="12"/>
  <c r="K33" i="12"/>
  <c r="M33" i="12"/>
  <c r="O33" i="12"/>
  <c r="Q33" i="12"/>
  <c r="V33" i="12"/>
  <c r="G37" i="12"/>
  <c r="M37" i="12" s="1"/>
  <c r="I37" i="12"/>
  <c r="K37" i="12"/>
  <c r="O37" i="12"/>
  <c r="Q37" i="12"/>
  <c r="V37" i="12"/>
  <c r="G40" i="12"/>
  <c r="M40" i="12" s="1"/>
  <c r="I40" i="12"/>
  <c r="K40" i="12"/>
  <c r="O40" i="12"/>
  <c r="Q40" i="12"/>
  <c r="V40" i="12"/>
  <c r="G42" i="12"/>
  <c r="G43" i="12"/>
  <c r="M43" i="12" s="1"/>
  <c r="M42" i="12" s="1"/>
  <c r="I43" i="12"/>
  <c r="K43" i="12"/>
  <c r="O43" i="12"/>
  <c r="O42" i="12" s="1"/>
  <c r="Q43" i="12"/>
  <c r="Q42" i="12" s="1"/>
  <c r="V43" i="12"/>
  <c r="G46" i="12"/>
  <c r="M46" i="12" s="1"/>
  <c r="I46" i="12"/>
  <c r="I42" i="12" s="1"/>
  <c r="K46" i="12"/>
  <c r="O46" i="12"/>
  <c r="Q46" i="12"/>
  <c r="V46" i="12"/>
  <c r="G49" i="12"/>
  <c r="M49" i="12" s="1"/>
  <c r="I49" i="12"/>
  <c r="K49" i="12"/>
  <c r="K48" i="12" s="1"/>
  <c r="O49" i="12"/>
  <c r="O48" i="12" s="1"/>
  <c r="Q49" i="12"/>
  <c r="V49" i="12"/>
  <c r="G50" i="12"/>
  <c r="M50" i="12" s="1"/>
  <c r="I50" i="12"/>
  <c r="I48" i="12" s="1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K51" i="12" s="1"/>
  <c r="O53" i="12"/>
  <c r="Q53" i="12"/>
  <c r="V53" i="12"/>
  <c r="V51" i="12" s="1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7" i="12"/>
  <c r="M57" i="12" s="1"/>
  <c r="I57" i="12"/>
  <c r="I56" i="12" s="1"/>
  <c r="K57" i="12"/>
  <c r="O57" i="12"/>
  <c r="Q57" i="12"/>
  <c r="V57" i="12"/>
  <c r="G60" i="12"/>
  <c r="I60" i="12"/>
  <c r="K60" i="12"/>
  <c r="M60" i="12"/>
  <c r="O60" i="12"/>
  <c r="Q60" i="12"/>
  <c r="V60" i="12"/>
  <c r="G62" i="12"/>
  <c r="M62" i="12" s="1"/>
  <c r="I62" i="12"/>
  <c r="K62" i="12"/>
  <c r="O62" i="12"/>
  <c r="Q62" i="12"/>
  <c r="V62" i="12"/>
  <c r="G65" i="12"/>
  <c r="I65" i="12"/>
  <c r="K65" i="12"/>
  <c r="M65" i="12"/>
  <c r="O65" i="12"/>
  <c r="Q65" i="12"/>
  <c r="V65" i="12"/>
  <c r="G68" i="12"/>
  <c r="I68" i="12"/>
  <c r="I67" i="12" s="1"/>
  <c r="K68" i="12"/>
  <c r="M68" i="12"/>
  <c r="O68" i="12"/>
  <c r="Q68" i="12"/>
  <c r="V68" i="12"/>
  <c r="G71" i="12"/>
  <c r="G67" i="12" s="1"/>
  <c r="I71" i="12"/>
  <c r="K71" i="12"/>
  <c r="M71" i="12"/>
  <c r="O71" i="12"/>
  <c r="Q71" i="12"/>
  <c r="V71" i="12"/>
  <c r="G73" i="12"/>
  <c r="I73" i="12"/>
  <c r="K73" i="12"/>
  <c r="M73" i="12"/>
  <c r="O73" i="12"/>
  <c r="Q73" i="12"/>
  <c r="V73" i="12"/>
  <c r="G77" i="12"/>
  <c r="M77" i="12" s="1"/>
  <c r="I77" i="12"/>
  <c r="K77" i="12"/>
  <c r="O77" i="12"/>
  <c r="Q77" i="12"/>
  <c r="V77" i="12"/>
  <c r="G79" i="12"/>
  <c r="I79" i="12"/>
  <c r="K79" i="12"/>
  <c r="M79" i="12"/>
  <c r="O79" i="12"/>
  <c r="Q79" i="12"/>
  <c r="V79" i="12"/>
  <c r="G82" i="12"/>
  <c r="I82" i="12"/>
  <c r="K82" i="12"/>
  <c r="M82" i="12"/>
  <c r="O82" i="12"/>
  <c r="Q82" i="12"/>
  <c r="V82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Q87" i="12"/>
  <c r="V87" i="12"/>
  <c r="O89" i="12"/>
  <c r="G90" i="12"/>
  <c r="G89" i="12" s="1"/>
  <c r="I90" i="12"/>
  <c r="I89" i="12" s="1"/>
  <c r="K90" i="12"/>
  <c r="K89" i="12" s="1"/>
  <c r="M90" i="12"/>
  <c r="M89" i="12" s="1"/>
  <c r="O90" i="12"/>
  <c r="Q90" i="12"/>
  <c r="Q89" i="12" s="1"/>
  <c r="V90" i="12"/>
  <c r="V89" i="12" s="1"/>
  <c r="G93" i="12"/>
  <c r="I93" i="12"/>
  <c r="I92" i="12" s="1"/>
  <c r="K93" i="12"/>
  <c r="K92" i="12" s="1"/>
  <c r="M93" i="12"/>
  <c r="O93" i="12"/>
  <c r="Q93" i="12"/>
  <c r="V93" i="12"/>
  <c r="G95" i="12"/>
  <c r="I95" i="12"/>
  <c r="K95" i="12"/>
  <c r="M95" i="12"/>
  <c r="O95" i="12"/>
  <c r="Q95" i="12"/>
  <c r="V95" i="12"/>
  <c r="G97" i="12"/>
  <c r="G92" i="12" s="1"/>
  <c r="I70" i="1" s="1"/>
  <c r="I97" i="12"/>
  <c r="K97" i="12"/>
  <c r="M97" i="12"/>
  <c r="O97" i="12"/>
  <c r="Q97" i="12"/>
  <c r="V97" i="12"/>
  <c r="G99" i="12"/>
  <c r="M99" i="12" s="1"/>
  <c r="I99" i="12"/>
  <c r="K99" i="12"/>
  <c r="O99" i="12"/>
  <c r="Q99" i="12"/>
  <c r="V99" i="12"/>
  <c r="G102" i="12"/>
  <c r="I102" i="12"/>
  <c r="K102" i="12"/>
  <c r="M102" i="12"/>
  <c r="O102" i="12"/>
  <c r="Q102" i="12"/>
  <c r="V102" i="12"/>
  <c r="G105" i="12"/>
  <c r="M105" i="12" s="1"/>
  <c r="I105" i="12"/>
  <c r="K105" i="12"/>
  <c r="O105" i="12"/>
  <c r="Q105" i="12"/>
  <c r="V105" i="12"/>
  <c r="G120" i="12"/>
  <c r="M120" i="12" s="1"/>
  <c r="I120" i="12"/>
  <c r="K120" i="12"/>
  <c r="O120" i="12"/>
  <c r="Q120" i="12"/>
  <c r="V120" i="12"/>
  <c r="G138" i="12"/>
  <c r="I138" i="12"/>
  <c r="K138" i="12"/>
  <c r="M138" i="12"/>
  <c r="O138" i="12"/>
  <c r="Q138" i="12"/>
  <c r="V138" i="12"/>
  <c r="G147" i="12"/>
  <c r="M147" i="12" s="1"/>
  <c r="I147" i="12"/>
  <c r="K147" i="12"/>
  <c r="O147" i="12"/>
  <c r="Q147" i="12"/>
  <c r="V147" i="12"/>
  <c r="G149" i="12"/>
  <c r="I149" i="12"/>
  <c r="K149" i="12"/>
  <c r="M149" i="12"/>
  <c r="O149" i="12"/>
  <c r="Q149" i="12"/>
  <c r="V149" i="12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3" i="12"/>
  <c r="I153" i="12"/>
  <c r="K153" i="12"/>
  <c r="M153" i="12"/>
  <c r="O153" i="12"/>
  <c r="Q153" i="12"/>
  <c r="V153" i="12"/>
  <c r="G154" i="12"/>
  <c r="I154" i="12"/>
  <c r="K154" i="12"/>
  <c r="M154" i="12"/>
  <c r="O154" i="12"/>
  <c r="Q154" i="12"/>
  <c r="V154" i="12"/>
  <c r="G155" i="12"/>
  <c r="M155" i="12" s="1"/>
  <c r="I155" i="12"/>
  <c r="K155" i="12"/>
  <c r="O155" i="12"/>
  <c r="Q155" i="12"/>
  <c r="V155" i="12"/>
  <c r="G161" i="12"/>
  <c r="I161" i="12"/>
  <c r="K161" i="12"/>
  <c r="M161" i="12"/>
  <c r="O161" i="12"/>
  <c r="Q161" i="12"/>
  <c r="V161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4" i="12"/>
  <c r="I174" i="12"/>
  <c r="K174" i="12"/>
  <c r="M174" i="12"/>
  <c r="O174" i="12"/>
  <c r="Q174" i="12"/>
  <c r="V174" i="12"/>
  <c r="G178" i="12"/>
  <c r="M178" i="12" s="1"/>
  <c r="I178" i="12"/>
  <c r="K178" i="12"/>
  <c r="O178" i="12"/>
  <c r="Q178" i="12"/>
  <c r="V178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I183" i="12"/>
  <c r="K183" i="12"/>
  <c r="M183" i="12"/>
  <c r="O183" i="12"/>
  <c r="Q183" i="12"/>
  <c r="V183" i="12"/>
  <c r="G184" i="12"/>
  <c r="M184" i="12" s="1"/>
  <c r="I184" i="12"/>
  <c r="K184" i="12"/>
  <c r="O184" i="12"/>
  <c r="Q184" i="12"/>
  <c r="V184" i="12"/>
  <c r="G187" i="12"/>
  <c r="I187" i="12"/>
  <c r="K187" i="12"/>
  <c r="M187" i="12"/>
  <c r="O187" i="12"/>
  <c r="Q187" i="12"/>
  <c r="V187" i="12"/>
  <c r="G190" i="12"/>
  <c r="M190" i="12" s="1"/>
  <c r="I190" i="12"/>
  <c r="K190" i="12"/>
  <c r="O190" i="12"/>
  <c r="Q190" i="12"/>
  <c r="V190" i="12"/>
  <c r="G193" i="12"/>
  <c r="I193" i="12"/>
  <c r="K193" i="12"/>
  <c r="O193" i="12"/>
  <c r="Q193" i="12"/>
  <c r="V193" i="12"/>
  <c r="G195" i="12"/>
  <c r="M195" i="12" s="1"/>
  <c r="I195" i="12"/>
  <c r="I192" i="12" s="1"/>
  <c r="K195" i="12"/>
  <c r="O195" i="12"/>
  <c r="Q195" i="12"/>
  <c r="V195" i="12"/>
  <c r="G205" i="12"/>
  <c r="M205" i="12" s="1"/>
  <c r="I205" i="12"/>
  <c r="K205" i="12"/>
  <c r="O205" i="12"/>
  <c r="Q205" i="12"/>
  <c r="V205" i="12"/>
  <c r="G206" i="12"/>
  <c r="I206" i="12"/>
  <c r="K206" i="12"/>
  <c r="M206" i="12"/>
  <c r="O206" i="12"/>
  <c r="Q206" i="12"/>
  <c r="V206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K213" i="12"/>
  <c r="G214" i="12"/>
  <c r="G213" i="12" s="1"/>
  <c r="I82" i="1" s="1"/>
  <c r="I214" i="12"/>
  <c r="K214" i="12"/>
  <c r="M214" i="12"/>
  <c r="O214" i="12"/>
  <c r="Q214" i="12"/>
  <c r="V214" i="12"/>
  <c r="G216" i="12"/>
  <c r="M216" i="12" s="1"/>
  <c r="I216" i="12"/>
  <c r="K216" i="12"/>
  <c r="O216" i="12"/>
  <c r="Q216" i="12"/>
  <c r="V216" i="12"/>
  <c r="V213" i="12" s="1"/>
  <c r="G219" i="12"/>
  <c r="M219" i="12" s="1"/>
  <c r="I219" i="12"/>
  <c r="K219" i="12"/>
  <c r="O219" i="12"/>
  <c r="Q219" i="12"/>
  <c r="V219" i="12"/>
  <c r="G222" i="12"/>
  <c r="I222" i="12"/>
  <c r="K222" i="12"/>
  <c r="M222" i="12"/>
  <c r="O222" i="12"/>
  <c r="Q222" i="12"/>
  <c r="V222" i="12"/>
  <c r="G227" i="12"/>
  <c r="M227" i="12" s="1"/>
  <c r="I227" i="12"/>
  <c r="K227" i="12"/>
  <c r="O227" i="12"/>
  <c r="Q227" i="12"/>
  <c r="V227" i="12"/>
  <c r="G239" i="12"/>
  <c r="M239" i="12" s="1"/>
  <c r="I239" i="12"/>
  <c r="K239" i="12"/>
  <c r="O239" i="12"/>
  <c r="Q239" i="12"/>
  <c r="V239" i="12"/>
  <c r="G241" i="12"/>
  <c r="M241" i="12" s="1"/>
  <c r="I241" i="12"/>
  <c r="K241" i="12"/>
  <c r="O241" i="12"/>
  <c r="Q241" i="12"/>
  <c r="V241" i="12"/>
  <c r="V243" i="12"/>
  <c r="G244" i="12"/>
  <c r="M244" i="12" s="1"/>
  <c r="M243" i="12" s="1"/>
  <c r="I244" i="12"/>
  <c r="K244" i="12"/>
  <c r="O244" i="12"/>
  <c r="O243" i="12" s="1"/>
  <c r="Q244" i="12"/>
  <c r="Q243" i="12" s="1"/>
  <c r="V244" i="12"/>
  <c r="G248" i="12"/>
  <c r="I248" i="12"/>
  <c r="K248" i="12"/>
  <c r="M248" i="12"/>
  <c r="O248" i="12"/>
  <c r="Q248" i="12"/>
  <c r="V248" i="12"/>
  <c r="G251" i="12"/>
  <c r="I251" i="12"/>
  <c r="K251" i="12"/>
  <c r="M251" i="12"/>
  <c r="O251" i="12"/>
  <c r="Q251" i="12"/>
  <c r="V251" i="12"/>
  <c r="G253" i="12"/>
  <c r="G250" i="12" s="1"/>
  <c r="I253" i="12"/>
  <c r="K253" i="12"/>
  <c r="M253" i="12"/>
  <c r="O253" i="12"/>
  <c r="Q253" i="12"/>
  <c r="V253" i="12"/>
  <c r="G254" i="12"/>
  <c r="I254" i="12"/>
  <c r="K254" i="12"/>
  <c r="M254" i="12"/>
  <c r="O254" i="12"/>
  <c r="Q254" i="12"/>
  <c r="V254" i="12"/>
  <c r="G255" i="12"/>
  <c r="M255" i="12" s="1"/>
  <c r="I255" i="12"/>
  <c r="K255" i="12"/>
  <c r="O255" i="12"/>
  <c r="Q255" i="12"/>
  <c r="V255" i="12"/>
  <c r="G256" i="12"/>
  <c r="I256" i="12"/>
  <c r="K256" i="12"/>
  <c r="M256" i="12"/>
  <c r="O256" i="12"/>
  <c r="Q256" i="12"/>
  <c r="V256" i="12"/>
  <c r="G257" i="12"/>
  <c r="I257" i="12"/>
  <c r="K257" i="12"/>
  <c r="M257" i="12"/>
  <c r="O257" i="12"/>
  <c r="Q257" i="12"/>
  <c r="V257" i="12"/>
  <c r="G259" i="12"/>
  <c r="M259" i="12" s="1"/>
  <c r="M258" i="12" s="1"/>
  <c r="I259" i="12"/>
  <c r="K259" i="12"/>
  <c r="O259" i="12"/>
  <c r="O258" i="12" s="1"/>
  <c r="Q259" i="12"/>
  <c r="V259" i="12"/>
  <c r="G260" i="12"/>
  <c r="M260" i="12" s="1"/>
  <c r="I260" i="12"/>
  <c r="K260" i="12"/>
  <c r="K258" i="12" s="1"/>
  <c r="O260" i="12"/>
  <c r="Q260" i="12"/>
  <c r="V260" i="12"/>
  <c r="G262" i="12"/>
  <c r="G261" i="12" s="1"/>
  <c r="I262" i="12"/>
  <c r="K262" i="12"/>
  <c r="K261" i="12" s="1"/>
  <c r="M262" i="12"/>
  <c r="O262" i="12"/>
  <c r="Q262" i="12"/>
  <c r="V262" i="12"/>
  <c r="V261" i="12" s="1"/>
  <c r="G263" i="12"/>
  <c r="M263" i="12" s="1"/>
  <c r="I263" i="12"/>
  <c r="K263" i="12"/>
  <c r="O263" i="12"/>
  <c r="Q263" i="12"/>
  <c r="Q261" i="12" s="1"/>
  <c r="V263" i="12"/>
  <c r="AE265" i="12"/>
  <c r="AF265" i="12"/>
  <c r="I18" i="1"/>
  <c r="H40" i="1"/>
  <c r="I218" i="12" l="1"/>
  <c r="O104" i="12"/>
  <c r="Q67" i="12"/>
  <c r="G51" i="12"/>
  <c r="I65" i="1" s="1"/>
  <c r="G21" i="12"/>
  <c r="M22" i="12"/>
  <c r="I161" i="13"/>
  <c r="F42" i="1"/>
  <c r="F39" i="1"/>
  <c r="F41" i="1"/>
  <c r="I261" i="12"/>
  <c r="Q258" i="12"/>
  <c r="O250" i="12"/>
  <c r="G243" i="12"/>
  <c r="I85" i="1" s="1"/>
  <c r="K243" i="12"/>
  <c r="Q218" i="12"/>
  <c r="K192" i="12"/>
  <c r="K67" i="12"/>
  <c r="Q56" i="12"/>
  <c r="O56" i="12"/>
  <c r="M52" i="12"/>
  <c r="Q48" i="12"/>
  <c r="M48" i="12"/>
  <c r="V42" i="12"/>
  <c r="K15" i="12"/>
  <c r="H43" i="1"/>
  <c r="I43" i="1" s="1"/>
  <c r="G258" i="13"/>
  <c r="M259" i="13"/>
  <c r="I233" i="13"/>
  <c r="Q176" i="13"/>
  <c r="K134" i="13"/>
  <c r="M132" i="13"/>
  <c r="M131" i="13" s="1"/>
  <c r="G131" i="13"/>
  <c r="I68" i="1" s="1"/>
  <c r="V79" i="13"/>
  <c r="K53" i="14"/>
  <c r="I90" i="15"/>
  <c r="G42" i="1"/>
  <c r="H42" i="1" s="1"/>
  <c r="I42" i="1" s="1"/>
  <c r="Q250" i="12"/>
  <c r="V218" i="12"/>
  <c r="M213" i="12"/>
  <c r="V92" i="12"/>
  <c r="V67" i="12"/>
  <c r="O261" i="12"/>
  <c r="I88" i="1"/>
  <c r="I20" i="1" s="1"/>
  <c r="V258" i="12"/>
  <c r="I258" i="12"/>
  <c r="I243" i="12"/>
  <c r="O218" i="12"/>
  <c r="Q213" i="12"/>
  <c r="I213" i="12"/>
  <c r="V192" i="12"/>
  <c r="V104" i="12"/>
  <c r="K104" i="12"/>
  <c r="I104" i="12"/>
  <c r="O92" i="12"/>
  <c r="M92" i="12"/>
  <c r="O67" i="12"/>
  <c r="M67" i="12"/>
  <c r="K56" i="12"/>
  <c r="K42" i="12"/>
  <c r="K21" i="12"/>
  <c r="G18" i="12"/>
  <c r="I61" i="1" s="1"/>
  <c r="M19" i="12"/>
  <c r="M18" i="12" s="1"/>
  <c r="I59" i="1"/>
  <c r="Q255" i="13"/>
  <c r="M256" i="13"/>
  <c r="M255" i="13" s="1"/>
  <c r="G255" i="13"/>
  <c r="Q233" i="13"/>
  <c r="G197" i="13"/>
  <c r="I81" i="1" s="1"/>
  <c r="M198" i="13"/>
  <c r="G8" i="13"/>
  <c r="M12" i="13"/>
  <c r="M8" i="13"/>
  <c r="O53" i="14"/>
  <c r="V53" i="14"/>
  <c r="I8" i="14"/>
  <c r="O8" i="14"/>
  <c r="G8" i="14"/>
  <c r="I87" i="15"/>
  <c r="K74" i="15"/>
  <c r="O74" i="15"/>
  <c r="V250" i="12"/>
  <c r="I250" i="12"/>
  <c r="O192" i="12"/>
  <c r="Q92" i="12"/>
  <c r="M250" i="12"/>
  <c r="K250" i="12"/>
  <c r="K218" i="12"/>
  <c r="O213" i="12"/>
  <c r="Q192" i="12"/>
  <c r="G192" i="12"/>
  <c r="I79" i="1" s="1"/>
  <c r="Q104" i="12"/>
  <c r="V56" i="12"/>
  <c r="Q51" i="12"/>
  <c r="I51" i="12"/>
  <c r="O21" i="12"/>
  <c r="K8" i="12"/>
  <c r="V247" i="13"/>
  <c r="Q221" i="13"/>
  <c r="I201" i="13"/>
  <c r="K176" i="13"/>
  <c r="M134" i="13"/>
  <c r="I70" i="13"/>
  <c r="G21" i="13"/>
  <c r="K21" i="13"/>
  <c r="Q99" i="15"/>
  <c r="G63" i="15"/>
  <c r="I76" i="1" s="1"/>
  <c r="I36" i="15"/>
  <c r="O36" i="15"/>
  <c r="K36" i="15"/>
  <c r="I32" i="15"/>
  <c r="O25" i="15"/>
  <c r="V8" i="15"/>
  <c r="O15" i="12"/>
  <c r="I255" i="13"/>
  <c r="O255" i="13"/>
  <c r="O247" i="13"/>
  <c r="K247" i="13"/>
  <c r="Q247" i="13"/>
  <c r="Q201" i="13"/>
  <c r="V176" i="13"/>
  <c r="I176" i="13"/>
  <c r="Q161" i="13"/>
  <c r="Q134" i="13"/>
  <c r="O79" i="13"/>
  <c r="G70" i="13"/>
  <c r="O50" i="13"/>
  <c r="O21" i="13"/>
  <c r="I21" i="13"/>
  <c r="V8" i="13"/>
  <c r="K8" i="13"/>
  <c r="V78" i="14"/>
  <c r="K78" i="14"/>
  <c r="Q53" i="14"/>
  <c r="V31" i="14"/>
  <c r="K31" i="14"/>
  <c r="K8" i="14"/>
  <c r="I99" i="15"/>
  <c r="V99" i="15"/>
  <c r="O90" i="15"/>
  <c r="V90" i="15"/>
  <c r="K90" i="15"/>
  <c r="V63" i="15"/>
  <c r="K63" i="15"/>
  <c r="G36" i="15"/>
  <c r="I75" i="1" s="1"/>
  <c r="V36" i="15"/>
  <c r="M32" i="15"/>
  <c r="O8" i="15"/>
  <c r="K221" i="13"/>
  <c r="V201" i="13"/>
  <c r="O201" i="13"/>
  <c r="M197" i="13"/>
  <c r="V161" i="13"/>
  <c r="O134" i="13"/>
  <c r="Q79" i="13"/>
  <c r="G79" i="13"/>
  <c r="I67" i="1" s="1"/>
  <c r="O70" i="13"/>
  <c r="Q21" i="13"/>
  <c r="Q8" i="13"/>
  <c r="I78" i="14"/>
  <c r="I53" i="14"/>
  <c r="G31" i="14"/>
  <c r="I72" i="1" s="1"/>
  <c r="Q31" i="14"/>
  <c r="V8" i="14"/>
  <c r="K99" i="15"/>
  <c r="O99" i="15"/>
  <c r="V87" i="15"/>
  <c r="Q74" i="15"/>
  <c r="Q36" i="15"/>
  <c r="V25" i="15"/>
  <c r="K25" i="15"/>
  <c r="K8" i="15"/>
  <c r="O51" i="12"/>
  <c r="V48" i="12"/>
  <c r="Q21" i="12"/>
  <c r="I21" i="12"/>
  <c r="V15" i="12"/>
  <c r="V8" i="12"/>
  <c r="M258" i="13"/>
  <c r="V221" i="13"/>
  <c r="I221" i="13"/>
  <c r="V197" i="13"/>
  <c r="K197" i="13"/>
  <c r="I197" i="13"/>
  <c r="G176" i="13"/>
  <c r="I80" i="1" s="1"/>
  <c r="O161" i="13"/>
  <c r="K161" i="13"/>
  <c r="V134" i="13"/>
  <c r="I134" i="13"/>
  <c r="M84" i="13"/>
  <c r="K79" i="13"/>
  <c r="Q70" i="13"/>
  <c r="V50" i="13"/>
  <c r="I50" i="13"/>
  <c r="V21" i="13"/>
  <c r="O8" i="13"/>
  <c r="Q78" i="14"/>
  <c r="O78" i="14"/>
  <c r="G78" i="14"/>
  <c r="I31" i="14"/>
  <c r="O31" i="14"/>
  <c r="Q8" i="14"/>
  <c r="M8" i="14"/>
  <c r="Q90" i="15"/>
  <c r="G90" i="15"/>
  <c r="I74" i="15"/>
  <c r="V74" i="15"/>
  <c r="Q63" i="15"/>
  <c r="I25" i="15"/>
  <c r="Q8" i="15"/>
  <c r="I8" i="15"/>
  <c r="M87" i="15"/>
  <c r="M74" i="15"/>
  <c r="M25" i="15"/>
  <c r="M63" i="15"/>
  <c r="M99" i="15"/>
  <c r="M90" i="15"/>
  <c r="AF109" i="15"/>
  <c r="G45" i="1" s="1"/>
  <c r="H45" i="1" s="1"/>
  <c r="I45" i="1" s="1"/>
  <c r="M39" i="15"/>
  <c r="M36" i="15" s="1"/>
  <c r="M23" i="15"/>
  <c r="M8" i="15" s="1"/>
  <c r="G99" i="15"/>
  <c r="G87" i="15"/>
  <c r="G74" i="15"/>
  <c r="I77" i="1" s="1"/>
  <c r="M53" i="14"/>
  <c r="M78" i="14"/>
  <c r="G53" i="14"/>
  <c r="I73" i="1" s="1"/>
  <c r="AF88" i="14"/>
  <c r="G44" i="1" s="1"/>
  <c r="H44" i="1" s="1"/>
  <c r="I44" i="1" s="1"/>
  <c r="M48" i="14"/>
  <c r="M31" i="14" s="1"/>
  <c r="M176" i="13"/>
  <c r="M221" i="13"/>
  <c r="M201" i="13"/>
  <c r="M161" i="13"/>
  <c r="M247" i="13"/>
  <c r="M79" i="13"/>
  <c r="M50" i="13"/>
  <c r="G201" i="13"/>
  <c r="I83" i="1" s="1"/>
  <c r="M229" i="13"/>
  <c r="G161" i="13"/>
  <c r="M71" i="13"/>
  <c r="M70" i="13" s="1"/>
  <c r="M27" i="13"/>
  <c r="M21" i="13" s="1"/>
  <c r="G134" i="13"/>
  <c r="I69" i="1" s="1"/>
  <c r="G247" i="13"/>
  <c r="I86" i="1" s="1"/>
  <c r="G76" i="13"/>
  <c r="G50" i="13"/>
  <c r="I63" i="1" s="1"/>
  <c r="M104" i="12"/>
  <c r="M56" i="12"/>
  <c r="M51" i="12"/>
  <c r="M218" i="12"/>
  <c r="M261" i="12"/>
  <c r="M21" i="12"/>
  <c r="G218" i="12"/>
  <c r="M193" i="12"/>
  <c r="M192" i="12" s="1"/>
  <c r="M12" i="12"/>
  <c r="M8" i="12" s="1"/>
  <c r="G104" i="12"/>
  <c r="G48" i="12"/>
  <c r="I64" i="1" s="1"/>
  <c r="G258" i="12"/>
  <c r="G56" i="12"/>
  <c r="I66" i="1" s="1"/>
  <c r="G15" i="12"/>
  <c r="I60" i="1" s="1"/>
  <c r="J28" i="1"/>
  <c r="J26" i="1"/>
  <c r="G38" i="1"/>
  <c r="F38" i="1"/>
  <c r="J23" i="1"/>
  <c r="J24" i="1"/>
  <c r="J25" i="1"/>
  <c r="J27" i="1"/>
  <c r="E24" i="1"/>
  <c r="E26" i="1"/>
  <c r="G39" i="1" l="1"/>
  <c r="G46" i="1" s="1"/>
  <c r="G25" i="1" s="1"/>
  <c r="A25" i="1" s="1"/>
  <c r="A26" i="1" s="1"/>
  <c r="G26" i="1" s="1"/>
  <c r="I87" i="1"/>
  <c r="I19" i="1" s="1"/>
  <c r="H39" i="1"/>
  <c r="F46" i="1"/>
  <c r="I62" i="1"/>
  <c r="I16" i="1" s="1"/>
  <c r="I21" i="1" s="1"/>
  <c r="I84" i="1"/>
  <c r="G262" i="13"/>
  <c r="G265" i="12"/>
  <c r="I78" i="1"/>
  <c r="G109" i="15"/>
  <c r="I71" i="1"/>
  <c r="I17" i="1" s="1"/>
  <c r="G88" i="14"/>
  <c r="G41" i="1"/>
  <c r="H41" i="1" s="1"/>
  <c r="I41" i="1" s="1"/>
  <c r="G23" i="1" l="1"/>
  <c r="A23" i="1" s="1"/>
  <c r="A24" i="1" s="1"/>
  <c r="G24" i="1" s="1"/>
  <c r="A27" i="1" s="1"/>
  <c r="A29" i="1" s="1"/>
  <c r="G29" i="1" s="1"/>
  <c r="G27" i="1" s="1"/>
  <c r="G28" i="1"/>
  <c r="I39" i="1"/>
  <c r="I46" i="1" s="1"/>
  <c r="H46" i="1"/>
  <c r="I89" i="1"/>
  <c r="J44" i="1" l="1"/>
  <c r="J39" i="1"/>
  <c r="J46" i="1" s="1"/>
  <c r="J41" i="1"/>
  <c r="J45" i="1"/>
  <c r="J43" i="1"/>
  <c r="J42" i="1"/>
  <c r="J87" i="1"/>
  <c r="J78" i="1"/>
  <c r="J63" i="1"/>
  <c r="J75" i="1"/>
  <c r="J72" i="1"/>
  <c r="J76" i="1"/>
  <c r="J68" i="1"/>
  <c r="J61" i="1"/>
  <c r="J84" i="1"/>
  <c r="J60" i="1"/>
  <c r="J65" i="1"/>
  <c r="J73" i="1"/>
  <c r="J82" i="1"/>
  <c r="J74" i="1"/>
  <c r="J85" i="1"/>
  <c r="J66" i="1"/>
  <c r="J77" i="1"/>
  <c r="J59" i="1"/>
  <c r="J89" i="1" s="1"/>
  <c r="J69" i="1"/>
  <c r="J71" i="1"/>
  <c r="J79" i="1"/>
  <c r="J83" i="1"/>
  <c r="J62" i="1"/>
  <c r="J88" i="1"/>
  <c r="J80" i="1"/>
  <c r="J86" i="1"/>
  <c r="J64" i="1"/>
  <c r="J81" i="1"/>
  <c r="J70" i="1"/>
  <c r="J67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Lidumil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Lidumil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Lidumil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Lidumil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<sst xmlns="http://schemas.openxmlformats.org/spreadsheetml/2006/main" count="3536" uniqueCount="971">
  <si>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</si>
  <si>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</si>
  <si>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</si>
  <si>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</si>
  <si>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</si>
  <si>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</si>
  <si>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</si>
  <si>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</si>
  <si>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</si>
  <si>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</si>
  <si>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</si>
  <si>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</si>
  <si>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</si>
  <si>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</si>
  <si>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</si>
  <si>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</si>
  <si>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</si>
  <si>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</si>
  <si>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</si>
  <si>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</si>
  <si>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</si>
  <si>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</si>
  <si>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</si>
  <si>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</si>
  <si>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</si>
  <si>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</si>
  <si>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</si>
  <si>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</si>
  <si>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</si>
  <si>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</si>
  <si>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</si>
  <si>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</si>
  <si>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</si>
  <si>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</si>
  <si>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</si>
  <si>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</si>
  <si>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</si>
  <si>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</si>
  <si>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</si>
  <si>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</si>
  <si>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</si>
  <si>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</si>
  <si>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</si>
  <si>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ing. Procházka</t>
  </si>
  <si>
    <t>2021-073</t>
  </si>
  <si>
    <t>ZŠ Bratrství Čechů a Slováků</t>
  </si>
  <si>
    <t>Stavba</t>
  </si>
  <si>
    <t>Stavební objekt</t>
  </si>
  <si>
    <t>010</t>
  </si>
  <si>
    <t>Stavební obnova tělocvičny</t>
  </si>
  <si>
    <t>2021073-0011</t>
  </si>
  <si>
    <t>Tělocvična</t>
  </si>
  <si>
    <t>2021073-0012</t>
  </si>
  <si>
    <t>Zázemí</t>
  </si>
  <si>
    <t>2021073-002</t>
  </si>
  <si>
    <t>Zdravotechnika</t>
  </si>
  <si>
    <t>2021073-003</t>
  </si>
  <si>
    <t>Vytápění</t>
  </si>
  <si>
    <t>Celkem za stavbu</t>
  </si>
  <si>
    <t>CZK</t>
  </si>
  <si>
    <t>#POPS</t>
  </si>
  <si>
    <t>Popis stavby: 2021-073 - ZŠ Bratrství Čechů a Slováků</t>
  </si>
  <si>
    <t>#POPO</t>
  </si>
  <si>
    <t>Popis objektu: 010 - Stavební obnova tělocvičny</t>
  </si>
  <si>
    <t>#POPR</t>
  </si>
  <si>
    <t>Popis rozpočtu: 2021073-0011 - Tělocvična</t>
  </si>
  <si>
    <t>Popis rozpočtu: 2021073-0012 - Zázemí</t>
  </si>
  <si>
    <t>Popis rozpočtu: 2021073-002 - Zdravotechnika</t>
  </si>
  <si>
    <t>Popis rozpočtu: 2021073-003 - Vytápění</t>
  </si>
  <si>
    <t>Rekapitulace dílů</t>
  </si>
  <si>
    <t>Typ dílu</t>
  </si>
  <si>
    <t>3</t>
  </si>
  <si>
    <t>Svislé a kompletní konstrukce</t>
  </si>
  <si>
    <t>38</t>
  </si>
  <si>
    <t>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</si>
  <si>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</si>
  <si>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</si>
  <si>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</si>
  <si>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</si>
  <si>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</si>
  <si>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</si>
  <si>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</si>
  <si>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</si>
  <si>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</si>
  <si>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</si>
  <si>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</si>
  <si>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</si>
  <si>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</si>
  <si>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</si>
  <si>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</si>
  <si>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</si>
  <si>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</si>
  <si>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</si>
  <si>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</si>
  <si>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</si>
  <si>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</si>
  <si>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</si>
  <si>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</si>
  <si>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</si>
  <si>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</si>
  <si>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</si>
  <si>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</si>
  <si>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</si>
  <si>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</si>
  <si>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</si>
  <si>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</si>
  <si>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</si>
  <si>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</si>
  <si>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</si>
  <si>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</si>
  <si>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</si>
  <si>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</si>
  <si>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</si>
  <si>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</si>
  <si>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</si>
  <si>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773</t>
  </si>
  <si>
    <t>Podlahy teracové</t>
  </si>
  <si>
    <t>775</t>
  </si>
  <si>
    <t>Podlahy vlysové a parketové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</si>
  <si>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</si>
  <si>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</si>
  <si>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</si>
  <si>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</si>
  <si>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</si>
  <si>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</si>
  <si>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</si>
  <si>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</si>
  <si>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</si>
  <si>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</si>
  <si>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</si>
  <si>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</si>
  <si>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</si>
  <si>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</si>
  <si>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</si>
  <si>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</si>
  <si>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</si>
  <si>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</si>
  <si>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</si>
  <si>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</si>
  <si>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</si>
  <si>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</si>
  <si>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</si>
  <si>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</si>
  <si>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</si>
  <si>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</si>
  <si>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</si>
  <si>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</si>
  <si>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</si>
  <si>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</si>
  <si>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</si>
  <si>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</si>
  <si>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</si>
  <si>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</si>
  <si>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</si>
  <si>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</si>
  <si>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</si>
  <si>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</si>
  <si>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</si>
  <si>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342255020R00</t>
  </si>
  <si>
    <t>Příčky z cihel a tvárnic nepálených příčky z příčkovek pórobetonových tloušťky 50 mm</t>
  </si>
  <si>
    <t>m2</t>
  </si>
  <si>
    <t>801-1</t>
  </si>
  <si>
    <t>RTS 22/ I</t>
  </si>
  <si>
    <t>RTS 21/ II</t>
  </si>
  <si>
    <t>Práce</t>
  </si>
  <si>
    <t>POL1_</t>
  </si>
  <si>
    <t>včetně pomocného lešení</t>
  </si>
  <si>
    <t>SPI</t>
  </si>
  <si>
    <t>Pozn 4 : (0,2*2+0,535)*2,65*2</t>
  </si>
  <si>
    <t>VV</t>
  </si>
  <si>
    <t>342948112R00</t>
  </si>
  <si>
    <t>Kotvení příček ke konstrukci přistřelenými kotvami</t>
  </si>
  <si>
    <t>m</t>
  </si>
  <si>
    <t>Včetně dodávky kotev a spojovacího materiálu.</t>
  </si>
  <si>
    <t>přizdívka tl. 50 mm ke sloupům - pozn 4 : 2,65*4</t>
  </si>
  <si>
    <t>381</t>
  </si>
  <si>
    <t>Dodávka a osazení sestavy skříněk s dvířky a úchytem 2400x2310x600 mm (4x3 boxy)</t>
  </si>
  <si>
    <t>kus</t>
  </si>
  <si>
    <t>Vlastní</t>
  </si>
  <si>
    <t>Indiv</t>
  </si>
  <si>
    <t>382</t>
  </si>
  <si>
    <t>Dodávka a osazení sestavy skříněk s dvířky se zámkem 2400x2310x600 mm (4x3 boxy)</t>
  </si>
  <si>
    <t>411121221R00</t>
  </si>
  <si>
    <t>Osazování stropních desek š. do 60, dl. do 90 cm</t>
  </si>
  <si>
    <t>zpětné položení PZD na kanálek : (21,05+5,8+0,75)/0,3</t>
  </si>
  <si>
    <t>601016195R00</t>
  </si>
  <si>
    <t>Omítka stropů a podhledů z hotových směsí Doplňkové práce pro omítky stropů z hotových směsí hloubková penetrace stropů silikátová</t>
  </si>
  <si>
    <t>po jednotlivých vrstvách</t>
  </si>
  <si>
    <t>602016195R00</t>
  </si>
  <si>
    <t>Omítka stěn z hotových směsí Doplňkové práce pro omítky stěn z hotových směsí_x000D_
 hloubková penetrace stěn silikátová</t>
  </si>
  <si>
    <t>Odkaz na mn. položky pořadí 10 : 585,73300*0,15</t>
  </si>
  <si>
    <t>611472111R00</t>
  </si>
  <si>
    <t>Omítka stropu, míchané jádro, štuk ze suché směsi štuk ze suché směsy</t>
  </si>
  <si>
    <t>postřik a jádro míchané z písku, cementu a hydrátu, štuk z pytlované suché směsi</t>
  </si>
  <si>
    <t>2*2,5</t>
  </si>
  <si>
    <t>612401191RT2</t>
  </si>
  <si>
    <t>Omítky malých ploch vnitřních stěn do 0,09 m2, vápennou štukovou omítkou</t>
  </si>
  <si>
    <t>801-4</t>
  </si>
  <si>
    <t>jakoukoliv maltou, z pomocného pracovního lešení o výšce podlahy do 1900 mm a pro zatížení do 1,5 kPa,</t>
  </si>
  <si>
    <t>po vybouraných konzolách : 9*4</t>
  </si>
  <si>
    <t>612421231RT2</t>
  </si>
  <si>
    <t>Oprava vnitřních vápenných omítek stěn v množství opravované plochy přes 5 do 10 %,  štukových</t>
  </si>
  <si>
    <t>102 : (15,41+1,8)*2*2,75-2,5*(2,36+2,53)*5</t>
  </si>
  <si>
    <t>104 : (21,05+6,35)*2*2,56-2,5*2,36*5</t>
  </si>
  <si>
    <t>112 : (26,9+14,5)*2*6,8-2,5*4*9-2,5*2,53*5</t>
  </si>
  <si>
    <t>612471411R00</t>
  </si>
  <si>
    <t>Tenkovrstvá úprava stěn aktivovaným štukem malta vápenocementová, Malta pro zdění</t>
  </si>
  <si>
    <t>na rovném povrchu vnitřních stěn, pilířů, svislých panelových konstrukcí, s nejnutnějším obroušením podkladu (pemzou apod.) a oprášením,</t>
  </si>
  <si>
    <t>Odkaz na mn. položky pořadí 12 : 4,95550</t>
  </si>
  <si>
    <t>612481211RT2</t>
  </si>
  <si>
    <t>Vyztužení povrchu vnitřních stěn sklotextilní síťovinou s dodávkou síťoviny a stěrkového tmelu</t>
  </si>
  <si>
    <t>632441047R00</t>
  </si>
  <si>
    <t>Potěr litý anhydritový anhydritový, pevnost v tlaku 20 MPa, pokládaná plocha do 500 m2, tloušťka 60 mm</t>
  </si>
  <si>
    <t>dovoz směsi, doprava pomocí šnekového čerpadla, lití hadicí na plochu, dvojí (křížem vedené) rozvlnění hrazdami</t>
  </si>
  <si>
    <t>137,4+34,86+392,86</t>
  </si>
  <si>
    <t>Sport</t>
  </si>
  <si>
    <t>D+ M celé skladby sportovního povrchu tl. 8+2 mm - viz PD</t>
  </si>
  <si>
    <t>Odkaz na mn. položky pořadí 13 : 565,12000</t>
  </si>
  <si>
    <t>899102111R00</t>
  </si>
  <si>
    <t>Osazení poklopů litinových a ocelových o hmotnost jednotlivě přes 50  do 100 kg</t>
  </si>
  <si>
    <t>827-1</t>
  </si>
  <si>
    <t>553</t>
  </si>
  <si>
    <t>Poklop nerez pro zadláždění 600x600 mm  s rámem nerez</t>
  </si>
  <si>
    <t>Specifikace</t>
  </si>
  <si>
    <t>POL3_</t>
  </si>
  <si>
    <t>941955001R00</t>
  </si>
  <si>
    <t>Lešení lehké pracovní pomocné pomocné, o výšce lešeňové podlahy do 1,2 m</t>
  </si>
  <si>
    <t>800-3</t>
  </si>
  <si>
    <t>946941102RT2</t>
  </si>
  <si>
    <t>Montáž sestavy pojízdného hliníkového lešení (věže) plochy 2,5 x 1,45 m, pracovní výšky do 6,2 m</t>
  </si>
  <si>
    <t>sada</t>
  </si>
  <si>
    <t>946941192RT2</t>
  </si>
  <si>
    <t>Montáž sestavy pojízdného hliníkového lešení (věže) nájemné sestavy pojízdného hliníkového lešení (věže)_x000D_
 plochy 2,5 x 1,45 m, pracovní výšky do 6,2 m</t>
  </si>
  <si>
    <t>den</t>
  </si>
  <si>
    <t>946941802RT2</t>
  </si>
  <si>
    <t>Demontáž sestavy pojízdného hliníkového lešení (věže) plochy 2,5 x 1,45 m, pracovní výšky do 6,3 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</si>
  <si>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</si>
  <si>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</si>
  <si>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Pozn 3 - kanálek : (21,05+5,8+0,75)*0,75</t>
  </si>
  <si>
    <t>101-111 : 34,86+137,4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</si>
  <si>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</si>
  <si>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</si>
  <si>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112 : 392,86</t>
  </si>
  <si>
    <t>953941110R00</t>
  </si>
  <si>
    <t>Osazení drobných kovových výrobků zábradlí_x000D_
 schodišťového, balkonového nebo jiného</t>
  </si>
  <si>
    <t>bez jejich dodání, ale s vysekáním kapes pro upevňovací prvky a s jejich zazděním, zabetonováním nebo zalitím,</t>
  </si>
  <si>
    <t>2,5*9</t>
  </si>
  <si>
    <t>953981304R00</t>
  </si>
  <si>
    <t>Chemické kotvy do betonu, do cihelného zdiva do cihel plných, hloubky 125 mm, M 16, malta pro chemické kotvy dvousložková do dutých materiálů</t>
  </si>
  <si>
    <t>8*9</t>
  </si>
  <si>
    <t>963012510R00</t>
  </si>
  <si>
    <t>Bourání stropů z desek železobetonových z desek prefabrikovaných s dutinami šířky do 300 mm a tloušťky do 140 mm</t>
  </si>
  <si>
    <t>m3</t>
  </si>
  <si>
    <t>801-3</t>
  </si>
  <si>
    <t>nebo panelů železobetonových prefabrikovaných s dutinami, včetně pomocného lešení o výšce podlahy do 1900 mm a pro zatížení do 1,5 kPa  (150 kg/m2),</t>
  </si>
  <si>
    <t>Pozn 3 : (21,05+5,8+0,75)*0,75*0,12</t>
  </si>
  <si>
    <t>965042141R00</t>
  </si>
  <si>
    <t>Bourání podkladů pod dlažby nebo litých celistvých dlažeb a mazanin  betonových nebo z litého asfaltu, tloušťky do 100 mm, plochy přes 4 m2</t>
  </si>
  <si>
    <t>102,104,112 : (137,4+34,86+392,86)*0,07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</si>
  <si>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</si>
  <si>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</si>
  <si>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</si>
  <si>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1NP  D1 : 1</t>
  </si>
  <si>
    <t>D2 : 2*2</t>
  </si>
  <si>
    <t>970051060R00</t>
  </si>
  <si>
    <t>Jádrové vrtání, kruhové prostupy v železobetonu jádrové vrtání , do D 60 mm</t>
  </si>
  <si>
    <t>prostupy konstrukcí stropu : 8*0,5</t>
  </si>
  <si>
    <t>971035231R00</t>
  </si>
  <si>
    <t>Vybourání otvorů ve zdivu cihelném z jakýchkoliv cihel pálených_x000D_
 na maltu cementovou, plochy do 0,0225 m2, tloušťky do 150 mm</t>
  </si>
  <si>
    <t>základovém nebo nadzákladovém,</t>
  </si>
  <si>
    <t>vysekání konzol zábradlí 2NP : 9*4</t>
  </si>
  <si>
    <t>976071111R00</t>
  </si>
  <si>
    <t>Vybourání kovových doplňkových konstrukcí madel a zábradlí_x000D_
 v jakémkoliv zdivu</t>
  </si>
  <si>
    <t>2NP  pozn 6 : 9*2,5</t>
  </si>
  <si>
    <t>976085311R00</t>
  </si>
  <si>
    <t>Vybourání madel, objímek, rámů, mříží apod. kanalizačních rámů litinových, z rýhovaného plechu nebo betonových včetně poklopů nebo mříží_x000D_
 plochy do 0,6 m2</t>
  </si>
  <si>
    <t>978011191R00</t>
  </si>
  <si>
    <t>Otlučení omítek vápenných nebo vápenocementových vnitřních s vyškrabáním spár, s očištěním zdiva stropů, v rozsahu do 100 %</t>
  </si>
  <si>
    <t>978013121R00</t>
  </si>
  <si>
    <t>Otlučení omítek vápenných nebo vápenocementových vnitřních s vyškrabáním spár, s očištěním zdiva stěn, v rozsahu do 10 %</t>
  </si>
  <si>
    <t>Odkaz na mn. položky pořadí 10 : 585,73300</t>
  </si>
  <si>
    <t>999281105R00</t>
  </si>
  <si>
    <t xml:space="preserve">Přesun hmot pro opravy a údržbu objektů pro opravy a údržbu dosavadních objektů včetně vnějších plášťů_x000D_
 výšky do 6 m,  </t>
  </si>
  <si>
    <t>t</t>
  </si>
  <si>
    <t>Přesun hmot</t>
  </si>
  <si>
    <t>POL7_</t>
  </si>
  <si>
    <t>oborů 801, 803, 811 a 812</t>
  </si>
  <si>
    <t>713100824R00</t>
  </si>
  <si>
    <t>Odstranění tepelné izolace z kombidesek z kombidesek_x000D_
 jednostraně, tloušťky přes 50 mm</t>
  </si>
  <si>
    <t>800-713</t>
  </si>
  <si>
    <t>713121111RT1</t>
  </si>
  <si>
    <t>Montáž tepelné izolace podlah  jednovrstvá, bez dodávky materiálu</t>
  </si>
  <si>
    <t>713191100RT9</t>
  </si>
  <si>
    <t>Izolace tepelné běžných konstrukcí - doplňky položení separační fólie, včetně dodávky PE fólie</t>
  </si>
  <si>
    <t>Odkaz na mn. položky pořadí 36 : 565,12000</t>
  </si>
  <si>
    <t>28375705R</t>
  </si>
  <si>
    <t>deska izolační stabilizovaná; pěnový polystyren; rovná hrana; součinitel tepelné vodivosti 0,035 W/mK; obj. hmotnost 25,00 kg/m3</t>
  </si>
  <si>
    <t>SPCM</t>
  </si>
  <si>
    <t>Odkaz na mn. položky pořadí 36 : 565,12000*0,1</t>
  </si>
  <si>
    <t>Koeficient : 0,03</t>
  </si>
  <si>
    <t>998713201R00</t>
  </si>
  <si>
    <t>Přesun hmot pro izolace tepelné v objektech výšky do 6 m</t>
  </si>
  <si>
    <t>50 m vodorovně</t>
  </si>
  <si>
    <t>766414123R00</t>
  </si>
  <si>
    <t>Montáž obložení stěn, sloupů a pilířů o ploše do 5 m2, panely obkladovými, modřínovými, velikosti přes 1,5 m2</t>
  </si>
  <si>
    <t>800-766</t>
  </si>
  <si>
    <t>pozn 5 : 2,5*2,36*2*3</t>
  </si>
  <si>
    <t>Mezisoučet</t>
  </si>
  <si>
    <t xml:space="preserve">obložení stěn tělocvičen : </t>
  </si>
  <si>
    <t>102 : (1,8+0,4*2)*2*2</t>
  </si>
  <si>
    <t>104 : (6,35+2,5*2+0,3*2+0,53+0,3+0,535+0,27+0,9)*1,5</t>
  </si>
  <si>
    <t xml:space="preserve"> sloupy : (0,54*2+0,4)*2*1,5</t>
  </si>
  <si>
    <t>(0,54+0,4)*2*1,5</t>
  </si>
  <si>
    <t>0,54*1,5</t>
  </si>
  <si>
    <t>21,05*0,75</t>
  </si>
  <si>
    <t>112 : (3+14,5+26,9+14,5+3,1)*2</t>
  </si>
  <si>
    <t xml:space="preserve"> sloupy : (0,54+0,6)*2*2*4</t>
  </si>
  <si>
    <t>(0,54+0,6)*2*2</t>
  </si>
  <si>
    <t xml:space="preserve"> kryt radiátorů : 2,5*1,5*16</t>
  </si>
  <si>
    <t>766417111R00</t>
  </si>
  <si>
    <t>Montáž obložení stěn, sloupů a pilířů doplňkové konstrukce podkladový rošt pod obložení stěn</t>
  </si>
  <si>
    <t xml:space="preserve">pozn 5 : </t>
  </si>
  <si>
    <t>obvod + příčky (4x svislá+2x vodorovná) - hranol 50/100 : ((2,5+2,36)*2+2,36*4+2,5*2)*3</t>
  </si>
  <si>
    <t xml:space="preserve">obklad stěn : </t>
  </si>
  <si>
    <t>102 : (1,8+0,4*2)*5*2</t>
  </si>
  <si>
    <t>104 : (6,35+2,5*2+0,3*2+0,53+0,3+0,535+0,27+0,9)*4</t>
  </si>
  <si>
    <t>(0,54*2+0,4)*4</t>
  </si>
  <si>
    <t>(0,54+0,4)*2*4</t>
  </si>
  <si>
    <t>(0,54+0,6)*2*4</t>
  </si>
  <si>
    <t>0,54*2*4</t>
  </si>
  <si>
    <t>21,05*3</t>
  </si>
  <si>
    <t>112 : (3+14,5+26,9+14,5+3,1)*5</t>
  </si>
  <si>
    <t>(0,54+0,6)*2*5*4</t>
  </si>
  <si>
    <t>(0,54+0,6)*5*2</t>
  </si>
  <si>
    <t/>
  </si>
  <si>
    <t xml:space="preserve"> radiátor : 2,5*4*16</t>
  </si>
  <si>
    <t>766411811R00</t>
  </si>
  <si>
    <t>Demontáž obložení stěn panely velikosti do 1,5 m2</t>
  </si>
  <si>
    <t xml:space="preserve"> sloupy : (0,54*2+0,4)*2*1,25</t>
  </si>
  <si>
    <t>(0,54+0,4)*2*1,25</t>
  </si>
  <si>
    <t>0,54*1,25</t>
  </si>
  <si>
    <t>112 : (3+14,5+26,9+14,5+3,1)*1,5</t>
  </si>
  <si>
    <t xml:space="preserve"> sloupy : (0,54+0,6)*2*1,5*4</t>
  </si>
  <si>
    <t>(0,54+0,6)*1,5*2</t>
  </si>
  <si>
    <t>766411822R00</t>
  </si>
  <si>
    <t>Demontáž obložení stěn podkladových roštů</t>
  </si>
  <si>
    <t>Odkaz na mn. položky pořadí 42 : 154,34000</t>
  </si>
  <si>
    <t>766661112R00</t>
  </si>
  <si>
    <t>Montáž dveřních křídel kompletizovaných otevíravých ,  , do ocelové nebo fošnové zárubně, jednokřídlových, šířky do 800 mm</t>
  </si>
  <si>
    <t>1NP : 1</t>
  </si>
  <si>
    <t>766661132R00</t>
  </si>
  <si>
    <t>Montáž dveřních křídel kompletizovaných otevíravých ,  , do ocelové nebo fošnové zárubně, dvoukřídlových, šířky do 1450 mm</t>
  </si>
  <si>
    <t>766670021R00</t>
  </si>
  <si>
    <t xml:space="preserve">Montáž kliky a štítku </t>
  </si>
  <si>
    <t>766695212R00</t>
  </si>
  <si>
    <t>Ostatní montáž prahů dveří_x000D_
 jednokřídlých, šířky do 100 mm</t>
  </si>
  <si>
    <t>766695232R00</t>
  </si>
  <si>
    <t>Ostatní montáž prahů dveří_x000D_
 dvoukřídlých, šířky do 100 mm</t>
  </si>
  <si>
    <t>766699721R00</t>
  </si>
  <si>
    <t>Ostatní montáž překrytí spár lištou, z měkkého dřeva, ploché</t>
  </si>
  <si>
    <t>pozn 5 : (2,5+2,36)*2*2*3</t>
  </si>
  <si>
    <t>102 : 2*2</t>
  </si>
  <si>
    <t>104 : (6+2+2)*1,5</t>
  </si>
  <si>
    <t>112 : (3+12+23+12+3)*2</t>
  </si>
  <si>
    <t>766699722R00</t>
  </si>
  <si>
    <t>Ostatní montáž překrytí spár lištou, z měkkého dřeva, rohové</t>
  </si>
  <si>
    <t>102 : (1,8+0,4*2)*2+4*2</t>
  </si>
  <si>
    <t>104 : 6,35+2,5*2+0,3*2+0,54+0,5+0,54+0,27+0,9+21,05+0,54*2+0,4+(0,54+0,4)*2+(0,54+0,6)*2+0,54*2</t>
  </si>
  <si>
    <t>16*0,75+7*1,5</t>
  </si>
  <si>
    <t>112 : 3+14,5+26,9+14,5+3,1+(0,54+0,6)*2+(0,54+0,6)*2*4</t>
  </si>
  <si>
    <t>28*2</t>
  </si>
  <si>
    <t>radiátory : (1,5*4+2,5*2)*16</t>
  </si>
  <si>
    <t>7661</t>
  </si>
  <si>
    <t>Demontáž a zpětná montáž žebřin</t>
  </si>
  <si>
    <t>12+3</t>
  </si>
  <si>
    <t>54914622R</t>
  </si>
  <si>
    <t>kování interiérové kliky se štíty pro klíč; povrch - kliky pochromované TiN (zlatá); povrch - štíty leštěná nerez TiN (zlatá)</t>
  </si>
  <si>
    <t>60517102R</t>
  </si>
  <si>
    <t>lať jehličnaté(SM/JD); průřez do 25 cm2; jakost I; l = 2 000 až 3 990 mm</t>
  </si>
  <si>
    <t>obložení stěn : 773,45*0,05*0,03</t>
  </si>
  <si>
    <t>Koeficient : 0,2</t>
  </si>
  <si>
    <t>60596002R</t>
  </si>
  <si>
    <t>hranol</t>
  </si>
  <si>
    <t>obvod + příčky (4x svislá+2x vodorovná) - hranol 50/100 : ((2,5+2,36)*2+2,36*4+2,5*2)*3*0,05*0,1</t>
  </si>
  <si>
    <t>Koeficient : 0,15</t>
  </si>
  <si>
    <t>606216196R</t>
  </si>
  <si>
    <t>překližka BK/BK; jakost BB/CP; tl = 15,0 mm; š = 2 500 mm; h = 1 250,0 mm; počet vrstev 8</t>
  </si>
  <si>
    <t>Odkaz na mn. položky pořadí 40 : 298,18500</t>
  </si>
  <si>
    <t>Koeficient : 0,25</t>
  </si>
  <si>
    <t>611601203R</t>
  </si>
  <si>
    <t>dveře vnitřní š = 800 mm; h = 1 970,0 mm; laminátové; otevíravé; počet křídel 1; plné; dekor dub, buk, olše, javor, třešeň, bílá, šedá, ořech, wenge, kalvados, merano, titan</t>
  </si>
  <si>
    <t>61187156R</t>
  </si>
  <si>
    <t>práh dub; š = 100 mm; l = 800,0 mm; tl = 20,0 mm</t>
  </si>
  <si>
    <t>61187195R</t>
  </si>
  <si>
    <t>práh dub; š = 100 mm; l = 1450,0 mm; tl = 20,0 mm</t>
  </si>
  <si>
    <t>61413601R</t>
  </si>
  <si>
    <t>lišta L profil; materiál smrk; tl. 4,00 mm; š = 44,0 mm; h = 40,0 mm</t>
  </si>
  <si>
    <t>Odkaz na mn. položky pořadí 50 : 383,57000</t>
  </si>
  <si>
    <t>61413620R</t>
  </si>
  <si>
    <t>lišta krycí; materiál smrk; tl. 4,00 mm; š = 40,0 mm</t>
  </si>
  <si>
    <t>Odkaz na mn. položky pořadí 49 : 183,32000</t>
  </si>
  <si>
    <t>998766201R00</t>
  </si>
  <si>
    <t>Přesun hmot pro konstrukce truhlářské v objektech výšky do 6 m</t>
  </si>
  <si>
    <t>767995101R00</t>
  </si>
  <si>
    <t>Výroba a montáž atypických kovovových doplňků staveb hmotnosti do 5 kg</t>
  </si>
  <si>
    <t>kg</t>
  </si>
  <si>
    <t>800-767</t>
  </si>
  <si>
    <t>nové kotvení zábradlí - viz detail : 0,15*1,57*4*9</t>
  </si>
  <si>
    <t>767995103R00</t>
  </si>
  <si>
    <t>Výroba a montáž atypických kovovových doplňků staveb hmotnosti přes 10 do 20 kg</t>
  </si>
  <si>
    <t xml:space="preserve">rámy krytů radiátorů : </t>
  </si>
  <si>
    <t>jäkl 70/40/2 : 2,5*2*(7+9)*4,2</t>
  </si>
  <si>
    <t>jäkl 50/30/2 : 2,5*2*9*2,5</t>
  </si>
  <si>
    <t>jäkl 60/40/2 : (1,25+0,75)*2*2*7*3,1</t>
  </si>
  <si>
    <t>(1,25+1,5)*2*2*9*3,1</t>
  </si>
  <si>
    <t>L60/60/3,5 : 4*0,04*7*2,83</t>
  </si>
  <si>
    <t>8*0,04*9*2,83</t>
  </si>
  <si>
    <t>10% závěsy + spojovací materiál : 94</t>
  </si>
  <si>
    <t>76799T00</t>
  </si>
  <si>
    <t>Dodávka a osazení hliníkové větrací mřížky 1000/150 mm do krytu radiátoru</t>
  </si>
  <si>
    <t>130</t>
  </si>
  <si>
    <t>pásovina 150x40x5 mm vč. povrchové úpravy</t>
  </si>
  <si>
    <t>0,15*4*1,57*9</t>
  </si>
  <si>
    <t>145</t>
  </si>
  <si>
    <t>Dodávka žárově zinkovaného materiálu roštů krytů radiátorů</t>
  </si>
  <si>
    <t>Odkaz na mn. položky pořadí 63 : 1034,32000</t>
  </si>
  <si>
    <t>998767201R00</t>
  </si>
  <si>
    <t>Přesun hmot pro kovové stavební doplňk. konstrukce v objektech výšky do 6 m</t>
  </si>
  <si>
    <t>775511800R00</t>
  </si>
  <si>
    <t>Demontáž podlah vlysových lepených včetně lišt</t>
  </si>
  <si>
    <t>800-775</t>
  </si>
  <si>
    <t>998775201R00</t>
  </si>
  <si>
    <t>Přesun hmot pro podlahy vlysové a parketové v objektech výšky do 6 m</t>
  </si>
  <si>
    <t>783201831R00</t>
  </si>
  <si>
    <t>Odstranění nátěrů z kovových doplňk.konstrukcí chemickými odstranovači</t>
  </si>
  <si>
    <t>800-783</t>
  </si>
  <si>
    <t>stávající  zárubně  D1 : 1,1</t>
  </si>
  <si>
    <t>D2 : 1,4*2</t>
  </si>
  <si>
    <t>783222110R00</t>
  </si>
  <si>
    <t xml:space="preserve">Nátěry kov.stavebních doplňk.konstrukcí syntetické 2x email,  </t>
  </si>
  <si>
    <t>kryt radiátoru : 2,5*0,96*2*7</t>
  </si>
  <si>
    <t>2,5*1,5*2*9</t>
  </si>
  <si>
    <t>783626210R00</t>
  </si>
  <si>
    <t>Nátěry truhlářských výrobků syntetické lazurovací, 2x lakování</t>
  </si>
  <si>
    <t xml:space="preserve">obložení stěn : </t>
  </si>
  <si>
    <t>783903811R00</t>
  </si>
  <si>
    <t>Ostatní práce odmaštění chemickými rozpuštědly</t>
  </si>
  <si>
    <t>Odkaz na mn. položky pořadí 71 : 105,00000</t>
  </si>
  <si>
    <t>783904811R00</t>
  </si>
  <si>
    <t>Ostatní práce odrezivění kovových konstrukcí</t>
  </si>
  <si>
    <t>Odkaz na mn. položky pořadí 70 : 3,90000</t>
  </si>
  <si>
    <t>784191301R00</t>
  </si>
  <si>
    <t>Příprava povrchu Penetrace (napouštění) podkladu protiplísňová, jednonásobná</t>
  </si>
  <si>
    <t>800-784</t>
  </si>
  <si>
    <t>102,105 : 34,86+(15,41+1,8)*2*2,75-2,5*(2,36+2,53)*5</t>
  </si>
  <si>
    <t>104 : 137,4+(21,05+6,35)*2*2,56-2,5*2,36*5</t>
  </si>
  <si>
    <t>112 : 392,86+(26,9+14,5)*2*6,8-2,5*4*9-2,5*2,53*5</t>
  </si>
  <si>
    <t>784195612R00</t>
  </si>
  <si>
    <t>Malby z malířských směsí protiplísňové,  , bílé, dvojnásobné, Hmota nátěrová typ: malířská;  funkce: dekorační, fungicidní;  vrstva: vrchní;  interiér;  bělost (BaSO4) = 92 %;  ředidlo: voda;  spotřeba (1 vrst...</t>
  </si>
  <si>
    <t>Odkaz na mn. položky pořadí 75 : 1150,85300</t>
  </si>
  <si>
    <t>979086112R00</t>
  </si>
  <si>
    <t xml:space="preserve">Vodorovná doprava suti a vybouraných hmot nakládání nebo překládání suti a vybouraných hmot na dopravní prostředek při vodorovné dopravě,  ,  </t>
  </si>
  <si>
    <t>832-1</t>
  </si>
  <si>
    <t>Přesun suti</t>
  </si>
  <si>
    <t>POL8_</t>
  </si>
  <si>
    <t>bez naložení, s vyložením a hrubým urovnáním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</si>
  <si>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</si>
  <si>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</si>
  <si>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</si>
  <si>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</si>
  <si>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</si>
  <si>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</si>
  <si>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</si>
  <si>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</si>
  <si>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979990162R00</t>
  </si>
  <si>
    <t>Poplatek za skládku dřevo+sklo, skupina 17 09 04 z Katalogu odpadů</t>
  </si>
  <si>
    <t>005122 R</t>
  </si>
  <si>
    <t>Provozní vlivy</t>
  </si>
  <si>
    <t>Soubor</t>
  </si>
  <si>
    <t>VRN</t>
  </si>
  <si>
    <t>POL99_1</t>
  </si>
  <si>
    <t>005124010R</t>
  </si>
  <si>
    <t>Koordinační činnost</t>
  </si>
  <si>
    <t>POL99_2</t>
  </si>
  <si>
    <t>005121 R</t>
  </si>
  <si>
    <t>Zařízení staveniště</t>
  </si>
  <si>
    <t>005211080R</t>
  </si>
  <si>
    <t xml:space="preserve">Bezpečnostní a hygienická opatření na staveništi </t>
  </si>
  <si>
    <t>SUM</t>
  </si>
  <si>
    <t>END</t>
  </si>
  <si>
    <t>342255024R00</t>
  </si>
  <si>
    <t>Příčky z cihel a tvárnic nepálených příčky z příčkovek pórobetonových tloušťky 100 mm</t>
  </si>
  <si>
    <t>zazdívka dveří 202-203 : 1*2,1</t>
  </si>
  <si>
    <t>342255028R00</t>
  </si>
  <si>
    <t>Příčky z cihel a tvárnic nepálených příčky z příčkovek pórobetonových tloušťky 150 mm</t>
  </si>
  <si>
    <t>107 : 1,1*1,25</t>
  </si>
  <si>
    <t>109,110 : 0,9*1,25*2</t>
  </si>
  <si>
    <t>210 : 1,1*1,25</t>
  </si>
  <si>
    <t>211,213 : 0,8*1,25*2</t>
  </si>
  <si>
    <t>342948111R00</t>
  </si>
  <si>
    <t>Kotvení příček ke konstrukci kotvami na hmoždinky</t>
  </si>
  <si>
    <t>zazdívka dveří 202-203 : 2,1*2</t>
  </si>
  <si>
    <t>Odkaz na mn. položky pořadí 6 : 41,40000</t>
  </si>
  <si>
    <t>Odkaz na mn. položky pořadí 8 : 271,37813*0,15</t>
  </si>
  <si>
    <t>Odkaz na mn. položky pořadí 9 : 74,20800</t>
  </si>
  <si>
    <t>612403399RT2</t>
  </si>
  <si>
    <t>Hrubá výplň rýh ve stěnách, jakoukoliv maltou maltou ze suchých směsí_x000D_
 jakékoliv šířky</t>
  </si>
  <si>
    <t>jakékoliv šířky rýhy,</t>
  </si>
  <si>
    <t>ZTI : (2,5+8+2,5)*0,2</t>
  </si>
  <si>
    <t>UT : 12*0,25</t>
  </si>
  <si>
    <t>612421615R00</t>
  </si>
  <si>
    <t>Omítky vnitřní stěn vápenné nebo vápenocementové v podlaží i ve schodišti hrubé zatřené</t>
  </si>
  <si>
    <t xml:space="preserve">pod obklad : </t>
  </si>
  <si>
    <t>107,108 : ((2,5+1,5)*2*0,6*2)*1,5*2</t>
  </si>
  <si>
    <t>109,110 : ((0,9+1,5)*2-0,6)*1,5*2</t>
  </si>
  <si>
    <t>612421637R00</t>
  </si>
  <si>
    <t>Omítky vnitřní stěn vápenné nebo vápenocementové v podlaží i ve schodišti štukové</t>
  </si>
  <si>
    <t>zazdívka dveří 202-203 : 1*2,1*2</t>
  </si>
  <si>
    <t>101 : (8,55+8,355)*2*2,56</t>
  </si>
  <si>
    <t>103,106 : (5,975+5,23)*2*2,75</t>
  </si>
  <si>
    <t>107,108 : (2,5+1,5)*2*1,03*2</t>
  </si>
  <si>
    <t>109,110 : (0,9+1,5)*2*1,03*2</t>
  </si>
  <si>
    <t>111 : (5,8+3,45)*2*2,53</t>
  </si>
  <si>
    <t>204 : (2,97+6,82+1)*2*0,8</t>
  </si>
  <si>
    <t>210,212 : (2,5+1,5)*2*1,3*2</t>
  </si>
  <si>
    <t>211,213 : (0,8+1,5)*2*1,3*2</t>
  </si>
  <si>
    <t>622300131R00</t>
  </si>
  <si>
    <t>Příprava podkladu vyrovnání podkladu tmelem tl. do 5 mm, včetně dodávky materiálu</t>
  </si>
  <si>
    <t>204 : (2,97+6,82+1)*2*2-0,8*1,97*2</t>
  </si>
  <si>
    <t>210,212 : ((2,5+1,5)*2-0,6)*1,5*2</t>
  </si>
  <si>
    <t>211,213 : ((0,8+1,5)*2-0,6)*1,5*2</t>
  </si>
  <si>
    <t>631312611R00</t>
  </si>
  <si>
    <t xml:space="preserve">Mazanina z betonu prostého tl. přes 50 do 80 mm třídy C 16/20,  </t>
  </si>
  <si>
    <t>(z kameniva) hlazená dřevěným hladítkem</t>
  </si>
  <si>
    <t>S3 - 204 : 8,31*0,08</t>
  </si>
  <si>
    <t>631311131R00</t>
  </si>
  <si>
    <t>Doplnění mazanin betonem prostým o ploše jednotlivě do 1 m2 tloušťky přes 80 mm</t>
  </si>
  <si>
    <t>prostým betonem (s dodáním hmot) bez potěru,</t>
  </si>
  <si>
    <t>107,108 : (3,48+3,75)*0,12*0,5</t>
  </si>
  <si>
    <t>109,110 : 1,2*2*0,12</t>
  </si>
  <si>
    <t>rýha v podlaze pro UT : 72*0,2*0,1</t>
  </si>
  <si>
    <t>631319161R00</t>
  </si>
  <si>
    <t xml:space="preserve">Příplatek za přehlazení povrchu tloušťka mazaniny do 80 mm </t>
  </si>
  <si>
    <t>betonové mazaniny min. B 10 ocelovým hladítkem s poprášením cementem pro konečnou úpravu mazaniny</t>
  </si>
  <si>
    <t>Odkaz na mn. položky pořadí 10 : 0,66480</t>
  </si>
  <si>
    <t>632411130R00</t>
  </si>
  <si>
    <t>Potěr ze suchých směsí samonivelační anhydritový, tloušťky 30 mm, bez penetrace</t>
  </si>
  <si>
    <t>s rozprostřením a uhlazením</t>
  </si>
  <si>
    <t>Odkaz na mn. položky pořadí 14 : 76,71000</t>
  </si>
  <si>
    <t>632411906R00</t>
  </si>
  <si>
    <t xml:space="preserve">Potěr ze suchých směsí nátěr velmi savých podkladů penetrační,  </t>
  </si>
  <si>
    <t>skladba S2 : 10,97+6,97+3,48+1,2*2+3,75+20,01</t>
  </si>
  <si>
    <t>S3 : 8,31</t>
  </si>
  <si>
    <t>S4 : 19,5-8,31+3,48+3,75+1,2*2</t>
  </si>
  <si>
    <t>892855T00</t>
  </si>
  <si>
    <t>Kamerová prohlídka ležaté kanalizace v délce 30 m</t>
  </si>
  <si>
    <t>101-111 : 22,57+10,97+10,5+6,97+3,48+3,75+1,2+1,2+20,01</t>
  </si>
  <si>
    <t>965042121R00</t>
  </si>
  <si>
    <t>Bourání podkladů pod dlažby nebo litých celistvých dlažeb a mazanin  betonových nebo z litého asfaltu, tloušťky do 100 mm, plochy do 1 m2</t>
  </si>
  <si>
    <t xml:space="preserve">lité teraco 40-50 mm tloušťky : </t>
  </si>
  <si>
    <t>103,106-111 : (10,97+6,97+3,48+1,2*2+3,75+20,01)*0,05</t>
  </si>
  <si>
    <t>S4 2NP : (19,5-8,31+3,48+3,75+1,2*2)*0,05</t>
  </si>
  <si>
    <t>204 : 8,31*0,1</t>
  </si>
  <si>
    <t>965042231R00</t>
  </si>
  <si>
    <t>Bourání podkladů pod dlažby nebo litých celistvých dlažeb a mazanin  betonových nebo z litého asfaltu, tloušťky přes 100 mm, plochy do 4 m2</t>
  </si>
  <si>
    <t>965081713RT1</t>
  </si>
  <si>
    <t>Bourání podlah z keramických dlaždic, tloušťky do 10 mm, plochy přes 1 m2</t>
  </si>
  <si>
    <t>bez podkladního lože, s jakoukoliv výplní spár</t>
  </si>
  <si>
    <t>204 - S3 : 8,31</t>
  </si>
  <si>
    <t>D3 : 1</t>
  </si>
  <si>
    <t>D4 : 2</t>
  </si>
  <si>
    <t>D5 : 2</t>
  </si>
  <si>
    <t>D6 : 2</t>
  </si>
  <si>
    <t>2NP  D1 : 10</t>
  </si>
  <si>
    <t>D2 : 2</t>
  </si>
  <si>
    <t>D3 : 2</t>
  </si>
  <si>
    <t>202-203 : 1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</si>
  <si>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</si>
  <si>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</si>
  <si>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202-203 : 0,9*2,05</t>
  </si>
  <si>
    <t>970031035R00</t>
  </si>
  <si>
    <t>Jádrové vrtání, kruhové prostupy v cihelném zdivu jádrové vrtání, d 35-39 mm</t>
  </si>
  <si>
    <t>prostupy pro ZTI : 7*0,15</t>
  </si>
  <si>
    <t>974031154R00</t>
  </si>
  <si>
    <t>Vysekání rýh v jakémkoliv zdivu cihelném v ploše_x000D_
 do hloubky 100 mm, šířky do 150 mm</t>
  </si>
  <si>
    <t>ZTI : 2,5+8+2,5</t>
  </si>
  <si>
    <t>974031155R00</t>
  </si>
  <si>
    <t>Vysekání rýh v jakémkoliv zdivu cihelném v ploše_x000D_
 do hloubky 100 mm, šířky do 200 mm</t>
  </si>
  <si>
    <t>UT : 12</t>
  </si>
  <si>
    <t>974042555R00</t>
  </si>
  <si>
    <t>Vysekání rýh v podlaze betonové do hloubky 100 mm, šířky do 200 mm</t>
  </si>
  <si>
    <t>nebo dlažbě s betonovým podkladem</t>
  </si>
  <si>
    <t>60+4+4+4</t>
  </si>
  <si>
    <t>978013191R00</t>
  </si>
  <si>
    <t>Otlučení omítek vápenných nebo vápenocementových vnitřních s vyškrabáním spár, s očištěním zdiva stěn, v rozsahu do 100 %</t>
  </si>
  <si>
    <t>978059521R00</t>
  </si>
  <si>
    <t>Odsekání a odebrání obkladů stěn z obkládaček vnitřních z jakýchkoliv materiálů, plochy do 2 m2</t>
  </si>
  <si>
    <t>včetně otlučení podkladní omítky až na zdivo,</t>
  </si>
  <si>
    <t>107,108 : 2,6*1,5*2</t>
  </si>
  <si>
    <t>204  pozn 4 : (2,97+6,82+1)*2*2-0,8*1,97*2</t>
  </si>
  <si>
    <t>210,212 : 2,6*1,5*2</t>
  </si>
  <si>
    <t>711111001RZ1</t>
  </si>
  <si>
    <t>Provedení izolace proti zemní vlhkosti natěradly za studena na ploše vodorovné nátěrem penetračním, 1 x nátěr, včetně dodávky penetračního laku ALP</t>
  </si>
  <si>
    <t>800-711</t>
  </si>
  <si>
    <t>107,108 : (3,48+3,75)*0,5</t>
  </si>
  <si>
    <t>109,110 : 1,2*2</t>
  </si>
  <si>
    <t>711141559RZ3</t>
  </si>
  <si>
    <t xml:space="preserve">Provedení izolace proti zemní vlhkosti pásy přitavením vodorovná, 1 vrstva, s dodávkou izolačního pásu se skleněnou nebo polyesterovou vložkou,  </t>
  </si>
  <si>
    <t>Odkaz na mn. položky pořadí 35 : 6,01500</t>
  </si>
  <si>
    <t>711212012RT3</t>
  </si>
  <si>
    <t>Izolace proti vodě stěrka hydroizolační vyztužená tkaninou pružná</t>
  </si>
  <si>
    <t>107 : 3,48+(2,5+1,5)*2*0,2</t>
  </si>
  <si>
    <t>108 : 3,75+(2,5+1,5)*2*0,2</t>
  </si>
  <si>
    <t>109,110 : (1,2+(0,9+1,5)*2*0,2)*2</t>
  </si>
  <si>
    <t>204 - S3 - vrstva 2x : (8,31+9,61*0,2)*2</t>
  </si>
  <si>
    <t>711212601RT2</t>
  </si>
  <si>
    <t>Izolace proti vodě doplňky_x000D_
 těsnicí pás š.100 mm do spoje podlaha-stěna</t>
  </si>
  <si>
    <t>107 : (2,5+1,5)*2</t>
  </si>
  <si>
    <t>108 : (2,5+1,5)*2</t>
  </si>
  <si>
    <t>109,110 : (0,9+1,5)*2*2</t>
  </si>
  <si>
    <t>204 - S3 : 9,61*2</t>
  </si>
  <si>
    <t>711212602RT2</t>
  </si>
  <si>
    <t>Izolace proti vodě doplňky_x000D_
 těsnicí roh do spoje podlaha stěna</t>
  </si>
  <si>
    <t>1NP : 8+4+4+4</t>
  </si>
  <si>
    <t>2NP : 16*2</t>
  </si>
  <si>
    <t>711212611RT2</t>
  </si>
  <si>
    <t>Izolace proti vodě doplňky_x000D_
 těsnicí pás šířky 100 mm do svislých koutů</t>
  </si>
  <si>
    <t>1NP : (8+4+4+4)*0,2</t>
  </si>
  <si>
    <t>2NP : 16*0,2*2</t>
  </si>
  <si>
    <t>712300951RT2</t>
  </si>
  <si>
    <t>Oprava povlakové krytiny střech plochých do 10° oprava boulí NAIP pásy přitavením</t>
  </si>
  <si>
    <t>příplatek za správkový kus,</t>
  </si>
  <si>
    <t>oprava místně poškozené izolace proti vodě v konstrukci podlahy 1NP - 10% : (137,4+34,86+392,86)*0,1</t>
  </si>
  <si>
    <t>998711201R00</t>
  </si>
  <si>
    <t>Přesun hmot pro izolace proti vodě svisle do 6 m</t>
  </si>
  <si>
    <t>50 m vodorovně měřeno od těžiště půdorysné plochy skládky do těžiště půdorysné plochy objektu</t>
  </si>
  <si>
    <t>1NP : 6</t>
  </si>
  <si>
    <t>2NP : 14</t>
  </si>
  <si>
    <t>54915362R</t>
  </si>
  <si>
    <t>sada kování posuvných dveří zámek, miska kulatá; uzamykání z jedné strany; chrom matný</t>
  </si>
  <si>
    <t>611601201R</t>
  </si>
  <si>
    <t>dveře vnitřní š = 600 mm; h = 1 970,0 mm; laminátové; otevíravé; počet křídel 1; plné; dekor dub, buk, olše, javor, třešeň, bílá, šedá, ořech, wenge, kalvados, merano, titan</t>
  </si>
  <si>
    <t>1NP : 4</t>
  </si>
  <si>
    <t>2NP : 4</t>
  </si>
  <si>
    <t>771578011R00</t>
  </si>
  <si>
    <t>Montáž podlah vnitřních z dlaždic keramických Zvláštní úpravy spár spára podlaha-stěna silikonem</t>
  </si>
  <si>
    <t>800-771</t>
  </si>
  <si>
    <t>103,106 : 23,2</t>
  </si>
  <si>
    <t>107 : 8</t>
  </si>
  <si>
    <t>108 : 8</t>
  </si>
  <si>
    <t>109,110 : 4,6*2</t>
  </si>
  <si>
    <t>111 : 18,5+3,8</t>
  </si>
  <si>
    <t>204 : (2,97+6,82+1)*2</t>
  </si>
  <si>
    <t>210,212 : (2,5+1,5)*2*2</t>
  </si>
  <si>
    <t>211,213 : (0,8+1,5)*2*2</t>
  </si>
  <si>
    <t>7719</t>
  </si>
  <si>
    <t>Dodávka a osazení zrcadla 600x900 mm (nad umyvadla)</t>
  </si>
  <si>
    <t>771570014RAI</t>
  </si>
  <si>
    <t>Dlažba z dlaždic keramických 30 x 30 cm, položených do tmele,  , bez dodávky dlažby</t>
  </si>
  <si>
    <t>AP-PSV</t>
  </si>
  <si>
    <t>Agregovaná položka</t>
  </si>
  <si>
    <t>POL2_</t>
  </si>
  <si>
    <t>103,106-111 : 10,97+6,97+3,48+3,75+1,2*2+20,01</t>
  </si>
  <si>
    <t>204 : 19,5</t>
  </si>
  <si>
    <t>210,212 : 3,48+3,75</t>
  </si>
  <si>
    <t>211,213 : 1,2*2</t>
  </si>
  <si>
    <t>597642031R</t>
  </si>
  <si>
    <t>dlažba keramická š = 300 mm; l = 300 mm; h = 9,0 mm; protiskluzová úprava; pro interiér i exteriér</t>
  </si>
  <si>
    <t>Odkaz na mn. položky pořadí 54 : 76,71000</t>
  </si>
  <si>
    <t>Koeficient : 0,08</t>
  </si>
  <si>
    <t>998771201R00</t>
  </si>
  <si>
    <t>Přesun hmot pro podlahy z dlaždic v objektech výšky do 6 m</t>
  </si>
  <si>
    <t>773200940R00</t>
  </si>
  <si>
    <t>Opravy teracových obkladů schodišť poškozených hran stupňů nebo schodnic</t>
  </si>
  <si>
    <t>800-773</t>
  </si>
  <si>
    <t>998773201R00</t>
  </si>
  <si>
    <t>Přesun hmot pro podlahy teracové v objektech výšky do 6 m</t>
  </si>
  <si>
    <t>781497111RS3</t>
  </si>
  <si>
    <t xml:space="preserve">Lišty k obkladům profil ukončovací leštěný hliník, uložení do tmele, výška profilu 10 mm,  </t>
  </si>
  <si>
    <t>107,108 : 2*8</t>
  </si>
  <si>
    <t>781470014RAI</t>
  </si>
  <si>
    <t xml:space="preserve">Obklad vnitřní keramický 300 x 300 mm, do malty, bez dodávky obkladu,  </t>
  </si>
  <si>
    <t>z dlaždic keramických kladených do malty, včetně spárování a podílu práce v omezeném prostoru a na malých plochách.</t>
  </si>
  <si>
    <t>210,212 : ((2,5+1,5)*2-0,6*2)*1,5*2</t>
  </si>
  <si>
    <t>597813708R</t>
  </si>
  <si>
    <t>obklad keramický š = 250 mm; l = 330 mm; h = 7,0 mm; pro interiér; barva světle šedá; mat</t>
  </si>
  <si>
    <t>Odkaz na mn. položky pořadí 60 : 113,80800</t>
  </si>
  <si>
    <t>998781201R00</t>
  </si>
  <si>
    <t>Přesun hmot pro obklady keramické v objektech výšky do 6 m</t>
  </si>
  <si>
    <t>Odkaz na mn. položky pořadí 64 : 23,40000</t>
  </si>
  <si>
    <t>D3 : 1,4</t>
  </si>
  <si>
    <t>D4 : 1,1*2</t>
  </si>
  <si>
    <t>D5,D6 : 1,1*4</t>
  </si>
  <si>
    <t>2NP : 1,1*14</t>
  </si>
  <si>
    <t>101 : 22,57+(8,55+8,355)*2*2,56</t>
  </si>
  <si>
    <t>105 : 10,5</t>
  </si>
  <si>
    <t>103,106 : 10,97+6,97+(5,975+5,23)*2*2,75</t>
  </si>
  <si>
    <t>107,108 : 3,48+3,75+(2,5+1,5)*2*1,03*2</t>
  </si>
  <si>
    <t>109,110 : 1,2+1,2+(0,9+1,5)*2*1,03*2</t>
  </si>
  <si>
    <t>111 : 20,01+(5,8+3,45)*2*2,53</t>
  </si>
  <si>
    <t>204 : 19,5+(2,97+6,82+1)*2*0,8</t>
  </si>
  <si>
    <t>210 : 3,48+(2,5+1,5)*2*1,3</t>
  </si>
  <si>
    <t>212 : 3,75+(2,5+1,5)*2*1,3</t>
  </si>
  <si>
    <t>211,213 : (1,2+(0,8+1,5)*2*1,3)*2</t>
  </si>
  <si>
    <t>Malby z malířských směsí protiplísňové,  , bílé, dvojnásobné</t>
  </si>
  <si>
    <t>Odkaz na mn. položky pořadí 67 : 381,15810</t>
  </si>
  <si>
    <t>721140802R00</t>
  </si>
  <si>
    <t>Demontáž potrubí z litinových trub do DN 100</t>
  </si>
  <si>
    <t>800-721</t>
  </si>
  <si>
    <t>POL1_7</t>
  </si>
  <si>
    <t>odpadního nebo dešťového,</t>
  </si>
  <si>
    <t>721176102R00</t>
  </si>
  <si>
    <t>Potrubí HT připojovací vnější průměr D 40 mm, tloušťka stěny 1,8 mm, DN 40</t>
  </si>
  <si>
    <t>včetně tvarovek, objímek. Bez zednických výpomocí.</t>
  </si>
  <si>
    <t>8+4</t>
  </si>
  <si>
    <t>721176103R00</t>
  </si>
  <si>
    <t>Potrubí HT připojovací vnější průměr D 50 mm, tloušťka stěny 1,8 mm, DN 50</t>
  </si>
  <si>
    <t>721176104R00</t>
  </si>
  <si>
    <t>Potrubí HT připojovací vnější průměr D 75 mm, tloušťka stěny 1,9 mm, DN 70</t>
  </si>
  <si>
    <t>721176105R00</t>
  </si>
  <si>
    <t>Potrubí HT připojovací vnější průměr D 110 mm, tloušťka stěny 2,7 mm, DN 100</t>
  </si>
  <si>
    <t>721194104R00</t>
  </si>
  <si>
    <t>Zřízení přípojek na potrubí D 40 mm, materiál ve specifikaci</t>
  </si>
  <si>
    <t>vyvedení a upevnění odpadních výpustek,</t>
  </si>
  <si>
    <t>721194105R00</t>
  </si>
  <si>
    <t>Zřízení přípojek na potrubí D 50 mm, materiál ve specifikaci</t>
  </si>
  <si>
    <t>721194109R00</t>
  </si>
  <si>
    <t>Zřízení přípojek na potrubí D 110  mm, materiál ve specifikaci</t>
  </si>
  <si>
    <t>721223424RT1</t>
  </si>
  <si>
    <t>Vpusť podlahová se zápachovou uzávěrkou průměr 50, 75 110 mm, se svislým odtokem,147x147mm/138x138mm, včetně dodávky materiálu</t>
  </si>
  <si>
    <t>721290111R00</t>
  </si>
  <si>
    <t>Zkouška těsnosti kanalizace v objektech vodou, DN 125</t>
  </si>
  <si>
    <t>12+1+10+6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</si>
  <si>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</si>
  <si>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</si>
  <si>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</si>
  <si>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722130801R00</t>
  </si>
  <si>
    <t>Demontáž potrubí z ocelových trubek závitových do DN 25</t>
  </si>
  <si>
    <t>8+9+10+10</t>
  </si>
  <si>
    <t>722172411R00</t>
  </si>
  <si>
    <t>Potrubí z plastických hmot polypropylenové potrubí PP-R, D 20 mm, s 2,8 mm, PN 16, polyfúzně svařované, včetně zednických výpomocí</t>
  </si>
  <si>
    <t>včetně tvarovek, bez zednických výpomocí</t>
  </si>
  <si>
    <t>16+4+6+8+9</t>
  </si>
  <si>
    <t>722172412R00</t>
  </si>
  <si>
    <t>Potrubí z plastických hmot polypropylenové potrubí PP-R, D 25 mm, s 3,5 mm, PN 16, polyfúzně svařované, včetně zednických výpomocí</t>
  </si>
  <si>
    <t>722172413R00</t>
  </si>
  <si>
    <t>Potrubí z plastických hmot polypropylenové potrubí PP-R, D 32 mm, s 4,4 mm, PN 16, polyfúzně svařované, včetně zednických výpomocí</t>
  </si>
  <si>
    <t>722181212RT7</t>
  </si>
  <si>
    <t>Izolace vodovodního potrubí návleková z trubic z pěnového polyetylenu, tloušťka stěny 9 mm, d 22 mm</t>
  </si>
  <si>
    <t>722181212RT8</t>
  </si>
  <si>
    <t>Izolace vodovodního potrubí návleková z trubic z pěnového polyetylenu, tloušťka stěny 9 mm, d 25 mm</t>
  </si>
  <si>
    <t>722181212RU1</t>
  </si>
  <si>
    <t>Izolace vodovodního potrubí návleková z trubic z pěnového polyetylenu, tloušťka stěny 9 mm, d 32 mm</t>
  </si>
  <si>
    <t>722191133R00</t>
  </si>
  <si>
    <t>Hadice flexibilní sanitární, DN 15, délky 500 mm</t>
  </si>
  <si>
    <t>soubor</t>
  </si>
  <si>
    <t>722220111R00</t>
  </si>
  <si>
    <t>Nástěnka nátrubková mosazná pro výtokový ventil, vnitřní závit, DN 15, PN 10, včetně dodávky materiálu</t>
  </si>
  <si>
    <t>722220121R00</t>
  </si>
  <si>
    <t>Nástěnka nátrubková mosazná pro baterii, vnitřní závit, DN 15, PN 10, včetně dodávky materiálu</t>
  </si>
  <si>
    <t>pár</t>
  </si>
  <si>
    <t>722235161R00</t>
  </si>
  <si>
    <t>Kohout kulový, mosazný, vnitřní-vnější závit, DN 15, PN 25, včetně dodávky materiálu</t>
  </si>
  <si>
    <t>722280106R00</t>
  </si>
  <si>
    <t>Tlakové zkoušky vodovodního potrubí do DN 32</t>
  </si>
  <si>
    <t>43+4+6</t>
  </si>
  <si>
    <t>722290234R00</t>
  </si>
  <si>
    <t>Proplach a dezinfekce vodovodního potrubí do DN 80</t>
  </si>
  <si>
    <t>998733201R00</t>
  </si>
  <si>
    <t>Přesun hmot pro rozvody potrubí v objektech výšky do 6 m</t>
  </si>
  <si>
    <t>800-731</t>
  </si>
  <si>
    <t>725014121RT1</t>
  </si>
  <si>
    <t>Klozetové mísy závěsné, bilé, hluboké splachování, zadní, včetně sedátka, šířka 360 mm, hloubka 560 mm, výška 400 mm</t>
  </si>
  <si>
    <t>RTS 17/ I</t>
  </si>
  <si>
    <t>725016101R00</t>
  </si>
  <si>
    <t>Pisoár diturvitový, bílý, s otvorem pro ventil, s oplachovacím ventilem , včetně dodávky materiálu</t>
  </si>
  <si>
    <t>725017134R00</t>
  </si>
  <si>
    <t>Umyvadlo na šrouby, bílé, šířka 600 mm, hloubka 450 mm</t>
  </si>
  <si>
    <t>725019103R00</t>
  </si>
  <si>
    <t>Výlevka diturvitová s plastovou mřížkou, závěsná</t>
  </si>
  <si>
    <t>725110811R00</t>
  </si>
  <si>
    <t>Demontáž klozetů splachovacích</t>
  </si>
  <si>
    <t>725119401R00</t>
  </si>
  <si>
    <t>Doplňky Montáž doplňků zařízení záchodů předstěnový systém</t>
  </si>
  <si>
    <t>725122817R00</t>
  </si>
  <si>
    <t>Demontáž pisoárů bez nádrže + 1 záchodkem</t>
  </si>
  <si>
    <t>725210821R00</t>
  </si>
  <si>
    <t>Demontáž umyvadel umyvadel bez výtokových armatur</t>
  </si>
  <si>
    <t>725330820R00</t>
  </si>
  <si>
    <t>Demontáž výlevek diturvitových</t>
  </si>
  <si>
    <t>bez výtokových armatur a bez nádrže a splachovacího potrubí,</t>
  </si>
  <si>
    <t>725820801R00</t>
  </si>
  <si>
    <t>Demontáž baterií nástěnných do G 3/4"</t>
  </si>
  <si>
    <t>725820802R00</t>
  </si>
  <si>
    <t>Demontáž baterií stojánkových do 1otvoru</t>
  </si>
  <si>
    <t>725823121RT2</t>
  </si>
  <si>
    <t>Baterie umyvadlové a dřezové umyvadlová, stojánková, ruční ovládání s otvíráním odpadu, nadstandardní, včetně dodávky materiálu</t>
  </si>
  <si>
    <t>725825114RT2</t>
  </si>
  <si>
    <t>Baterie umyvadlové a dřezové dřezová, nástěnná, ruční ovládání, nadstandardní</t>
  </si>
  <si>
    <t>RTS 17/ II</t>
  </si>
  <si>
    <t>725845111RT2</t>
  </si>
  <si>
    <t>Baterie sprchová nástěnná, ruční ovládání bez příslušentsví, nadstandarní, včetně dodávky materiálu</t>
  </si>
  <si>
    <t>RTS 20/ II</t>
  </si>
  <si>
    <t>725860213R00</t>
  </si>
  <si>
    <t>Zápachová uzávěrka (sifon) pro zařizovací předměty D 32, 40 mm x 5/4"; pro umyvadla; PP; příslušenství krycí růžice odtoku, zpětný uzávěr, včetně dodávky materiálu</t>
  </si>
  <si>
    <t>R01</t>
  </si>
  <si>
    <t>Sprchová souprava (hadice, posuvný držák, tyč, ruční růžice) bez baterie</t>
  </si>
  <si>
    <t>POL3_0</t>
  </si>
  <si>
    <t>R02</t>
  </si>
  <si>
    <t xml:space="preserve">Tlačný ventil podomítkový pisoárový </t>
  </si>
  <si>
    <t>R03</t>
  </si>
  <si>
    <t xml:space="preserve">Tlačítko pro závěsné WC </t>
  </si>
  <si>
    <t>R04</t>
  </si>
  <si>
    <t>Dávkovač tekutého mýdla nerez (umyvadla) vč.montáže</t>
  </si>
  <si>
    <t>286967561</t>
  </si>
  <si>
    <t>Modul-WC Kombifix ovládání zepředu UP320, h=108 cm</t>
  </si>
  <si>
    <t>Kalkul</t>
  </si>
  <si>
    <t>286967601</t>
  </si>
  <si>
    <t>Modul-výlevka Duofix, h=130 cm</t>
  </si>
  <si>
    <t>998725201R00</t>
  </si>
  <si>
    <t>Přesun hmot pro zařizovací předměty v objektech výšky do 6 m</t>
  </si>
  <si>
    <t>vodorovně do 50 m</t>
  </si>
  <si>
    <t>VRN0</t>
  </si>
  <si>
    <t>Ztížené výrobní podmínky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</si>
  <si>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</si>
  <si>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</si>
  <si>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</si>
  <si>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</si>
  <si>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</si>
  <si>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</si>
  <si>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</si>
  <si>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005121R</t>
  </si>
  <si>
    <t>VRN5</t>
  </si>
  <si>
    <t>Provoz investora</t>
  </si>
  <si>
    <t>VRN6</t>
  </si>
  <si>
    <t>Kompletační činnost (IČD)</t>
  </si>
  <si>
    <t>VRN7</t>
  </si>
  <si>
    <t>Rezerva rozpočtu</t>
  </si>
  <si>
    <t>713400821R00</t>
  </si>
  <si>
    <t>Odstranění tepelné izolace potrubí pásy nebo foĺiemi_x000D_
 potrubí</t>
  </si>
  <si>
    <t>73+99+34+21+107+6+66</t>
  </si>
  <si>
    <t>722182011R00</t>
  </si>
  <si>
    <t>Montáž tepelné izolace potrubí lepicí páska, sponky, do DN 25</t>
  </si>
  <si>
    <t>73+99+34</t>
  </si>
  <si>
    <t>722182014R00</t>
  </si>
  <si>
    <t>Montáž tepelné izolace potrubí lepicí páska, sponky, přes DN 25 do DN 40</t>
  </si>
  <si>
    <t>21+107+6</t>
  </si>
  <si>
    <t>722182016R00</t>
  </si>
  <si>
    <t>Montáž tepelné izolace potrubí lepicí páska, sponky, přes DN 40 do DN 80</t>
  </si>
  <si>
    <t xml:space="preserve">Izolační pouzdro na potrubí d15/20 </t>
  </si>
  <si>
    <t xml:space="preserve">Izolační pouzdro na potrubí d18/30 </t>
  </si>
  <si>
    <t xml:space="preserve">Izolační pouzdro na potrubí d22/30 </t>
  </si>
  <si>
    <t xml:space="preserve">Izolační pouzdro na potrubí d28/40 </t>
  </si>
  <si>
    <t>R05</t>
  </si>
  <si>
    <t xml:space="preserve">Izolační pouzdro na potrubí d35/50 </t>
  </si>
  <si>
    <t>R06</t>
  </si>
  <si>
    <t xml:space="preserve">Izolační pouzdro na potrubí d42/50 </t>
  </si>
  <si>
    <t>R07</t>
  </si>
  <si>
    <t xml:space="preserve">Izolační pouzdro na potrubí d54/50 </t>
  </si>
  <si>
    <t>73+145+34</t>
  </si>
  <si>
    <t>722130802R00</t>
  </si>
  <si>
    <t>Demontáž potrubí z ocelových trubek závitových přes DN 25 do DN 40</t>
  </si>
  <si>
    <t>21+106+6</t>
  </si>
  <si>
    <t>722130803R00</t>
  </si>
  <si>
    <t>Demontáž potrubí z ocelových trubek závitových přes DN 40 do DN 50</t>
  </si>
  <si>
    <t>722220864R00</t>
  </si>
  <si>
    <t>Demontáž armatur závitových se dvěma závity, G 2"</t>
  </si>
  <si>
    <t>732420812R00</t>
  </si>
  <si>
    <t>Demontáž čerpadel oběhových spirálních(do potrubí) DN 40</t>
  </si>
  <si>
    <t>732420912R00</t>
  </si>
  <si>
    <t>Opravy oběhových čerpadel spirálních (do potrubí) DN 40</t>
  </si>
  <si>
    <t>zpětná montáž</t>
  </si>
  <si>
    <t>733113113R00</t>
  </si>
  <si>
    <t>Potrubí z trubek závitových příplatek k ceně za zhotovení přípojky z ocelových trubek závitových,  ,  , DN 15</t>
  </si>
  <si>
    <t>733113114R00</t>
  </si>
  <si>
    <t>Potrubí z trubek závitových příplatek k ceně za zhotovení přípojky z ocelových trubek závitových,  ,  , DN 20</t>
  </si>
  <si>
    <t>733113115R00</t>
  </si>
  <si>
    <t>Potrubí z trubek závitových příplatek k ceně za zhotovení přípojky z ocelových trubek závitových,  ,  , DN 25</t>
  </si>
  <si>
    <t>733113116R00</t>
  </si>
  <si>
    <t>Potrubí z trubek závitových příplatek k ceně za zhotovení přípojky z ocelových trubek závitových,  ,  , DN 32</t>
  </si>
  <si>
    <t>722160222R00</t>
  </si>
  <si>
    <t>Potrubí z měděných trubek včetně závěsů D 15 mm, s 1,0 mm</t>
  </si>
  <si>
    <t>RTS 14/ II</t>
  </si>
  <si>
    <t>a zednických prací,</t>
  </si>
  <si>
    <t>722160223R00</t>
  </si>
  <si>
    <t>Potrubí z měděných trubek včetně závěsů D 18 mm, s 1,0 mm</t>
  </si>
  <si>
    <t>733163104R00</t>
  </si>
  <si>
    <t>Potrubí z měděných trubek měděné potrubí, D 22 mm, s 1,0 mm, pájení pomocí kapilárních pájecích tvarovek</t>
  </si>
  <si>
    <t>722160226R00</t>
  </si>
  <si>
    <t>Potrubí z měděných trubek včetně závěsů D 28 mm, s 1,5 mm</t>
  </si>
  <si>
    <t>722160228R00</t>
  </si>
  <si>
    <t>Potrubí z měděných trubek včetně závěsů D 35 mm, s 1,5 mm</t>
  </si>
  <si>
    <t>722160229R00</t>
  </si>
  <si>
    <t xml:space="preserve">Potrubí z měděných trubek včetně závěsů </t>
  </si>
  <si>
    <t>RTS 13/ II</t>
  </si>
  <si>
    <t>722160233R00</t>
  </si>
  <si>
    <t>Potrubí z měděných trubek včetně závěsů D 54 mm, s 2,0 mm</t>
  </si>
  <si>
    <t>733190106R00</t>
  </si>
  <si>
    <t>Tlakové zkoušky potrubí ocelových závitových, plastových, měděných do DN 32</t>
  </si>
  <si>
    <t>73+145+34+20,8</t>
  </si>
  <si>
    <t>733190107R00</t>
  </si>
  <si>
    <t>Tlakové zkoušky potrubí ocelových závitových, plastových, měděných přes DN 32 do DN 40</t>
  </si>
  <si>
    <t>106,6+5,2</t>
  </si>
  <si>
    <t>733190109R00</t>
  </si>
  <si>
    <t>Tlakové zkoušky potrubí ocelových závitových, plastových, měděných přes DN 50 do DN 65</t>
  </si>
  <si>
    <t>R08</t>
  </si>
  <si>
    <t>Chemické vyčištění upraveného systému náklady na chemii</t>
  </si>
  <si>
    <t>l</t>
  </si>
  <si>
    <t>R09</t>
  </si>
  <si>
    <t>Chemické vyčištění upraveného systému náklady na práci</t>
  </si>
  <si>
    <t>734209103RT3</t>
  </si>
  <si>
    <t>Montáž závitové armatury kulového kohoutu vypouštěcího, s jedním závitem, G 1/2"</t>
  </si>
  <si>
    <t>RTS 11/ I</t>
  </si>
  <si>
    <t>734209118R00</t>
  </si>
  <si>
    <t>Montáž závitové armatury se dvěma závity, G 2", bez dodávky materiálu</t>
  </si>
  <si>
    <t>734211112R00</t>
  </si>
  <si>
    <t>Ventil odvzdušňovací, ruční, mosazný, PN 6, DN 8, včetně dodávky materiálu</t>
  </si>
  <si>
    <t>734221672R00</t>
  </si>
  <si>
    <t xml:space="preserve">Hlavice termostatická hlavice,  ,  ,  ,  ,  ,  ,  </t>
  </si>
  <si>
    <t>734226212R00</t>
  </si>
  <si>
    <t>Ventil termostatický, dvouregulační, přímý, mosazný, DN 15, bez termostatické hlavice, PN 10, vnější závit, včetně dodávky materiálu</t>
  </si>
  <si>
    <t>734233126R00</t>
  </si>
  <si>
    <t>Kohout kulový, mosazný, DN 50, PN 35, vnitřní-vnitřní, včetně dodávky materiálu</t>
  </si>
  <si>
    <t>734265122R00</t>
  </si>
  <si>
    <t>Šroubení regulační a uzavírací, přímé, mosazné, DN 15, PN 16, včetně dodávky materiálu</t>
  </si>
  <si>
    <t>734265317R00</t>
  </si>
  <si>
    <t>Šroubení topenářské, přímé, mosazné, DN 50, PN 16, včetně dodávky materiálu</t>
  </si>
  <si>
    <t>734293226R00</t>
  </si>
  <si>
    <t>Filtr mosazný, DN 50, PN 20, vnitřní-vnitřní závit, včetně dodávky materiálu</t>
  </si>
  <si>
    <t>998734201R00</t>
  </si>
  <si>
    <t>Přesun hmot pro armatury v objektech výšky do 6 m</t>
  </si>
  <si>
    <t>735000912R00</t>
  </si>
  <si>
    <t>Regulace otopného systému při opravách vyregulování dvojregulačních ventilů a kohoutů s termostatickým ovládáním</t>
  </si>
  <si>
    <t>735111810R00</t>
  </si>
  <si>
    <t>Demontáž radiátorů litinových článkových</t>
  </si>
  <si>
    <t>735118110R00</t>
  </si>
  <si>
    <t>Otopná tělesa litinová článková doplňkové práce tlaková zkouška - vodou</t>
  </si>
  <si>
    <t>735159210R00</t>
  </si>
  <si>
    <t>Otopná tělesa panelová montáž dvouřadých, délky do 1140 mm, bez dodávky materiálu</t>
  </si>
  <si>
    <t>735191905R00</t>
  </si>
  <si>
    <t>Ostatní opravy otopných těles odvzdušnění _x000D_
 otopných těles</t>
  </si>
  <si>
    <t>735191910R00</t>
  </si>
  <si>
    <t>Ostatní opravy otopných těles napuštění vody do otopného systému včetně potrubí (bez kotle a ohříváků)_x000D_
 otopných těles</t>
  </si>
  <si>
    <t>735192911R00</t>
  </si>
  <si>
    <t>Ostatní opravy otopných těles zpětná montáž otopných těles článkových_x000D_
 litinových</t>
  </si>
  <si>
    <t>735494811R00</t>
  </si>
  <si>
    <t>Vypuštění vody z otopných soustav bez kotlů, ohříváků, zásobníků a nádrží</t>
  </si>
  <si>
    <t>( bez kotlů, ohříváků, zásobníků a nádrží )</t>
  </si>
  <si>
    <t>48460450.OR</t>
  </si>
  <si>
    <t>těleso otopné deskové ocelové; čelní deska profilovaná; v = 500 mm; l = 400 mm; hloubka tělesa 80 mm; způsob připojení spodní, boční a kombinované; multifunkční s ventilem; typ dvojitý s jedním konvektorovým plechem; počet desek 2; tepel.výkon 491 W</t>
  </si>
  <si>
    <t>48460482.OR</t>
  </si>
  <si>
    <t>těleso otopné deskové ocelové; čelní deska profilovaná; v = 600 mm; l = 400 mm; hloubka tělesa 80 mm; způsob připojení spodní, boční a kombinované; multifunkční s ventilem; typ dvojitý s jedním konvektorovým plechem; počet desek 2; tepel.výkon 543 W</t>
  </si>
  <si>
    <t>998735201R00</t>
  </si>
  <si>
    <t>Přesun hmot pro otopná tělesa v objektech výšky do 6 m</t>
  </si>
  <si>
    <t>783324340R00</t>
  </si>
  <si>
    <t>Nátěry otopných těles syntetické litinových radiátorů, základní + dvojnásobné s 2x emailováním</t>
  </si>
  <si>
    <t>783903812R00</t>
  </si>
  <si>
    <t>Ostatní práce odmaštění saponáty</t>
  </si>
  <si>
    <t>979011111R00</t>
  </si>
  <si>
    <t>Svislá doprava suti a vybouraných hmot za prvé podlaží nad nebo pod základním podlažím</t>
  </si>
  <si>
    <t>POL1_9</t>
  </si>
  <si>
    <t>979011121R00</t>
  </si>
  <si>
    <t>Svislá doprava suti a vybouraných hmot příplatek za každé další podlaží</t>
  </si>
  <si>
    <t>979081121RT2</t>
  </si>
  <si>
    <t>979082212R00</t>
  </si>
  <si>
    <t>Vodorovná doprava suti po suchu s naložením a se složením na vzdálenost do 50 m</t>
  </si>
  <si>
    <t>822-1</t>
  </si>
  <si>
    <t>979084219R00</t>
  </si>
  <si>
    <t>Vodorovná doprava vybouraných hmot po suchu příplatek k ceně za každých dalších i započatých 5 km přes 5 km</t>
  </si>
  <si>
    <t>979999999R00</t>
  </si>
  <si>
    <t>Poplatek za skládku suti s 10 % příměsí, skupina 17 01 07 z Katalogu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</si>
</sst>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sheetProtection password="C226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92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5" t="s">
        <v>41</v>
      </c>
      <c r="C1" s="236"/>
      <c r="D1" s="236"/>
      <c r="E1" s="236"/>
      <c r="F1" s="236"/>
      <c r="G1" s="236"/>
      <c r="H1" s="236"/>
      <c r="I1" s="236"/>
      <c r="J1" s="237"/>
    </row>
    <row r="2" spans="1:15" ht="36" customHeight="1" x14ac:dyDescent="0.2">
      <c r="A2" s="2"/>
      <c r="B2" s="76" t="s">
        <v>22</v>
      </c>
      <c r="C2" s="77"/>
      <c r="D2" s="78" t="s">
        <v>44</v>
      </c>
      <c r="E2" s="241" t="s">
        <v>45</v>
      </c>
      <c r="F2" s="242"/>
      <c r="G2" s="242"/>
      <c r="H2" s="242"/>
      <c r="I2" s="242"/>
      <c r="J2" s="243"/>
      <c r="O2" s="1"/>
    </row>
    <row r="3" spans="1:15" ht="27" hidden="1" customHeight="1" x14ac:dyDescent="0.2">
      <c r="A3" s="2"/>
      <c r="B3" s="79"/>
      <c r="C3" s="77"/>
      <c r="D3" s="80"/>
      <c r="E3" s="244"/>
      <c r="F3" s="245"/>
      <c r="G3" s="245"/>
      <c r="H3" s="245"/>
      <c r="I3" s="245"/>
      <c r="J3" s="246"/>
    </row>
    <row r="4" spans="1:15" ht="23.25" customHeight="1" x14ac:dyDescent="0.2">
      <c r="A4" s="2"/>
      <c r="B4" s="81"/>
      <c r="C4" s="82"/>
      <c r="D4" s="83"/>
      <c r="E4" s="225"/>
      <c r="F4" s="225"/>
      <c r="G4" s="225"/>
      <c r="H4" s="225"/>
      <c r="I4" s="225"/>
      <c r="J4" s="226"/>
    </row>
    <row r="5" spans="1:15" ht="24" customHeight="1" x14ac:dyDescent="0.2">
      <c r="A5" s="2"/>
      <c r="B5" s="31" t="s">
        <v>42</v>
      </c>
      <c r="D5" s="229"/>
      <c r="E5" s="230"/>
      <c r="F5" s="230"/>
      <c r="G5" s="230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1"/>
      <c r="E6" s="232"/>
      <c r="F6" s="232"/>
      <c r="G6" s="23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3"/>
      <c r="F7" s="234"/>
      <c r="G7" s="23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8"/>
      <c r="E11" s="248"/>
      <c r="F11" s="248"/>
      <c r="G11" s="248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4"/>
      <c r="E12" s="224"/>
      <c r="F12" s="224"/>
      <c r="G12" s="224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7"/>
      <c r="F13" s="228"/>
      <c r="G13" s="228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7"/>
      <c r="F15" s="247"/>
      <c r="G15" s="249"/>
      <c r="H15" s="249"/>
      <c r="I15" s="249" t="s">
        <v>29</v>
      </c>
      <c r="J15" s="250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13"/>
      <c r="F16" s="214"/>
      <c r="G16" s="213"/>
      <c r="H16" s="214"/>
      <c r="I16" s="213">
        <f>SUMIF(F59:F88,A16,I59:I88)+SUMIF(F59:F88,"PSU",I59:I88)</f>
        <v>0</v>
      </c>
      <c r="J16" s="215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13"/>
      <c r="F17" s="214"/>
      <c r="G17" s="213"/>
      <c r="H17" s="214"/>
      <c r="I17" s="213">
        <f>SUMIF(F59:F88,A17,I59:I88)</f>
        <v>0</v>
      </c>
      <c r="J17" s="215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13"/>
      <c r="F18" s="214"/>
      <c r="G18" s="213"/>
      <c r="H18" s="214"/>
      <c r="I18" s="213">
        <f>SUMIF(F59:F88,A18,I59:I88)</f>
        <v>0</v>
      </c>
      <c r="J18" s="215"/>
    </row>
    <row r="19" spans="1:10" ht="23.25" customHeight="1" x14ac:dyDescent="0.2">
      <c r="A19" s="138" t="s">
        <v>128</v>
      </c>
      <c r="B19" s="38" t="s">
        <v>27</v>
      </c>
      <c r="C19" s="62"/>
      <c r="D19" s="63"/>
      <c r="E19" s="213"/>
      <c r="F19" s="214"/>
      <c r="G19" s="213"/>
      <c r="H19" s="214"/>
      <c r="I19" s="213">
        <f>SUMIF(F59:F88,A19,I59:I88)</f>
        <v>0</v>
      </c>
      <c r="J19" s="215"/>
    </row>
    <row r="20" spans="1:10" ht="23.25" customHeight="1" x14ac:dyDescent="0.2">
      <c r="A20" s="138" t="s">
        <v>129</v>
      </c>
      <c r="B20" s="38" t="s">
        <v>28</v>
      </c>
      <c r="C20" s="62"/>
      <c r="D20" s="63"/>
      <c r="E20" s="213"/>
      <c r="F20" s="214"/>
      <c r="G20" s="213"/>
      <c r="H20" s="214"/>
      <c r="I20" s="213">
        <f>SUMIF(F59:F88,A20,I59:I88)</f>
        <v>0</v>
      </c>
      <c r="J20" s="215"/>
    </row>
    <row r="21" spans="1:10" ht="23.25" customHeight="1" x14ac:dyDescent="0.2">
      <c r="A21" s="2"/>
      <c r="B21" s="48" t="s">
        <v>29</v>
      </c>
      <c r="C21" s="64"/>
      <c r="D21" s="65"/>
      <c r="E21" s="216"/>
      <c r="F21" s="251"/>
      <c r="G21" s="216"/>
      <c r="H21" s="251"/>
      <c r="I21" s="216">
        <f>SUM(I16:J20)</f>
        <v>0</v>
      </c>
      <c r="J21" s="217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11">
        <f>ZakladDPHSniVypocet</f>
        <v>0</v>
      </c>
      <c r="H23" s="212"/>
      <c r="I23" s="21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9">
        <f>IF(A24&gt;50, ROUNDUP(A23, 0), ROUNDDOWN(A23, 0))</f>
        <v>0</v>
      </c>
      <c r="H24" s="210"/>
      <c r="I24" s="21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1">
        <f>ZakladDPHZaklVypocet</f>
        <v>0</v>
      </c>
      <c r="H25" s="212"/>
      <c r="I25" s="21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8">
        <f>IF(A26&gt;50, ROUNDUP(A25, 0), ROUNDDOWN(A25, 0))</f>
        <v>0</v>
      </c>
      <c r="H26" s="239"/>
      <c r="I26" s="23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0">
        <f>CenaCelkem-(ZakladDPHSni+DPHSni+ZakladDPHZakl+DPHZakl)</f>
        <v>0</v>
      </c>
      <c r="H27" s="240"/>
      <c r="I27" s="24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9">
        <f>ZakladDPHSniVypocet+ZakladDPHZaklVypocet</f>
        <v>0</v>
      </c>
      <c r="H28" s="219"/>
      <c r="I28" s="219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8">
        <f>IF(A29&gt;50, ROUNDUP(A27, 0), ROUNDDOWN(A27, 0))</f>
        <v>0</v>
      </c>
      <c r="H29" s="218"/>
      <c r="I29" s="218"/>
      <c r="J29" s="119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0"/>
      <c r="E34" s="221"/>
      <c r="G34" s="222"/>
      <c r="H34" s="223"/>
      <c r="I34" s="223"/>
      <c r="J34" s="25"/>
    </row>
    <row r="35" spans="1:10" ht="12.75" customHeight="1" x14ac:dyDescent="0.2">
      <c r="A35" s="2"/>
      <c r="B35" s="2"/>
      <c r="D35" s="208" t="s">
        <v>2</v>
      </c>
      <c r="E35" s="20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46</v>
      </c>
      <c r="C39" s="203"/>
      <c r="D39" s="203"/>
      <c r="E39" s="203"/>
      <c r="F39" s="99">
        <f>'010 2021073-0011 Pol'!AE265+'010 2021073-0012 Pol'!AE262+'010 2021073-002 Pol'!AE88+'010 2021073-003 Pol'!AE109</f>
        <v>0</v>
      </c>
      <c r="G39" s="100">
        <f>'010 2021073-0011 Pol'!AF265+'010 2021073-0012 Pol'!AF262+'010 2021073-002 Pol'!AF88+'010 2021073-003 Pol'!AF109</f>
        <v>0</v>
      </c>
      <c r="H39" s="101">
        <f t="shared" ref="H39:H45" si="1"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customHeight="1" x14ac:dyDescent="0.2">
      <c r="A40" s="88">
        <v>2</v>
      </c>
      <c r="B40" s="103"/>
      <c r="C40" s="207" t="s">
        <v>47</v>
      </c>
      <c r="D40" s="207"/>
      <c r="E40" s="207"/>
      <c r="F40" s="104"/>
      <c r="G40" s="105"/>
      <c r="H40" s="105">
        <f t="shared" si="1"/>
        <v>0</v>
      </c>
      <c r="I40" s="105"/>
      <c r="J40" s="106"/>
    </row>
    <row r="41" spans="1:10" ht="25.5" customHeight="1" x14ac:dyDescent="0.2">
      <c r="A41" s="88">
        <v>2</v>
      </c>
      <c r="B41" s="103" t="s">
        <v>48</v>
      </c>
      <c r="C41" s="207" t="s">
        <v>49</v>
      </c>
      <c r="D41" s="207"/>
      <c r="E41" s="207"/>
      <c r="F41" s="104">
        <f>'010 2021073-0011 Pol'!AE265+'010 2021073-0012 Pol'!AE262+'010 2021073-002 Pol'!AE88+'010 2021073-003 Pol'!AE109</f>
        <v>0</v>
      </c>
      <c r="G41" s="105">
        <f>'010 2021073-0011 Pol'!AF265+'010 2021073-0012 Pol'!AF262+'010 2021073-002 Pol'!AF88+'010 2021073-003 Pol'!AF109</f>
        <v>0</v>
      </c>
      <c r="H41" s="105">
        <f t="shared" si="1"/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customHeight="1" x14ac:dyDescent="0.2">
      <c r="A42" s="88">
        <v>3</v>
      </c>
      <c r="B42" s="107" t="s">
        <v>50</v>
      </c>
      <c r="C42" s="203" t="s">
        <v>51</v>
      </c>
      <c r="D42" s="203"/>
      <c r="E42" s="203"/>
      <c r="F42" s="108">
        <f>'010 2021073-0011 Pol'!AE265</f>
        <v>0</v>
      </c>
      <c r="G42" s="101">
        <f>'010 2021073-0011 Pol'!AF265</f>
        <v>0</v>
      </c>
      <c r="H42" s="101">
        <f t="shared" si="1"/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customHeight="1" x14ac:dyDescent="0.2">
      <c r="A43" s="88">
        <v>3</v>
      </c>
      <c r="B43" s="107" t="s">
        <v>52</v>
      </c>
      <c r="C43" s="203" t="s">
        <v>53</v>
      </c>
      <c r="D43" s="203"/>
      <c r="E43" s="203"/>
      <c r="F43" s="108">
        <f>'010 2021073-0012 Pol'!AE262</f>
        <v>0</v>
      </c>
      <c r="G43" s="101">
        <f>'010 2021073-0012 Pol'!AF262</f>
        <v>0</v>
      </c>
      <c r="H43" s="101">
        <f t="shared" si="1"/>
        <v>0</v>
      </c>
      <c r="I43" s="101">
        <f>F43+G43+H43</f>
        <v>0</v>
      </c>
      <c r="J43" s="102" t="str">
        <f>IF(CenaCelkemVypocet=0,"",I43/CenaCelkemVypocet*100)</f>
        <v/>
      </c>
    </row>
    <row r="44" spans="1:10" ht="25.5" customHeight="1" x14ac:dyDescent="0.2">
      <c r="A44" s="88">
        <v>3</v>
      </c>
      <c r="B44" s="107" t="s">
        <v>54</v>
      </c>
      <c r="C44" s="203" t="s">
        <v>55</v>
      </c>
      <c r="D44" s="203"/>
      <c r="E44" s="203"/>
      <c r="F44" s="108">
        <f>'010 2021073-002 Pol'!AE88</f>
        <v>0</v>
      </c>
      <c r="G44" s="101">
        <f>'010 2021073-002 Pol'!AF88</f>
        <v>0</v>
      </c>
      <c r="H44" s="101">
        <f t="shared" si="1"/>
        <v>0</v>
      </c>
      <c r="I44" s="101">
        <f>F44+G44+H44</f>
        <v>0</v>
      </c>
      <c r="J44" s="102" t="str">
        <f>IF(CenaCelkemVypocet=0,"",I44/CenaCelkemVypocet*100)</f>
        <v/>
      </c>
    </row>
    <row r="45" spans="1:10" ht="25.5" customHeight="1" x14ac:dyDescent="0.2">
      <c r="A45" s="88">
        <v>3</v>
      </c>
      <c r="B45" s="107" t="s">
        <v>56</v>
      </c>
      <c r="C45" s="203" t="s">
        <v>57</v>
      </c>
      <c r="D45" s="203"/>
      <c r="E45" s="203"/>
      <c r="F45" s="108">
        <f>'010 2021073-003 Pol'!AE109</f>
        <v>0</v>
      </c>
      <c r="G45" s="101">
        <f>'010 2021073-003 Pol'!AF109</f>
        <v>0</v>
      </c>
      <c r="H45" s="101">
        <f t="shared" si="1"/>
        <v>0</v>
      </c>
      <c r="I45" s="101">
        <f>F45+G45+H45</f>
        <v>0</v>
      </c>
      <c r="J45" s="102" t="str">
        <f>IF(CenaCelkemVypocet=0,"",I45/CenaCelkemVypocet*100)</f>
        <v/>
      </c>
    </row>
    <row r="46" spans="1:10" ht="25.5" customHeight="1" x14ac:dyDescent="0.2">
      <c r="A46" s="88"/>
      <c r="B46" s="204" t="s">
        <v>58</v>
      </c>
      <c r="C46" s="205"/>
      <c r="D46" s="205"/>
      <c r="E46" s="206"/>
      <c r="F46" s="109">
        <f>SUMIF(A39:A45,"=1",F39:F45)</f>
        <v>0</v>
      </c>
      <c r="G46" s="110">
        <f>SUMIF(A39:A45,"=1",G39:G45)</f>
        <v>0</v>
      </c>
      <c r="H46" s="110">
        <f>SUMIF(A39:A45,"=1",H39:H45)</f>
        <v>0</v>
      </c>
      <c r="I46" s="110">
        <f>SUMIF(A39:A45,"=1",I39:I45)</f>
        <v>0</v>
      </c>
      <c r="J46" s="111">
        <f>SUMIF(A39:A45,"=1",J39:J45)</f>
        <v>0</v>
      </c>
    </row>
    <row r="48" spans="1:10" x14ac:dyDescent="0.2">
      <c r="A48" t="s">
        <v>60</v>
      </c>
      <c r="B48" t="s">
        <v>61</v>
      </c>
    </row>
    <row r="49" spans="1:10" x14ac:dyDescent="0.2">
      <c r="A49" t="s">
        <v>62</v>
      </c>
      <c r="B49" t="s">
        <v>63</v>
      </c>
    </row>
    <row r="50" spans="1:10" x14ac:dyDescent="0.2">
      <c r="A50" t="s">
        <v>64</v>
      </c>
      <c r="B50" t="s">
        <v>65</v>
      </c>
    </row>
    <row r="51" spans="1:10" x14ac:dyDescent="0.2">
      <c r="A51" t="s">
        <v>64</v>
      </c>
      <c r="B51" t="s">
        <v>66</v>
      </c>
    </row>
    <row r="52" spans="1:10" x14ac:dyDescent="0.2">
      <c r="A52" t="s">
        <v>64</v>
      </c>
      <c r="B52" t="s">
        <v>67</v>
      </c>
    </row>
    <row r="53" spans="1:10" x14ac:dyDescent="0.2">
      <c r="A53" t="s">
        <v>64</v>
      </c>
      <c r="B53" t="s">
        <v>68</v>
      </c>
    </row>
    <row r="56" spans="1:10" ht="15.75" x14ac:dyDescent="0.25">
      <c r="B56" s="120" t="s">
        <v>69</v>
      </c>
    </row>
    <row r="58" spans="1:10" ht="25.5" customHeight="1" x14ac:dyDescent="0.2">
      <c r="A58" s="122"/>
      <c r="B58" s="125" t="s">
        <v>17</v>
      </c>
      <c r="C58" s="125" t="s">
        <v>5</v>
      </c>
      <c r="D58" s="126"/>
      <c r="E58" s="126"/>
      <c r="F58" s="127" t="s">
        <v>70</v>
      </c>
      <c r="G58" s="127"/>
      <c r="H58" s="127"/>
      <c r="I58" s="127" t="s">
        <v>29</v>
      </c>
      <c r="J58" s="127" t="s">
        <v>0</v>
      </c>
    </row>
    <row r="59" spans="1:10" ht="36.75" customHeight="1" x14ac:dyDescent="0.2">
      <c r="A59" s="123"/>
      <c r="B59" s="128" t="s">
        <v>71</v>
      </c>
      <c r="C59" s="201" t="s">
        <v>72</v>
      </c>
      <c r="D59" s="202"/>
      <c r="E59" s="202"/>
      <c r="F59" s="134" t="s">
        <v>24</v>
      </c>
      <c r="G59" s="135"/>
      <c r="H59" s="135"/>
      <c r="I59" s="135">
        <f>'010 2021073-0011 Pol'!G8+'010 2021073-0012 Pol'!G8</f>
        <v>0</v>
      </c>
      <c r="J59" s="132" t="str">
        <f>IF(I89=0,"",I59/I89*100)</f>
        <v/>
      </c>
    </row>
    <row r="60" spans="1:10" ht="36.75" customHeight="1" x14ac:dyDescent="0.2">
      <c r="A60" s="123"/>
      <c r="B60" s="128" t="s">
        <v>73</v>
      </c>
      <c r="C60" s="201" t="s">
        <v>74</v>
      </c>
      <c r="D60" s="202"/>
      <c r="E60" s="202"/>
      <c r="F60" s="134" t="s">
        <v>24</v>
      </c>
      <c r="G60" s="135"/>
      <c r="H60" s="135"/>
      <c r="I60" s="135">
        <f>'010 2021073-0011 Pol'!G15</f>
        <v>0</v>
      </c>
      <c r="J60" s="132" t="str">
        <f>IF(I89=0,"",I60/I89*100)</f>
        <v/>
      </c>
    </row>
    <row r="61" spans="1:10" ht="36.75" customHeight="1" x14ac:dyDescent="0.2">
      <c r="A61" s="123"/>
      <c r="B61" s="128" t="s">
        <v>75</v>
      </c>
      <c r="C61" s="201" t="s">
        <v>76</v>
      </c>
      <c r="D61" s="202"/>
      <c r="E61" s="202"/>
      <c r="F61" s="134" t="s">
        <v>24</v>
      </c>
      <c r="G61" s="135"/>
      <c r="H61" s="135"/>
      <c r="I61" s="135">
        <f>'010 2021073-0011 Pol'!G18</f>
        <v>0</v>
      </c>
      <c r="J61" s="132" t="str">
        <f>IF(I89=0,"",I61/I89*100)</f>
        <v/>
      </c>
    </row>
    <row r="62" spans="1:10" ht="36.75" customHeight="1" x14ac:dyDescent="0.2">
      <c r="A62" s="123"/>
      <c r="B62" s="128" t="s">
        <v>77</v>
      </c>
      <c r="C62" s="201" t="s">
        <v>78</v>
      </c>
      <c r="D62" s="202"/>
      <c r="E62" s="202"/>
      <c r="F62" s="134" t="s">
        <v>24</v>
      </c>
      <c r="G62" s="135"/>
      <c r="H62" s="135"/>
      <c r="I62" s="135">
        <f>'010 2021073-0011 Pol'!G21+'010 2021073-0012 Pol'!G21</f>
        <v>0</v>
      </c>
      <c r="J62" s="132" t="str">
        <f>IF(I89=0,"",I62/I89*100)</f>
        <v/>
      </c>
    </row>
    <row r="63" spans="1:10" ht="36.75" customHeight="1" x14ac:dyDescent="0.2">
      <c r="A63" s="123"/>
      <c r="B63" s="128" t="s">
        <v>79</v>
      </c>
      <c r="C63" s="201" t="s">
        <v>80</v>
      </c>
      <c r="D63" s="202"/>
      <c r="E63" s="202"/>
      <c r="F63" s="134" t="s">
        <v>24</v>
      </c>
      <c r="G63" s="135"/>
      <c r="H63" s="135"/>
      <c r="I63" s="135">
        <f>'010 2021073-0011 Pol'!G42+'010 2021073-0012 Pol'!G50</f>
        <v>0</v>
      </c>
      <c r="J63" s="132" t="str">
        <f>IF(I89=0,"",I63/I89*100)</f>
        <v/>
      </c>
    </row>
    <row r="64" spans="1:10" ht="36.75" customHeight="1" x14ac:dyDescent="0.2">
      <c r="A64" s="123"/>
      <c r="B64" s="128" t="s">
        <v>81</v>
      </c>
      <c r="C64" s="201" t="s">
        <v>82</v>
      </c>
      <c r="D64" s="202"/>
      <c r="E64" s="202"/>
      <c r="F64" s="134" t="s">
        <v>24</v>
      </c>
      <c r="G64" s="135"/>
      <c r="H64" s="135"/>
      <c r="I64" s="135">
        <f>'010 2021073-0011 Pol'!G48+'010 2021073-0012 Pol'!G70</f>
        <v>0</v>
      </c>
      <c r="J64" s="132" t="str">
        <f>IF(I89=0,"",I64/I89*100)</f>
        <v/>
      </c>
    </row>
    <row r="65" spans="1:10" ht="36.75" customHeight="1" x14ac:dyDescent="0.2">
      <c r="A65" s="123"/>
      <c r="B65" s="128" t="s">
        <v>83</v>
      </c>
      <c r="C65" s="201" t="s">
        <v>84</v>
      </c>
      <c r="D65" s="202"/>
      <c r="E65" s="202"/>
      <c r="F65" s="134" t="s">
        <v>24</v>
      </c>
      <c r="G65" s="135"/>
      <c r="H65" s="135"/>
      <c r="I65" s="135">
        <f>'010 2021073-0011 Pol'!G51+'010 2021073-0012 Pol'!G74</f>
        <v>0</v>
      </c>
      <c r="J65" s="132" t="str">
        <f>IF(I89=0,"",I65/I89*100)</f>
        <v/>
      </c>
    </row>
    <row r="66" spans="1:10" ht="36.75" customHeight="1" x14ac:dyDescent="0.2">
      <c r="A66" s="123"/>
      <c r="B66" s="128" t="s">
        <v>85</v>
      </c>
      <c r="C66" s="201" t="s">
        <v>86</v>
      </c>
      <c r="D66" s="202"/>
      <c r="E66" s="202"/>
      <c r="F66" s="134" t="s">
        <v>24</v>
      </c>
      <c r="G66" s="135"/>
      <c r="H66" s="135"/>
      <c r="I66" s="135">
        <f>'010 2021073-0011 Pol'!G56+'010 2021073-0012 Pol'!G76</f>
        <v>0</v>
      </c>
      <c r="J66" s="132" t="str">
        <f>IF(I89=0,"",I66/I89*100)</f>
        <v/>
      </c>
    </row>
    <row r="67" spans="1:10" ht="36.75" customHeight="1" x14ac:dyDescent="0.2">
      <c r="A67" s="123"/>
      <c r="B67" s="128" t="s">
        <v>87</v>
      </c>
      <c r="C67" s="201" t="s">
        <v>88</v>
      </c>
      <c r="D67" s="202"/>
      <c r="E67" s="202"/>
      <c r="F67" s="134" t="s">
        <v>24</v>
      </c>
      <c r="G67" s="135"/>
      <c r="H67" s="135"/>
      <c r="I67" s="135">
        <f>'010 2021073-0011 Pol'!G67+'010 2021073-0012 Pol'!G79</f>
        <v>0</v>
      </c>
      <c r="J67" s="132" t="str">
        <f>IF(I89=0,"",I67/I89*100)</f>
        <v/>
      </c>
    </row>
    <row r="68" spans="1:10" ht="36.75" customHeight="1" x14ac:dyDescent="0.2">
      <c r="A68" s="123"/>
      <c r="B68" s="128" t="s">
        <v>89</v>
      </c>
      <c r="C68" s="201" t="s">
        <v>90</v>
      </c>
      <c r="D68" s="202"/>
      <c r="E68" s="202"/>
      <c r="F68" s="134" t="s">
        <v>24</v>
      </c>
      <c r="G68" s="135"/>
      <c r="H68" s="135"/>
      <c r="I68" s="135">
        <f>'010 2021073-0011 Pol'!G89+'010 2021073-0012 Pol'!G131</f>
        <v>0</v>
      </c>
      <c r="J68" s="132" t="str">
        <f>IF(I89=0,"",I68/I89*100)</f>
        <v/>
      </c>
    </row>
    <row r="69" spans="1:10" ht="36.75" customHeight="1" x14ac:dyDescent="0.2">
      <c r="A69" s="123"/>
      <c r="B69" s="128" t="s">
        <v>91</v>
      </c>
      <c r="C69" s="201" t="s">
        <v>92</v>
      </c>
      <c r="D69" s="202"/>
      <c r="E69" s="202"/>
      <c r="F69" s="134" t="s">
        <v>25</v>
      </c>
      <c r="G69" s="135"/>
      <c r="H69" s="135"/>
      <c r="I69" s="135">
        <f>'010 2021073-0012 Pol'!G134</f>
        <v>0</v>
      </c>
      <c r="J69" s="132" t="str">
        <f>IF(I89=0,"",I69/I89*100)</f>
        <v/>
      </c>
    </row>
    <row r="70" spans="1:10" ht="36.75" customHeight="1" x14ac:dyDescent="0.2">
      <c r="A70" s="123"/>
      <c r="B70" s="128" t="s">
        <v>93</v>
      </c>
      <c r="C70" s="201" t="s">
        <v>94</v>
      </c>
      <c r="D70" s="202"/>
      <c r="E70" s="202"/>
      <c r="F70" s="134" t="s">
        <v>25</v>
      </c>
      <c r="G70" s="135"/>
      <c r="H70" s="135"/>
      <c r="I70" s="135">
        <f>'010 2021073-0011 Pol'!G92+'010 2021073-003 Pol'!G8</f>
        <v>0</v>
      </c>
      <c r="J70" s="132" t="str">
        <f>IF(I89=0,"",I70/I89*100)</f>
        <v/>
      </c>
    </row>
    <row r="71" spans="1:10" ht="36.75" customHeight="1" x14ac:dyDescent="0.2">
      <c r="A71" s="123"/>
      <c r="B71" s="128" t="s">
        <v>95</v>
      </c>
      <c r="C71" s="201" t="s">
        <v>96</v>
      </c>
      <c r="D71" s="202"/>
      <c r="E71" s="202"/>
      <c r="F71" s="134" t="s">
        <v>25</v>
      </c>
      <c r="G71" s="135"/>
      <c r="H71" s="135"/>
      <c r="I71" s="135">
        <f>'010 2021073-002 Pol'!G8</f>
        <v>0</v>
      </c>
      <c r="J71" s="132" t="str">
        <f>IF(I89=0,"",I71/I89*100)</f>
        <v/>
      </c>
    </row>
    <row r="72" spans="1:10" ht="36.75" customHeight="1" x14ac:dyDescent="0.2">
      <c r="A72" s="123"/>
      <c r="B72" s="128" t="s">
        <v>97</v>
      </c>
      <c r="C72" s="201" t="s">
        <v>98</v>
      </c>
      <c r="D72" s="202"/>
      <c r="E72" s="202"/>
      <c r="F72" s="134" t="s">
        <v>25</v>
      </c>
      <c r="G72" s="135"/>
      <c r="H72" s="135"/>
      <c r="I72" s="135">
        <f>'010 2021073-002 Pol'!G31+'010 2021073-003 Pol'!G25</f>
        <v>0</v>
      </c>
      <c r="J72" s="132" t="str">
        <f>IF(I89=0,"",I72/I89*100)</f>
        <v/>
      </c>
    </row>
    <row r="73" spans="1:10" ht="36.75" customHeight="1" x14ac:dyDescent="0.2">
      <c r="A73" s="123"/>
      <c r="B73" s="128" t="s">
        <v>99</v>
      </c>
      <c r="C73" s="201" t="s">
        <v>100</v>
      </c>
      <c r="D73" s="202"/>
      <c r="E73" s="202"/>
      <c r="F73" s="134" t="s">
        <v>25</v>
      </c>
      <c r="G73" s="135"/>
      <c r="H73" s="135"/>
      <c r="I73" s="135">
        <f>'010 2021073-002 Pol'!G53</f>
        <v>0</v>
      </c>
      <c r="J73" s="132" t="str">
        <f>IF(I89=0,"",I73/I89*100)</f>
        <v/>
      </c>
    </row>
    <row r="74" spans="1:10" ht="36.75" customHeight="1" x14ac:dyDescent="0.2">
      <c r="A74" s="123"/>
      <c r="B74" s="128" t="s">
        <v>101</v>
      </c>
      <c r="C74" s="201" t="s">
        <v>102</v>
      </c>
      <c r="D74" s="202"/>
      <c r="E74" s="202"/>
      <c r="F74" s="134" t="s">
        <v>25</v>
      </c>
      <c r="G74" s="135"/>
      <c r="H74" s="135"/>
      <c r="I74" s="135">
        <f>'010 2021073-003 Pol'!G32</f>
        <v>0</v>
      </c>
      <c r="J74" s="132" t="str">
        <f>IF(I89=0,"",I74/I89*100)</f>
        <v/>
      </c>
    </row>
    <row r="75" spans="1:10" ht="36.75" customHeight="1" x14ac:dyDescent="0.2">
      <c r="A75" s="123"/>
      <c r="B75" s="128" t="s">
        <v>103</v>
      </c>
      <c r="C75" s="201" t="s">
        <v>104</v>
      </c>
      <c r="D75" s="202"/>
      <c r="E75" s="202"/>
      <c r="F75" s="134" t="s">
        <v>25</v>
      </c>
      <c r="G75" s="135"/>
      <c r="H75" s="135"/>
      <c r="I75" s="135">
        <f>'010 2021073-003 Pol'!G36</f>
        <v>0</v>
      </c>
      <c r="J75" s="132" t="str">
        <f>IF(I89=0,"",I75/I89*100)</f>
        <v/>
      </c>
    </row>
    <row r="76" spans="1:10" ht="36.75" customHeight="1" x14ac:dyDescent="0.2">
      <c r="A76" s="123"/>
      <c r="B76" s="128" t="s">
        <v>105</v>
      </c>
      <c r="C76" s="201" t="s">
        <v>106</v>
      </c>
      <c r="D76" s="202"/>
      <c r="E76" s="202"/>
      <c r="F76" s="134" t="s">
        <v>25</v>
      </c>
      <c r="G76" s="135"/>
      <c r="H76" s="135"/>
      <c r="I76" s="135">
        <f>'010 2021073-003 Pol'!G63</f>
        <v>0</v>
      </c>
      <c r="J76" s="132" t="str">
        <f>IF(I89=0,"",I76/I89*100)</f>
        <v/>
      </c>
    </row>
    <row r="77" spans="1:10" ht="36.75" customHeight="1" x14ac:dyDescent="0.2">
      <c r="A77" s="123"/>
      <c r="B77" s="128" t="s">
        <v>107</v>
      </c>
      <c r="C77" s="201" t="s">
        <v>108</v>
      </c>
      <c r="D77" s="202"/>
      <c r="E77" s="202"/>
      <c r="F77" s="134" t="s">
        <v>25</v>
      </c>
      <c r="G77" s="135"/>
      <c r="H77" s="135"/>
      <c r="I77" s="135">
        <f>'010 2021073-003 Pol'!G74</f>
        <v>0</v>
      </c>
      <c r="J77" s="132" t="str">
        <f>IF(I89=0,"",I77/I89*100)</f>
        <v/>
      </c>
    </row>
    <row r="78" spans="1:10" ht="36.75" customHeight="1" x14ac:dyDescent="0.2">
      <c r="A78" s="123"/>
      <c r="B78" s="128" t="s">
        <v>109</v>
      </c>
      <c r="C78" s="201" t="s">
        <v>110</v>
      </c>
      <c r="D78" s="202"/>
      <c r="E78" s="202"/>
      <c r="F78" s="134" t="s">
        <v>25</v>
      </c>
      <c r="G78" s="135"/>
      <c r="H78" s="135"/>
      <c r="I78" s="135">
        <f>'010 2021073-0011 Pol'!G104+'010 2021073-0012 Pol'!G161</f>
        <v>0</v>
      </c>
      <c r="J78" s="132" t="str">
        <f>IF(I89=0,"",I78/I89*100)</f>
        <v/>
      </c>
    </row>
    <row r="79" spans="1:10" ht="36.75" customHeight="1" x14ac:dyDescent="0.2">
      <c r="A79" s="123"/>
      <c r="B79" s="128" t="s">
        <v>111</v>
      </c>
      <c r="C79" s="201" t="s">
        <v>112</v>
      </c>
      <c r="D79" s="202"/>
      <c r="E79" s="202"/>
      <c r="F79" s="134" t="s">
        <v>25</v>
      </c>
      <c r="G79" s="135"/>
      <c r="H79" s="135"/>
      <c r="I79" s="135">
        <f>'010 2021073-0011 Pol'!G192</f>
        <v>0</v>
      </c>
      <c r="J79" s="132" t="str">
        <f>IF(I89=0,"",I79/I89*100)</f>
        <v/>
      </c>
    </row>
    <row r="80" spans="1:10" ht="36.75" customHeight="1" x14ac:dyDescent="0.2">
      <c r="A80" s="123"/>
      <c r="B80" s="128" t="s">
        <v>113</v>
      </c>
      <c r="C80" s="201" t="s">
        <v>114</v>
      </c>
      <c r="D80" s="202"/>
      <c r="E80" s="202"/>
      <c r="F80" s="134" t="s">
        <v>25</v>
      </c>
      <c r="G80" s="135"/>
      <c r="H80" s="135"/>
      <c r="I80" s="135">
        <f>'010 2021073-0012 Pol'!G176</f>
        <v>0</v>
      </c>
      <c r="J80" s="132" t="str">
        <f>IF(I89=0,"",I80/I89*100)</f>
        <v/>
      </c>
    </row>
    <row r="81" spans="1:10" ht="36.75" customHeight="1" x14ac:dyDescent="0.2">
      <c r="A81" s="123"/>
      <c r="B81" s="128" t="s">
        <v>115</v>
      </c>
      <c r="C81" s="201" t="s">
        <v>116</v>
      </c>
      <c r="D81" s="202"/>
      <c r="E81" s="202"/>
      <c r="F81" s="134" t="s">
        <v>25</v>
      </c>
      <c r="G81" s="135"/>
      <c r="H81" s="135"/>
      <c r="I81" s="135">
        <f>'010 2021073-0012 Pol'!G197</f>
        <v>0</v>
      </c>
      <c r="J81" s="132" t="str">
        <f>IF(I89=0,"",I81/I89*100)</f>
        <v/>
      </c>
    </row>
    <row r="82" spans="1:10" ht="36.75" customHeight="1" x14ac:dyDescent="0.2">
      <c r="A82" s="123"/>
      <c r="B82" s="128" t="s">
        <v>117</v>
      </c>
      <c r="C82" s="201" t="s">
        <v>118</v>
      </c>
      <c r="D82" s="202"/>
      <c r="E82" s="202"/>
      <c r="F82" s="134" t="s">
        <v>25</v>
      </c>
      <c r="G82" s="135"/>
      <c r="H82" s="135"/>
      <c r="I82" s="135">
        <f>'010 2021073-0011 Pol'!G213</f>
        <v>0</v>
      </c>
      <c r="J82" s="132" t="str">
        <f>IF(I89=0,"",I82/I89*100)</f>
        <v/>
      </c>
    </row>
    <row r="83" spans="1:10" ht="36.75" customHeight="1" x14ac:dyDescent="0.2">
      <c r="A83" s="123"/>
      <c r="B83" s="128" t="s">
        <v>119</v>
      </c>
      <c r="C83" s="201" t="s">
        <v>120</v>
      </c>
      <c r="D83" s="202"/>
      <c r="E83" s="202"/>
      <c r="F83" s="134" t="s">
        <v>25</v>
      </c>
      <c r="G83" s="135"/>
      <c r="H83" s="135"/>
      <c r="I83" s="135">
        <f>'010 2021073-0012 Pol'!G201</f>
        <v>0</v>
      </c>
      <c r="J83" s="132" t="str">
        <f>IF(I89=0,"",I83/I89*100)</f>
        <v/>
      </c>
    </row>
    <row r="84" spans="1:10" ht="36.75" customHeight="1" x14ac:dyDescent="0.2">
      <c r="A84" s="123"/>
      <c r="B84" s="128" t="s">
        <v>121</v>
      </c>
      <c r="C84" s="201" t="s">
        <v>122</v>
      </c>
      <c r="D84" s="202"/>
      <c r="E84" s="202"/>
      <c r="F84" s="134" t="s">
        <v>25</v>
      </c>
      <c r="G84" s="135"/>
      <c r="H84" s="135"/>
      <c r="I84" s="135">
        <f>'010 2021073-0011 Pol'!G218+'010 2021073-0012 Pol'!G221+'010 2021073-003 Pol'!G87</f>
        <v>0</v>
      </c>
      <c r="J84" s="132" t="str">
        <f>IF(I89=0,"",I84/I89*100)</f>
        <v/>
      </c>
    </row>
    <row r="85" spans="1:10" ht="36.75" customHeight="1" x14ac:dyDescent="0.2">
      <c r="A85" s="123"/>
      <c r="B85" s="128" t="s">
        <v>123</v>
      </c>
      <c r="C85" s="201" t="s">
        <v>124</v>
      </c>
      <c r="D85" s="202"/>
      <c r="E85" s="202"/>
      <c r="F85" s="134" t="s">
        <v>25</v>
      </c>
      <c r="G85" s="135"/>
      <c r="H85" s="135"/>
      <c r="I85" s="135">
        <f>'010 2021073-0011 Pol'!G243+'010 2021073-0012 Pol'!G233</f>
        <v>0</v>
      </c>
      <c r="J85" s="132" t="str">
        <f>IF(I89=0,"",I85/I89*100)</f>
        <v/>
      </c>
    </row>
    <row r="86" spans="1:10" ht="36.75" customHeight="1" x14ac:dyDescent="0.2">
      <c r="A86" s="123"/>
      <c r="B86" s="128" t="s">
        <v>125</v>
      </c>
      <c r="C86" s="201" t="s">
        <v>126</v>
      </c>
      <c r="D86" s="202"/>
      <c r="E86" s="202"/>
      <c r="F86" s="134" t="s">
        <v>127</v>
      </c>
      <c r="G86" s="135"/>
      <c r="H86" s="135"/>
      <c r="I86" s="135">
        <f>'010 2021073-0011 Pol'!G250+'010 2021073-0012 Pol'!G247+'010 2021073-003 Pol'!G90</f>
        <v>0</v>
      </c>
      <c r="J86" s="132" t="str">
        <f>IF(I89=0,"",I86/I89*100)</f>
        <v/>
      </c>
    </row>
    <row r="87" spans="1:10" ht="36.75" customHeight="1" x14ac:dyDescent="0.2">
      <c r="A87" s="123"/>
      <c r="B87" s="128" t="s">
        <v>128</v>
      </c>
      <c r="C87" s="201" t="s">
        <v>27</v>
      </c>
      <c r="D87" s="202"/>
      <c r="E87" s="202"/>
      <c r="F87" s="134" t="s">
        <v>128</v>
      </c>
      <c r="G87" s="135"/>
      <c r="H87" s="135"/>
      <c r="I87" s="135">
        <f>'010 2021073-0011 Pol'!G258+'010 2021073-0012 Pol'!G255+'010 2021073-002 Pol'!G78+'010 2021073-003 Pol'!G99</f>
        <v>0</v>
      </c>
      <c r="J87" s="132" t="str">
        <f>IF(I89=0,"",I87/I89*100)</f>
        <v/>
      </c>
    </row>
    <row r="88" spans="1:10" ht="36.75" customHeight="1" x14ac:dyDescent="0.2">
      <c r="A88" s="123"/>
      <c r="B88" s="128" t="s">
        <v>129</v>
      </c>
      <c r="C88" s="201" t="s">
        <v>28</v>
      </c>
      <c r="D88" s="202"/>
      <c r="E88" s="202"/>
      <c r="F88" s="134" t="s">
        <v>129</v>
      </c>
      <c r="G88" s="135"/>
      <c r="H88" s="135"/>
      <c r="I88" s="135">
        <f>'010 2021073-0011 Pol'!G261+'010 2021073-0012 Pol'!G258</f>
        <v>0</v>
      </c>
      <c r="J88" s="132" t="str">
        <f>IF(I89=0,"",I88/I89*100)</f>
        <v/>
      </c>
    </row>
    <row r="89" spans="1:10" ht="25.5" customHeight="1" x14ac:dyDescent="0.2">
      <c r="A89" s="124"/>
      <c r="B89" s="129" t="s">
        <v>1</v>
      </c>
      <c r="C89" s="130"/>
      <c r="D89" s="131"/>
      <c r="E89" s="131"/>
      <c r="F89" s="136"/>
      <c r="G89" s="137"/>
      <c r="H89" s="137"/>
      <c r="I89" s="137">
        <f>SUM(I59:I88)</f>
        <v>0</v>
      </c>
      <c r="J89" s="133">
        <f>SUM(J59:J88)</f>
        <v>0</v>
      </c>
    </row>
    <row r="90" spans="1:10" x14ac:dyDescent="0.2">
      <c r="F90" s="86"/>
      <c r="G90" s="86"/>
      <c r="H90" s="86"/>
      <c r="I90" s="86"/>
      <c r="J90" s="87"/>
    </row>
    <row r="91" spans="1:10" x14ac:dyDescent="0.2">
      <c r="F91" s="86"/>
      <c r="G91" s="86"/>
      <c r="H91" s="86"/>
      <c r="I91" s="86"/>
      <c r="J91" s="87"/>
    </row>
    <row r="92" spans="1:10" x14ac:dyDescent="0.2">
      <c r="F92" s="86"/>
      <c r="G92" s="86"/>
      <c r="H92" s="86"/>
      <c r="I92" s="86"/>
      <c r="J92" s="87"/>
    </row>
  </sheetData>
  <sheetProtection password="C226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6:E86"/>
    <mergeCell ref="C87:E87"/>
    <mergeCell ref="C88:E88"/>
    <mergeCell ref="C81:E81"/>
    <mergeCell ref="C82:E82"/>
    <mergeCell ref="C83:E83"/>
    <mergeCell ref="C84:E84"/>
    <mergeCell ref="C85:E8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50" t="s">
        <v>7</v>
      </c>
      <c r="B2" s="49"/>
      <c r="C2" s="254"/>
      <c r="D2" s="254"/>
      <c r="E2" s="254"/>
      <c r="F2" s="254"/>
      <c r="G2" s="255"/>
    </row>
    <row r="3" spans="1:7" ht="24.95" customHeight="1" x14ac:dyDescent="0.2">
      <c r="A3" s="50" t="s">
        <v>8</v>
      </c>
      <c r="B3" s="49"/>
      <c r="C3" s="254"/>
      <c r="D3" s="254"/>
      <c r="E3" s="254"/>
      <c r="F3" s="254"/>
      <c r="G3" s="255"/>
    </row>
    <row r="4" spans="1:7" ht="24.95" customHeight="1" x14ac:dyDescent="0.2">
      <c r="A4" s="50" t="s">
        <v>9</v>
      </c>
      <c r="B4" s="49"/>
      <c r="C4" s="254"/>
      <c r="D4" s="254"/>
      <c r="E4" s="254"/>
      <c r="F4" s="254"/>
      <c r="G4" s="255"/>
    </row>
    <row r="5" spans="1:7" x14ac:dyDescent="0.2">
      <c r="B5" s="4"/>
      <c r="C5" s="5"/>
      <c r="D5" s="6"/>
    </row>
  </sheetData>
  <sheetProtection password="C226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07" activePane="bottomLeft" state="frozen"/>
      <selection pane="bottomLeft" activeCell="B4" sqref="B4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130</v>
      </c>
      <c r="B1" s="260"/>
      <c r="C1" s="260"/>
      <c r="D1" s="260"/>
      <c r="E1" s="260"/>
      <c r="F1" s="260"/>
      <c r="G1" s="260"/>
      <c r="AG1" t="s">
        <v>131</v>
      </c>
    </row>
    <row r="2" spans="1:60" ht="24.95" customHeight="1" x14ac:dyDescent="0.2">
      <c r="A2" s="139" t="s">
        <v>7</v>
      </c>
      <c r="B2" s="49" t="s">
        <v>44</v>
      </c>
      <c r="C2" s="261" t="s">
        <v>45</v>
      </c>
      <c r="D2" s="262"/>
      <c r="E2" s="262"/>
      <c r="F2" s="262"/>
      <c r="G2" s="263"/>
      <c r="AG2" t="s">
        <v>132</v>
      </c>
    </row>
    <row r="3" spans="1:60" ht="24.95" customHeight="1" x14ac:dyDescent="0.2">
      <c r="A3" s="139" t="s">
        <v>8</v>
      </c>
      <c r="B3" s="49" t="s">
        <v>48</v>
      </c>
      <c r="C3" s="261" t="s">
        <v>49</v>
      </c>
      <c r="D3" s="262"/>
      <c r="E3" s="262"/>
      <c r="F3" s="262"/>
      <c r="G3" s="263"/>
      <c r="AC3" s="121" t="s">
        <v>132</v>
      </c>
      <c r="AG3" t="s">
        <v>133</v>
      </c>
    </row>
    <row r="4" spans="1:60" ht="24.95" customHeight="1" x14ac:dyDescent="0.2">
      <c r="A4" s="140" t="s">
        <v>9</v>
      </c>
      <c r="B4" s="141" t="s">
        <v>50</v>
      </c>
      <c r="C4" s="264" t="s">
        <v>51</v>
      </c>
      <c r="D4" s="265"/>
      <c r="E4" s="265"/>
      <c r="F4" s="265"/>
      <c r="G4" s="266"/>
      <c r="AG4" t="s">
        <v>134</v>
      </c>
    </row>
    <row r="5" spans="1:60" x14ac:dyDescent="0.2">
      <c r="D5" s="10"/>
    </row>
    <row r="6" spans="1:60" ht="38.25" x14ac:dyDescent="0.2">
      <c r="A6" s="143" t="s">
        <v>135</v>
      </c>
      <c r="B6" s="145" t="s">
        <v>136</v>
      </c>
      <c r="C6" s="145" t="s">
        <v>137</v>
      </c>
      <c r="D6" s="144" t="s">
        <v>138</v>
      </c>
      <c r="E6" s="143" t="s">
        <v>139</v>
      </c>
      <c r="F6" s="142" t="s">
        <v>140</v>
      </c>
      <c r="G6" s="143" t="s">
        <v>29</v>
      </c>
      <c r="H6" s="146" t="s">
        <v>30</v>
      </c>
      <c r="I6" s="146" t="s">
        <v>141</v>
      </c>
      <c r="J6" s="146" t="s">
        <v>31</v>
      </c>
      <c r="K6" s="146" t="s">
        <v>142</v>
      </c>
      <c r="L6" s="146" t="s">
        <v>143</v>
      </c>
      <c r="M6" s="146" t="s">
        <v>144</v>
      </c>
      <c r="N6" s="146" t="s">
        <v>145</v>
      </c>
      <c r="O6" s="146" t="s">
        <v>146</v>
      </c>
      <c r="P6" s="146" t="s">
        <v>147</v>
      </c>
      <c r="Q6" s="146" t="s">
        <v>148</v>
      </c>
      <c r="R6" s="146" t="s">
        <v>149</v>
      </c>
      <c r="S6" s="146" t="s">
        <v>150</v>
      </c>
      <c r="T6" s="146" t="s">
        <v>151</v>
      </c>
      <c r="U6" s="146" t="s">
        <v>152</v>
      </c>
      <c r="V6" s="146" t="s">
        <v>153</v>
      </c>
      <c r="W6" s="146" t="s">
        <v>154</v>
      </c>
      <c r="X6" s="146" t="s">
        <v>155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7" t="s">
        <v>156</v>
      </c>
      <c r="B8" s="168" t="s">
        <v>71</v>
      </c>
      <c r="C8" s="190" t="s">
        <v>72</v>
      </c>
      <c r="D8" s="169"/>
      <c r="E8" s="170"/>
      <c r="F8" s="171"/>
      <c r="G8" s="171">
        <f>SUMIF(AG9:AG14,"&lt;&gt;NOR",G9:G14)</f>
        <v>0</v>
      </c>
      <c r="H8" s="171"/>
      <c r="I8" s="171">
        <f>SUM(I9:I14)</f>
        <v>0</v>
      </c>
      <c r="J8" s="171"/>
      <c r="K8" s="171">
        <f>SUM(K9:K14)</f>
        <v>0</v>
      </c>
      <c r="L8" s="171"/>
      <c r="M8" s="171">
        <f>SUM(M9:M14)</f>
        <v>0</v>
      </c>
      <c r="N8" s="170"/>
      <c r="O8" s="170">
        <f>SUM(O9:O14)</f>
        <v>0.24000000000000002</v>
      </c>
      <c r="P8" s="170"/>
      <c r="Q8" s="170">
        <f>SUM(Q9:Q14)</f>
        <v>0</v>
      </c>
      <c r="R8" s="171"/>
      <c r="S8" s="171"/>
      <c r="T8" s="172"/>
      <c r="U8" s="166"/>
      <c r="V8" s="166">
        <f>SUM(V9:V14)</f>
        <v>3.8600000000000003</v>
      </c>
      <c r="W8" s="166"/>
      <c r="X8" s="166"/>
      <c r="AG8" t="s">
        <v>157</v>
      </c>
    </row>
    <row r="9" spans="1:60" outlineLevel="1" x14ac:dyDescent="0.2">
      <c r="A9" s="174">
        <v>1</v>
      </c>
      <c r="B9" s="175" t="s">
        <v>158</v>
      </c>
      <c r="C9" s="191" t="s">
        <v>159</v>
      </c>
      <c r="D9" s="176" t="s">
        <v>160</v>
      </c>
      <c r="E9" s="177">
        <v>4.9554999999999998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4.6460000000000001E-2</v>
      </c>
      <c r="O9" s="177">
        <f>ROUND(E9*N9,2)</f>
        <v>0.23</v>
      </c>
      <c r="P9" s="177">
        <v>0</v>
      </c>
      <c r="Q9" s="177">
        <f>ROUND(E9*P9,2)</f>
        <v>0</v>
      </c>
      <c r="R9" s="179" t="s">
        <v>161</v>
      </c>
      <c r="S9" s="179" t="s">
        <v>162</v>
      </c>
      <c r="T9" s="180" t="s">
        <v>163</v>
      </c>
      <c r="U9" s="158">
        <v>0.51744999999999997</v>
      </c>
      <c r="V9" s="158">
        <f>ROUND(E9*U9,2)</f>
        <v>2.56</v>
      </c>
      <c r="W9" s="158"/>
      <c r="X9" s="158" t="s">
        <v>164</v>
      </c>
      <c r="Y9" s="147"/>
      <c r="Z9" s="147"/>
      <c r="AA9" s="147"/>
      <c r="AB9" s="147"/>
      <c r="AC9" s="147"/>
      <c r="AD9" s="147"/>
      <c r="AE9" s="147"/>
      <c r="AF9" s="147"/>
      <c r="AG9" s="147" t="s">
        <v>165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58" t="s">
        <v>166</v>
      </c>
      <c r="D10" s="259"/>
      <c r="E10" s="259"/>
      <c r="F10" s="259"/>
      <c r="G10" s="259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167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92" t="s">
        <v>168</v>
      </c>
      <c r="D11" s="160"/>
      <c r="E11" s="161">
        <v>4.9554999999999998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47"/>
      <c r="Z11" s="147"/>
      <c r="AA11" s="147"/>
      <c r="AB11" s="147"/>
      <c r="AC11" s="147"/>
      <c r="AD11" s="147"/>
      <c r="AE11" s="147"/>
      <c r="AF11" s="147"/>
      <c r="AG11" s="147" t="s">
        <v>169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4">
        <v>2</v>
      </c>
      <c r="B12" s="175" t="s">
        <v>170</v>
      </c>
      <c r="C12" s="191" t="s">
        <v>171</v>
      </c>
      <c r="D12" s="176" t="s">
        <v>172</v>
      </c>
      <c r="E12" s="177">
        <v>10.6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1.0200000000000001E-3</v>
      </c>
      <c r="O12" s="177">
        <f>ROUND(E12*N12,2)</f>
        <v>0.01</v>
      </c>
      <c r="P12" s="177">
        <v>0</v>
      </c>
      <c r="Q12" s="177">
        <f>ROUND(E12*P12,2)</f>
        <v>0</v>
      </c>
      <c r="R12" s="179" t="s">
        <v>161</v>
      </c>
      <c r="S12" s="179" t="s">
        <v>162</v>
      </c>
      <c r="T12" s="180" t="s">
        <v>163</v>
      </c>
      <c r="U12" s="158">
        <v>0.123</v>
      </c>
      <c r="V12" s="158">
        <f>ROUND(E12*U12,2)</f>
        <v>1.3</v>
      </c>
      <c r="W12" s="158"/>
      <c r="X12" s="158" t="s">
        <v>164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165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258" t="s">
        <v>173</v>
      </c>
      <c r="D13" s="259"/>
      <c r="E13" s="259"/>
      <c r="F13" s="259"/>
      <c r="G13" s="259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167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92" t="s">
        <v>174</v>
      </c>
      <c r="D14" s="160"/>
      <c r="E14" s="161">
        <v>10.6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169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x14ac:dyDescent="0.2">
      <c r="A15" s="167" t="s">
        <v>156</v>
      </c>
      <c r="B15" s="168" t="s">
        <v>73</v>
      </c>
      <c r="C15" s="190" t="s">
        <v>74</v>
      </c>
      <c r="D15" s="169"/>
      <c r="E15" s="170"/>
      <c r="F15" s="171"/>
      <c r="G15" s="171">
        <f>SUMIF(AG16:AG17,"&lt;&gt;NOR",G16:G17)</f>
        <v>0</v>
      </c>
      <c r="H15" s="171"/>
      <c r="I15" s="171">
        <f>SUM(I16:I17)</f>
        <v>0</v>
      </c>
      <c r="J15" s="171"/>
      <c r="K15" s="171">
        <f>SUM(K16:K17)</f>
        <v>0</v>
      </c>
      <c r="L15" s="171"/>
      <c r="M15" s="171">
        <f>SUM(M16:M17)</f>
        <v>0</v>
      </c>
      <c r="N15" s="170"/>
      <c r="O15" s="170">
        <f>SUM(O16:O17)</f>
        <v>0</v>
      </c>
      <c r="P15" s="170"/>
      <c r="Q15" s="170">
        <f>SUM(Q16:Q17)</f>
        <v>0</v>
      </c>
      <c r="R15" s="171"/>
      <c r="S15" s="171"/>
      <c r="T15" s="172"/>
      <c r="U15" s="166"/>
      <c r="V15" s="166">
        <f>SUM(V16:V17)</f>
        <v>0</v>
      </c>
      <c r="W15" s="166"/>
      <c r="X15" s="166"/>
      <c r="AG15" t="s">
        <v>157</v>
      </c>
    </row>
    <row r="16" spans="1:60" outlineLevel="1" x14ac:dyDescent="0.2">
      <c r="A16" s="181">
        <v>3</v>
      </c>
      <c r="B16" s="182" t="s">
        <v>175</v>
      </c>
      <c r="C16" s="193" t="s">
        <v>176</v>
      </c>
      <c r="D16" s="183" t="s">
        <v>177</v>
      </c>
      <c r="E16" s="184">
        <v>2</v>
      </c>
      <c r="F16" s="185"/>
      <c r="G16" s="186">
        <f>ROUND(E16*F16,2)</f>
        <v>0</v>
      </c>
      <c r="H16" s="185"/>
      <c r="I16" s="186">
        <f>ROUND(E16*H16,2)</f>
        <v>0</v>
      </c>
      <c r="J16" s="185"/>
      <c r="K16" s="186">
        <f>ROUND(E16*J16,2)</f>
        <v>0</v>
      </c>
      <c r="L16" s="186">
        <v>21</v>
      </c>
      <c r="M16" s="186">
        <f>G16*(1+L16/100)</f>
        <v>0</v>
      </c>
      <c r="N16" s="184">
        <v>0</v>
      </c>
      <c r="O16" s="184">
        <f>ROUND(E16*N16,2)</f>
        <v>0</v>
      </c>
      <c r="P16" s="184">
        <v>0</v>
      </c>
      <c r="Q16" s="184">
        <f>ROUND(E16*P16,2)</f>
        <v>0</v>
      </c>
      <c r="R16" s="186"/>
      <c r="S16" s="186" t="s">
        <v>178</v>
      </c>
      <c r="T16" s="187" t="s">
        <v>179</v>
      </c>
      <c r="U16" s="158">
        <v>0</v>
      </c>
      <c r="V16" s="158">
        <f>ROUND(E16*U16,2)</f>
        <v>0</v>
      </c>
      <c r="W16" s="158"/>
      <c r="X16" s="158" t="s">
        <v>164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165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81">
        <v>4</v>
      </c>
      <c r="B17" s="182" t="s">
        <v>180</v>
      </c>
      <c r="C17" s="193" t="s">
        <v>181</v>
      </c>
      <c r="D17" s="183" t="s">
        <v>177</v>
      </c>
      <c r="E17" s="184">
        <v>1</v>
      </c>
      <c r="F17" s="185"/>
      <c r="G17" s="186">
        <f>ROUND(E17*F17,2)</f>
        <v>0</v>
      </c>
      <c r="H17" s="185"/>
      <c r="I17" s="186">
        <f>ROUND(E17*H17,2)</f>
        <v>0</v>
      </c>
      <c r="J17" s="185"/>
      <c r="K17" s="186">
        <f>ROUND(E17*J17,2)</f>
        <v>0</v>
      </c>
      <c r="L17" s="186">
        <v>21</v>
      </c>
      <c r="M17" s="186">
        <f>G17*(1+L17/100)</f>
        <v>0</v>
      </c>
      <c r="N17" s="184">
        <v>0</v>
      </c>
      <c r="O17" s="184">
        <f>ROUND(E17*N17,2)</f>
        <v>0</v>
      </c>
      <c r="P17" s="184">
        <v>0</v>
      </c>
      <c r="Q17" s="184">
        <f>ROUND(E17*P17,2)</f>
        <v>0</v>
      </c>
      <c r="R17" s="186"/>
      <c r="S17" s="186" t="s">
        <v>178</v>
      </c>
      <c r="T17" s="187" t="s">
        <v>179</v>
      </c>
      <c r="U17" s="158">
        <v>0</v>
      </c>
      <c r="V17" s="158">
        <f>ROUND(E17*U17,2)</f>
        <v>0</v>
      </c>
      <c r="W17" s="158"/>
      <c r="X17" s="158" t="s">
        <v>164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165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167" t="s">
        <v>156</v>
      </c>
      <c r="B18" s="168" t="s">
        <v>75</v>
      </c>
      <c r="C18" s="190" t="s">
        <v>76</v>
      </c>
      <c r="D18" s="169"/>
      <c r="E18" s="170"/>
      <c r="F18" s="171"/>
      <c r="G18" s="171">
        <f>SUMIF(AG19:AG20,"&lt;&gt;NOR",G19:G20)</f>
        <v>0</v>
      </c>
      <c r="H18" s="171"/>
      <c r="I18" s="171">
        <f>SUM(I19:I20)</f>
        <v>0</v>
      </c>
      <c r="J18" s="171"/>
      <c r="K18" s="171">
        <f>SUM(K19:K20)</f>
        <v>0</v>
      </c>
      <c r="L18" s="171"/>
      <c r="M18" s="171">
        <f>SUM(M19:M20)</f>
        <v>0</v>
      </c>
      <c r="N18" s="170"/>
      <c r="O18" s="170">
        <f>SUM(O19:O20)</f>
        <v>0.22</v>
      </c>
      <c r="P18" s="170"/>
      <c r="Q18" s="170">
        <f>SUM(Q19:Q20)</f>
        <v>0</v>
      </c>
      <c r="R18" s="171"/>
      <c r="S18" s="171"/>
      <c r="T18" s="172"/>
      <c r="U18" s="166"/>
      <c r="V18" s="166">
        <f>SUM(V19:V20)</f>
        <v>26.96</v>
      </c>
      <c r="W18" s="166"/>
      <c r="X18" s="166"/>
      <c r="AG18" t="s">
        <v>157</v>
      </c>
    </row>
    <row r="19" spans="1:60" outlineLevel="1" x14ac:dyDescent="0.2">
      <c r="A19" s="174">
        <v>5</v>
      </c>
      <c r="B19" s="175" t="s">
        <v>182</v>
      </c>
      <c r="C19" s="191" t="s">
        <v>183</v>
      </c>
      <c r="D19" s="176" t="s">
        <v>177</v>
      </c>
      <c r="E19" s="177">
        <v>92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7">
        <v>2.3800000000000002E-3</v>
      </c>
      <c r="O19" s="177">
        <f>ROUND(E19*N19,2)</f>
        <v>0.22</v>
      </c>
      <c r="P19" s="177">
        <v>0</v>
      </c>
      <c r="Q19" s="177">
        <f>ROUND(E19*P19,2)</f>
        <v>0</v>
      </c>
      <c r="R19" s="179"/>
      <c r="S19" s="179" t="s">
        <v>162</v>
      </c>
      <c r="T19" s="180" t="s">
        <v>163</v>
      </c>
      <c r="U19" s="158">
        <v>0.29299999999999998</v>
      </c>
      <c r="V19" s="158">
        <f>ROUND(E19*U19,2)</f>
        <v>26.96</v>
      </c>
      <c r="W19" s="158"/>
      <c r="X19" s="158" t="s">
        <v>164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165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54"/>
      <c r="B20" s="155"/>
      <c r="C20" s="192" t="s">
        <v>184</v>
      </c>
      <c r="D20" s="160"/>
      <c r="E20" s="161">
        <v>92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47"/>
      <c r="Z20" s="147"/>
      <c r="AA20" s="147"/>
      <c r="AB20" s="147"/>
      <c r="AC20" s="147"/>
      <c r="AD20" s="147"/>
      <c r="AE20" s="147"/>
      <c r="AF20" s="147"/>
      <c r="AG20" s="147" t="s">
        <v>169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7" t="s">
        <v>156</v>
      </c>
      <c r="B21" s="168" t="s">
        <v>77</v>
      </c>
      <c r="C21" s="190" t="s">
        <v>78</v>
      </c>
      <c r="D21" s="169"/>
      <c r="E21" s="170"/>
      <c r="F21" s="171"/>
      <c r="G21" s="171">
        <f>SUMIF(AG22:AG41,"&lt;&gt;NOR",G22:G41)</f>
        <v>0</v>
      </c>
      <c r="H21" s="171"/>
      <c r="I21" s="171">
        <f>SUM(I22:I41)</f>
        <v>0</v>
      </c>
      <c r="J21" s="171"/>
      <c r="K21" s="171">
        <f>SUM(K22:K41)</f>
        <v>0</v>
      </c>
      <c r="L21" s="171"/>
      <c r="M21" s="171">
        <f>SUM(M22:M41)</f>
        <v>0</v>
      </c>
      <c r="N21" s="170"/>
      <c r="O21" s="170">
        <f>SUM(O22:O41)</f>
        <v>2.48</v>
      </c>
      <c r="P21" s="170"/>
      <c r="Q21" s="170">
        <f>SUM(Q22:Q41)</f>
        <v>0</v>
      </c>
      <c r="R21" s="171"/>
      <c r="S21" s="171"/>
      <c r="T21" s="172"/>
      <c r="U21" s="166"/>
      <c r="V21" s="166">
        <f>SUM(V22:V41)</f>
        <v>123.23</v>
      </c>
      <c r="W21" s="166"/>
      <c r="X21" s="166"/>
      <c r="AG21" t="s">
        <v>157</v>
      </c>
    </row>
    <row r="22" spans="1:60" ht="22.5" outlineLevel="1" x14ac:dyDescent="0.2">
      <c r="A22" s="174">
        <v>6</v>
      </c>
      <c r="B22" s="175" t="s">
        <v>185</v>
      </c>
      <c r="C22" s="191" t="s">
        <v>186</v>
      </c>
      <c r="D22" s="176" t="s">
        <v>160</v>
      </c>
      <c r="E22" s="177">
        <v>5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7">
        <v>3.3E-4</v>
      </c>
      <c r="O22" s="177">
        <f>ROUND(E22*N22,2)</f>
        <v>0</v>
      </c>
      <c r="P22" s="177">
        <v>0</v>
      </c>
      <c r="Q22" s="177">
        <f>ROUND(E22*P22,2)</f>
        <v>0</v>
      </c>
      <c r="R22" s="179" t="s">
        <v>161</v>
      </c>
      <c r="S22" s="179" t="s">
        <v>162</v>
      </c>
      <c r="T22" s="180" t="s">
        <v>163</v>
      </c>
      <c r="U22" s="158">
        <v>8.8999999999999996E-2</v>
      </c>
      <c r="V22" s="158">
        <f>ROUND(E22*U22,2)</f>
        <v>0.45</v>
      </c>
      <c r="W22" s="158"/>
      <c r="X22" s="158" t="s">
        <v>164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165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258" t="s">
        <v>187</v>
      </c>
      <c r="D23" s="259"/>
      <c r="E23" s="259"/>
      <c r="F23" s="259"/>
      <c r="G23" s="259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47"/>
      <c r="Z23" s="147"/>
      <c r="AA23" s="147"/>
      <c r="AB23" s="147"/>
      <c r="AC23" s="147"/>
      <c r="AD23" s="147"/>
      <c r="AE23" s="147"/>
      <c r="AF23" s="147"/>
      <c r="AG23" s="147" t="s">
        <v>167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 x14ac:dyDescent="0.2">
      <c r="A24" s="174">
        <v>7</v>
      </c>
      <c r="B24" s="175" t="s">
        <v>188</v>
      </c>
      <c r="C24" s="191" t="s">
        <v>189</v>
      </c>
      <c r="D24" s="176" t="s">
        <v>160</v>
      </c>
      <c r="E24" s="177">
        <v>87.859949999999998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3.2000000000000003E-4</v>
      </c>
      <c r="O24" s="177">
        <f>ROUND(E24*N24,2)</f>
        <v>0.03</v>
      </c>
      <c r="P24" s="177">
        <v>0</v>
      </c>
      <c r="Q24" s="177">
        <f>ROUND(E24*P24,2)</f>
        <v>0</v>
      </c>
      <c r="R24" s="179" t="s">
        <v>161</v>
      </c>
      <c r="S24" s="179" t="s">
        <v>162</v>
      </c>
      <c r="T24" s="180" t="s">
        <v>163</v>
      </c>
      <c r="U24" s="158">
        <v>7.0000000000000007E-2</v>
      </c>
      <c r="V24" s="158">
        <f>ROUND(E24*U24,2)</f>
        <v>6.15</v>
      </c>
      <c r="W24" s="158"/>
      <c r="X24" s="158" t="s">
        <v>164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165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258" t="s">
        <v>187</v>
      </c>
      <c r="D25" s="259"/>
      <c r="E25" s="259"/>
      <c r="F25" s="259"/>
      <c r="G25" s="259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7"/>
      <c r="Z25" s="147"/>
      <c r="AA25" s="147"/>
      <c r="AB25" s="147"/>
      <c r="AC25" s="147"/>
      <c r="AD25" s="147"/>
      <c r="AE25" s="147"/>
      <c r="AF25" s="147"/>
      <c r="AG25" s="147" t="s">
        <v>167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92" t="s">
        <v>190</v>
      </c>
      <c r="D26" s="160"/>
      <c r="E26" s="161">
        <v>87.859949999999998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47"/>
      <c r="Z26" s="147"/>
      <c r="AA26" s="147"/>
      <c r="AB26" s="147"/>
      <c r="AC26" s="147"/>
      <c r="AD26" s="147"/>
      <c r="AE26" s="147"/>
      <c r="AF26" s="147"/>
      <c r="AG26" s="147" t="s">
        <v>169</v>
      </c>
      <c r="AH26" s="147">
        <v>5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4">
        <v>8</v>
      </c>
      <c r="B27" s="175" t="s">
        <v>191</v>
      </c>
      <c r="C27" s="191" t="s">
        <v>192</v>
      </c>
      <c r="D27" s="176" t="s">
        <v>160</v>
      </c>
      <c r="E27" s="177">
        <v>5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7">
        <v>4.0500000000000001E-2</v>
      </c>
      <c r="O27" s="177">
        <f>ROUND(E27*N27,2)</f>
        <v>0.2</v>
      </c>
      <c r="P27" s="177">
        <v>0</v>
      </c>
      <c r="Q27" s="177">
        <f>ROUND(E27*P27,2)</f>
        <v>0</v>
      </c>
      <c r="R27" s="179" t="s">
        <v>161</v>
      </c>
      <c r="S27" s="179" t="s">
        <v>162</v>
      </c>
      <c r="T27" s="180" t="s">
        <v>163</v>
      </c>
      <c r="U27" s="158">
        <v>1.0973999999999999</v>
      </c>
      <c r="V27" s="158">
        <f>ROUND(E27*U27,2)</f>
        <v>5.49</v>
      </c>
      <c r="W27" s="158"/>
      <c r="X27" s="158" t="s">
        <v>164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165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258" t="s">
        <v>193</v>
      </c>
      <c r="D28" s="259"/>
      <c r="E28" s="259"/>
      <c r="F28" s="259"/>
      <c r="G28" s="259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167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92" t="s">
        <v>194</v>
      </c>
      <c r="D29" s="160"/>
      <c r="E29" s="161">
        <v>5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47"/>
      <c r="Z29" s="147"/>
      <c r="AA29" s="147"/>
      <c r="AB29" s="147"/>
      <c r="AC29" s="147"/>
      <c r="AD29" s="147"/>
      <c r="AE29" s="147"/>
      <c r="AF29" s="147"/>
      <c r="AG29" s="147" t="s">
        <v>169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74">
        <v>9</v>
      </c>
      <c r="B30" s="175" t="s">
        <v>195</v>
      </c>
      <c r="C30" s="191" t="s">
        <v>196</v>
      </c>
      <c r="D30" s="176" t="s">
        <v>177</v>
      </c>
      <c r="E30" s="177">
        <v>36</v>
      </c>
      <c r="F30" s="178"/>
      <c r="G30" s="179">
        <f>ROUND(E30*F30,2)</f>
        <v>0</v>
      </c>
      <c r="H30" s="178"/>
      <c r="I30" s="179">
        <f>ROUND(E30*H30,2)</f>
        <v>0</v>
      </c>
      <c r="J30" s="178"/>
      <c r="K30" s="179">
        <f>ROUND(E30*J30,2)</f>
        <v>0</v>
      </c>
      <c r="L30" s="179">
        <v>21</v>
      </c>
      <c r="M30" s="179">
        <f>G30*(1+L30/100)</f>
        <v>0</v>
      </c>
      <c r="N30" s="177">
        <v>3.2000000000000002E-3</v>
      </c>
      <c r="O30" s="177">
        <f>ROUND(E30*N30,2)</f>
        <v>0.12</v>
      </c>
      <c r="P30" s="177">
        <v>0</v>
      </c>
      <c r="Q30" s="177">
        <f>ROUND(E30*P30,2)</f>
        <v>0</v>
      </c>
      <c r="R30" s="179" t="s">
        <v>197</v>
      </c>
      <c r="S30" s="179" t="s">
        <v>162</v>
      </c>
      <c r="T30" s="180" t="s">
        <v>163</v>
      </c>
      <c r="U30" s="158">
        <v>0.22498000000000001</v>
      </c>
      <c r="V30" s="158">
        <f>ROUND(E30*U30,2)</f>
        <v>8.1</v>
      </c>
      <c r="W30" s="158"/>
      <c r="X30" s="158" t="s">
        <v>164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165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54"/>
      <c r="B31" s="155"/>
      <c r="C31" s="258" t="s">
        <v>198</v>
      </c>
      <c r="D31" s="259"/>
      <c r="E31" s="259"/>
      <c r="F31" s="259"/>
      <c r="G31" s="259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47"/>
      <c r="Z31" s="147"/>
      <c r="AA31" s="147"/>
      <c r="AB31" s="147"/>
      <c r="AC31" s="147"/>
      <c r="AD31" s="147"/>
      <c r="AE31" s="147"/>
      <c r="AF31" s="147"/>
      <c r="AG31" s="147" t="s">
        <v>167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88" t="str">
        <f>C31</f>
        <v>jakoukoliv maltou, z pomocného pracovního lešení o výšce podlahy do 1900 mm a pro zatížení do 1,5 kPa,</v>
      </c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92" t="s">
        <v>199</v>
      </c>
      <c r="D32" s="160"/>
      <c r="E32" s="161">
        <v>36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169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74">
        <v>10</v>
      </c>
      <c r="B33" s="175" t="s">
        <v>200</v>
      </c>
      <c r="C33" s="191" t="s">
        <v>201</v>
      </c>
      <c r="D33" s="176" t="s">
        <v>160</v>
      </c>
      <c r="E33" s="177">
        <v>585.73299999999995</v>
      </c>
      <c r="F33" s="178"/>
      <c r="G33" s="179">
        <f>ROUND(E33*F33,2)</f>
        <v>0</v>
      </c>
      <c r="H33" s="178"/>
      <c r="I33" s="179">
        <f>ROUND(E33*H33,2)</f>
        <v>0</v>
      </c>
      <c r="J33" s="178"/>
      <c r="K33" s="179">
        <f>ROUND(E33*J33,2)</f>
        <v>0</v>
      </c>
      <c r="L33" s="179">
        <v>21</v>
      </c>
      <c r="M33" s="179">
        <f>G33*(1+L33/100)</f>
        <v>0</v>
      </c>
      <c r="N33" s="177">
        <v>3.5500000000000002E-3</v>
      </c>
      <c r="O33" s="177">
        <f>ROUND(E33*N33,2)</f>
        <v>2.08</v>
      </c>
      <c r="P33" s="177">
        <v>0</v>
      </c>
      <c r="Q33" s="177">
        <f>ROUND(E33*P33,2)</f>
        <v>0</v>
      </c>
      <c r="R33" s="179" t="s">
        <v>197</v>
      </c>
      <c r="S33" s="179" t="s">
        <v>162</v>
      </c>
      <c r="T33" s="180" t="s">
        <v>163</v>
      </c>
      <c r="U33" s="158">
        <v>0.17016000000000001</v>
      </c>
      <c r="V33" s="158">
        <f>ROUND(E33*U33,2)</f>
        <v>99.67</v>
      </c>
      <c r="W33" s="158"/>
      <c r="X33" s="158" t="s">
        <v>164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165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92" t="s">
        <v>202</v>
      </c>
      <c r="D34" s="160"/>
      <c r="E34" s="161">
        <v>33.53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7"/>
      <c r="Z34" s="147"/>
      <c r="AA34" s="147"/>
      <c r="AB34" s="147"/>
      <c r="AC34" s="147"/>
      <c r="AD34" s="147"/>
      <c r="AE34" s="147"/>
      <c r="AF34" s="147"/>
      <c r="AG34" s="147" t="s">
        <v>169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/>
      <c r="B35" s="155"/>
      <c r="C35" s="192" t="s">
        <v>203</v>
      </c>
      <c r="D35" s="160"/>
      <c r="E35" s="161">
        <v>110.788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47"/>
      <c r="Z35" s="147"/>
      <c r="AA35" s="147"/>
      <c r="AB35" s="147"/>
      <c r="AC35" s="147"/>
      <c r="AD35" s="147"/>
      <c r="AE35" s="147"/>
      <c r="AF35" s="147"/>
      <c r="AG35" s="147" t="s">
        <v>169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92" t="s">
        <v>204</v>
      </c>
      <c r="D36" s="160"/>
      <c r="E36" s="161">
        <v>441.41500000000002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169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4">
        <v>11</v>
      </c>
      <c r="B37" s="175" t="s">
        <v>205</v>
      </c>
      <c r="C37" s="191" t="s">
        <v>206</v>
      </c>
      <c r="D37" s="176" t="s">
        <v>160</v>
      </c>
      <c r="E37" s="177">
        <v>4.9554999999999998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6.3499999999999997E-3</v>
      </c>
      <c r="O37" s="177">
        <f>ROUND(E37*N37,2)</f>
        <v>0.03</v>
      </c>
      <c r="P37" s="177">
        <v>0</v>
      </c>
      <c r="Q37" s="177">
        <f>ROUND(E37*P37,2)</f>
        <v>0</v>
      </c>
      <c r="R37" s="179" t="s">
        <v>161</v>
      </c>
      <c r="S37" s="179" t="s">
        <v>162</v>
      </c>
      <c r="T37" s="180" t="s">
        <v>163</v>
      </c>
      <c r="U37" s="158">
        <v>0.31900000000000001</v>
      </c>
      <c r="V37" s="158">
        <f>ROUND(E37*U37,2)</f>
        <v>1.58</v>
      </c>
      <c r="W37" s="158"/>
      <c r="X37" s="158" t="s">
        <v>164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165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22.5" outlineLevel="1" x14ac:dyDescent="0.2">
      <c r="A38" s="154"/>
      <c r="B38" s="155"/>
      <c r="C38" s="258" t="s">
        <v>207</v>
      </c>
      <c r="D38" s="259"/>
      <c r="E38" s="259"/>
      <c r="F38" s="259"/>
      <c r="G38" s="259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167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88" t="str">
        <f>C38</f>
        <v>na rovném povrchu vnitřních stěn, pilířů, svislých panelových konstrukcí, s nejnutnějším obroušením podkladu (pemzou apod.) a oprášením,</v>
      </c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92" t="s">
        <v>208</v>
      </c>
      <c r="D39" s="160"/>
      <c r="E39" s="161">
        <v>4.9554999999999998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47"/>
      <c r="Z39" s="147"/>
      <c r="AA39" s="147"/>
      <c r="AB39" s="147"/>
      <c r="AC39" s="147"/>
      <c r="AD39" s="147"/>
      <c r="AE39" s="147"/>
      <c r="AF39" s="147"/>
      <c r="AG39" s="147" t="s">
        <v>169</v>
      </c>
      <c r="AH39" s="147">
        <v>5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74">
        <v>12</v>
      </c>
      <c r="B40" s="175" t="s">
        <v>209</v>
      </c>
      <c r="C40" s="191" t="s">
        <v>210</v>
      </c>
      <c r="D40" s="176" t="s">
        <v>160</v>
      </c>
      <c r="E40" s="177">
        <v>4.9554999999999998</v>
      </c>
      <c r="F40" s="178"/>
      <c r="G40" s="179">
        <f>ROUND(E40*F40,2)</f>
        <v>0</v>
      </c>
      <c r="H40" s="178"/>
      <c r="I40" s="179">
        <f>ROUND(E40*H40,2)</f>
        <v>0</v>
      </c>
      <c r="J40" s="178"/>
      <c r="K40" s="179">
        <f>ROUND(E40*J40,2)</f>
        <v>0</v>
      </c>
      <c r="L40" s="179">
        <v>21</v>
      </c>
      <c r="M40" s="179">
        <f>G40*(1+L40/100)</f>
        <v>0</v>
      </c>
      <c r="N40" s="177">
        <v>3.6700000000000001E-3</v>
      </c>
      <c r="O40" s="177">
        <f>ROUND(E40*N40,2)</f>
        <v>0.02</v>
      </c>
      <c r="P40" s="177">
        <v>0</v>
      </c>
      <c r="Q40" s="177">
        <f>ROUND(E40*P40,2)</f>
        <v>0</v>
      </c>
      <c r="R40" s="179" t="s">
        <v>161</v>
      </c>
      <c r="S40" s="179" t="s">
        <v>162</v>
      </c>
      <c r="T40" s="180" t="s">
        <v>163</v>
      </c>
      <c r="U40" s="158">
        <v>0.36199999999999999</v>
      </c>
      <c r="V40" s="158">
        <f>ROUND(E40*U40,2)</f>
        <v>1.79</v>
      </c>
      <c r="W40" s="158"/>
      <c r="X40" s="158" t="s">
        <v>164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165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92" t="s">
        <v>168</v>
      </c>
      <c r="D41" s="160"/>
      <c r="E41" s="161">
        <v>4.9554999999999998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47"/>
      <c r="Z41" s="147"/>
      <c r="AA41" s="147"/>
      <c r="AB41" s="147"/>
      <c r="AC41" s="147"/>
      <c r="AD41" s="147"/>
      <c r="AE41" s="147"/>
      <c r="AF41" s="147"/>
      <c r="AG41" s="147" t="s">
        <v>169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x14ac:dyDescent="0.2">
      <c r="A42" s="167" t="s">
        <v>156</v>
      </c>
      <c r="B42" s="168" t="s">
        <v>79</v>
      </c>
      <c r="C42" s="190" t="s">
        <v>80</v>
      </c>
      <c r="D42" s="169"/>
      <c r="E42" s="170"/>
      <c r="F42" s="171"/>
      <c r="G42" s="171">
        <f>SUMIF(AG43:AG47,"&lt;&gt;NOR",G43:G47)</f>
        <v>0</v>
      </c>
      <c r="H42" s="171"/>
      <c r="I42" s="171">
        <f>SUM(I43:I47)</f>
        <v>0</v>
      </c>
      <c r="J42" s="171"/>
      <c r="K42" s="171">
        <f>SUM(K43:K47)</f>
        <v>0</v>
      </c>
      <c r="L42" s="171"/>
      <c r="M42" s="171">
        <f>SUM(M43:M47)</f>
        <v>0</v>
      </c>
      <c r="N42" s="170"/>
      <c r="O42" s="170">
        <f>SUM(O43:O47)</f>
        <v>74.77</v>
      </c>
      <c r="P42" s="170"/>
      <c r="Q42" s="170">
        <f>SUM(Q43:Q47)</f>
        <v>0</v>
      </c>
      <c r="R42" s="171"/>
      <c r="S42" s="171"/>
      <c r="T42" s="172"/>
      <c r="U42" s="166"/>
      <c r="V42" s="166">
        <f>SUM(V43:V47)</f>
        <v>78.55</v>
      </c>
      <c r="W42" s="166"/>
      <c r="X42" s="166"/>
      <c r="AG42" t="s">
        <v>157</v>
      </c>
    </row>
    <row r="43" spans="1:60" ht="22.5" outlineLevel="1" x14ac:dyDescent="0.2">
      <c r="A43" s="174">
        <v>13</v>
      </c>
      <c r="B43" s="175" t="s">
        <v>211</v>
      </c>
      <c r="C43" s="191" t="s">
        <v>212</v>
      </c>
      <c r="D43" s="176" t="s">
        <v>160</v>
      </c>
      <c r="E43" s="177">
        <v>565.12</v>
      </c>
      <c r="F43" s="178"/>
      <c r="G43" s="179">
        <f>ROUND(E43*F43,2)</f>
        <v>0</v>
      </c>
      <c r="H43" s="178"/>
      <c r="I43" s="179">
        <f>ROUND(E43*H43,2)</f>
        <v>0</v>
      </c>
      <c r="J43" s="178"/>
      <c r="K43" s="179">
        <f>ROUND(E43*J43,2)</f>
        <v>0</v>
      </c>
      <c r="L43" s="179">
        <v>21</v>
      </c>
      <c r="M43" s="179">
        <f>G43*(1+L43/100)</f>
        <v>0</v>
      </c>
      <c r="N43" s="177">
        <v>0.1323</v>
      </c>
      <c r="O43" s="177">
        <f>ROUND(E43*N43,2)</f>
        <v>74.77</v>
      </c>
      <c r="P43" s="177">
        <v>0</v>
      </c>
      <c r="Q43" s="177">
        <f>ROUND(E43*P43,2)</f>
        <v>0</v>
      </c>
      <c r="R43" s="179" t="s">
        <v>161</v>
      </c>
      <c r="S43" s="179" t="s">
        <v>162</v>
      </c>
      <c r="T43" s="180" t="s">
        <v>163</v>
      </c>
      <c r="U43" s="158">
        <v>0.13900000000000001</v>
      </c>
      <c r="V43" s="158">
        <f>ROUND(E43*U43,2)</f>
        <v>78.55</v>
      </c>
      <c r="W43" s="158"/>
      <c r="X43" s="158" t="s">
        <v>164</v>
      </c>
      <c r="Y43" s="147"/>
      <c r="Z43" s="147"/>
      <c r="AA43" s="147"/>
      <c r="AB43" s="147"/>
      <c r="AC43" s="147"/>
      <c r="AD43" s="147"/>
      <c r="AE43" s="147"/>
      <c r="AF43" s="147"/>
      <c r="AG43" s="147" t="s">
        <v>165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258" t="s">
        <v>213</v>
      </c>
      <c r="D44" s="259"/>
      <c r="E44" s="259"/>
      <c r="F44" s="259"/>
      <c r="G44" s="259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47"/>
      <c r="Z44" s="147"/>
      <c r="AA44" s="147"/>
      <c r="AB44" s="147"/>
      <c r="AC44" s="147"/>
      <c r="AD44" s="147"/>
      <c r="AE44" s="147"/>
      <c r="AF44" s="147"/>
      <c r="AG44" s="147" t="s">
        <v>167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88" t="str">
        <f>C44</f>
        <v>dovoz směsi, doprava pomocí šnekového čerpadla, lití hadicí na plochu, dvojí (křížem vedené) rozvlnění hrazdami</v>
      </c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54"/>
      <c r="B45" s="155"/>
      <c r="C45" s="192" t="s">
        <v>214</v>
      </c>
      <c r="D45" s="160"/>
      <c r="E45" s="161">
        <v>565.12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47"/>
      <c r="Z45" s="147"/>
      <c r="AA45" s="147"/>
      <c r="AB45" s="147"/>
      <c r="AC45" s="147"/>
      <c r="AD45" s="147"/>
      <c r="AE45" s="147"/>
      <c r="AF45" s="147"/>
      <c r="AG45" s="147" t="s">
        <v>169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4">
        <v>14</v>
      </c>
      <c r="B46" s="175" t="s">
        <v>215</v>
      </c>
      <c r="C46" s="191" t="s">
        <v>216</v>
      </c>
      <c r="D46" s="176" t="s">
        <v>160</v>
      </c>
      <c r="E46" s="177">
        <v>565.12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7">
        <v>0</v>
      </c>
      <c r="O46" s="177">
        <f>ROUND(E46*N46,2)</f>
        <v>0</v>
      </c>
      <c r="P46" s="177">
        <v>0</v>
      </c>
      <c r="Q46" s="177">
        <f>ROUND(E46*P46,2)</f>
        <v>0</v>
      </c>
      <c r="R46" s="179"/>
      <c r="S46" s="179" t="s">
        <v>178</v>
      </c>
      <c r="T46" s="180" t="s">
        <v>179</v>
      </c>
      <c r="U46" s="158">
        <v>0</v>
      </c>
      <c r="V46" s="158">
        <f>ROUND(E46*U46,2)</f>
        <v>0</v>
      </c>
      <c r="W46" s="158"/>
      <c r="X46" s="158" t="s">
        <v>164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165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92" t="s">
        <v>217</v>
      </c>
      <c r="D47" s="160"/>
      <c r="E47" s="161">
        <v>565.12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47"/>
      <c r="Z47" s="147"/>
      <c r="AA47" s="147"/>
      <c r="AB47" s="147"/>
      <c r="AC47" s="147"/>
      <c r="AD47" s="147"/>
      <c r="AE47" s="147"/>
      <c r="AF47" s="147"/>
      <c r="AG47" s="147" t="s">
        <v>169</v>
      </c>
      <c r="AH47" s="147">
        <v>5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x14ac:dyDescent="0.2">
      <c r="A48" s="167" t="s">
        <v>156</v>
      </c>
      <c r="B48" s="168" t="s">
        <v>81</v>
      </c>
      <c r="C48" s="190" t="s">
        <v>82</v>
      </c>
      <c r="D48" s="169"/>
      <c r="E48" s="170"/>
      <c r="F48" s="171"/>
      <c r="G48" s="171">
        <f>SUMIF(AG49:AG50,"&lt;&gt;NOR",G49:G50)</f>
        <v>0</v>
      </c>
      <c r="H48" s="171"/>
      <c r="I48" s="171">
        <f>SUM(I49:I50)</f>
        <v>0</v>
      </c>
      <c r="J48" s="171"/>
      <c r="K48" s="171">
        <f>SUM(K49:K50)</f>
        <v>0</v>
      </c>
      <c r="L48" s="171"/>
      <c r="M48" s="171">
        <f>SUM(M49:M50)</f>
        <v>0</v>
      </c>
      <c r="N48" s="170"/>
      <c r="O48" s="170">
        <f>SUM(O49:O50)</f>
        <v>0.01</v>
      </c>
      <c r="P48" s="170"/>
      <c r="Q48" s="170">
        <f>SUM(Q49:Q50)</f>
        <v>0</v>
      </c>
      <c r="R48" s="171"/>
      <c r="S48" s="171"/>
      <c r="T48" s="172"/>
      <c r="U48" s="166"/>
      <c r="V48" s="166">
        <f>SUM(V49:V50)</f>
        <v>2.19</v>
      </c>
      <c r="W48" s="166"/>
      <c r="X48" s="166"/>
      <c r="AG48" t="s">
        <v>157</v>
      </c>
    </row>
    <row r="49" spans="1:60" outlineLevel="1" x14ac:dyDescent="0.2">
      <c r="A49" s="181">
        <v>15</v>
      </c>
      <c r="B49" s="182" t="s">
        <v>218</v>
      </c>
      <c r="C49" s="193" t="s">
        <v>219</v>
      </c>
      <c r="D49" s="183" t="s">
        <v>177</v>
      </c>
      <c r="E49" s="184">
        <v>2</v>
      </c>
      <c r="F49" s="185"/>
      <c r="G49" s="186">
        <f>ROUND(E49*F49,2)</f>
        <v>0</v>
      </c>
      <c r="H49" s="185"/>
      <c r="I49" s="186">
        <f>ROUND(E49*H49,2)</f>
        <v>0</v>
      </c>
      <c r="J49" s="185"/>
      <c r="K49" s="186">
        <f>ROUND(E49*J49,2)</f>
        <v>0</v>
      </c>
      <c r="L49" s="186">
        <v>21</v>
      </c>
      <c r="M49" s="186">
        <f>G49*(1+L49/100)</f>
        <v>0</v>
      </c>
      <c r="N49" s="184">
        <v>7.0200000000000002E-3</v>
      </c>
      <c r="O49" s="184">
        <f>ROUND(E49*N49,2)</f>
        <v>0.01</v>
      </c>
      <c r="P49" s="184">
        <v>0</v>
      </c>
      <c r="Q49" s="184">
        <f>ROUND(E49*P49,2)</f>
        <v>0</v>
      </c>
      <c r="R49" s="186" t="s">
        <v>220</v>
      </c>
      <c r="S49" s="186" t="s">
        <v>162</v>
      </c>
      <c r="T49" s="187" t="s">
        <v>163</v>
      </c>
      <c r="U49" s="158">
        <v>1.0940000000000001</v>
      </c>
      <c r="V49" s="158">
        <f>ROUND(E49*U49,2)</f>
        <v>2.19</v>
      </c>
      <c r="W49" s="158"/>
      <c r="X49" s="158" t="s">
        <v>164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165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81">
        <v>16</v>
      </c>
      <c r="B50" s="182" t="s">
        <v>221</v>
      </c>
      <c r="C50" s="193" t="s">
        <v>222</v>
      </c>
      <c r="D50" s="183" t="s">
        <v>177</v>
      </c>
      <c r="E50" s="184">
        <v>2</v>
      </c>
      <c r="F50" s="185"/>
      <c r="G50" s="186">
        <f>ROUND(E50*F50,2)</f>
        <v>0</v>
      </c>
      <c r="H50" s="185"/>
      <c r="I50" s="186">
        <f>ROUND(E50*H50,2)</f>
        <v>0</v>
      </c>
      <c r="J50" s="185"/>
      <c r="K50" s="186">
        <f>ROUND(E50*J50,2)</f>
        <v>0</v>
      </c>
      <c r="L50" s="186">
        <v>21</v>
      </c>
      <c r="M50" s="186">
        <f>G50*(1+L50/100)</f>
        <v>0</v>
      </c>
      <c r="N50" s="184">
        <v>0</v>
      </c>
      <c r="O50" s="184">
        <f>ROUND(E50*N50,2)</f>
        <v>0</v>
      </c>
      <c r="P50" s="184">
        <v>0</v>
      </c>
      <c r="Q50" s="184">
        <f>ROUND(E50*P50,2)</f>
        <v>0</v>
      </c>
      <c r="R50" s="186"/>
      <c r="S50" s="186" t="s">
        <v>178</v>
      </c>
      <c r="T50" s="187" t="s">
        <v>179</v>
      </c>
      <c r="U50" s="158">
        <v>0</v>
      </c>
      <c r="V50" s="158">
        <f>ROUND(E50*U50,2)</f>
        <v>0</v>
      </c>
      <c r="W50" s="158"/>
      <c r="X50" s="158" t="s">
        <v>223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224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7" t="s">
        <v>156</v>
      </c>
      <c r="B51" s="168" t="s">
        <v>83</v>
      </c>
      <c r="C51" s="190" t="s">
        <v>84</v>
      </c>
      <c r="D51" s="169"/>
      <c r="E51" s="170"/>
      <c r="F51" s="171"/>
      <c r="G51" s="171">
        <f>SUMIF(AG52:AG55,"&lt;&gt;NOR",G52:G55)</f>
        <v>0</v>
      </c>
      <c r="H51" s="171"/>
      <c r="I51" s="171">
        <f>SUM(I52:I55)</f>
        <v>0</v>
      </c>
      <c r="J51" s="171"/>
      <c r="K51" s="171">
        <f>SUM(K52:K55)</f>
        <v>0</v>
      </c>
      <c r="L51" s="171"/>
      <c r="M51" s="171">
        <f>SUM(M52:M55)</f>
        <v>0</v>
      </c>
      <c r="N51" s="170"/>
      <c r="O51" s="170">
        <f>SUM(O52:O55)</f>
        <v>0.05</v>
      </c>
      <c r="P51" s="170"/>
      <c r="Q51" s="170">
        <f>SUM(Q52:Q55)</f>
        <v>0</v>
      </c>
      <c r="R51" s="171"/>
      <c r="S51" s="171"/>
      <c r="T51" s="172"/>
      <c r="U51" s="166"/>
      <c r="V51" s="166">
        <f>SUM(V52:V55)</f>
        <v>17.86</v>
      </c>
      <c r="W51" s="166"/>
      <c r="X51" s="166"/>
      <c r="AG51" t="s">
        <v>157</v>
      </c>
    </row>
    <row r="52" spans="1:60" outlineLevel="1" x14ac:dyDescent="0.2">
      <c r="A52" s="181">
        <v>17</v>
      </c>
      <c r="B52" s="182" t="s">
        <v>225</v>
      </c>
      <c r="C52" s="193" t="s">
        <v>226</v>
      </c>
      <c r="D52" s="183" t="s">
        <v>160</v>
      </c>
      <c r="E52" s="184">
        <v>40</v>
      </c>
      <c r="F52" s="185"/>
      <c r="G52" s="186">
        <f>ROUND(E52*F52,2)</f>
        <v>0</v>
      </c>
      <c r="H52" s="185"/>
      <c r="I52" s="186">
        <f>ROUND(E52*H52,2)</f>
        <v>0</v>
      </c>
      <c r="J52" s="185"/>
      <c r="K52" s="186">
        <f>ROUND(E52*J52,2)</f>
        <v>0</v>
      </c>
      <c r="L52" s="186">
        <v>21</v>
      </c>
      <c r="M52" s="186">
        <f>G52*(1+L52/100)</f>
        <v>0</v>
      </c>
      <c r="N52" s="184">
        <v>1.2099999999999999E-3</v>
      </c>
      <c r="O52" s="184">
        <f>ROUND(E52*N52,2)</f>
        <v>0.05</v>
      </c>
      <c r="P52" s="184">
        <v>0</v>
      </c>
      <c r="Q52" s="184">
        <f>ROUND(E52*P52,2)</f>
        <v>0</v>
      </c>
      <c r="R52" s="186" t="s">
        <v>227</v>
      </c>
      <c r="S52" s="186" t="s">
        <v>162</v>
      </c>
      <c r="T52" s="187" t="s">
        <v>163</v>
      </c>
      <c r="U52" s="158">
        <v>0.17699999999999999</v>
      </c>
      <c r="V52" s="158">
        <f>ROUND(E52*U52,2)</f>
        <v>7.08</v>
      </c>
      <c r="W52" s="158"/>
      <c r="X52" s="158" t="s">
        <v>164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165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81">
        <v>18</v>
      </c>
      <c r="B53" s="182" t="s">
        <v>228</v>
      </c>
      <c r="C53" s="193" t="s">
        <v>229</v>
      </c>
      <c r="D53" s="183" t="s">
        <v>230</v>
      </c>
      <c r="E53" s="184">
        <v>3</v>
      </c>
      <c r="F53" s="185"/>
      <c r="G53" s="186">
        <f>ROUND(E53*F53,2)</f>
        <v>0</v>
      </c>
      <c r="H53" s="185"/>
      <c r="I53" s="186">
        <f>ROUND(E53*H53,2)</f>
        <v>0</v>
      </c>
      <c r="J53" s="185"/>
      <c r="K53" s="186">
        <f>ROUND(E53*J53,2)</f>
        <v>0</v>
      </c>
      <c r="L53" s="186">
        <v>21</v>
      </c>
      <c r="M53" s="186">
        <f>G53*(1+L53/100)</f>
        <v>0</v>
      </c>
      <c r="N53" s="184">
        <v>0</v>
      </c>
      <c r="O53" s="184">
        <f>ROUND(E53*N53,2)</f>
        <v>0</v>
      </c>
      <c r="P53" s="184">
        <v>0</v>
      </c>
      <c r="Q53" s="184">
        <f>ROUND(E53*P53,2)</f>
        <v>0</v>
      </c>
      <c r="R53" s="186" t="s">
        <v>227</v>
      </c>
      <c r="S53" s="186" t="s">
        <v>162</v>
      </c>
      <c r="T53" s="187" t="s">
        <v>163</v>
      </c>
      <c r="U53" s="158">
        <v>2.024</v>
      </c>
      <c r="V53" s="158">
        <f>ROUND(E53*U53,2)</f>
        <v>6.07</v>
      </c>
      <c r="W53" s="158"/>
      <c r="X53" s="158" t="s">
        <v>164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165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33.75" outlineLevel="1" x14ac:dyDescent="0.2">
      <c r="A54" s="181">
        <v>19</v>
      </c>
      <c r="B54" s="182" t="s">
        <v>231</v>
      </c>
      <c r="C54" s="193" t="s">
        <v>232</v>
      </c>
      <c r="D54" s="183" t="s">
        <v>233</v>
      </c>
      <c r="E54" s="184">
        <v>90</v>
      </c>
      <c r="F54" s="185"/>
      <c r="G54" s="186">
        <f>ROUND(E54*F54,2)</f>
        <v>0</v>
      </c>
      <c r="H54" s="185"/>
      <c r="I54" s="186">
        <f>ROUND(E54*H54,2)</f>
        <v>0</v>
      </c>
      <c r="J54" s="185"/>
      <c r="K54" s="186">
        <f>ROUND(E54*J54,2)</f>
        <v>0</v>
      </c>
      <c r="L54" s="186">
        <v>21</v>
      </c>
      <c r="M54" s="186">
        <f>G54*(1+L54/100)</f>
        <v>0</v>
      </c>
      <c r="N54" s="184">
        <v>0</v>
      </c>
      <c r="O54" s="184">
        <f>ROUND(E54*N54,2)</f>
        <v>0</v>
      </c>
      <c r="P54" s="184">
        <v>0</v>
      </c>
      <c r="Q54" s="184">
        <f>ROUND(E54*P54,2)</f>
        <v>0</v>
      </c>
      <c r="R54" s="186" t="s">
        <v>227</v>
      </c>
      <c r="S54" s="186" t="s">
        <v>162</v>
      </c>
      <c r="T54" s="187" t="s">
        <v>163</v>
      </c>
      <c r="U54" s="158">
        <v>0</v>
      </c>
      <c r="V54" s="158">
        <f>ROUND(E54*U54,2)</f>
        <v>0</v>
      </c>
      <c r="W54" s="158"/>
      <c r="X54" s="158" t="s">
        <v>164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165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81">
        <v>20</v>
      </c>
      <c r="B55" s="182" t="s">
        <v>234</v>
      </c>
      <c r="C55" s="193" t="s">
        <v>235</v>
      </c>
      <c r="D55" s="183" t="s">
        <v>230</v>
      </c>
      <c r="E55" s="184">
        <v>3</v>
      </c>
      <c r="F55" s="185"/>
      <c r="G55" s="186">
        <f>ROUND(E55*F55,2)</f>
        <v>0</v>
      </c>
      <c r="H55" s="185"/>
      <c r="I55" s="186">
        <f>ROUND(E55*H55,2)</f>
        <v>0</v>
      </c>
      <c r="J55" s="185"/>
      <c r="K55" s="186">
        <f>ROUND(E55*J55,2)</f>
        <v>0</v>
      </c>
      <c r="L55" s="186">
        <v>21</v>
      </c>
      <c r="M55" s="186">
        <f>G55*(1+L55/100)</f>
        <v>0</v>
      </c>
      <c r="N55" s="184">
        <v>0</v>
      </c>
      <c r="O55" s="184">
        <f>ROUND(E55*N55,2)</f>
        <v>0</v>
      </c>
      <c r="P55" s="184">
        <v>0</v>
      </c>
      <c r="Q55" s="184">
        <f>ROUND(E55*P55,2)</f>
        <v>0</v>
      </c>
      <c r="R55" s="186" t="s">
        <v>227</v>
      </c>
      <c r="S55" s="186" t="s">
        <v>162</v>
      </c>
      <c r="T55" s="187" t="s">
        <v>163</v>
      </c>
      <c r="U55" s="158">
        <v>1.57</v>
      </c>
      <c r="V55" s="158">
        <f>ROUND(E55*U55,2)</f>
        <v>4.71</v>
      </c>
      <c r="W55" s="158"/>
      <c r="X55" s="158" t="s">
        <v>164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165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">
      <c r="A56" s="167" t="s">
        <v>156</v>
      </c>
      <c r="B56" s="168" t="s">
        <v>85</v>
      </c>
      <c r="C56" s="190" t="s">
        <v>86</v>
      </c>
      <c r="D56" s="169"/>
      <c r="E56" s="170"/>
      <c r="F56" s="171"/>
      <c r="G56" s="171">
        <f>SUMIF(AG57:AG66,"&lt;&gt;NOR",G57:G66)</f>
        <v>0</v>
      </c>
      <c r="H56" s="171"/>
      <c r="I56" s="171">
        <f>SUM(I57:I66)</f>
        <v>0</v>
      </c>
      <c r="J56" s="171"/>
      <c r="K56" s="171">
        <f>SUM(K57:K66)</f>
        <v>0</v>
      </c>
      <c r="L56" s="171"/>
      <c r="M56" s="171">
        <f>SUM(M57:M66)</f>
        <v>0</v>
      </c>
      <c r="N56" s="170"/>
      <c r="O56" s="170">
        <f>SUM(O57:O66)</f>
        <v>0.35</v>
      </c>
      <c r="P56" s="170"/>
      <c r="Q56" s="170">
        <f>SUM(Q57:Q66)</f>
        <v>0</v>
      </c>
      <c r="R56" s="171"/>
      <c r="S56" s="171"/>
      <c r="T56" s="172"/>
      <c r="U56" s="166"/>
      <c r="V56" s="166">
        <f>SUM(V57:V66)</f>
        <v>233.17</v>
      </c>
      <c r="W56" s="166"/>
      <c r="X56" s="166"/>
      <c r="AG56" t="s">
        <v>157</v>
      </c>
    </row>
    <row r="57" spans="1:60" ht="56.25" outlineLevel="1" x14ac:dyDescent="0.2">
      <c r="A57" s="174">
        <v>21</v>
      </c>
      <c r="B57" s="175" t="s">
        <v>236</v>
      </c>
      <c r="C57" s="191" t="s">
        <v>237</v>
      </c>
      <c r="D57" s="176" t="s">
        <v>160</v>
      </c>
      <c r="E57" s="177">
        <v>192.96</v>
      </c>
      <c r="F57" s="178"/>
      <c r="G57" s="179">
        <f>ROUND(E57*F57,2)</f>
        <v>0</v>
      </c>
      <c r="H57" s="178"/>
      <c r="I57" s="179">
        <f>ROUND(E57*H57,2)</f>
        <v>0</v>
      </c>
      <c r="J57" s="178"/>
      <c r="K57" s="179">
        <f>ROUND(E57*J57,2)</f>
        <v>0</v>
      </c>
      <c r="L57" s="179">
        <v>21</v>
      </c>
      <c r="M57" s="179">
        <f>G57*(1+L57/100)</f>
        <v>0</v>
      </c>
      <c r="N57" s="177">
        <v>4.0000000000000003E-5</v>
      </c>
      <c r="O57" s="177">
        <f>ROUND(E57*N57,2)</f>
        <v>0.01</v>
      </c>
      <c r="P57" s="177">
        <v>0</v>
      </c>
      <c r="Q57" s="177">
        <f>ROUND(E57*P57,2)</f>
        <v>0</v>
      </c>
      <c r="R57" s="179" t="s">
        <v>161</v>
      </c>
      <c r="S57" s="179" t="s">
        <v>162</v>
      </c>
      <c r="T57" s="180" t="s">
        <v>163</v>
      </c>
      <c r="U57" s="158">
        <v>0.308</v>
      </c>
      <c r="V57" s="158">
        <f>ROUND(E57*U57,2)</f>
        <v>59.43</v>
      </c>
      <c r="W57" s="158"/>
      <c r="X57" s="158" t="s">
        <v>164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165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54"/>
      <c r="B58" s="155"/>
      <c r="C58" s="192" t="s">
        <v>238</v>
      </c>
      <c r="D58" s="160"/>
      <c r="E58" s="161">
        <v>20.7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7"/>
      <c r="Z58" s="147"/>
      <c r="AA58" s="147"/>
      <c r="AB58" s="147"/>
      <c r="AC58" s="147"/>
      <c r="AD58" s="147"/>
      <c r="AE58" s="147"/>
      <c r="AF58" s="147"/>
      <c r="AG58" s="147" t="s">
        <v>169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192" t="s">
        <v>239</v>
      </c>
      <c r="D59" s="160"/>
      <c r="E59" s="161">
        <v>172.26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47"/>
      <c r="Z59" s="147"/>
      <c r="AA59" s="147"/>
      <c r="AB59" s="147"/>
      <c r="AC59" s="147"/>
      <c r="AD59" s="147"/>
      <c r="AE59" s="147"/>
      <c r="AF59" s="147"/>
      <c r="AG59" s="147" t="s">
        <v>169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56.25" outlineLevel="1" x14ac:dyDescent="0.2">
      <c r="A60" s="174">
        <v>22</v>
      </c>
      <c r="B60" s="175" t="s">
        <v>240</v>
      </c>
      <c r="C60" s="191" t="s">
        <v>241</v>
      </c>
      <c r="D60" s="176" t="s">
        <v>160</v>
      </c>
      <c r="E60" s="177">
        <v>392.86</v>
      </c>
      <c r="F60" s="178"/>
      <c r="G60" s="179">
        <f>ROUND(E60*F60,2)</f>
        <v>0</v>
      </c>
      <c r="H60" s="178"/>
      <c r="I60" s="179">
        <f>ROUND(E60*H60,2)</f>
        <v>0</v>
      </c>
      <c r="J60" s="178"/>
      <c r="K60" s="179">
        <f>ROUND(E60*J60,2)</f>
        <v>0</v>
      </c>
      <c r="L60" s="179">
        <v>21</v>
      </c>
      <c r="M60" s="179">
        <f>G60*(1+L60/100)</f>
        <v>0</v>
      </c>
      <c r="N60" s="177">
        <v>4.0000000000000003E-5</v>
      </c>
      <c r="O60" s="177">
        <f>ROUND(E60*N60,2)</f>
        <v>0.02</v>
      </c>
      <c r="P60" s="177">
        <v>0</v>
      </c>
      <c r="Q60" s="177">
        <f>ROUND(E60*P60,2)</f>
        <v>0</v>
      </c>
      <c r="R60" s="179" t="s">
        <v>161</v>
      </c>
      <c r="S60" s="179" t="s">
        <v>162</v>
      </c>
      <c r="T60" s="180" t="s">
        <v>163</v>
      </c>
      <c r="U60" s="158">
        <v>0.35399999999999998</v>
      </c>
      <c r="V60" s="158">
        <f>ROUND(E60*U60,2)</f>
        <v>139.07</v>
      </c>
      <c r="W60" s="158"/>
      <c r="X60" s="158" t="s">
        <v>164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165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192" t="s">
        <v>242</v>
      </c>
      <c r="D61" s="160"/>
      <c r="E61" s="161">
        <v>392.86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47"/>
      <c r="Z61" s="147"/>
      <c r="AA61" s="147"/>
      <c r="AB61" s="147"/>
      <c r="AC61" s="147"/>
      <c r="AD61" s="147"/>
      <c r="AE61" s="147"/>
      <c r="AF61" s="147"/>
      <c r="AG61" s="147" t="s">
        <v>169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74">
        <v>23</v>
      </c>
      <c r="B62" s="175" t="s">
        <v>243</v>
      </c>
      <c r="C62" s="191" t="s">
        <v>244</v>
      </c>
      <c r="D62" s="176" t="s">
        <v>172</v>
      </c>
      <c r="E62" s="177">
        <v>22.5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1.404E-2</v>
      </c>
      <c r="O62" s="177">
        <f>ROUND(E62*N62,2)</f>
        <v>0.32</v>
      </c>
      <c r="P62" s="177">
        <v>0</v>
      </c>
      <c r="Q62" s="177">
        <f>ROUND(E62*P62,2)</f>
        <v>0</v>
      </c>
      <c r="R62" s="179" t="s">
        <v>197</v>
      </c>
      <c r="S62" s="179" t="s">
        <v>162</v>
      </c>
      <c r="T62" s="180" t="s">
        <v>163</v>
      </c>
      <c r="U62" s="158">
        <v>0.92</v>
      </c>
      <c r="V62" s="158">
        <f>ROUND(E62*U62,2)</f>
        <v>20.7</v>
      </c>
      <c r="W62" s="158"/>
      <c r="X62" s="158" t="s">
        <v>164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165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258" t="s">
        <v>245</v>
      </c>
      <c r="D63" s="259"/>
      <c r="E63" s="259"/>
      <c r="F63" s="259"/>
      <c r="G63" s="259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47"/>
      <c r="Z63" s="147"/>
      <c r="AA63" s="147"/>
      <c r="AB63" s="147"/>
      <c r="AC63" s="147"/>
      <c r="AD63" s="147"/>
      <c r="AE63" s="147"/>
      <c r="AF63" s="147"/>
      <c r="AG63" s="147" t="s">
        <v>167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88" t="str">
        <f>C63</f>
        <v>bez jejich dodání, ale s vysekáním kapes pro upevňovací prvky a s jejich zazděním, zabetonováním nebo zalitím,</v>
      </c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192" t="s">
        <v>246</v>
      </c>
      <c r="D64" s="160"/>
      <c r="E64" s="161">
        <v>22.5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47"/>
      <c r="Z64" s="147"/>
      <c r="AA64" s="147"/>
      <c r="AB64" s="147"/>
      <c r="AC64" s="147"/>
      <c r="AD64" s="147"/>
      <c r="AE64" s="147"/>
      <c r="AF64" s="147"/>
      <c r="AG64" s="147" t="s">
        <v>169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74">
        <v>24</v>
      </c>
      <c r="B65" s="175" t="s">
        <v>247</v>
      </c>
      <c r="C65" s="191" t="s">
        <v>248</v>
      </c>
      <c r="D65" s="176" t="s">
        <v>177</v>
      </c>
      <c r="E65" s="177">
        <v>72</v>
      </c>
      <c r="F65" s="178"/>
      <c r="G65" s="179">
        <f>ROUND(E65*F65,2)</f>
        <v>0</v>
      </c>
      <c r="H65" s="178"/>
      <c r="I65" s="179">
        <f>ROUND(E65*H65,2)</f>
        <v>0</v>
      </c>
      <c r="J65" s="178"/>
      <c r="K65" s="179">
        <f>ROUND(E65*J65,2)</f>
        <v>0</v>
      </c>
      <c r="L65" s="179">
        <v>21</v>
      </c>
      <c r="M65" s="179">
        <f>G65*(1+L65/100)</f>
        <v>0</v>
      </c>
      <c r="N65" s="177">
        <v>0</v>
      </c>
      <c r="O65" s="177">
        <f>ROUND(E65*N65,2)</f>
        <v>0</v>
      </c>
      <c r="P65" s="177">
        <v>0</v>
      </c>
      <c r="Q65" s="177">
        <f>ROUND(E65*P65,2)</f>
        <v>0</v>
      </c>
      <c r="R65" s="179" t="s">
        <v>197</v>
      </c>
      <c r="S65" s="179" t="s">
        <v>162</v>
      </c>
      <c r="T65" s="180" t="s">
        <v>163</v>
      </c>
      <c r="U65" s="158">
        <v>0.19400000000000001</v>
      </c>
      <c r="V65" s="158">
        <f>ROUND(E65*U65,2)</f>
        <v>13.97</v>
      </c>
      <c r="W65" s="158"/>
      <c r="X65" s="158" t="s">
        <v>164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165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92" t="s">
        <v>249</v>
      </c>
      <c r="D66" s="160"/>
      <c r="E66" s="161">
        <v>72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47"/>
      <c r="Z66" s="147"/>
      <c r="AA66" s="147"/>
      <c r="AB66" s="147"/>
      <c r="AC66" s="147"/>
      <c r="AD66" s="147"/>
      <c r="AE66" s="147"/>
      <c r="AF66" s="147"/>
      <c r="AG66" s="147" t="s">
        <v>169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7" t="s">
        <v>156</v>
      </c>
      <c r="B67" s="168" t="s">
        <v>87</v>
      </c>
      <c r="C67" s="190" t="s">
        <v>88</v>
      </c>
      <c r="D67" s="169"/>
      <c r="E67" s="170"/>
      <c r="F67" s="171"/>
      <c r="G67" s="171">
        <f>SUMIF(AG68:AG88,"&lt;&gt;NOR",G68:G88)</f>
        <v>0</v>
      </c>
      <c r="H67" s="171"/>
      <c r="I67" s="171">
        <f>SUM(I68:I88)</f>
        <v>0</v>
      </c>
      <c r="J67" s="171"/>
      <c r="K67" s="171">
        <f>SUM(K68:K88)</f>
        <v>0</v>
      </c>
      <c r="L67" s="171"/>
      <c r="M67" s="171">
        <f>SUM(M68:M88)</f>
        <v>0</v>
      </c>
      <c r="N67" s="170"/>
      <c r="O67" s="170">
        <f>SUM(O68:O88)</f>
        <v>0.02</v>
      </c>
      <c r="P67" s="170"/>
      <c r="Q67" s="170">
        <f>SUM(Q68:Q88)</f>
        <v>95.93</v>
      </c>
      <c r="R67" s="171"/>
      <c r="S67" s="171"/>
      <c r="T67" s="172"/>
      <c r="U67" s="166"/>
      <c r="V67" s="166">
        <f>SUM(V68:V88)</f>
        <v>354.07999999999993</v>
      </c>
      <c r="W67" s="166"/>
      <c r="X67" s="166"/>
      <c r="AG67" t="s">
        <v>157</v>
      </c>
    </row>
    <row r="68" spans="1:60" ht="22.5" outlineLevel="1" x14ac:dyDescent="0.2">
      <c r="A68" s="174">
        <v>25</v>
      </c>
      <c r="B68" s="175" t="s">
        <v>250</v>
      </c>
      <c r="C68" s="191" t="s">
        <v>251</v>
      </c>
      <c r="D68" s="176" t="s">
        <v>252</v>
      </c>
      <c r="E68" s="177">
        <v>2.484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7.4099999999999999E-3</v>
      </c>
      <c r="O68" s="177">
        <f>ROUND(E68*N68,2)</f>
        <v>0.02</v>
      </c>
      <c r="P68" s="177">
        <v>2.1</v>
      </c>
      <c r="Q68" s="177">
        <f>ROUND(E68*P68,2)</f>
        <v>5.22</v>
      </c>
      <c r="R68" s="179" t="s">
        <v>253</v>
      </c>
      <c r="S68" s="179" t="s">
        <v>162</v>
      </c>
      <c r="T68" s="180" t="s">
        <v>163</v>
      </c>
      <c r="U68" s="158">
        <v>7.476</v>
      </c>
      <c r="V68" s="158">
        <f>ROUND(E68*U68,2)</f>
        <v>18.57</v>
      </c>
      <c r="W68" s="158"/>
      <c r="X68" s="158" t="s">
        <v>164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165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1" x14ac:dyDescent="0.2">
      <c r="A69" s="154"/>
      <c r="B69" s="155"/>
      <c r="C69" s="258" t="s">
        <v>254</v>
      </c>
      <c r="D69" s="259"/>
      <c r="E69" s="259"/>
      <c r="F69" s="259"/>
      <c r="G69" s="259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47"/>
      <c r="Z69" s="147"/>
      <c r="AA69" s="147"/>
      <c r="AB69" s="147"/>
      <c r="AC69" s="147"/>
      <c r="AD69" s="147"/>
      <c r="AE69" s="147"/>
      <c r="AF69" s="147"/>
      <c r="AG69" s="147" t="s">
        <v>167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88" t="str">
        <f>C69</f>
        <v>nebo panelů železobetonových prefabrikovaných s dutinami, včetně pomocného lešení o výšce podlahy do 1900 mm a pro zatížení do 1,5 kPa  (150 kg/m2),</v>
      </c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192" t="s">
        <v>255</v>
      </c>
      <c r="D70" s="160"/>
      <c r="E70" s="161">
        <v>2.484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47"/>
      <c r="Z70" s="147"/>
      <c r="AA70" s="147"/>
      <c r="AB70" s="147"/>
      <c r="AC70" s="147"/>
      <c r="AD70" s="147"/>
      <c r="AE70" s="147"/>
      <c r="AF70" s="147"/>
      <c r="AG70" s="147" t="s">
        <v>169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74">
        <v>26</v>
      </c>
      <c r="B71" s="175" t="s">
        <v>256</v>
      </c>
      <c r="C71" s="191" t="s">
        <v>257</v>
      </c>
      <c r="D71" s="176" t="s">
        <v>252</v>
      </c>
      <c r="E71" s="177">
        <v>39.558399999999999</v>
      </c>
      <c r="F71" s="178"/>
      <c r="G71" s="179">
        <f>ROUND(E71*F71,2)</f>
        <v>0</v>
      </c>
      <c r="H71" s="178"/>
      <c r="I71" s="179">
        <f>ROUND(E71*H71,2)</f>
        <v>0</v>
      </c>
      <c r="J71" s="178"/>
      <c r="K71" s="179">
        <f>ROUND(E71*J71,2)</f>
        <v>0</v>
      </c>
      <c r="L71" s="179">
        <v>21</v>
      </c>
      <c r="M71" s="179">
        <f>G71*(1+L71/100)</f>
        <v>0</v>
      </c>
      <c r="N71" s="177">
        <v>0</v>
      </c>
      <c r="O71" s="177">
        <f>ROUND(E71*N71,2)</f>
        <v>0</v>
      </c>
      <c r="P71" s="177">
        <v>2.2000000000000002</v>
      </c>
      <c r="Q71" s="177">
        <f>ROUND(E71*P71,2)</f>
        <v>87.03</v>
      </c>
      <c r="R71" s="179" t="s">
        <v>253</v>
      </c>
      <c r="S71" s="179" t="s">
        <v>162</v>
      </c>
      <c r="T71" s="180" t="s">
        <v>163</v>
      </c>
      <c r="U71" s="158">
        <v>7.1950000000000003</v>
      </c>
      <c r="V71" s="158">
        <f>ROUND(E71*U71,2)</f>
        <v>284.62</v>
      </c>
      <c r="W71" s="158"/>
      <c r="X71" s="158" t="s">
        <v>164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165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192" t="s">
        <v>258</v>
      </c>
      <c r="D72" s="160"/>
      <c r="E72" s="161">
        <v>39.558399999999999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47"/>
      <c r="Z72" s="147"/>
      <c r="AA72" s="147"/>
      <c r="AB72" s="147"/>
      <c r="AC72" s="147"/>
      <c r="AD72" s="147"/>
      <c r="AE72" s="147"/>
      <c r="AF72" s="147"/>
      <c r="AG72" s="147" t="s">
        <v>169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4">
        <v>27</v>
      </c>
      <c r="B73" s="175" t="s">
        <v>259</v>
      </c>
      <c r="C73" s="191" t="s">
        <v>260</v>
      </c>
      <c r="D73" s="176" t="s">
        <v>177</v>
      </c>
      <c r="E73" s="177">
        <v>5</v>
      </c>
      <c r="F73" s="178"/>
      <c r="G73" s="179">
        <f>ROUND(E73*F73,2)</f>
        <v>0</v>
      </c>
      <c r="H73" s="178"/>
      <c r="I73" s="179">
        <f>ROUND(E73*H73,2)</f>
        <v>0</v>
      </c>
      <c r="J73" s="178"/>
      <c r="K73" s="179">
        <f>ROUND(E73*J73,2)</f>
        <v>0</v>
      </c>
      <c r="L73" s="179">
        <v>21</v>
      </c>
      <c r="M73" s="179">
        <f>G73*(1+L73/100)</f>
        <v>0</v>
      </c>
      <c r="N73" s="177">
        <v>0</v>
      </c>
      <c r="O73" s="177">
        <f>ROUND(E73*N73,2)</f>
        <v>0</v>
      </c>
      <c r="P73" s="177">
        <v>0</v>
      </c>
      <c r="Q73" s="177">
        <f>ROUND(E73*P73,2)</f>
        <v>0</v>
      </c>
      <c r="R73" s="179" t="s">
        <v>253</v>
      </c>
      <c r="S73" s="179" t="s">
        <v>162</v>
      </c>
      <c r="T73" s="180" t="s">
        <v>163</v>
      </c>
      <c r="U73" s="158">
        <v>0.05</v>
      </c>
      <c r="V73" s="158">
        <f>ROUND(E73*U73,2)</f>
        <v>0.25</v>
      </c>
      <c r="W73" s="158"/>
      <c r="X73" s="158" t="s">
        <v>164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165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54"/>
      <c r="B74" s="155"/>
      <c r="C74" s="258" t="s">
        <v>261</v>
      </c>
      <c r="D74" s="259"/>
      <c r="E74" s="259"/>
      <c r="F74" s="259"/>
      <c r="G74" s="259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47"/>
      <c r="Z74" s="147"/>
      <c r="AA74" s="147"/>
      <c r="AB74" s="147"/>
      <c r="AC74" s="147"/>
      <c r="AD74" s="147"/>
      <c r="AE74" s="147"/>
      <c r="AF74" s="147"/>
      <c r="AG74" s="147" t="s">
        <v>167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54"/>
      <c r="B75" s="155"/>
      <c r="C75" s="192" t="s">
        <v>262</v>
      </c>
      <c r="D75" s="160"/>
      <c r="E75" s="161">
        <v>1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47"/>
      <c r="Z75" s="147"/>
      <c r="AA75" s="147"/>
      <c r="AB75" s="147"/>
      <c r="AC75" s="147"/>
      <c r="AD75" s="147"/>
      <c r="AE75" s="147"/>
      <c r="AF75" s="147"/>
      <c r="AG75" s="147" t="s">
        <v>169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/>
      <c r="B76" s="155"/>
      <c r="C76" s="192" t="s">
        <v>263</v>
      </c>
      <c r="D76" s="160"/>
      <c r="E76" s="161">
        <v>4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47"/>
      <c r="Z76" s="147"/>
      <c r="AA76" s="147"/>
      <c r="AB76" s="147"/>
      <c r="AC76" s="147"/>
      <c r="AD76" s="147"/>
      <c r="AE76" s="147"/>
      <c r="AF76" s="147"/>
      <c r="AG76" s="147" t="s">
        <v>169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4">
        <v>28</v>
      </c>
      <c r="B77" s="175" t="s">
        <v>264</v>
      </c>
      <c r="C77" s="191" t="s">
        <v>265</v>
      </c>
      <c r="D77" s="176" t="s">
        <v>172</v>
      </c>
      <c r="E77" s="177">
        <v>4</v>
      </c>
      <c r="F77" s="178"/>
      <c r="G77" s="179">
        <f>ROUND(E77*F77,2)</f>
        <v>0</v>
      </c>
      <c r="H77" s="178"/>
      <c r="I77" s="179">
        <f>ROUND(E77*H77,2)</f>
        <v>0</v>
      </c>
      <c r="J77" s="178"/>
      <c r="K77" s="179">
        <f>ROUND(E77*J77,2)</f>
        <v>0</v>
      </c>
      <c r="L77" s="179">
        <v>21</v>
      </c>
      <c r="M77" s="179">
        <f>G77*(1+L77/100)</f>
        <v>0</v>
      </c>
      <c r="N77" s="177">
        <v>0</v>
      </c>
      <c r="O77" s="177">
        <f>ROUND(E77*N77,2)</f>
        <v>0</v>
      </c>
      <c r="P77" s="177">
        <v>7.0699999999999999E-3</v>
      </c>
      <c r="Q77" s="177">
        <f>ROUND(E77*P77,2)</f>
        <v>0.03</v>
      </c>
      <c r="R77" s="179" t="s">
        <v>253</v>
      </c>
      <c r="S77" s="179" t="s">
        <v>162</v>
      </c>
      <c r="T77" s="180" t="s">
        <v>163</v>
      </c>
      <c r="U77" s="158">
        <v>2.5499999999999998</v>
      </c>
      <c r="V77" s="158">
        <f>ROUND(E77*U77,2)</f>
        <v>10.199999999999999</v>
      </c>
      <c r="W77" s="158"/>
      <c r="X77" s="158" t="s">
        <v>164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165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54"/>
      <c r="B78" s="155"/>
      <c r="C78" s="192" t="s">
        <v>266</v>
      </c>
      <c r="D78" s="160"/>
      <c r="E78" s="161">
        <v>4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47"/>
      <c r="Z78" s="147"/>
      <c r="AA78" s="147"/>
      <c r="AB78" s="147"/>
      <c r="AC78" s="147"/>
      <c r="AD78" s="147"/>
      <c r="AE78" s="147"/>
      <c r="AF78" s="147"/>
      <c r="AG78" s="147" t="s">
        <v>169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2.5" outlineLevel="1" x14ac:dyDescent="0.2">
      <c r="A79" s="174">
        <v>29</v>
      </c>
      <c r="B79" s="175" t="s">
        <v>267</v>
      </c>
      <c r="C79" s="191" t="s">
        <v>268</v>
      </c>
      <c r="D79" s="176" t="s">
        <v>177</v>
      </c>
      <c r="E79" s="177">
        <v>36</v>
      </c>
      <c r="F79" s="178"/>
      <c r="G79" s="179">
        <f>ROUND(E79*F79,2)</f>
        <v>0</v>
      </c>
      <c r="H79" s="178"/>
      <c r="I79" s="179">
        <f>ROUND(E79*H79,2)</f>
        <v>0</v>
      </c>
      <c r="J79" s="178"/>
      <c r="K79" s="179">
        <f>ROUND(E79*J79,2)</f>
        <v>0</v>
      </c>
      <c r="L79" s="179">
        <v>21</v>
      </c>
      <c r="M79" s="179">
        <f>G79*(1+L79/100)</f>
        <v>0</v>
      </c>
      <c r="N79" s="177">
        <v>0</v>
      </c>
      <c r="O79" s="177">
        <f>ROUND(E79*N79,2)</f>
        <v>0</v>
      </c>
      <c r="P79" s="177">
        <v>4.0000000000000001E-3</v>
      </c>
      <c r="Q79" s="177">
        <f>ROUND(E79*P79,2)</f>
        <v>0.14000000000000001</v>
      </c>
      <c r="R79" s="179" t="s">
        <v>253</v>
      </c>
      <c r="S79" s="179" t="s">
        <v>162</v>
      </c>
      <c r="T79" s="180" t="s">
        <v>163</v>
      </c>
      <c r="U79" s="158">
        <v>0.23100000000000001</v>
      </c>
      <c r="V79" s="158">
        <f>ROUND(E79*U79,2)</f>
        <v>8.32</v>
      </c>
      <c r="W79" s="158"/>
      <c r="X79" s="158" t="s">
        <v>164</v>
      </c>
      <c r="Y79" s="147"/>
      <c r="Z79" s="147"/>
      <c r="AA79" s="147"/>
      <c r="AB79" s="147"/>
      <c r="AC79" s="147"/>
      <c r="AD79" s="147"/>
      <c r="AE79" s="147"/>
      <c r="AF79" s="147"/>
      <c r="AG79" s="147" t="s">
        <v>165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54"/>
      <c r="B80" s="155"/>
      <c r="C80" s="258" t="s">
        <v>269</v>
      </c>
      <c r="D80" s="259"/>
      <c r="E80" s="259"/>
      <c r="F80" s="259"/>
      <c r="G80" s="259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47"/>
      <c r="Z80" s="147"/>
      <c r="AA80" s="147"/>
      <c r="AB80" s="147"/>
      <c r="AC80" s="147"/>
      <c r="AD80" s="147"/>
      <c r="AE80" s="147"/>
      <c r="AF80" s="147"/>
      <c r="AG80" s="147" t="s">
        <v>167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54"/>
      <c r="B81" s="155"/>
      <c r="C81" s="192" t="s">
        <v>270</v>
      </c>
      <c r="D81" s="160"/>
      <c r="E81" s="161">
        <v>36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47"/>
      <c r="Z81" s="147"/>
      <c r="AA81" s="147"/>
      <c r="AB81" s="147"/>
      <c r="AC81" s="147"/>
      <c r="AD81" s="147"/>
      <c r="AE81" s="147"/>
      <c r="AF81" s="147"/>
      <c r="AG81" s="147" t="s">
        <v>169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22.5" outlineLevel="1" x14ac:dyDescent="0.2">
      <c r="A82" s="174">
        <v>30</v>
      </c>
      <c r="B82" s="175" t="s">
        <v>271</v>
      </c>
      <c r="C82" s="191" t="s">
        <v>272</v>
      </c>
      <c r="D82" s="176" t="s">
        <v>172</v>
      </c>
      <c r="E82" s="177">
        <v>22.5</v>
      </c>
      <c r="F82" s="178"/>
      <c r="G82" s="179">
        <f>ROUND(E82*F82,2)</f>
        <v>0</v>
      </c>
      <c r="H82" s="178"/>
      <c r="I82" s="179">
        <f>ROUND(E82*H82,2)</f>
        <v>0</v>
      </c>
      <c r="J82" s="178"/>
      <c r="K82" s="179">
        <f>ROUND(E82*J82,2)</f>
        <v>0</v>
      </c>
      <c r="L82" s="179">
        <v>21</v>
      </c>
      <c r="M82" s="179">
        <f>G82*(1+L82/100)</f>
        <v>0</v>
      </c>
      <c r="N82" s="177">
        <v>0</v>
      </c>
      <c r="O82" s="177">
        <f>ROUND(E82*N82,2)</f>
        <v>0</v>
      </c>
      <c r="P82" s="177">
        <v>3.6999999999999998E-2</v>
      </c>
      <c r="Q82" s="177">
        <f>ROUND(E82*P82,2)</f>
        <v>0.83</v>
      </c>
      <c r="R82" s="179" t="s">
        <v>253</v>
      </c>
      <c r="S82" s="179" t="s">
        <v>162</v>
      </c>
      <c r="T82" s="180" t="s">
        <v>163</v>
      </c>
      <c r="U82" s="158">
        <v>0.55000000000000004</v>
      </c>
      <c r="V82" s="158">
        <f>ROUND(E82*U82,2)</f>
        <v>12.38</v>
      </c>
      <c r="W82" s="158"/>
      <c r="X82" s="158" t="s">
        <v>164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165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192" t="s">
        <v>273</v>
      </c>
      <c r="D83" s="160"/>
      <c r="E83" s="161">
        <v>22.5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47"/>
      <c r="Z83" s="147"/>
      <c r="AA83" s="147"/>
      <c r="AB83" s="147"/>
      <c r="AC83" s="147"/>
      <c r="AD83" s="147"/>
      <c r="AE83" s="147"/>
      <c r="AF83" s="147"/>
      <c r="AG83" s="147" t="s">
        <v>169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33.75" outlineLevel="1" x14ac:dyDescent="0.2">
      <c r="A84" s="181">
        <v>31</v>
      </c>
      <c r="B84" s="182" t="s">
        <v>274</v>
      </c>
      <c r="C84" s="193" t="s">
        <v>275</v>
      </c>
      <c r="D84" s="183" t="s">
        <v>177</v>
      </c>
      <c r="E84" s="184">
        <v>2</v>
      </c>
      <c r="F84" s="185"/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21</v>
      </c>
      <c r="M84" s="186">
        <f>G84*(1+L84/100)</f>
        <v>0</v>
      </c>
      <c r="N84" s="184">
        <v>0</v>
      </c>
      <c r="O84" s="184">
        <f>ROUND(E84*N84,2)</f>
        <v>0</v>
      </c>
      <c r="P84" s="184">
        <v>4.4999999999999998E-2</v>
      </c>
      <c r="Q84" s="184">
        <f>ROUND(E84*P84,2)</f>
        <v>0.09</v>
      </c>
      <c r="R84" s="186" t="s">
        <v>253</v>
      </c>
      <c r="S84" s="186" t="s">
        <v>162</v>
      </c>
      <c r="T84" s="187" t="s">
        <v>163</v>
      </c>
      <c r="U84" s="158">
        <v>0.26</v>
      </c>
      <c r="V84" s="158">
        <f>ROUND(E84*U84,2)</f>
        <v>0.52</v>
      </c>
      <c r="W84" s="158"/>
      <c r="X84" s="158" t="s">
        <v>164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165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2.5" outlineLevel="1" x14ac:dyDescent="0.2">
      <c r="A85" s="174">
        <v>32</v>
      </c>
      <c r="B85" s="175" t="s">
        <v>276</v>
      </c>
      <c r="C85" s="191" t="s">
        <v>277</v>
      </c>
      <c r="D85" s="176" t="s">
        <v>160</v>
      </c>
      <c r="E85" s="177">
        <v>5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0</v>
      </c>
      <c r="O85" s="177">
        <f>ROUND(E85*N85,2)</f>
        <v>0</v>
      </c>
      <c r="P85" s="177">
        <v>0.05</v>
      </c>
      <c r="Q85" s="177">
        <f>ROUND(E85*P85,2)</f>
        <v>0.25</v>
      </c>
      <c r="R85" s="179" t="s">
        <v>253</v>
      </c>
      <c r="S85" s="179" t="s">
        <v>162</v>
      </c>
      <c r="T85" s="180" t="s">
        <v>163</v>
      </c>
      <c r="U85" s="158">
        <v>0.33</v>
      </c>
      <c r="V85" s="158">
        <f>ROUND(E85*U85,2)</f>
        <v>1.65</v>
      </c>
      <c r="W85" s="158"/>
      <c r="X85" s="158" t="s">
        <v>164</v>
      </c>
      <c r="Y85" s="147"/>
      <c r="Z85" s="147"/>
      <c r="AA85" s="147"/>
      <c r="AB85" s="147"/>
      <c r="AC85" s="147"/>
      <c r="AD85" s="147"/>
      <c r="AE85" s="147"/>
      <c r="AF85" s="147"/>
      <c r="AG85" s="147" t="s">
        <v>165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54"/>
      <c r="B86" s="155"/>
      <c r="C86" s="192" t="s">
        <v>194</v>
      </c>
      <c r="D86" s="160"/>
      <c r="E86" s="161">
        <v>5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47"/>
      <c r="Z86" s="147"/>
      <c r="AA86" s="147"/>
      <c r="AB86" s="147"/>
      <c r="AC86" s="147"/>
      <c r="AD86" s="147"/>
      <c r="AE86" s="147"/>
      <c r="AF86" s="147"/>
      <c r="AG86" s="147" t="s">
        <v>169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t="22.5" outlineLevel="1" x14ac:dyDescent="0.2">
      <c r="A87" s="174">
        <v>33</v>
      </c>
      <c r="B87" s="175" t="s">
        <v>278</v>
      </c>
      <c r="C87" s="191" t="s">
        <v>279</v>
      </c>
      <c r="D87" s="176" t="s">
        <v>160</v>
      </c>
      <c r="E87" s="177">
        <v>585.73299999999995</v>
      </c>
      <c r="F87" s="178"/>
      <c r="G87" s="179">
        <f>ROUND(E87*F87,2)</f>
        <v>0</v>
      </c>
      <c r="H87" s="178"/>
      <c r="I87" s="179">
        <f>ROUND(E87*H87,2)</f>
        <v>0</v>
      </c>
      <c r="J87" s="178"/>
      <c r="K87" s="179">
        <f>ROUND(E87*J87,2)</f>
        <v>0</v>
      </c>
      <c r="L87" s="179">
        <v>21</v>
      </c>
      <c r="M87" s="179">
        <f>G87*(1+L87/100)</f>
        <v>0</v>
      </c>
      <c r="N87" s="177">
        <v>0</v>
      </c>
      <c r="O87" s="177">
        <f>ROUND(E87*N87,2)</f>
        <v>0</v>
      </c>
      <c r="P87" s="177">
        <v>4.0000000000000001E-3</v>
      </c>
      <c r="Q87" s="177">
        <f>ROUND(E87*P87,2)</f>
        <v>2.34</v>
      </c>
      <c r="R87" s="179" t="s">
        <v>253</v>
      </c>
      <c r="S87" s="179" t="s">
        <v>162</v>
      </c>
      <c r="T87" s="180" t="s">
        <v>163</v>
      </c>
      <c r="U87" s="158">
        <v>0.03</v>
      </c>
      <c r="V87" s="158">
        <f>ROUND(E87*U87,2)</f>
        <v>17.57</v>
      </c>
      <c r="W87" s="158"/>
      <c r="X87" s="158" t="s">
        <v>164</v>
      </c>
      <c r="Y87" s="147"/>
      <c r="Z87" s="147"/>
      <c r="AA87" s="147"/>
      <c r="AB87" s="147"/>
      <c r="AC87" s="147"/>
      <c r="AD87" s="147"/>
      <c r="AE87" s="147"/>
      <c r="AF87" s="147"/>
      <c r="AG87" s="147" t="s">
        <v>165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92" t="s">
        <v>280</v>
      </c>
      <c r="D88" s="160"/>
      <c r="E88" s="161">
        <v>585.73299999999995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47"/>
      <c r="Z88" s="147"/>
      <c r="AA88" s="147"/>
      <c r="AB88" s="147"/>
      <c r="AC88" s="147"/>
      <c r="AD88" s="147"/>
      <c r="AE88" s="147"/>
      <c r="AF88" s="147"/>
      <c r="AG88" s="147" t="s">
        <v>169</v>
      </c>
      <c r="AH88" s="147">
        <v>5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x14ac:dyDescent="0.2">
      <c r="A89" s="167" t="s">
        <v>156</v>
      </c>
      <c r="B89" s="168" t="s">
        <v>89</v>
      </c>
      <c r="C89" s="190" t="s">
        <v>90</v>
      </c>
      <c r="D89" s="169"/>
      <c r="E89" s="170"/>
      <c r="F89" s="171"/>
      <c r="G89" s="171">
        <f>SUMIF(AG90:AG91,"&lt;&gt;NOR",G90:G91)</f>
        <v>0</v>
      </c>
      <c r="H89" s="171"/>
      <c r="I89" s="171">
        <f>SUM(I90:I91)</f>
        <v>0</v>
      </c>
      <c r="J89" s="171"/>
      <c r="K89" s="171">
        <f>SUM(K90:K91)</f>
        <v>0</v>
      </c>
      <c r="L89" s="171"/>
      <c r="M89" s="171">
        <f>SUM(M90:M91)</f>
        <v>0</v>
      </c>
      <c r="N89" s="170"/>
      <c r="O89" s="170">
        <f>SUM(O90:O91)</f>
        <v>0</v>
      </c>
      <c r="P89" s="170"/>
      <c r="Q89" s="170">
        <f>SUM(Q90:Q91)</f>
        <v>0</v>
      </c>
      <c r="R89" s="171"/>
      <c r="S89" s="171"/>
      <c r="T89" s="172"/>
      <c r="U89" s="166"/>
      <c r="V89" s="166">
        <f>SUM(V90:V91)</f>
        <v>73.319999999999993</v>
      </c>
      <c r="W89" s="166"/>
      <c r="X89" s="166"/>
      <c r="AG89" t="s">
        <v>157</v>
      </c>
    </row>
    <row r="90" spans="1:60" ht="33.75" outlineLevel="1" x14ac:dyDescent="0.2">
      <c r="A90" s="174">
        <v>34</v>
      </c>
      <c r="B90" s="175" t="s">
        <v>281</v>
      </c>
      <c r="C90" s="191" t="s">
        <v>282</v>
      </c>
      <c r="D90" s="176" t="s">
        <v>283</v>
      </c>
      <c r="E90" s="177">
        <v>78.122029999999995</v>
      </c>
      <c r="F90" s="178"/>
      <c r="G90" s="179">
        <f>ROUND(E90*F90,2)</f>
        <v>0</v>
      </c>
      <c r="H90" s="178"/>
      <c r="I90" s="179">
        <f>ROUND(E90*H90,2)</f>
        <v>0</v>
      </c>
      <c r="J90" s="178"/>
      <c r="K90" s="179">
        <f>ROUND(E90*J90,2)</f>
        <v>0</v>
      </c>
      <c r="L90" s="179">
        <v>21</v>
      </c>
      <c r="M90" s="179">
        <f>G90*(1+L90/100)</f>
        <v>0</v>
      </c>
      <c r="N90" s="177">
        <v>0</v>
      </c>
      <c r="O90" s="177">
        <f>ROUND(E90*N90,2)</f>
        <v>0</v>
      </c>
      <c r="P90" s="177">
        <v>0</v>
      </c>
      <c r="Q90" s="177">
        <f>ROUND(E90*P90,2)</f>
        <v>0</v>
      </c>
      <c r="R90" s="179" t="s">
        <v>197</v>
      </c>
      <c r="S90" s="179" t="s">
        <v>162</v>
      </c>
      <c r="T90" s="180" t="s">
        <v>163</v>
      </c>
      <c r="U90" s="158">
        <v>0.9385</v>
      </c>
      <c r="V90" s="158">
        <f>ROUND(E90*U90,2)</f>
        <v>73.319999999999993</v>
      </c>
      <c r="W90" s="158"/>
      <c r="X90" s="158" t="s">
        <v>284</v>
      </c>
      <c r="Y90" s="147"/>
      <c r="Z90" s="147"/>
      <c r="AA90" s="147"/>
      <c r="AB90" s="147"/>
      <c r="AC90" s="147"/>
      <c r="AD90" s="147"/>
      <c r="AE90" s="147"/>
      <c r="AF90" s="147"/>
      <c r="AG90" s="147" t="s">
        <v>285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258" t="s">
        <v>286</v>
      </c>
      <c r="D91" s="259"/>
      <c r="E91" s="259"/>
      <c r="F91" s="259"/>
      <c r="G91" s="259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47"/>
      <c r="Z91" s="147"/>
      <c r="AA91" s="147"/>
      <c r="AB91" s="147"/>
      <c r="AC91" s="147"/>
      <c r="AD91" s="147"/>
      <c r="AE91" s="147"/>
      <c r="AF91" s="147"/>
      <c r="AG91" s="147" t="s">
        <v>167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x14ac:dyDescent="0.2">
      <c r="A92" s="167" t="s">
        <v>156</v>
      </c>
      <c r="B92" s="168" t="s">
        <v>93</v>
      </c>
      <c r="C92" s="190" t="s">
        <v>94</v>
      </c>
      <c r="D92" s="169"/>
      <c r="E92" s="170"/>
      <c r="F92" s="171"/>
      <c r="G92" s="171">
        <f>SUMIF(AG93:AG103,"&lt;&gt;NOR",G93:G103)</f>
        <v>0</v>
      </c>
      <c r="H92" s="171"/>
      <c r="I92" s="171">
        <f>SUM(I93:I103)</f>
        <v>0</v>
      </c>
      <c r="J92" s="171"/>
      <c r="K92" s="171">
        <f>SUM(K93:K103)</f>
        <v>0</v>
      </c>
      <c r="L92" s="171"/>
      <c r="M92" s="171">
        <f>SUM(M93:M103)</f>
        <v>0</v>
      </c>
      <c r="N92" s="170"/>
      <c r="O92" s="170">
        <f>SUM(O93:O103)</f>
        <v>1.47</v>
      </c>
      <c r="P92" s="170"/>
      <c r="Q92" s="170">
        <f>SUM(Q93:Q103)</f>
        <v>7.06</v>
      </c>
      <c r="R92" s="171"/>
      <c r="S92" s="171"/>
      <c r="T92" s="172"/>
      <c r="U92" s="166"/>
      <c r="V92" s="166">
        <f>SUM(V93:V103)</f>
        <v>202.88</v>
      </c>
      <c r="W92" s="166"/>
      <c r="X92" s="166"/>
      <c r="AG92" t="s">
        <v>157</v>
      </c>
    </row>
    <row r="93" spans="1:60" ht="22.5" outlineLevel="1" x14ac:dyDescent="0.2">
      <c r="A93" s="174">
        <v>35</v>
      </c>
      <c r="B93" s="175" t="s">
        <v>287</v>
      </c>
      <c r="C93" s="191" t="s">
        <v>288</v>
      </c>
      <c r="D93" s="176" t="s">
        <v>160</v>
      </c>
      <c r="E93" s="177">
        <v>565.12</v>
      </c>
      <c r="F93" s="178"/>
      <c r="G93" s="179">
        <f>ROUND(E93*F93,2)</f>
        <v>0</v>
      </c>
      <c r="H93" s="178"/>
      <c r="I93" s="179">
        <f>ROUND(E93*H93,2)</f>
        <v>0</v>
      </c>
      <c r="J93" s="178"/>
      <c r="K93" s="179">
        <f>ROUND(E93*J93,2)</f>
        <v>0</v>
      </c>
      <c r="L93" s="179">
        <v>21</v>
      </c>
      <c r="M93" s="179">
        <f>G93*(1+L93/100)</f>
        <v>0</v>
      </c>
      <c r="N93" s="177">
        <v>0</v>
      </c>
      <c r="O93" s="177">
        <f>ROUND(E93*N93,2)</f>
        <v>0</v>
      </c>
      <c r="P93" s="177">
        <v>1.2500000000000001E-2</v>
      </c>
      <c r="Q93" s="177">
        <f>ROUND(E93*P93,2)</f>
        <v>7.06</v>
      </c>
      <c r="R93" s="179" t="s">
        <v>289</v>
      </c>
      <c r="S93" s="179" t="s">
        <v>162</v>
      </c>
      <c r="T93" s="180" t="s">
        <v>163</v>
      </c>
      <c r="U93" s="158">
        <v>0.20899999999999999</v>
      </c>
      <c r="V93" s="158">
        <f>ROUND(E93*U93,2)</f>
        <v>118.11</v>
      </c>
      <c r="W93" s="158"/>
      <c r="X93" s="158" t="s">
        <v>164</v>
      </c>
      <c r="Y93" s="147"/>
      <c r="Z93" s="147"/>
      <c r="AA93" s="147"/>
      <c r="AB93" s="147"/>
      <c r="AC93" s="147"/>
      <c r="AD93" s="147"/>
      <c r="AE93" s="147"/>
      <c r="AF93" s="147"/>
      <c r="AG93" s="147" t="s">
        <v>165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92" t="s">
        <v>214</v>
      </c>
      <c r="D94" s="160"/>
      <c r="E94" s="161">
        <v>565.12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47"/>
      <c r="Z94" s="147"/>
      <c r="AA94" s="147"/>
      <c r="AB94" s="147"/>
      <c r="AC94" s="147"/>
      <c r="AD94" s="147"/>
      <c r="AE94" s="147"/>
      <c r="AF94" s="147"/>
      <c r="AG94" s="147" t="s">
        <v>169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74">
        <v>36</v>
      </c>
      <c r="B95" s="175" t="s">
        <v>290</v>
      </c>
      <c r="C95" s="191" t="s">
        <v>291</v>
      </c>
      <c r="D95" s="176" t="s">
        <v>160</v>
      </c>
      <c r="E95" s="177">
        <v>565.12</v>
      </c>
      <c r="F95" s="178"/>
      <c r="G95" s="179">
        <f>ROUND(E95*F95,2)</f>
        <v>0</v>
      </c>
      <c r="H95" s="178"/>
      <c r="I95" s="179">
        <f>ROUND(E95*H95,2)</f>
        <v>0</v>
      </c>
      <c r="J95" s="178"/>
      <c r="K95" s="179">
        <f>ROUND(E95*J95,2)</f>
        <v>0</v>
      </c>
      <c r="L95" s="179">
        <v>21</v>
      </c>
      <c r="M95" s="179">
        <f>G95*(1+L95/100)</f>
        <v>0</v>
      </c>
      <c r="N95" s="177">
        <v>0</v>
      </c>
      <c r="O95" s="177">
        <f>ROUND(E95*N95,2)</f>
        <v>0</v>
      </c>
      <c r="P95" s="177">
        <v>0</v>
      </c>
      <c r="Q95" s="177">
        <f>ROUND(E95*P95,2)</f>
        <v>0</v>
      </c>
      <c r="R95" s="179" t="s">
        <v>289</v>
      </c>
      <c r="S95" s="179" t="s">
        <v>162</v>
      </c>
      <c r="T95" s="180" t="s">
        <v>163</v>
      </c>
      <c r="U95" s="158">
        <v>0.08</v>
      </c>
      <c r="V95" s="158">
        <f>ROUND(E95*U95,2)</f>
        <v>45.21</v>
      </c>
      <c r="W95" s="158"/>
      <c r="X95" s="158" t="s">
        <v>164</v>
      </c>
      <c r="Y95" s="147"/>
      <c r="Z95" s="147"/>
      <c r="AA95" s="147"/>
      <c r="AB95" s="147"/>
      <c r="AC95" s="147"/>
      <c r="AD95" s="147"/>
      <c r="AE95" s="147"/>
      <c r="AF95" s="147"/>
      <c r="AG95" s="147" t="s">
        <v>165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92" t="s">
        <v>214</v>
      </c>
      <c r="D96" s="160"/>
      <c r="E96" s="161">
        <v>565.12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47"/>
      <c r="Z96" s="147"/>
      <c r="AA96" s="147"/>
      <c r="AB96" s="147"/>
      <c r="AC96" s="147"/>
      <c r="AD96" s="147"/>
      <c r="AE96" s="147"/>
      <c r="AF96" s="147"/>
      <c r="AG96" s="147" t="s">
        <v>169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2.5" outlineLevel="1" x14ac:dyDescent="0.2">
      <c r="A97" s="174">
        <v>37</v>
      </c>
      <c r="B97" s="175" t="s">
        <v>292</v>
      </c>
      <c r="C97" s="191" t="s">
        <v>293</v>
      </c>
      <c r="D97" s="176" t="s">
        <v>160</v>
      </c>
      <c r="E97" s="177">
        <v>565.12</v>
      </c>
      <c r="F97" s="178"/>
      <c r="G97" s="179">
        <f>ROUND(E97*F97,2)</f>
        <v>0</v>
      </c>
      <c r="H97" s="178"/>
      <c r="I97" s="179">
        <f>ROUND(E97*H97,2)</f>
        <v>0</v>
      </c>
      <c r="J97" s="178"/>
      <c r="K97" s="179">
        <f>ROUND(E97*J97,2)</f>
        <v>0</v>
      </c>
      <c r="L97" s="179">
        <v>21</v>
      </c>
      <c r="M97" s="179">
        <f>G97*(1+L97/100)</f>
        <v>0</v>
      </c>
      <c r="N97" s="177">
        <v>1.0000000000000001E-5</v>
      </c>
      <c r="O97" s="177">
        <f>ROUND(E97*N97,2)</f>
        <v>0.01</v>
      </c>
      <c r="P97" s="177">
        <v>0</v>
      </c>
      <c r="Q97" s="177">
        <f>ROUND(E97*P97,2)</f>
        <v>0</v>
      </c>
      <c r="R97" s="179" t="s">
        <v>289</v>
      </c>
      <c r="S97" s="179" t="s">
        <v>162</v>
      </c>
      <c r="T97" s="180" t="s">
        <v>163</v>
      </c>
      <c r="U97" s="158">
        <v>7.0000000000000007E-2</v>
      </c>
      <c r="V97" s="158">
        <f>ROUND(E97*U97,2)</f>
        <v>39.56</v>
      </c>
      <c r="W97" s="158"/>
      <c r="X97" s="158" t="s">
        <v>164</v>
      </c>
      <c r="Y97" s="147"/>
      <c r="Z97" s="147"/>
      <c r="AA97" s="147"/>
      <c r="AB97" s="147"/>
      <c r="AC97" s="147"/>
      <c r="AD97" s="147"/>
      <c r="AE97" s="147"/>
      <c r="AF97" s="147"/>
      <c r="AG97" s="147" t="s">
        <v>165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54"/>
      <c r="B98" s="155"/>
      <c r="C98" s="192" t="s">
        <v>294</v>
      </c>
      <c r="D98" s="160"/>
      <c r="E98" s="161">
        <v>565.12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47"/>
      <c r="Z98" s="147"/>
      <c r="AA98" s="147"/>
      <c r="AB98" s="147"/>
      <c r="AC98" s="147"/>
      <c r="AD98" s="147"/>
      <c r="AE98" s="147"/>
      <c r="AF98" s="147"/>
      <c r="AG98" s="147" t="s">
        <v>169</v>
      </c>
      <c r="AH98" s="147">
        <v>5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2.5" outlineLevel="1" x14ac:dyDescent="0.2">
      <c r="A99" s="174">
        <v>38</v>
      </c>
      <c r="B99" s="175" t="s">
        <v>295</v>
      </c>
      <c r="C99" s="191" t="s">
        <v>296</v>
      </c>
      <c r="D99" s="176" t="s">
        <v>252</v>
      </c>
      <c r="E99" s="177">
        <v>58.207360000000001</v>
      </c>
      <c r="F99" s="178"/>
      <c r="G99" s="179">
        <f>ROUND(E99*F99,2)</f>
        <v>0</v>
      </c>
      <c r="H99" s="178"/>
      <c r="I99" s="179">
        <f>ROUND(E99*H99,2)</f>
        <v>0</v>
      </c>
      <c r="J99" s="178"/>
      <c r="K99" s="179">
        <f>ROUND(E99*J99,2)</f>
        <v>0</v>
      </c>
      <c r="L99" s="179">
        <v>21</v>
      </c>
      <c r="M99" s="179">
        <f>G99*(1+L99/100)</f>
        <v>0</v>
      </c>
      <c r="N99" s="177">
        <v>2.5000000000000001E-2</v>
      </c>
      <c r="O99" s="177">
        <f>ROUND(E99*N99,2)</f>
        <v>1.46</v>
      </c>
      <c r="P99" s="177">
        <v>0</v>
      </c>
      <c r="Q99" s="177">
        <f>ROUND(E99*P99,2)</f>
        <v>0</v>
      </c>
      <c r="R99" s="179" t="s">
        <v>297</v>
      </c>
      <c r="S99" s="179" t="s">
        <v>162</v>
      </c>
      <c r="T99" s="180" t="s">
        <v>163</v>
      </c>
      <c r="U99" s="158">
        <v>0</v>
      </c>
      <c r="V99" s="158">
        <f>ROUND(E99*U99,2)</f>
        <v>0</v>
      </c>
      <c r="W99" s="158"/>
      <c r="X99" s="158" t="s">
        <v>223</v>
      </c>
      <c r="Y99" s="147"/>
      <c r="Z99" s="147"/>
      <c r="AA99" s="147"/>
      <c r="AB99" s="147"/>
      <c r="AC99" s="147"/>
      <c r="AD99" s="147"/>
      <c r="AE99" s="147"/>
      <c r="AF99" s="147"/>
      <c r="AG99" s="147" t="s">
        <v>224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54"/>
      <c r="B100" s="155"/>
      <c r="C100" s="192" t="s">
        <v>298</v>
      </c>
      <c r="D100" s="160"/>
      <c r="E100" s="161">
        <v>56.512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47"/>
      <c r="Z100" s="147"/>
      <c r="AA100" s="147"/>
      <c r="AB100" s="147"/>
      <c r="AC100" s="147"/>
      <c r="AD100" s="147"/>
      <c r="AE100" s="147"/>
      <c r="AF100" s="147"/>
      <c r="AG100" s="147" t="s">
        <v>169</v>
      </c>
      <c r="AH100" s="147">
        <v>5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194" t="s">
        <v>299</v>
      </c>
      <c r="D101" s="162"/>
      <c r="E101" s="163">
        <v>1.69536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169</v>
      </c>
      <c r="AH101" s="147">
        <v>4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>
        <v>39</v>
      </c>
      <c r="B102" s="155" t="s">
        <v>300</v>
      </c>
      <c r="C102" s="195" t="s">
        <v>301</v>
      </c>
      <c r="D102" s="156" t="s">
        <v>0</v>
      </c>
      <c r="E102" s="189"/>
      <c r="F102" s="159"/>
      <c r="G102" s="158">
        <f>ROUND(E102*F102,2)</f>
        <v>0</v>
      </c>
      <c r="H102" s="159"/>
      <c r="I102" s="158">
        <f>ROUND(E102*H102,2)</f>
        <v>0</v>
      </c>
      <c r="J102" s="159"/>
      <c r="K102" s="158">
        <f>ROUND(E102*J102,2)</f>
        <v>0</v>
      </c>
      <c r="L102" s="158">
        <v>21</v>
      </c>
      <c r="M102" s="158">
        <f>G102*(1+L102/100)</f>
        <v>0</v>
      </c>
      <c r="N102" s="157">
        <v>0</v>
      </c>
      <c r="O102" s="157">
        <f>ROUND(E102*N102,2)</f>
        <v>0</v>
      </c>
      <c r="P102" s="157">
        <v>0</v>
      </c>
      <c r="Q102" s="157">
        <f>ROUND(E102*P102,2)</f>
        <v>0</v>
      </c>
      <c r="R102" s="158" t="s">
        <v>289</v>
      </c>
      <c r="S102" s="158" t="s">
        <v>162</v>
      </c>
      <c r="T102" s="158" t="s">
        <v>163</v>
      </c>
      <c r="U102" s="158">
        <v>0</v>
      </c>
      <c r="V102" s="158">
        <f>ROUND(E102*U102,2)</f>
        <v>0</v>
      </c>
      <c r="W102" s="158"/>
      <c r="X102" s="158" t="s">
        <v>284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285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256" t="s">
        <v>302</v>
      </c>
      <c r="D103" s="257"/>
      <c r="E103" s="257"/>
      <c r="F103" s="257"/>
      <c r="G103" s="257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167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x14ac:dyDescent="0.2">
      <c r="A104" s="167" t="s">
        <v>156</v>
      </c>
      <c r="B104" s="168" t="s">
        <v>109</v>
      </c>
      <c r="C104" s="190" t="s">
        <v>110</v>
      </c>
      <c r="D104" s="169"/>
      <c r="E104" s="170"/>
      <c r="F104" s="171"/>
      <c r="G104" s="171">
        <f>SUMIF(AG105:AG191,"&lt;&gt;NOR",G105:G191)</f>
        <v>0</v>
      </c>
      <c r="H104" s="171"/>
      <c r="I104" s="171">
        <f>SUM(I105:I191)</f>
        <v>0</v>
      </c>
      <c r="J104" s="171"/>
      <c r="K104" s="171">
        <f>SUM(K105:K191)</f>
        <v>0</v>
      </c>
      <c r="L104" s="171"/>
      <c r="M104" s="171">
        <f>SUM(M105:M191)</f>
        <v>0</v>
      </c>
      <c r="N104" s="170"/>
      <c r="O104" s="170">
        <f>SUM(O105:O191)</f>
        <v>6.169999999999999</v>
      </c>
      <c r="P104" s="170"/>
      <c r="Q104" s="170">
        <f>SUM(Q105:Q191)</f>
        <v>5.0299999999999994</v>
      </c>
      <c r="R104" s="171"/>
      <c r="S104" s="171"/>
      <c r="T104" s="172"/>
      <c r="U104" s="166"/>
      <c r="V104" s="166">
        <f>SUM(V105:V191)</f>
        <v>496.71999999999991</v>
      </c>
      <c r="W104" s="166"/>
      <c r="X104" s="166"/>
      <c r="AG104" t="s">
        <v>157</v>
      </c>
    </row>
    <row r="105" spans="1:60" ht="22.5" outlineLevel="1" x14ac:dyDescent="0.2">
      <c r="A105" s="174">
        <v>40</v>
      </c>
      <c r="B105" s="175" t="s">
        <v>303</v>
      </c>
      <c r="C105" s="191" t="s">
        <v>304</v>
      </c>
      <c r="D105" s="176" t="s">
        <v>160</v>
      </c>
      <c r="E105" s="177">
        <v>298.185</v>
      </c>
      <c r="F105" s="178"/>
      <c r="G105" s="179">
        <f>ROUND(E105*F105,2)</f>
        <v>0</v>
      </c>
      <c r="H105" s="178"/>
      <c r="I105" s="179">
        <f>ROUND(E105*H105,2)</f>
        <v>0</v>
      </c>
      <c r="J105" s="178"/>
      <c r="K105" s="179">
        <f>ROUND(E105*J105,2)</f>
        <v>0</v>
      </c>
      <c r="L105" s="179">
        <v>21</v>
      </c>
      <c r="M105" s="179">
        <f>G105*(1+L105/100)</f>
        <v>0</v>
      </c>
      <c r="N105" s="177">
        <v>1.8000000000000001E-4</v>
      </c>
      <c r="O105" s="177">
        <f>ROUND(E105*N105,2)</f>
        <v>0.05</v>
      </c>
      <c r="P105" s="177">
        <v>0</v>
      </c>
      <c r="Q105" s="177">
        <f>ROUND(E105*P105,2)</f>
        <v>0</v>
      </c>
      <c r="R105" s="179" t="s">
        <v>305</v>
      </c>
      <c r="S105" s="179" t="s">
        <v>162</v>
      </c>
      <c r="T105" s="180" t="s">
        <v>163</v>
      </c>
      <c r="U105" s="158">
        <v>0.89300000000000002</v>
      </c>
      <c r="V105" s="158">
        <f>ROUND(E105*U105,2)</f>
        <v>266.27999999999997</v>
      </c>
      <c r="W105" s="158"/>
      <c r="X105" s="158" t="s">
        <v>164</v>
      </c>
      <c r="Y105" s="147"/>
      <c r="Z105" s="147"/>
      <c r="AA105" s="147"/>
      <c r="AB105" s="147"/>
      <c r="AC105" s="147"/>
      <c r="AD105" s="147"/>
      <c r="AE105" s="147"/>
      <c r="AF105" s="147"/>
      <c r="AG105" s="147" t="s">
        <v>165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54"/>
      <c r="B106" s="155"/>
      <c r="C106" s="192" t="s">
        <v>306</v>
      </c>
      <c r="D106" s="160"/>
      <c r="E106" s="161">
        <v>35.4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47"/>
      <c r="Z106" s="147"/>
      <c r="AA106" s="147"/>
      <c r="AB106" s="147"/>
      <c r="AC106" s="147"/>
      <c r="AD106" s="147"/>
      <c r="AE106" s="147"/>
      <c r="AF106" s="147"/>
      <c r="AG106" s="147" t="s">
        <v>169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54"/>
      <c r="B107" s="155"/>
      <c r="C107" s="196" t="s">
        <v>307</v>
      </c>
      <c r="D107" s="164"/>
      <c r="E107" s="165">
        <v>35.4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47"/>
      <c r="Z107" s="147"/>
      <c r="AA107" s="147"/>
      <c r="AB107" s="147"/>
      <c r="AC107" s="147"/>
      <c r="AD107" s="147"/>
      <c r="AE107" s="147"/>
      <c r="AF107" s="147"/>
      <c r="AG107" s="147" t="s">
        <v>169</v>
      </c>
      <c r="AH107" s="147">
        <v>1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54"/>
      <c r="B108" s="155"/>
      <c r="C108" s="192" t="s">
        <v>308</v>
      </c>
      <c r="D108" s="160"/>
      <c r="E108" s="161"/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47"/>
      <c r="Z108" s="147"/>
      <c r="AA108" s="147"/>
      <c r="AB108" s="147"/>
      <c r="AC108" s="147"/>
      <c r="AD108" s="147"/>
      <c r="AE108" s="147"/>
      <c r="AF108" s="147"/>
      <c r="AG108" s="147" t="s">
        <v>169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54"/>
      <c r="B109" s="155"/>
      <c r="C109" s="192" t="s">
        <v>309</v>
      </c>
      <c r="D109" s="160"/>
      <c r="E109" s="161">
        <v>10.4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47"/>
      <c r="Z109" s="147"/>
      <c r="AA109" s="147"/>
      <c r="AB109" s="147"/>
      <c r="AC109" s="147"/>
      <c r="AD109" s="147"/>
      <c r="AE109" s="147"/>
      <c r="AF109" s="147"/>
      <c r="AG109" s="147" t="s">
        <v>169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54"/>
      <c r="B110" s="155"/>
      <c r="C110" s="192" t="s">
        <v>310</v>
      </c>
      <c r="D110" s="160"/>
      <c r="E110" s="161">
        <v>21.727499999999999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47"/>
      <c r="Z110" s="147"/>
      <c r="AA110" s="147"/>
      <c r="AB110" s="147"/>
      <c r="AC110" s="147"/>
      <c r="AD110" s="147"/>
      <c r="AE110" s="147"/>
      <c r="AF110" s="147"/>
      <c r="AG110" s="147" t="s">
        <v>169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54"/>
      <c r="B111" s="155"/>
      <c r="C111" s="192" t="s">
        <v>311</v>
      </c>
      <c r="D111" s="160"/>
      <c r="E111" s="161">
        <v>4.4400000000000004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47"/>
      <c r="Z111" s="147"/>
      <c r="AA111" s="147"/>
      <c r="AB111" s="147"/>
      <c r="AC111" s="147"/>
      <c r="AD111" s="147"/>
      <c r="AE111" s="147"/>
      <c r="AF111" s="147"/>
      <c r="AG111" s="147" t="s">
        <v>169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/>
      <c r="B112" s="155"/>
      <c r="C112" s="192" t="s">
        <v>312</v>
      </c>
      <c r="D112" s="160"/>
      <c r="E112" s="161">
        <v>2.82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169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/>
      <c r="B113" s="155"/>
      <c r="C113" s="192" t="s">
        <v>313</v>
      </c>
      <c r="D113" s="160"/>
      <c r="E113" s="161">
        <v>0.81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47"/>
      <c r="Z113" s="147"/>
      <c r="AA113" s="147"/>
      <c r="AB113" s="147"/>
      <c r="AC113" s="147"/>
      <c r="AD113" s="147"/>
      <c r="AE113" s="147"/>
      <c r="AF113" s="147"/>
      <c r="AG113" s="147" t="s">
        <v>169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54"/>
      <c r="B114" s="155"/>
      <c r="C114" s="192" t="s">
        <v>314</v>
      </c>
      <c r="D114" s="160"/>
      <c r="E114" s="161">
        <v>15.7875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47"/>
      <c r="Z114" s="147"/>
      <c r="AA114" s="147"/>
      <c r="AB114" s="147"/>
      <c r="AC114" s="147"/>
      <c r="AD114" s="147"/>
      <c r="AE114" s="147"/>
      <c r="AF114" s="147"/>
      <c r="AG114" s="147" t="s">
        <v>169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54"/>
      <c r="B115" s="155"/>
      <c r="C115" s="192" t="s">
        <v>315</v>
      </c>
      <c r="D115" s="160"/>
      <c r="E115" s="161">
        <v>124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47"/>
      <c r="Z115" s="147"/>
      <c r="AA115" s="147"/>
      <c r="AB115" s="147"/>
      <c r="AC115" s="147"/>
      <c r="AD115" s="147"/>
      <c r="AE115" s="147"/>
      <c r="AF115" s="147"/>
      <c r="AG115" s="147" t="s">
        <v>169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192" t="s">
        <v>316</v>
      </c>
      <c r="D116" s="160"/>
      <c r="E116" s="161">
        <v>18.239999999999998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169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92" t="s">
        <v>317</v>
      </c>
      <c r="D117" s="160"/>
      <c r="E117" s="161">
        <v>4.5599999999999996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169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96" t="s">
        <v>307</v>
      </c>
      <c r="D118" s="164"/>
      <c r="E118" s="165">
        <v>202.785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169</v>
      </c>
      <c r="AH118" s="147">
        <v>1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92" t="s">
        <v>318</v>
      </c>
      <c r="D119" s="160"/>
      <c r="E119" s="161">
        <v>60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169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ht="22.5" outlineLevel="1" x14ac:dyDescent="0.2">
      <c r="A120" s="174">
        <v>41</v>
      </c>
      <c r="B120" s="175" t="s">
        <v>319</v>
      </c>
      <c r="C120" s="191" t="s">
        <v>320</v>
      </c>
      <c r="D120" s="176" t="s">
        <v>172</v>
      </c>
      <c r="E120" s="177">
        <v>773.45</v>
      </c>
      <c r="F120" s="178"/>
      <c r="G120" s="179">
        <f>ROUND(E120*F120,2)</f>
        <v>0</v>
      </c>
      <c r="H120" s="178"/>
      <c r="I120" s="179">
        <f>ROUND(E120*H120,2)</f>
        <v>0</v>
      </c>
      <c r="J120" s="178"/>
      <c r="K120" s="179">
        <f>ROUND(E120*J120,2)</f>
        <v>0</v>
      </c>
      <c r="L120" s="179">
        <v>21</v>
      </c>
      <c r="M120" s="179">
        <f>G120*(1+L120/100)</f>
        <v>0</v>
      </c>
      <c r="N120" s="177">
        <v>1.8000000000000001E-4</v>
      </c>
      <c r="O120" s="177">
        <f>ROUND(E120*N120,2)</f>
        <v>0.14000000000000001</v>
      </c>
      <c r="P120" s="177">
        <v>0</v>
      </c>
      <c r="Q120" s="177">
        <f>ROUND(E120*P120,2)</f>
        <v>0</v>
      </c>
      <c r="R120" s="179" t="s">
        <v>305</v>
      </c>
      <c r="S120" s="179" t="s">
        <v>162</v>
      </c>
      <c r="T120" s="180" t="s">
        <v>163</v>
      </c>
      <c r="U120" s="158">
        <v>0.17249999999999999</v>
      </c>
      <c r="V120" s="158">
        <f>ROUND(E120*U120,2)</f>
        <v>133.41999999999999</v>
      </c>
      <c r="W120" s="158"/>
      <c r="X120" s="158" t="s">
        <v>164</v>
      </c>
      <c r="Y120" s="147"/>
      <c r="Z120" s="147"/>
      <c r="AA120" s="147"/>
      <c r="AB120" s="147"/>
      <c r="AC120" s="147"/>
      <c r="AD120" s="147"/>
      <c r="AE120" s="147"/>
      <c r="AF120" s="147"/>
      <c r="AG120" s="147" t="s">
        <v>165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54"/>
      <c r="B121" s="155"/>
      <c r="C121" s="192" t="s">
        <v>321</v>
      </c>
      <c r="D121" s="160"/>
      <c r="E121" s="161"/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47"/>
      <c r="Z121" s="147"/>
      <c r="AA121" s="147"/>
      <c r="AB121" s="147"/>
      <c r="AC121" s="147"/>
      <c r="AD121" s="147"/>
      <c r="AE121" s="147"/>
      <c r="AF121" s="147"/>
      <c r="AG121" s="147" t="s">
        <v>169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ht="22.5" outlineLevel="1" x14ac:dyDescent="0.2">
      <c r="A122" s="154"/>
      <c r="B122" s="155"/>
      <c r="C122" s="192" t="s">
        <v>322</v>
      </c>
      <c r="D122" s="160"/>
      <c r="E122" s="161">
        <v>72.48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169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54"/>
      <c r="B123" s="155"/>
      <c r="C123" s="196" t="s">
        <v>307</v>
      </c>
      <c r="D123" s="164"/>
      <c r="E123" s="165">
        <v>72.48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47"/>
      <c r="Z123" s="147"/>
      <c r="AA123" s="147"/>
      <c r="AB123" s="147"/>
      <c r="AC123" s="147"/>
      <c r="AD123" s="147"/>
      <c r="AE123" s="147"/>
      <c r="AF123" s="147"/>
      <c r="AG123" s="147" t="s">
        <v>169</v>
      </c>
      <c r="AH123" s="147">
        <v>1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92" t="s">
        <v>323</v>
      </c>
      <c r="D124" s="160"/>
      <c r="E124" s="161"/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169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/>
      <c r="B125" s="155"/>
      <c r="C125" s="192" t="s">
        <v>324</v>
      </c>
      <c r="D125" s="160"/>
      <c r="E125" s="161">
        <v>26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47"/>
      <c r="Z125" s="147"/>
      <c r="AA125" s="147"/>
      <c r="AB125" s="147"/>
      <c r="AC125" s="147"/>
      <c r="AD125" s="147"/>
      <c r="AE125" s="147"/>
      <c r="AF125" s="147"/>
      <c r="AG125" s="147" t="s">
        <v>169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54"/>
      <c r="B126" s="155"/>
      <c r="C126" s="192" t="s">
        <v>325</v>
      </c>
      <c r="D126" s="160"/>
      <c r="E126" s="161">
        <v>57.94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47"/>
      <c r="Z126" s="147"/>
      <c r="AA126" s="147"/>
      <c r="AB126" s="147"/>
      <c r="AC126" s="147"/>
      <c r="AD126" s="147"/>
      <c r="AE126" s="147"/>
      <c r="AF126" s="147"/>
      <c r="AG126" s="147" t="s">
        <v>169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54"/>
      <c r="B127" s="155"/>
      <c r="C127" s="192" t="s">
        <v>326</v>
      </c>
      <c r="D127" s="160"/>
      <c r="E127" s="161">
        <v>5.92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47"/>
      <c r="Z127" s="147"/>
      <c r="AA127" s="147"/>
      <c r="AB127" s="147"/>
      <c r="AC127" s="147"/>
      <c r="AD127" s="147"/>
      <c r="AE127" s="147"/>
      <c r="AF127" s="147"/>
      <c r="AG127" s="147" t="s">
        <v>169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92" t="s">
        <v>327</v>
      </c>
      <c r="D128" s="160"/>
      <c r="E128" s="161">
        <v>7.52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169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54"/>
      <c r="B129" s="155"/>
      <c r="C129" s="192" t="s">
        <v>328</v>
      </c>
      <c r="D129" s="160"/>
      <c r="E129" s="161">
        <v>9.1199999999999992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47"/>
      <c r="Z129" s="147"/>
      <c r="AA129" s="147"/>
      <c r="AB129" s="147"/>
      <c r="AC129" s="147"/>
      <c r="AD129" s="147"/>
      <c r="AE129" s="147"/>
      <c r="AF129" s="147"/>
      <c r="AG129" s="147" t="s">
        <v>169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54"/>
      <c r="B130" s="155"/>
      <c r="C130" s="192" t="s">
        <v>329</v>
      </c>
      <c r="D130" s="160"/>
      <c r="E130" s="161">
        <v>4.32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47"/>
      <c r="Z130" s="147"/>
      <c r="AA130" s="147"/>
      <c r="AB130" s="147"/>
      <c r="AC130" s="147"/>
      <c r="AD130" s="147"/>
      <c r="AE130" s="147"/>
      <c r="AF130" s="147"/>
      <c r="AG130" s="147" t="s">
        <v>169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54"/>
      <c r="B131" s="155"/>
      <c r="C131" s="192" t="s">
        <v>330</v>
      </c>
      <c r="D131" s="160"/>
      <c r="E131" s="161">
        <v>63.15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47"/>
      <c r="Z131" s="147"/>
      <c r="AA131" s="147"/>
      <c r="AB131" s="147"/>
      <c r="AC131" s="147"/>
      <c r="AD131" s="147"/>
      <c r="AE131" s="147"/>
      <c r="AF131" s="147"/>
      <c r="AG131" s="147" t="s">
        <v>169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54"/>
      <c r="B132" s="155"/>
      <c r="C132" s="192" t="s">
        <v>331</v>
      </c>
      <c r="D132" s="160"/>
      <c r="E132" s="161">
        <v>310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47"/>
      <c r="Z132" s="147"/>
      <c r="AA132" s="147"/>
      <c r="AB132" s="147"/>
      <c r="AC132" s="147"/>
      <c r="AD132" s="147"/>
      <c r="AE132" s="147"/>
      <c r="AF132" s="147"/>
      <c r="AG132" s="147" t="s">
        <v>169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54"/>
      <c r="B133" s="155"/>
      <c r="C133" s="192" t="s">
        <v>332</v>
      </c>
      <c r="D133" s="160"/>
      <c r="E133" s="161">
        <v>45.6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47"/>
      <c r="Z133" s="147"/>
      <c r="AA133" s="147"/>
      <c r="AB133" s="147"/>
      <c r="AC133" s="147"/>
      <c r="AD133" s="147"/>
      <c r="AE133" s="147"/>
      <c r="AF133" s="147"/>
      <c r="AG133" s="147" t="s">
        <v>169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54"/>
      <c r="B134" s="155"/>
      <c r="C134" s="192" t="s">
        <v>333</v>
      </c>
      <c r="D134" s="160"/>
      <c r="E134" s="161">
        <v>11.4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47"/>
      <c r="Z134" s="147"/>
      <c r="AA134" s="147"/>
      <c r="AB134" s="147"/>
      <c r="AC134" s="147"/>
      <c r="AD134" s="147"/>
      <c r="AE134" s="147"/>
      <c r="AF134" s="147"/>
      <c r="AG134" s="147" t="s">
        <v>169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54"/>
      <c r="B135" s="155"/>
      <c r="C135" s="196" t="s">
        <v>307</v>
      </c>
      <c r="D135" s="164"/>
      <c r="E135" s="165">
        <v>540.97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47"/>
      <c r="Z135" s="147"/>
      <c r="AA135" s="147"/>
      <c r="AB135" s="147"/>
      <c r="AC135" s="147"/>
      <c r="AD135" s="147"/>
      <c r="AE135" s="147"/>
      <c r="AF135" s="147"/>
      <c r="AG135" s="147" t="s">
        <v>169</v>
      </c>
      <c r="AH135" s="147">
        <v>1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54"/>
      <c r="B136" s="155"/>
      <c r="C136" s="192" t="s">
        <v>334</v>
      </c>
      <c r="D136" s="160"/>
      <c r="E136" s="161"/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47"/>
      <c r="Z136" s="147"/>
      <c r="AA136" s="147"/>
      <c r="AB136" s="147"/>
      <c r="AC136" s="147"/>
      <c r="AD136" s="147"/>
      <c r="AE136" s="147"/>
      <c r="AF136" s="147"/>
      <c r="AG136" s="147" t="s">
        <v>169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54"/>
      <c r="B137" s="155"/>
      <c r="C137" s="192" t="s">
        <v>335</v>
      </c>
      <c r="D137" s="160"/>
      <c r="E137" s="161">
        <v>160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47"/>
      <c r="Z137" s="147"/>
      <c r="AA137" s="147"/>
      <c r="AB137" s="147"/>
      <c r="AC137" s="147"/>
      <c r="AD137" s="147"/>
      <c r="AE137" s="147"/>
      <c r="AF137" s="147"/>
      <c r="AG137" s="147" t="s">
        <v>169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4">
        <v>42</v>
      </c>
      <c r="B138" s="175" t="s">
        <v>336</v>
      </c>
      <c r="C138" s="191" t="s">
        <v>337</v>
      </c>
      <c r="D138" s="176" t="s">
        <v>160</v>
      </c>
      <c r="E138" s="177">
        <v>154.34</v>
      </c>
      <c r="F138" s="178"/>
      <c r="G138" s="179">
        <f>ROUND(E138*F138,2)</f>
        <v>0</v>
      </c>
      <c r="H138" s="178"/>
      <c r="I138" s="179">
        <f>ROUND(E138*H138,2)</f>
        <v>0</v>
      </c>
      <c r="J138" s="178"/>
      <c r="K138" s="179">
        <f>ROUND(E138*J138,2)</f>
        <v>0</v>
      </c>
      <c r="L138" s="179">
        <v>21</v>
      </c>
      <c r="M138" s="179">
        <f>G138*(1+L138/100)</f>
        <v>0</v>
      </c>
      <c r="N138" s="177">
        <v>0</v>
      </c>
      <c r="O138" s="177">
        <f>ROUND(E138*N138,2)</f>
        <v>0</v>
      </c>
      <c r="P138" s="177">
        <v>2.4649999999999998E-2</v>
      </c>
      <c r="Q138" s="177">
        <f>ROUND(E138*P138,2)</f>
        <v>3.8</v>
      </c>
      <c r="R138" s="179" t="s">
        <v>305</v>
      </c>
      <c r="S138" s="179" t="s">
        <v>162</v>
      </c>
      <c r="T138" s="180" t="s">
        <v>163</v>
      </c>
      <c r="U138" s="158">
        <v>0.25</v>
      </c>
      <c r="V138" s="158">
        <f>ROUND(E138*U138,2)</f>
        <v>38.590000000000003</v>
      </c>
      <c r="W138" s="158"/>
      <c r="X138" s="158" t="s">
        <v>164</v>
      </c>
      <c r="Y138" s="147"/>
      <c r="Z138" s="147"/>
      <c r="AA138" s="147"/>
      <c r="AB138" s="147"/>
      <c r="AC138" s="147"/>
      <c r="AD138" s="147"/>
      <c r="AE138" s="147"/>
      <c r="AF138" s="147"/>
      <c r="AG138" s="147" t="s">
        <v>165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54"/>
      <c r="B139" s="155"/>
      <c r="C139" s="192" t="s">
        <v>310</v>
      </c>
      <c r="D139" s="160"/>
      <c r="E139" s="161">
        <v>21.727499999999999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47"/>
      <c r="Z139" s="147"/>
      <c r="AA139" s="147"/>
      <c r="AB139" s="147"/>
      <c r="AC139" s="147"/>
      <c r="AD139" s="147"/>
      <c r="AE139" s="147"/>
      <c r="AF139" s="147"/>
      <c r="AG139" s="147" t="s">
        <v>169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54"/>
      <c r="B140" s="155"/>
      <c r="C140" s="192" t="s">
        <v>338</v>
      </c>
      <c r="D140" s="160"/>
      <c r="E140" s="161">
        <v>3.7</v>
      </c>
      <c r="F140" s="158"/>
      <c r="G140" s="158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47"/>
      <c r="Z140" s="147"/>
      <c r="AA140" s="147"/>
      <c r="AB140" s="147"/>
      <c r="AC140" s="147"/>
      <c r="AD140" s="147"/>
      <c r="AE140" s="147"/>
      <c r="AF140" s="147"/>
      <c r="AG140" s="147" t="s">
        <v>169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54"/>
      <c r="B141" s="155"/>
      <c r="C141" s="192" t="s">
        <v>339</v>
      </c>
      <c r="D141" s="160"/>
      <c r="E141" s="161">
        <v>2.35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47"/>
      <c r="Z141" s="147"/>
      <c r="AA141" s="147"/>
      <c r="AB141" s="147"/>
      <c r="AC141" s="147"/>
      <c r="AD141" s="147"/>
      <c r="AE141" s="147"/>
      <c r="AF141" s="147"/>
      <c r="AG141" s="147" t="s">
        <v>169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54"/>
      <c r="B142" s="155"/>
      <c r="C142" s="192" t="s">
        <v>340</v>
      </c>
      <c r="D142" s="160"/>
      <c r="E142" s="161">
        <v>0.67500000000000004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47"/>
      <c r="Z142" s="147"/>
      <c r="AA142" s="147"/>
      <c r="AB142" s="147"/>
      <c r="AC142" s="147"/>
      <c r="AD142" s="147"/>
      <c r="AE142" s="147"/>
      <c r="AF142" s="147"/>
      <c r="AG142" s="147" t="s">
        <v>169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54"/>
      <c r="B143" s="155"/>
      <c r="C143" s="192" t="s">
        <v>314</v>
      </c>
      <c r="D143" s="160"/>
      <c r="E143" s="161">
        <v>15.7875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47"/>
      <c r="Z143" s="147"/>
      <c r="AA143" s="147"/>
      <c r="AB143" s="147"/>
      <c r="AC143" s="147"/>
      <c r="AD143" s="147"/>
      <c r="AE143" s="147"/>
      <c r="AF143" s="147"/>
      <c r="AG143" s="147" t="s">
        <v>169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54"/>
      <c r="B144" s="155"/>
      <c r="C144" s="192" t="s">
        <v>341</v>
      </c>
      <c r="D144" s="160"/>
      <c r="E144" s="161">
        <v>93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47"/>
      <c r="Z144" s="147"/>
      <c r="AA144" s="147"/>
      <c r="AB144" s="147"/>
      <c r="AC144" s="147"/>
      <c r="AD144" s="147"/>
      <c r="AE144" s="147"/>
      <c r="AF144" s="147"/>
      <c r="AG144" s="147" t="s">
        <v>169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54"/>
      <c r="B145" s="155"/>
      <c r="C145" s="192" t="s">
        <v>342</v>
      </c>
      <c r="D145" s="160"/>
      <c r="E145" s="161">
        <v>13.68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47"/>
      <c r="Z145" s="147"/>
      <c r="AA145" s="147"/>
      <c r="AB145" s="147"/>
      <c r="AC145" s="147"/>
      <c r="AD145" s="147"/>
      <c r="AE145" s="147"/>
      <c r="AF145" s="147"/>
      <c r="AG145" s="147" t="s">
        <v>169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/>
      <c r="B146" s="155"/>
      <c r="C146" s="192" t="s">
        <v>343</v>
      </c>
      <c r="D146" s="160"/>
      <c r="E146" s="161">
        <v>3.42</v>
      </c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47"/>
      <c r="Z146" s="147"/>
      <c r="AA146" s="147"/>
      <c r="AB146" s="147"/>
      <c r="AC146" s="147"/>
      <c r="AD146" s="147"/>
      <c r="AE146" s="147"/>
      <c r="AF146" s="147"/>
      <c r="AG146" s="147" t="s">
        <v>169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4">
        <v>43</v>
      </c>
      <c r="B147" s="175" t="s">
        <v>344</v>
      </c>
      <c r="C147" s="191" t="s">
        <v>345</v>
      </c>
      <c r="D147" s="176" t="s">
        <v>160</v>
      </c>
      <c r="E147" s="177">
        <v>154.34</v>
      </c>
      <c r="F147" s="178"/>
      <c r="G147" s="179">
        <f>ROUND(E147*F147,2)</f>
        <v>0</v>
      </c>
      <c r="H147" s="178"/>
      <c r="I147" s="179">
        <f>ROUND(E147*H147,2)</f>
        <v>0</v>
      </c>
      <c r="J147" s="178"/>
      <c r="K147" s="179">
        <f>ROUND(E147*J147,2)</f>
        <v>0</v>
      </c>
      <c r="L147" s="179">
        <v>21</v>
      </c>
      <c r="M147" s="179">
        <f>G147*(1+L147/100)</f>
        <v>0</v>
      </c>
      <c r="N147" s="177">
        <v>0</v>
      </c>
      <c r="O147" s="177">
        <f>ROUND(E147*N147,2)</f>
        <v>0</v>
      </c>
      <c r="P147" s="177">
        <v>8.0000000000000002E-3</v>
      </c>
      <c r="Q147" s="177">
        <f>ROUND(E147*P147,2)</f>
        <v>1.23</v>
      </c>
      <c r="R147" s="179" t="s">
        <v>305</v>
      </c>
      <c r="S147" s="179" t="s">
        <v>162</v>
      </c>
      <c r="T147" s="180" t="s">
        <v>163</v>
      </c>
      <c r="U147" s="158">
        <v>6.6000000000000003E-2</v>
      </c>
      <c r="V147" s="158">
        <f>ROUND(E147*U147,2)</f>
        <v>10.19</v>
      </c>
      <c r="W147" s="158"/>
      <c r="X147" s="158" t="s">
        <v>164</v>
      </c>
      <c r="Y147" s="147"/>
      <c r="Z147" s="147"/>
      <c r="AA147" s="147"/>
      <c r="AB147" s="147"/>
      <c r="AC147" s="147"/>
      <c r="AD147" s="147"/>
      <c r="AE147" s="147"/>
      <c r="AF147" s="147"/>
      <c r="AG147" s="147" t="s">
        <v>165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54"/>
      <c r="B148" s="155"/>
      <c r="C148" s="192" t="s">
        <v>346</v>
      </c>
      <c r="D148" s="160"/>
      <c r="E148" s="161">
        <v>154.34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47"/>
      <c r="Z148" s="147"/>
      <c r="AA148" s="147"/>
      <c r="AB148" s="147"/>
      <c r="AC148" s="147"/>
      <c r="AD148" s="147"/>
      <c r="AE148" s="147"/>
      <c r="AF148" s="147"/>
      <c r="AG148" s="147" t="s">
        <v>169</v>
      </c>
      <c r="AH148" s="147">
        <v>5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t="22.5" outlineLevel="1" x14ac:dyDescent="0.2">
      <c r="A149" s="174">
        <v>44</v>
      </c>
      <c r="B149" s="175" t="s">
        <v>347</v>
      </c>
      <c r="C149" s="191" t="s">
        <v>348</v>
      </c>
      <c r="D149" s="176" t="s">
        <v>177</v>
      </c>
      <c r="E149" s="177">
        <v>1</v>
      </c>
      <c r="F149" s="178"/>
      <c r="G149" s="179">
        <f>ROUND(E149*F149,2)</f>
        <v>0</v>
      </c>
      <c r="H149" s="178"/>
      <c r="I149" s="179">
        <f>ROUND(E149*H149,2)</f>
        <v>0</v>
      </c>
      <c r="J149" s="178"/>
      <c r="K149" s="179">
        <f>ROUND(E149*J149,2)</f>
        <v>0</v>
      </c>
      <c r="L149" s="179">
        <v>21</v>
      </c>
      <c r="M149" s="179">
        <f>G149*(1+L149/100)</f>
        <v>0</v>
      </c>
      <c r="N149" s="177">
        <v>0</v>
      </c>
      <c r="O149" s="177">
        <f>ROUND(E149*N149,2)</f>
        <v>0</v>
      </c>
      <c r="P149" s="177">
        <v>0</v>
      </c>
      <c r="Q149" s="177">
        <f>ROUND(E149*P149,2)</f>
        <v>0</v>
      </c>
      <c r="R149" s="179" t="s">
        <v>305</v>
      </c>
      <c r="S149" s="179" t="s">
        <v>162</v>
      </c>
      <c r="T149" s="180" t="s">
        <v>163</v>
      </c>
      <c r="U149" s="158">
        <v>1.45</v>
      </c>
      <c r="V149" s="158">
        <f>ROUND(E149*U149,2)</f>
        <v>1.45</v>
      </c>
      <c r="W149" s="158"/>
      <c r="X149" s="158" t="s">
        <v>164</v>
      </c>
      <c r="Y149" s="147"/>
      <c r="Z149" s="147"/>
      <c r="AA149" s="147"/>
      <c r="AB149" s="147"/>
      <c r="AC149" s="147"/>
      <c r="AD149" s="147"/>
      <c r="AE149" s="147"/>
      <c r="AF149" s="147"/>
      <c r="AG149" s="147" t="s">
        <v>165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54"/>
      <c r="B150" s="155"/>
      <c r="C150" s="192" t="s">
        <v>349</v>
      </c>
      <c r="D150" s="160"/>
      <c r="E150" s="161">
        <v>1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47"/>
      <c r="Z150" s="147"/>
      <c r="AA150" s="147"/>
      <c r="AB150" s="147"/>
      <c r="AC150" s="147"/>
      <c r="AD150" s="147"/>
      <c r="AE150" s="147"/>
      <c r="AF150" s="147"/>
      <c r="AG150" s="147" t="s">
        <v>169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ht="22.5" outlineLevel="1" x14ac:dyDescent="0.2">
      <c r="A151" s="181">
        <v>45</v>
      </c>
      <c r="B151" s="182" t="s">
        <v>350</v>
      </c>
      <c r="C151" s="193" t="s">
        <v>351</v>
      </c>
      <c r="D151" s="183" t="s">
        <v>177</v>
      </c>
      <c r="E151" s="184">
        <v>2</v>
      </c>
      <c r="F151" s="185"/>
      <c r="G151" s="186">
        <f>ROUND(E151*F151,2)</f>
        <v>0</v>
      </c>
      <c r="H151" s="185"/>
      <c r="I151" s="186">
        <f>ROUND(E151*H151,2)</f>
        <v>0</v>
      </c>
      <c r="J151" s="185"/>
      <c r="K151" s="186">
        <f>ROUND(E151*J151,2)</f>
        <v>0</v>
      </c>
      <c r="L151" s="186">
        <v>21</v>
      </c>
      <c r="M151" s="186">
        <f>G151*(1+L151/100)</f>
        <v>0</v>
      </c>
      <c r="N151" s="184">
        <v>0</v>
      </c>
      <c r="O151" s="184">
        <f>ROUND(E151*N151,2)</f>
        <v>0</v>
      </c>
      <c r="P151" s="184">
        <v>0</v>
      </c>
      <c r="Q151" s="184">
        <f>ROUND(E151*P151,2)</f>
        <v>0</v>
      </c>
      <c r="R151" s="186" t="s">
        <v>305</v>
      </c>
      <c r="S151" s="186" t="s">
        <v>162</v>
      </c>
      <c r="T151" s="187" t="s">
        <v>163</v>
      </c>
      <c r="U151" s="158">
        <v>2.4500000000000002</v>
      </c>
      <c r="V151" s="158">
        <f>ROUND(E151*U151,2)</f>
        <v>4.9000000000000004</v>
      </c>
      <c r="W151" s="158"/>
      <c r="X151" s="158" t="s">
        <v>164</v>
      </c>
      <c r="Y151" s="147"/>
      <c r="Z151" s="147"/>
      <c r="AA151" s="147"/>
      <c r="AB151" s="147"/>
      <c r="AC151" s="147"/>
      <c r="AD151" s="147"/>
      <c r="AE151" s="147"/>
      <c r="AF151" s="147"/>
      <c r="AG151" s="147" t="s">
        <v>165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81">
        <v>46</v>
      </c>
      <c r="B152" s="182" t="s">
        <v>352</v>
      </c>
      <c r="C152" s="193" t="s">
        <v>353</v>
      </c>
      <c r="D152" s="183" t="s">
        <v>177</v>
      </c>
      <c r="E152" s="184">
        <v>3</v>
      </c>
      <c r="F152" s="185"/>
      <c r="G152" s="186">
        <f>ROUND(E152*F152,2)</f>
        <v>0</v>
      </c>
      <c r="H152" s="185"/>
      <c r="I152" s="186">
        <f>ROUND(E152*H152,2)</f>
        <v>0</v>
      </c>
      <c r="J152" s="185"/>
      <c r="K152" s="186">
        <f>ROUND(E152*J152,2)</f>
        <v>0</v>
      </c>
      <c r="L152" s="186">
        <v>21</v>
      </c>
      <c r="M152" s="186">
        <f>G152*(1+L152/100)</f>
        <v>0</v>
      </c>
      <c r="N152" s="184">
        <v>0</v>
      </c>
      <c r="O152" s="184">
        <f>ROUND(E152*N152,2)</f>
        <v>0</v>
      </c>
      <c r="P152" s="184">
        <v>0</v>
      </c>
      <c r="Q152" s="184">
        <f>ROUND(E152*P152,2)</f>
        <v>0</v>
      </c>
      <c r="R152" s="186" t="s">
        <v>305</v>
      </c>
      <c r="S152" s="186" t="s">
        <v>162</v>
      </c>
      <c r="T152" s="187" t="s">
        <v>163</v>
      </c>
      <c r="U152" s="158">
        <v>0.77500000000000002</v>
      </c>
      <c r="V152" s="158">
        <f>ROUND(E152*U152,2)</f>
        <v>2.33</v>
      </c>
      <c r="W152" s="158"/>
      <c r="X152" s="158" t="s">
        <v>164</v>
      </c>
      <c r="Y152" s="147"/>
      <c r="Z152" s="147"/>
      <c r="AA152" s="147"/>
      <c r="AB152" s="147"/>
      <c r="AC152" s="147"/>
      <c r="AD152" s="147"/>
      <c r="AE152" s="147"/>
      <c r="AF152" s="147"/>
      <c r="AG152" s="147" t="s">
        <v>165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t="22.5" outlineLevel="1" x14ac:dyDescent="0.2">
      <c r="A153" s="181">
        <v>47</v>
      </c>
      <c r="B153" s="182" t="s">
        <v>354</v>
      </c>
      <c r="C153" s="193" t="s">
        <v>355</v>
      </c>
      <c r="D153" s="183" t="s">
        <v>177</v>
      </c>
      <c r="E153" s="184">
        <v>1</v>
      </c>
      <c r="F153" s="185"/>
      <c r="G153" s="186">
        <f>ROUND(E153*F153,2)</f>
        <v>0</v>
      </c>
      <c r="H153" s="185"/>
      <c r="I153" s="186">
        <f>ROUND(E153*H153,2)</f>
        <v>0</v>
      </c>
      <c r="J153" s="185"/>
      <c r="K153" s="186">
        <f>ROUND(E153*J153,2)</f>
        <v>0</v>
      </c>
      <c r="L153" s="186">
        <v>21</v>
      </c>
      <c r="M153" s="186">
        <f>G153*(1+L153/100)</f>
        <v>0</v>
      </c>
      <c r="N153" s="184">
        <v>1.0000000000000001E-5</v>
      </c>
      <c r="O153" s="184">
        <f>ROUND(E153*N153,2)</f>
        <v>0</v>
      </c>
      <c r="P153" s="184">
        <v>0</v>
      </c>
      <c r="Q153" s="184">
        <f>ROUND(E153*P153,2)</f>
        <v>0</v>
      </c>
      <c r="R153" s="186" t="s">
        <v>305</v>
      </c>
      <c r="S153" s="186" t="s">
        <v>162</v>
      </c>
      <c r="T153" s="187" t="s">
        <v>163</v>
      </c>
      <c r="U153" s="158">
        <v>0.26</v>
      </c>
      <c r="V153" s="158">
        <f>ROUND(E153*U153,2)</f>
        <v>0.26</v>
      </c>
      <c r="W153" s="158"/>
      <c r="X153" s="158" t="s">
        <v>164</v>
      </c>
      <c r="Y153" s="147"/>
      <c r="Z153" s="147"/>
      <c r="AA153" s="147"/>
      <c r="AB153" s="147"/>
      <c r="AC153" s="147"/>
      <c r="AD153" s="147"/>
      <c r="AE153" s="147"/>
      <c r="AF153" s="147"/>
      <c r="AG153" s="147" t="s">
        <v>165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ht="22.5" outlineLevel="1" x14ac:dyDescent="0.2">
      <c r="A154" s="181">
        <v>48</v>
      </c>
      <c r="B154" s="182" t="s">
        <v>356</v>
      </c>
      <c r="C154" s="193" t="s">
        <v>357</v>
      </c>
      <c r="D154" s="183" t="s">
        <v>177</v>
      </c>
      <c r="E154" s="184">
        <v>2</v>
      </c>
      <c r="F154" s="185"/>
      <c r="G154" s="186">
        <f>ROUND(E154*F154,2)</f>
        <v>0</v>
      </c>
      <c r="H154" s="185"/>
      <c r="I154" s="186">
        <f>ROUND(E154*H154,2)</f>
        <v>0</v>
      </c>
      <c r="J154" s="185"/>
      <c r="K154" s="186">
        <f>ROUND(E154*J154,2)</f>
        <v>0</v>
      </c>
      <c r="L154" s="186">
        <v>21</v>
      </c>
      <c r="M154" s="186">
        <f>G154*(1+L154/100)</f>
        <v>0</v>
      </c>
      <c r="N154" s="184">
        <v>2.0000000000000002E-5</v>
      </c>
      <c r="O154" s="184">
        <f>ROUND(E154*N154,2)</f>
        <v>0</v>
      </c>
      <c r="P154" s="184">
        <v>0</v>
      </c>
      <c r="Q154" s="184">
        <f>ROUND(E154*P154,2)</f>
        <v>0</v>
      </c>
      <c r="R154" s="186" t="s">
        <v>305</v>
      </c>
      <c r="S154" s="186" t="s">
        <v>162</v>
      </c>
      <c r="T154" s="187" t="s">
        <v>163</v>
      </c>
      <c r="U154" s="158">
        <v>0.35</v>
      </c>
      <c r="V154" s="158">
        <f>ROUND(E154*U154,2)</f>
        <v>0.7</v>
      </c>
      <c r="W154" s="158"/>
      <c r="X154" s="158" t="s">
        <v>164</v>
      </c>
      <c r="Y154" s="147"/>
      <c r="Z154" s="147"/>
      <c r="AA154" s="147"/>
      <c r="AB154" s="147"/>
      <c r="AC154" s="147"/>
      <c r="AD154" s="147"/>
      <c r="AE154" s="147"/>
      <c r="AF154" s="147"/>
      <c r="AG154" s="147" t="s">
        <v>165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74">
        <v>49</v>
      </c>
      <c r="B155" s="175" t="s">
        <v>358</v>
      </c>
      <c r="C155" s="191" t="s">
        <v>359</v>
      </c>
      <c r="D155" s="176" t="s">
        <v>172</v>
      </c>
      <c r="E155" s="177">
        <v>183.32</v>
      </c>
      <c r="F155" s="178"/>
      <c r="G155" s="179">
        <f>ROUND(E155*F155,2)</f>
        <v>0</v>
      </c>
      <c r="H155" s="178"/>
      <c r="I155" s="179">
        <f>ROUND(E155*H155,2)</f>
        <v>0</v>
      </c>
      <c r="J155" s="178"/>
      <c r="K155" s="179">
        <f>ROUND(E155*J155,2)</f>
        <v>0</v>
      </c>
      <c r="L155" s="179">
        <v>21</v>
      </c>
      <c r="M155" s="179">
        <f>G155*(1+L155/100)</f>
        <v>0</v>
      </c>
      <c r="N155" s="177">
        <v>1.6000000000000001E-4</v>
      </c>
      <c r="O155" s="177">
        <f>ROUND(E155*N155,2)</f>
        <v>0.03</v>
      </c>
      <c r="P155" s="177">
        <v>0</v>
      </c>
      <c r="Q155" s="177">
        <f>ROUND(E155*P155,2)</f>
        <v>0</v>
      </c>
      <c r="R155" s="179" t="s">
        <v>305</v>
      </c>
      <c r="S155" s="179" t="s">
        <v>162</v>
      </c>
      <c r="T155" s="180" t="s">
        <v>163</v>
      </c>
      <c r="U155" s="158">
        <v>6.2E-2</v>
      </c>
      <c r="V155" s="158">
        <f>ROUND(E155*U155,2)</f>
        <v>11.37</v>
      </c>
      <c r="W155" s="158"/>
      <c r="X155" s="158" t="s">
        <v>164</v>
      </c>
      <c r="Y155" s="147"/>
      <c r="Z155" s="147"/>
      <c r="AA155" s="147"/>
      <c r="AB155" s="147"/>
      <c r="AC155" s="147"/>
      <c r="AD155" s="147"/>
      <c r="AE155" s="147"/>
      <c r="AF155" s="147"/>
      <c r="AG155" s="147" t="s">
        <v>165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54"/>
      <c r="B156" s="155"/>
      <c r="C156" s="192" t="s">
        <v>360</v>
      </c>
      <c r="D156" s="160"/>
      <c r="E156" s="161">
        <v>58.32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47"/>
      <c r="Z156" s="147"/>
      <c r="AA156" s="147"/>
      <c r="AB156" s="147"/>
      <c r="AC156" s="147"/>
      <c r="AD156" s="147"/>
      <c r="AE156" s="147"/>
      <c r="AF156" s="147"/>
      <c r="AG156" s="147" t="s">
        <v>169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54"/>
      <c r="B157" s="155"/>
      <c r="C157" s="192" t="s">
        <v>323</v>
      </c>
      <c r="D157" s="160"/>
      <c r="E157" s="161"/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47"/>
      <c r="Z157" s="147"/>
      <c r="AA157" s="147"/>
      <c r="AB157" s="147"/>
      <c r="AC157" s="147"/>
      <c r="AD157" s="147"/>
      <c r="AE157" s="147"/>
      <c r="AF157" s="147"/>
      <c r="AG157" s="147" t="s">
        <v>169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54"/>
      <c r="B158" s="155"/>
      <c r="C158" s="192" t="s">
        <v>361</v>
      </c>
      <c r="D158" s="160"/>
      <c r="E158" s="161">
        <v>4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47"/>
      <c r="Z158" s="147"/>
      <c r="AA158" s="147"/>
      <c r="AB158" s="147"/>
      <c r="AC158" s="147"/>
      <c r="AD158" s="147"/>
      <c r="AE158" s="147"/>
      <c r="AF158" s="147"/>
      <c r="AG158" s="147" t="s">
        <v>169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54"/>
      <c r="B159" s="155"/>
      <c r="C159" s="192" t="s">
        <v>362</v>
      </c>
      <c r="D159" s="160"/>
      <c r="E159" s="161">
        <v>15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47"/>
      <c r="Z159" s="147"/>
      <c r="AA159" s="147"/>
      <c r="AB159" s="147"/>
      <c r="AC159" s="147"/>
      <c r="AD159" s="147"/>
      <c r="AE159" s="147"/>
      <c r="AF159" s="147"/>
      <c r="AG159" s="147" t="s">
        <v>169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54"/>
      <c r="B160" s="155"/>
      <c r="C160" s="192" t="s">
        <v>363</v>
      </c>
      <c r="D160" s="160"/>
      <c r="E160" s="161">
        <v>106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47"/>
      <c r="Z160" s="147"/>
      <c r="AA160" s="147"/>
      <c r="AB160" s="147"/>
      <c r="AC160" s="147"/>
      <c r="AD160" s="147"/>
      <c r="AE160" s="147"/>
      <c r="AF160" s="147"/>
      <c r="AG160" s="147" t="s">
        <v>169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74">
        <v>50</v>
      </c>
      <c r="B161" s="175" t="s">
        <v>364</v>
      </c>
      <c r="C161" s="191" t="s">
        <v>365</v>
      </c>
      <c r="D161" s="176" t="s">
        <v>172</v>
      </c>
      <c r="E161" s="177">
        <v>383.57</v>
      </c>
      <c r="F161" s="178"/>
      <c r="G161" s="179">
        <f>ROUND(E161*F161,2)</f>
        <v>0</v>
      </c>
      <c r="H161" s="178"/>
      <c r="I161" s="179">
        <f>ROUND(E161*H161,2)</f>
        <v>0</v>
      </c>
      <c r="J161" s="178"/>
      <c r="K161" s="179">
        <f>ROUND(E161*J161,2)</f>
        <v>0</v>
      </c>
      <c r="L161" s="179">
        <v>21</v>
      </c>
      <c r="M161" s="179">
        <f>G161*(1+L161/100)</f>
        <v>0</v>
      </c>
      <c r="N161" s="177">
        <v>1.6000000000000001E-4</v>
      </c>
      <c r="O161" s="177">
        <f>ROUND(E161*N161,2)</f>
        <v>0.06</v>
      </c>
      <c r="P161" s="177">
        <v>0</v>
      </c>
      <c r="Q161" s="177">
        <f>ROUND(E161*P161,2)</f>
        <v>0</v>
      </c>
      <c r="R161" s="179" t="s">
        <v>305</v>
      </c>
      <c r="S161" s="179" t="s">
        <v>162</v>
      </c>
      <c r="T161" s="180" t="s">
        <v>163</v>
      </c>
      <c r="U161" s="158">
        <v>7.0999999999999994E-2</v>
      </c>
      <c r="V161" s="158">
        <f>ROUND(E161*U161,2)</f>
        <v>27.23</v>
      </c>
      <c r="W161" s="158"/>
      <c r="X161" s="158" t="s">
        <v>164</v>
      </c>
      <c r="Y161" s="147"/>
      <c r="Z161" s="147"/>
      <c r="AA161" s="147"/>
      <c r="AB161" s="147"/>
      <c r="AC161" s="147"/>
      <c r="AD161" s="147"/>
      <c r="AE161" s="147"/>
      <c r="AF161" s="147"/>
      <c r="AG161" s="147" t="s">
        <v>165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54"/>
      <c r="B162" s="155"/>
      <c r="C162" s="192" t="s">
        <v>366</v>
      </c>
      <c r="D162" s="160"/>
      <c r="E162" s="161">
        <v>13.2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47"/>
      <c r="Z162" s="147"/>
      <c r="AA162" s="147"/>
      <c r="AB162" s="147"/>
      <c r="AC162" s="147"/>
      <c r="AD162" s="147"/>
      <c r="AE162" s="147"/>
      <c r="AF162" s="147"/>
      <c r="AG162" s="147" t="s">
        <v>169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t="33.75" outlineLevel="1" x14ac:dyDescent="0.2">
      <c r="A163" s="154"/>
      <c r="B163" s="155"/>
      <c r="C163" s="192" t="s">
        <v>367</v>
      </c>
      <c r="D163" s="160"/>
      <c r="E163" s="161">
        <v>42.47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47"/>
      <c r="Z163" s="147"/>
      <c r="AA163" s="147"/>
      <c r="AB163" s="147"/>
      <c r="AC163" s="147"/>
      <c r="AD163" s="147"/>
      <c r="AE163" s="147"/>
      <c r="AF163" s="147"/>
      <c r="AG163" s="147" t="s">
        <v>169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54"/>
      <c r="B164" s="155"/>
      <c r="C164" s="192" t="s">
        <v>368</v>
      </c>
      <c r="D164" s="160"/>
      <c r="E164" s="161">
        <v>22.5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47"/>
      <c r="Z164" s="147"/>
      <c r="AA164" s="147"/>
      <c r="AB164" s="147"/>
      <c r="AC164" s="147"/>
      <c r="AD164" s="147"/>
      <c r="AE164" s="147"/>
      <c r="AF164" s="147"/>
      <c r="AG164" s="147" t="s">
        <v>169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54"/>
      <c r="B165" s="155"/>
      <c r="C165" s="192" t="s">
        <v>369</v>
      </c>
      <c r="D165" s="160"/>
      <c r="E165" s="161">
        <v>73.400000000000006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47"/>
      <c r="Z165" s="147"/>
      <c r="AA165" s="147"/>
      <c r="AB165" s="147"/>
      <c r="AC165" s="147"/>
      <c r="AD165" s="147"/>
      <c r="AE165" s="147"/>
      <c r="AF165" s="147"/>
      <c r="AG165" s="147" t="s">
        <v>169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54"/>
      <c r="B166" s="155"/>
      <c r="C166" s="192" t="s">
        <v>370</v>
      </c>
      <c r="D166" s="160"/>
      <c r="E166" s="161">
        <v>56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47"/>
      <c r="Z166" s="147"/>
      <c r="AA166" s="147"/>
      <c r="AB166" s="147"/>
      <c r="AC166" s="147"/>
      <c r="AD166" s="147"/>
      <c r="AE166" s="147"/>
      <c r="AF166" s="147"/>
      <c r="AG166" s="147" t="s">
        <v>169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54"/>
      <c r="B167" s="155"/>
      <c r="C167" s="192" t="s">
        <v>371</v>
      </c>
      <c r="D167" s="160"/>
      <c r="E167" s="161">
        <v>176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47"/>
      <c r="Z167" s="147"/>
      <c r="AA167" s="147"/>
      <c r="AB167" s="147"/>
      <c r="AC167" s="147"/>
      <c r="AD167" s="147"/>
      <c r="AE167" s="147"/>
      <c r="AF167" s="147"/>
      <c r="AG167" s="147" t="s">
        <v>169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74">
        <v>51</v>
      </c>
      <c r="B168" s="175" t="s">
        <v>372</v>
      </c>
      <c r="C168" s="191" t="s">
        <v>373</v>
      </c>
      <c r="D168" s="176" t="s">
        <v>177</v>
      </c>
      <c r="E168" s="177">
        <v>15</v>
      </c>
      <c r="F168" s="178"/>
      <c r="G168" s="179">
        <f>ROUND(E168*F168,2)</f>
        <v>0</v>
      </c>
      <c r="H168" s="178"/>
      <c r="I168" s="179">
        <f>ROUND(E168*H168,2)</f>
        <v>0</v>
      </c>
      <c r="J168" s="178"/>
      <c r="K168" s="179">
        <f>ROUND(E168*J168,2)</f>
        <v>0</v>
      </c>
      <c r="L168" s="179">
        <v>21</v>
      </c>
      <c r="M168" s="179">
        <f>G168*(1+L168/100)</f>
        <v>0</v>
      </c>
      <c r="N168" s="177">
        <v>0</v>
      </c>
      <c r="O168" s="177">
        <f>ROUND(E168*N168,2)</f>
        <v>0</v>
      </c>
      <c r="P168" s="177">
        <v>0</v>
      </c>
      <c r="Q168" s="177">
        <f>ROUND(E168*P168,2)</f>
        <v>0</v>
      </c>
      <c r="R168" s="179"/>
      <c r="S168" s="179" t="s">
        <v>178</v>
      </c>
      <c r="T168" s="180" t="s">
        <v>179</v>
      </c>
      <c r="U168" s="158">
        <v>0</v>
      </c>
      <c r="V168" s="158">
        <f>ROUND(E168*U168,2)</f>
        <v>0</v>
      </c>
      <c r="W168" s="158"/>
      <c r="X168" s="158" t="s">
        <v>164</v>
      </c>
      <c r="Y168" s="147"/>
      <c r="Z168" s="147"/>
      <c r="AA168" s="147"/>
      <c r="AB168" s="147"/>
      <c r="AC168" s="147"/>
      <c r="AD168" s="147"/>
      <c r="AE168" s="147"/>
      <c r="AF168" s="147"/>
      <c r="AG168" s="147" t="s">
        <v>165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54"/>
      <c r="B169" s="155"/>
      <c r="C169" s="192" t="s">
        <v>374</v>
      </c>
      <c r="D169" s="160"/>
      <c r="E169" s="161">
        <v>15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47"/>
      <c r="Z169" s="147"/>
      <c r="AA169" s="147"/>
      <c r="AB169" s="147"/>
      <c r="AC169" s="147"/>
      <c r="AD169" s="147"/>
      <c r="AE169" s="147"/>
      <c r="AF169" s="147"/>
      <c r="AG169" s="147" t="s">
        <v>169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ht="22.5" outlineLevel="1" x14ac:dyDescent="0.2">
      <c r="A170" s="181">
        <v>52</v>
      </c>
      <c r="B170" s="182" t="s">
        <v>375</v>
      </c>
      <c r="C170" s="193" t="s">
        <v>376</v>
      </c>
      <c r="D170" s="183" t="s">
        <v>177</v>
      </c>
      <c r="E170" s="184">
        <v>3</v>
      </c>
      <c r="F170" s="185"/>
      <c r="G170" s="186">
        <f>ROUND(E170*F170,2)</f>
        <v>0</v>
      </c>
      <c r="H170" s="185"/>
      <c r="I170" s="186">
        <f>ROUND(E170*H170,2)</f>
        <v>0</v>
      </c>
      <c r="J170" s="185"/>
      <c r="K170" s="186">
        <f>ROUND(E170*J170,2)</f>
        <v>0</v>
      </c>
      <c r="L170" s="186">
        <v>21</v>
      </c>
      <c r="M170" s="186">
        <f>G170*(1+L170/100)</f>
        <v>0</v>
      </c>
      <c r="N170" s="184">
        <v>8.0000000000000004E-4</v>
      </c>
      <c r="O170" s="184">
        <f>ROUND(E170*N170,2)</f>
        <v>0</v>
      </c>
      <c r="P170" s="184">
        <v>0</v>
      </c>
      <c r="Q170" s="184">
        <f>ROUND(E170*P170,2)</f>
        <v>0</v>
      </c>
      <c r="R170" s="186" t="s">
        <v>297</v>
      </c>
      <c r="S170" s="186" t="s">
        <v>162</v>
      </c>
      <c r="T170" s="187" t="s">
        <v>163</v>
      </c>
      <c r="U170" s="158">
        <v>0</v>
      </c>
      <c r="V170" s="158">
        <f>ROUND(E170*U170,2)</f>
        <v>0</v>
      </c>
      <c r="W170" s="158"/>
      <c r="X170" s="158" t="s">
        <v>223</v>
      </c>
      <c r="Y170" s="147"/>
      <c r="Z170" s="147"/>
      <c r="AA170" s="147"/>
      <c r="AB170" s="147"/>
      <c r="AC170" s="147"/>
      <c r="AD170" s="147"/>
      <c r="AE170" s="147"/>
      <c r="AF170" s="147"/>
      <c r="AG170" s="147" t="s">
        <v>224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74">
        <v>53</v>
      </c>
      <c r="B171" s="175" t="s">
        <v>377</v>
      </c>
      <c r="C171" s="191" t="s">
        <v>378</v>
      </c>
      <c r="D171" s="176" t="s">
        <v>252</v>
      </c>
      <c r="E171" s="177">
        <v>1.3922099999999999</v>
      </c>
      <c r="F171" s="178"/>
      <c r="G171" s="179">
        <f>ROUND(E171*F171,2)</f>
        <v>0</v>
      </c>
      <c r="H171" s="178"/>
      <c r="I171" s="179">
        <f>ROUND(E171*H171,2)</f>
        <v>0</v>
      </c>
      <c r="J171" s="178"/>
      <c r="K171" s="179">
        <f>ROUND(E171*J171,2)</f>
        <v>0</v>
      </c>
      <c r="L171" s="179">
        <v>21</v>
      </c>
      <c r="M171" s="179">
        <f>G171*(1+L171/100)</f>
        <v>0</v>
      </c>
      <c r="N171" s="177">
        <v>0.55000000000000004</v>
      </c>
      <c r="O171" s="177">
        <f>ROUND(E171*N171,2)</f>
        <v>0.77</v>
      </c>
      <c r="P171" s="177">
        <v>0</v>
      </c>
      <c r="Q171" s="177">
        <f>ROUND(E171*P171,2)</f>
        <v>0</v>
      </c>
      <c r="R171" s="179" t="s">
        <v>297</v>
      </c>
      <c r="S171" s="179" t="s">
        <v>162</v>
      </c>
      <c r="T171" s="180" t="s">
        <v>163</v>
      </c>
      <c r="U171" s="158">
        <v>0</v>
      </c>
      <c r="V171" s="158">
        <f>ROUND(E171*U171,2)</f>
        <v>0</v>
      </c>
      <c r="W171" s="158"/>
      <c r="X171" s="158" t="s">
        <v>223</v>
      </c>
      <c r="Y171" s="147"/>
      <c r="Z171" s="147"/>
      <c r="AA171" s="147"/>
      <c r="AB171" s="147"/>
      <c r="AC171" s="147"/>
      <c r="AD171" s="147"/>
      <c r="AE171" s="147"/>
      <c r="AF171" s="147"/>
      <c r="AG171" s="147" t="s">
        <v>224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54"/>
      <c r="B172" s="155"/>
      <c r="C172" s="192" t="s">
        <v>379</v>
      </c>
      <c r="D172" s="160"/>
      <c r="E172" s="161">
        <v>1.16018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47"/>
      <c r="Z172" s="147"/>
      <c r="AA172" s="147"/>
      <c r="AB172" s="147"/>
      <c r="AC172" s="147"/>
      <c r="AD172" s="147"/>
      <c r="AE172" s="147"/>
      <c r="AF172" s="147"/>
      <c r="AG172" s="147" t="s">
        <v>169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54"/>
      <c r="B173" s="155"/>
      <c r="C173" s="194" t="s">
        <v>380</v>
      </c>
      <c r="D173" s="162"/>
      <c r="E173" s="163">
        <v>0.23204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47"/>
      <c r="Z173" s="147"/>
      <c r="AA173" s="147"/>
      <c r="AB173" s="147"/>
      <c r="AC173" s="147"/>
      <c r="AD173" s="147"/>
      <c r="AE173" s="147"/>
      <c r="AF173" s="147"/>
      <c r="AG173" s="147" t="s">
        <v>169</v>
      </c>
      <c r="AH173" s="147">
        <v>4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74">
        <v>54</v>
      </c>
      <c r="B174" s="175" t="s">
        <v>381</v>
      </c>
      <c r="C174" s="191" t="s">
        <v>382</v>
      </c>
      <c r="D174" s="176" t="s">
        <v>252</v>
      </c>
      <c r="E174" s="177">
        <v>0.41676000000000002</v>
      </c>
      <c r="F174" s="178"/>
      <c r="G174" s="179">
        <f>ROUND(E174*F174,2)</f>
        <v>0</v>
      </c>
      <c r="H174" s="178"/>
      <c r="I174" s="179">
        <f>ROUND(E174*H174,2)</f>
        <v>0</v>
      </c>
      <c r="J174" s="178"/>
      <c r="K174" s="179">
        <f>ROUND(E174*J174,2)</f>
        <v>0</v>
      </c>
      <c r="L174" s="179">
        <v>21</v>
      </c>
      <c r="M174" s="179">
        <f>G174*(1+L174/100)</f>
        <v>0</v>
      </c>
      <c r="N174" s="177">
        <v>0.55000000000000004</v>
      </c>
      <c r="O174" s="177">
        <f>ROUND(E174*N174,2)</f>
        <v>0.23</v>
      </c>
      <c r="P174" s="177">
        <v>0</v>
      </c>
      <c r="Q174" s="177">
        <f>ROUND(E174*P174,2)</f>
        <v>0</v>
      </c>
      <c r="R174" s="179" t="s">
        <v>297</v>
      </c>
      <c r="S174" s="179" t="s">
        <v>162</v>
      </c>
      <c r="T174" s="180" t="s">
        <v>163</v>
      </c>
      <c r="U174" s="158">
        <v>0</v>
      </c>
      <c r="V174" s="158">
        <f>ROUND(E174*U174,2)</f>
        <v>0</v>
      </c>
      <c r="W174" s="158"/>
      <c r="X174" s="158" t="s">
        <v>223</v>
      </c>
      <c r="Y174" s="147"/>
      <c r="Z174" s="147"/>
      <c r="AA174" s="147"/>
      <c r="AB174" s="147"/>
      <c r="AC174" s="147"/>
      <c r="AD174" s="147"/>
      <c r="AE174" s="147"/>
      <c r="AF174" s="147"/>
      <c r="AG174" s="147" t="s">
        <v>224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54"/>
      <c r="B175" s="155"/>
      <c r="C175" s="192" t="s">
        <v>321</v>
      </c>
      <c r="D175" s="160"/>
      <c r="E175" s="161"/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47"/>
      <c r="Z175" s="147"/>
      <c r="AA175" s="147"/>
      <c r="AB175" s="147"/>
      <c r="AC175" s="147"/>
      <c r="AD175" s="147"/>
      <c r="AE175" s="147"/>
      <c r="AF175" s="147"/>
      <c r="AG175" s="147" t="s">
        <v>169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ht="22.5" outlineLevel="1" x14ac:dyDescent="0.2">
      <c r="A176" s="154"/>
      <c r="B176" s="155"/>
      <c r="C176" s="192" t="s">
        <v>383</v>
      </c>
      <c r="D176" s="160"/>
      <c r="E176" s="161">
        <v>0.3624</v>
      </c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47"/>
      <c r="Z176" s="147"/>
      <c r="AA176" s="147"/>
      <c r="AB176" s="147"/>
      <c r="AC176" s="147"/>
      <c r="AD176" s="147"/>
      <c r="AE176" s="147"/>
      <c r="AF176" s="147"/>
      <c r="AG176" s="147" t="s">
        <v>169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54"/>
      <c r="B177" s="155"/>
      <c r="C177" s="194" t="s">
        <v>384</v>
      </c>
      <c r="D177" s="162"/>
      <c r="E177" s="163">
        <v>5.4359999999999999E-2</v>
      </c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47"/>
      <c r="Z177" s="147"/>
      <c r="AA177" s="147"/>
      <c r="AB177" s="147"/>
      <c r="AC177" s="147"/>
      <c r="AD177" s="147"/>
      <c r="AE177" s="147"/>
      <c r="AF177" s="147"/>
      <c r="AG177" s="147" t="s">
        <v>169</v>
      </c>
      <c r="AH177" s="147">
        <v>4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ht="22.5" outlineLevel="1" x14ac:dyDescent="0.2">
      <c r="A178" s="174">
        <v>55</v>
      </c>
      <c r="B178" s="175" t="s">
        <v>385</v>
      </c>
      <c r="C178" s="191" t="s">
        <v>386</v>
      </c>
      <c r="D178" s="176" t="s">
        <v>160</v>
      </c>
      <c r="E178" s="177">
        <v>372.73124999999999</v>
      </c>
      <c r="F178" s="178"/>
      <c r="G178" s="179">
        <f>ROUND(E178*F178,2)</f>
        <v>0</v>
      </c>
      <c r="H178" s="178"/>
      <c r="I178" s="179">
        <f>ROUND(E178*H178,2)</f>
        <v>0</v>
      </c>
      <c r="J178" s="178"/>
      <c r="K178" s="179">
        <f>ROUND(E178*J178,2)</f>
        <v>0</v>
      </c>
      <c r="L178" s="179">
        <v>21</v>
      </c>
      <c r="M178" s="179">
        <f>G178*(1+L178/100)</f>
        <v>0</v>
      </c>
      <c r="N178" s="177">
        <v>1.2800000000000001E-2</v>
      </c>
      <c r="O178" s="177">
        <f>ROUND(E178*N178,2)</f>
        <v>4.7699999999999996</v>
      </c>
      <c r="P178" s="177">
        <v>0</v>
      </c>
      <c r="Q178" s="177">
        <f>ROUND(E178*P178,2)</f>
        <v>0</v>
      </c>
      <c r="R178" s="179" t="s">
        <v>297</v>
      </c>
      <c r="S178" s="179" t="s">
        <v>162</v>
      </c>
      <c r="T178" s="180" t="s">
        <v>179</v>
      </c>
      <c r="U178" s="158">
        <v>0</v>
      </c>
      <c r="V178" s="158">
        <f>ROUND(E178*U178,2)</f>
        <v>0</v>
      </c>
      <c r="W178" s="158"/>
      <c r="X178" s="158" t="s">
        <v>223</v>
      </c>
      <c r="Y178" s="147"/>
      <c r="Z178" s="147"/>
      <c r="AA178" s="147"/>
      <c r="AB178" s="147"/>
      <c r="AC178" s="147"/>
      <c r="AD178" s="147"/>
      <c r="AE178" s="147"/>
      <c r="AF178" s="147"/>
      <c r="AG178" s="147" t="s">
        <v>224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/>
      <c r="B179" s="155"/>
      <c r="C179" s="192" t="s">
        <v>387</v>
      </c>
      <c r="D179" s="160"/>
      <c r="E179" s="161">
        <v>298.185</v>
      </c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47"/>
      <c r="Z179" s="147"/>
      <c r="AA179" s="147"/>
      <c r="AB179" s="147"/>
      <c r="AC179" s="147"/>
      <c r="AD179" s="147"/>
      <c r="AE179" s="147"/>
      <c r="AF179" s="147"/>
      <c r="AG179" s="147" t="s">
        <v>169</v>
      </c>
      <c r="AH179" s="147">
        <v>5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54"/>
      <c r="B180" s="155"/>
      <c r="C180" s="194" t="s">
        <v>388</v>
      </c>
      <c r="D180" s="162"/>
      <c r="E180" s="163">
        <v>74.546250000000001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47"/>
      <c r="Z180" s="147"/>
      <c r="AA180" s="147"/>
      <c r="AB180" s="147"/>
      <c r="AC180" s="147"/>
      <c r="AD180" s="147"/>
      <c r="AE180" s="147"/>
      <c r="AF180" s="147"/>
      <c r="AG180" s="147" t="s">
        <v>169</v>
      </c>
      <c r="AH180" s="147">
        <v>4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ht="22.5" outlineLevel="1" x14ac:dyDescent="0.2">
      <c r="A181" s="181">
        <v>56</v>
      </c>
      <c r="B181" s="182" t="s">
        <v>389</v>
      </c>
      <c r="C181" s="193" t="s">
        <v>390</v>
      </c>
      <c r="D181" s="183" t="s">
        <v>177</v>
      </c>
      <c r="E181" s="184">
        <v>1</v>
      </c>
      <c r="F181" s="185"/>
      <c r="G181" s="186">
        <f>ROUND(E181*F181,2)</f>
        <v>0</v>
      </c>
      <c r="H181" s="185"/>
      <c r="I181" s="186">
        <f>ROUND(E181*H181,2)</f>
        <v>0</v>
      </c>
      <c r="J181" s="185"/>
      <c r="K181" s="186">
        <f>ROUND(E181*J181,2)</f>
        <v>0</v>
      </c>
      <c r="L181" s="186">
        <v>21</v>
      </c>
      <c r="M181" s="186">
        <f>G181*(1+L181/100)</f>
        <v>0</v>
      </c>
      <c r="N181" s="184">
        <v>1.9E-2</v>
      </c>
      <c r="O181" s="184">
        <f>ROUND(E181*N181,2)</f>
        <v>0.02</v>
      </c>
      <c r="P181" s="184">
        <v>0</v>
      </c>
      <c r="Q181" s="184">
        <f>ROUND(E181*P181,2)</f>
        <v>0</v>
      </c>
      <c r="R181" s="186" t="s">
        <v>297</v>
      </c>
      <c r="S181" s="186" t="s">
        <v>162</v>
      </c>
      <c r="T181" s="187" t="s">
        <v>163</v>
      </c>
      <c r="U181" s="158">
        <v>0</v>
      </c>
      <c r="V181" s="158">
        <f>ROUND(E181*U181,2)</f>
        <v>0</v>
      </c>
      <c r="W181" s="158"/>
      <c r="X181" s="158" t="s">
        <v>223</v>
      </c>
      <c r="Y181" s="147"/>
      <c r="Z181" s="147"/>
      <c r="AA181" s="147"/>
      <c r="AB181" s="147"/>
      <c r="AC181" s="147"/>
      <c r="AD181" s="147"/>
      <c r="AE181" s="147"/>
      <c r="AF181" s="147"/>
      <c r="AG181" s="147" t="s">
        <v>224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81">
        <v>57</v>
      </c>
      <c r="B182" s="182" t="s">
        <v>391</v>
      </c>
      <c r="C182" s="193" t="s">
        <v>392</v>
      </c>
      <c r="D182" s="183" t="s">
        <v>177</v>
      </c>
      <c r="E182" s="184">
        <v>1</v>
      </c>
      <c r="F182" s="185"/>
      <c r="G182" s="186">
        <f>ROUND(E182*F182,2)</f>
        <v>0</v>
      </c>
      <c r="H182" s="185"/>
      <c r="I182" s="186">
        <f>ROUND(E182*H182,2)</f>
        <v>0</v>
      </c>
      <c r="J182" s="185"/>
      <c r="K182" s="186">
        <f>ROUND(E182*J182,2)</f>
        <v>0</v>
      </c>
      <c r="L182" s="186">
        <v>21</v>
      </c>
      <c r="M182" s="186">
        <f>G182*(1+L182/100)</f>
        <v>0</v>
      </c>
      <c r="N182" s="184">
        <v>1.07E-3</v>
      </c>
      <c r="O182" s="184">
        <f>ROUND(E182*N182,2)</f>
        <v>0</v>
      </c>
      <c r="P182" s="184">
        <v>0</v>
      </c>
      <c r="Q182" s="184">
        <f>ROUND(E182*P182,2)</f>
        <v>0</v>
      </c>
      <c r="R182" s="186" t="s">
        <v>297</v>
      </c>
      <c r="S182" s="186" t="s">
        <v>162</v>
      </c>
      <c r="T182" s="187" t="s">
        <v>163</v>
      </c>
      <c r="U182" s="158">
        <v>0</v>
      </c>
      <c r="V182" s="158">
        <f>ROUND(E182*U182,2)</f>
        <v>0</v>
      </c>
      <c r="W182" s="158"/>
      <c r="X182" s="158" t="s">
        <v>223</v>
      </c>
      <c r="Y182" s="147"/>
      <c r="Z182" s="147"/>
      <c r="AA182" s="147"/>
      <c r="AB182" s="147"/>
      <c r="AC182" s="147"/>
      <c r="AD182" s="147"/>
      <c r="AE182" s="147"/>
      <c r="AF182" s="147"/>
      <c r="AG182" s="147" t="s">
        <v>224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81">
        <v>58</v>
      </c>
      <c r="B183" s="182" t="s">
        <v>393</v>
      </c>
      <c r="C183" s="193" t="s">
        <v>394</v>
      </c>
      <c r="D183" s="183" t="s">
        <v>177</v>
      </c>
      <c r="E183" s="184">
        <v>2</v>
      </c>
      <c r="F183" s="185"/>
      <c r="G183" s="186">
        <f>ROUND(E183*F183,2)</f>
        <v>0</v>
      </c>
      <c r="H183" s="185"/>
      <c r="I183" s="186">
        <f>ROUND(E183*H183,2)</f>
        <v>0</v>
      </c>
      <c r="J183" s="185"/>
      <c r="K183" s="186">
        <f>ROUND(E183*J183,2)</f>
        <v>0</v>
      </c>
      <c r="L183" s="186">
        <v>21</v>
      </c>
      <c r="M183" s="186">
        <f>G183*(1+L183/100)</f>
        <v>0</v>
      </c>
      <c r="N183" s="184">
        <v>1.9400000000000001E-3</v>
      </c>
      <c r="O183" s="184">
        <f>ROUND(E183*N183,2)</f>
        <v>0</v>
      </c>
      <c r="P183" s="184">
        <v>0</v>
      </c>
      <c r="Q183" s="184">
        <f>ROUND(E183*P183,2)</f>
        <v>0</v>
      </c>
      <c r="R183" s="186" t="s">
        <v>297</v>
      </c>
      <c r="S183" s="186" t="s">
        <v>162</v>
      </c>
      <c r="T183" s="187" t="s">
        <v>163</v>
      </c>
      <c r="U183" s="158">
        <v>0</v>
      </c>
      <c r="V183" s="158">
        <f>ROUND(E183*U183,2)</f>
        <v>0</v>
      </c>
      <c r="W183" s="158"/>
      <c r="X183" s="158" t="s">
        <v>223</v>
      </c>
      <c r="Y183" s="147"/>
      <c r="Z183" s="147"/>
      <c r="AA183" s="147"/>
      <c r="AB183" s="147"/>
      <c r="AC183" s="147"/>
      <c r="AD183" s="147"/>
      <c r="AE183" s="147"/>
      <c r="AF183" s="147"/>
      <c r="AG183" s="147" t="s">
        <v>224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74">
        <v>59</v>
      </c>
      <c r="B184" s="175" t="s">
        <v>395</v>
      </c>
      <c r="C184" s="191" t="s">
        <v>396</v>
      </c>
      <c r="D184" s="176" t="s">
        <v>172</v>
      </c>
      <c r="E184" s="177">
        <v>460.28399999999999</v>
      </c>
      <c r="F184" s="178"/>
      <c r="G184" s="179">
        <f>ROUND(E184*F184,2)</f>
        <v>0</v>
      </c>
      <c r="H184" s="178"/>
      <c r="I184" s="179">
        <f>ROUND(E184*H184,2)</f>
        <v>0</v>
      </c>
      <c r="J184" s="178"/>
      <c r="K184" s="179">
        <f>ROUND(E184*J184,2)</f>
        <v>0</v>
      </c>
      <c r="L184" s="179">
        <v>21</v>
      </c>
      <c r="M184" s="179">
        <f>G184*(1+L184/100)</f>
        <v>0</v>
      </c>
      <c r="N184" s="177">
        <v>1.8000000000000001E-4</v>
      </c>
      <c r="O184" s="177">
        <f>ROUND(E184*N184,2)</f>
        <v>0.08</v>
      </c>
      <c r="P184" s="177">
        <v>0</v>
      </c>
      <c r="Q184" s="177">
        <f>ROUND(E184*P184,2)</f>
        <v>0</v>
      </c>
      <c r="R184" s="179" t="s">
        <v>297</v>
      </c>
      <c r="S184" s="179" t="s">
        <v>162</v>
      </c>
      <c r="T184" s="180" t="s">
        <v>163</v>
      </c>
      <c r="U184" s="158">
        <v>0</v>
      </c>
      <c r="V184" s="158">
        <f>ROUND(E184*U184,2)</f>
        <v>0</v>
      </c>
      <c r="W184" s="158"/>
      <c r="X184" s="158" t="s">
        <v>223</v>
      </c>
      <c r="Y184" s="147"/>
      <c r="Z184" s="147"/>
      <c r="AA184" s="147"/>
      <c r="AB184" s="147"/>
      <c r="AC184" s="147"/>
      <c r="AD184" s="147"/>
      <c r="AE184" s="147"/>
      <c r="AF184" s="147"/>
      <c r="AG184" s="147" t="s">
        <v>224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54"/>
      <c r="B185" s="155"/>
      <c r="C185" s="192" t="s">
        <v>397</v>
      </c>
      <c r="D185" s="160"/>
      <c r="E185" s="161">
        <v>383.57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47"/>
      <c r="Z185" s="147"/>
      <c r="AA185" s="147"/>
      <c r="AB185" s="147"/>
      <c r="AC185" s="147"/>
      <c r="AD185" s="147"/>
      <c r="AE185" s="147"/>
      <c r="AF185" s="147"/>
      <c r="AG185" s="147" t="s">
        <v>169</v>
      </c>
      <c r="AH185" s="147">
        <v>5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54"/>
      <c r="B186" s="155"/>
      <c r="C186" s="194" t="s">
        <v>380</v>
      </c>
      <c r="D186" s="162"/>
      <c r="E186" s="163">
        <v>76.713999999999999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47"/>
      <c r="Z186" s="147"/>
      <c r="AA186" s="147"/>
      <c r="AB186" s="147"/>
      <c r="AC186" s="147"/>
      <c r="AD186" s="147"/>
      <c r="AE186" s="147"/>
      <c r="AF186" s="147"/>
      <c r="AG186" s="147" t="s">
        <v>169</v>
      </c>
      <c r="AH186" s="147">
        <v>4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4">
        <v>60</v>
      </c>
      <c r="B187" s="175" t="s">
        <v>398</v>
      </c>
      <c r="C187" s="191" t="s">
        <v>399</v>
      </c>
      <c r="D187" s="176" t="s">
        <v>172</v>
      </c>
      <c r="E187" s="177">
        <v>229.15</v>
      </c>
      <c r="F187" s="178"/>
      <c r="G187" s="179">
        <f>ROUND(E187*F187,2)</f>
        <v>0</v>
      </c>
      <c r="H187" s="178"/>
      <c r="I187" s="179">
        <f>ROUND(E187*H187,2)</f>
        <v>0</v>
      </c>
      <c r="J187" s="178"/>
      <c r="K187" s="179">
        <f>ROUND(E187*J187,2)</f>
        <v>0</v>
      </c>
      <c r="L187" s="179">
        <v>21</v>
      </c>
      <c r="M187" s="179">
        <f>G187*(1+L187/100)</f>
        <v>0</v>
      </c>
      <c r="N187" s="177">
        <v>8.0000000000000007E-5</v>
      </c>
      <c r="O187" s="177">
        <f>ROUND(E187*N187,2)</f>
        <v>0.02</v>
      </c>
      <c r="P187" s="177">
        <v>0</v>
      </c>
      <c r="Q187" s="177">
        <f>ROUND(E187*P187,2)</f>
        <v>0</v>
      </c>
      <c r="R187" s="179" t="s">
        <v>297</v>
      </c>
      <c r="S187" s="179" t="s">
        <v>162</v>
      </c>
      <c r="T187" s="180" t="s">
        <v>163</v>
      </c>
      <c r="U187" s="158">
        <v>0</v>
      </c>
      <c r="V187" s="158">
        <f>ROUND(E187*U187,2)</f>
        <v>0</v>
      </c>
      <c r="W187" s="158"/>
      <c r="X187" s="158" t="s">
        <v>223</v>
      </c>
      <c r="Y187" s="147"/>
      <c r="Z187" s="147"/>
      <c r="AA187" s="147"/>
      <c r="AB187" s="147"/>
      <c r="AC187" s="147"/>
      <c r="AD187" s="147"/>
      <c r="AE187" s="147"/>
      <c r="AF187" s="147"/>
      <c r="AG187" s="147" t="s">
        <v>224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54"/>
      <c r="B188" s="155"/>
      <c r="C188" s="192" t="s">
        <v>400</v>
      </c>
      <c r="D188" s="160"/>
      <c r="E188" s="161">
        <v>183.32</v>
      </c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47"/>
      <c r="Z188" s="147"/>
      <c r="AA188" s="147"/>
      <c r="AB188" s="147"/>
      <c r="AC188" s="147"/>
      <c r="AD188" s="147"/>
      <c r="AE188" s="147"/>
      <c r="AF188" s="147"/>
      <c r="AG188" s="147" t="s">
        <v>169</v>
      </c>
      <c r="AH188" s="147">
        <v>5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54"/>
      <c r="B189" s="155"/>
      <c r="C189" s="194" t="s">
        <v>388</v>
      </c>
      <c r="D189" s="162"/>
      <c r="E189" s="163">
        <v>45.83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47"/>
      <c r="Z189" s="147"/>
      <c r="AA189" s="147"/>
      <c r="AB189" s="147"/>
      <c r="AC189" s="147"/>
      <c r="AD189" s="147"/>
      <c r="AE189" s="147"/>
      <c r="AF189" s="147"/>
      <c r="AG189" s="147" t="s">
        <v>169</v>
      </c>
      <c r="AH189" s="147">
        <v>4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54">
        <v>61</v>
      </c>
      <c r="B190" s="155" t="s">
        <v>401</v>
      </c>
      <c r="C190" s="195" t="s">
        <v>402</v>
      </c>
      <c r="D190" s="156" t="s">
        <v>0</v>
      </c>
      <c r="E190" s="189"/>
      <c r="F190" s="159"/>
      <c r="G190" s="158">
        <f>ROUND(E190*F190,2)</f>
        <v>0</v>
      </c>
      <c r="H190" s="159"/>
      <c r="I190" s="158">
        <f>ROUND(E190*H190,2)</f>
        <v>0</v>
      </c>
      <c r="J190" s="159"/>
      <c r="K190" s="158">
        <f>ROUND(E190*J190,2)</f>
        <v>0</v>
      </c>
      <c r="L190" s="158">
        <v>21</v>
      </c>
      <c r="M190" s="158">
        <f>G190*(1+L190/100)</f>
        <v>0</v>
      </c>
      <c r="N190" s="157">
        <v>0</v>
      </c>
      <c r="O190" s="157">
        <f>ROUND(E190*N190,2)</f>
        <v>0</v>
      </c>
      <c r="P190" s="157">
        <v>0</v>
      </c>
      <c r="Q190" s="157">
        <f>ROUND(E190*P190,2)</f>
        <v>0</v>
      </c>
      <c r="R190" s="158" t="s">
        <v>305</v>
      </c>
      <c r="S190" s="158" t="s">
        <v>162</v>
      </c>
      <c r="T190" s="158" t="s">
        <v>163</v>
      </c>
      <c r="U190" s="158">
        <v>0</v>
      </c>
      <c r="V190" s="158">
        <f>ROUND(E190*U190,2)</f>
        <v>0</v>
      </c>
      <c r="W190" s="158"/>
      <c r="X190" s="158" t="s">
        <v>284</v>
      </c>
      <c r="Y190" s="147"/>
      <c r="Z190" s="147"/>
      <c r="AA190" s="147"/>
      <c r="AB190" s="147"/>
      <c r="AC190" s="147"/>
      <c r="AD190" s="147"/>
      <c r="AE190" s="147"/>
      <c r="AF190" s="147"/>
      <c r="AG190" s="147" t="s">
        <v>285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54"/>
      <c r="B191" s="155"/>
      <c r="C191" s="256" t="s">
        <v>302</v>
      </c>
      <c r="D191" s="257"/>
      <c r="E191" s="257"/>
      <c r="F191" s="257"/>
      <c r="G191" s="257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47"/>
      <c r="Z191" s="147"/>
      <c r="AA191" s="147"/>
      <c r="AB191" s="147"/>
      <c r="AC191" s="147"/>
      <c r="AD191" s="147"/>
      <c r="AE191" s="147"/>
      <c r="AF191" s="147"/>
      <c r="AG191" s="147" t="s">
        <v>167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x14ac:dyDescent="0.2">
      <c r="A192" s="167" t="s">
        <v>156</v>
      </c>
      <c r="B192" s="168" t="s">
        <v>111</v>
      </c>
      <c r="C192" s="190" t="s">
        <v>112</v>
      </c>
      <c r="D192" s="169"/>
      <c r="E192" s="170"/>
      <c r="F192" s="171"/>
      <c r="G192" s="171">
        <f>SUMIF(AG193:AG212,"&lt;&gt;NOR",G193:G212)</f>
        <v>0</v>
      </c>
      <c r="H192" s="171"/>
      <c r="I192" s="171">
        <f>SUM(I193:I212)</f>
        <v>0</v>
      </c>
      <c r="J192" s="171"/>
      <c r="K192" s="171">
        <f>SUM(K193:K212)</f>
        <v>0</v>
      </c>
      <c r="L192" s="171"/>
      <c r="M192" s="171">
        <f>SUM(M193:M212)</f>
        <v>0</v>
      </c>
      <c r="N192" s="170"/>
      <c r="O192" s="170">
        <f>SUM(O193:O212)</f>
        <v>0.06</v>
      </c>
      <c r="P192" s="170"/>
      <c r="Q192" s="170">
        <f>SUM(Q193:Q212)</f>
        <v>0</v>
      </c>
      <c r="R192" s="171"/>
      <c r="S192" s="171"/>
      <c r="T192" s="172"/>
      <c r="U192" s="166"/>
      <c r="V192" s="166">
        <f>SUM(V193:V212)</f>
        <v>232.19000000000003</v>
      </c>
      <c r="W192" s="166"/>
      <c r="X192" s="166"/>
      <c r="AG192" t="s">
        <v>157</v>
      </c>
    </row>
    <row r="193" spans="1:60" outlineLevel="1" x14ac:dyDescent="0.2">
      <c r="A193" s="174">
        <v>62</v>
      </c>
      <c r="B193" s="175" t="s">
        <v>403</v>
      </c>
      <c r="C193" s="191" t="s">
        <v>404</v>
      </c>
      <c r="D193" s="176" t="s">
        <v>405</v>
      </c>
      <c r="E193" s="177">
        <v>8.4779999999999998</v>
      </c>
      <c r="F193" s="178"/>
      <c r="G193" s="179">
        <f>ROUND(E193*F193,2)</f>
        <v>0</v>
      </c>
      <c r="H193" s="178"/>
      <c r="I193" s="179">
        <f>ROUND(E193*H193,2)</f>
        <v>0</v>
      </c>
      <c r="J193" s="178"/>
      <c r="K193" s="179">
        <f>ROUND(E193*J193,2)</f>
        <v>0</v>
      </c>
      <c r="L193" s="179">
        <v>21</v>
      </c>
      <c r="M193" s="179">
        <f>G193*(1+L193/100)</f>
        <v>0</v>
      </c>
      <c r="N193" s="177">
        <v>6.0000000000000002E-5</v>
      </c>
      <c r="O193" s="177">
        <f>ROUND(E193*N193,2)</f>
        <v>0</v>
      </c>
      <c r="P193" s="177">
        <v>0</v>
      </c>
      <c r="Q193" s="177">
        <f>ROUND(E193*P193,2)</f>
        <v>0</v>
      </c>
      <c r="R193" s="179" t="s">
        <v>406</v>
      </c>
      <c r="S193" s="179" t="s">
        <v>162</v>
      </c>
      <c r="T193" s="180" t="s">
        <v>163</v>
      </c>
      <c r="U193" s="158">
        <v>0.42599999999999999</v>
      </c>
      <c r="V193" s="158">
        <f>ROUND(E193*U193,2)</f>
        <v>3.61</v>
      </c>
      <c r="W193" s="158"/>
      <c r="X193" s="158" t="s">
        <v>164</v>
      </c>
      <c r="Y193" s="147"/>
      <c r="Z193" s="147"/>
      <c r="AA193" s="147"/>
      <c r="AB193" s="147"/>
      <c r="AC193" s="147"/>
      <c r="AD193" s="147"/>
      <c r="AE193" s="147"/>
      <c r="AF193" s="147"/>
      <c r="AG193" s="147" t="s">
        <v>165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1" x14ac:dyDescent="0.2">
      <c r="A194" s="154"/>
      <c r="B194" s="155"/>
      <c r="C194" s="192" t="s">
        <v>407</v>
      </c>
      <c r="D194" s="160"/>
      <c r="E194" s="161">
        <v>8.4779999999999998</v>
      </c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47"/>
      <c r="Z194" s="147"/>
      <c r="AA194" s="147"/>
      <c r="AB194" s="147"/>
      <c r="AC194" s="147"/>
      <c r="AD194" s="147"/>
      <c r="AE194" s="147"/>
      <c r="AF194" s="147"/>
      <c r="AG194" s="147" t="s">
        <v>169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74">
        <v>63</v>
      </c>
      <c r="B195" s="175" t="s">
        <v>408</v>
      </c>
      <c r="C195" s="191" t="s">
        <v>409</v>
      </c>
      <c r="D195" s="176" t="s">
        <v>405</v>
      </c>
      <c r="E195" s="177">
        <v>1034.32</v>
      </c>
      <c r="F195" s="178"/>
      <c r="G195" s="179">
        <f>ROUND(E195*F195,2)</f>
        <v>0</v>
      </c>
      <c r="H195" s="178"/>
      <c r="I195" s="179">
        <f>ROUND(E195*H195,2)</f>
        <v>0</v>
      </c>
      <c r="J195" s="178"/>
      <c r="K195" s="179">
        <f>ROUND(E195*J195,2)</f>
        <v>0</v>
      </c>
      <c r="L195" s="179">
        <v>21</v>
      </c>
      <c r="M195" s="179">
        <f>G195*(1+L195/100)</f>
        <v>0</v>
      </c>
      <c r="N195" s="177">
        <v>6.0000000000000002E-5</v>
      </c>
      <c r="O195" s="177">
        <f>ROUND(E195*N195,2)</f>
        <v>0.06</v>
      </c>
      <c r="P195" s="177">
        <v>0</v>
      </c>
      <c r="Q195" s="177">
        <f>ROUND(E195*P195,2)</f>
        <v>0</v>
      </c>
      <c r="R195" s="179" t="s">
        <v>406</v>
      </c>
      <c r="S195" s="179" t="s">
        <v>162</v>
      </c>
      <c r="T195" s="180" t="s">
        <v>163</v>
      </c>
      <c r="U195" s="158">
        <v>0.221</v>
      </c>
      <c r="V195" s="158">
        <f>ROUND(E195*U195,2)</f>
        <v>228.58</v>
      </c>
      <c r="W195" s="158"/>
      <c r="X195" s="158" t="s">
        <v>164</v>
      </c>
      <c r="Y195" s="147"/>
      <c r="Z195" s="147"/>
      <c r="AA195" s="147"/>
      <c r="AB195" s="147"/>
      <c r="AC195" s="147"/>
      <c r="AD195" s="147"/>
      <c r="AE195" s="147"/>
      <c r="AF195" s="147"/>
      <c r="AG195" s="147" t="s">
        <v>165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54"/>
      <c r="B196" s="155"/>
      <c r="C196" s="192" t="s">
        <v>410</v>
      </c>
      <c r="D196" s="160"/>
      <c r="E196" s="161"/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47"/>
      <c r="Z196" s="147"/>
      <c r="AA196" s="147"/>
      <c r="AB196" s="147"/>
      <c r="AC196" s="147"/>
      <c r="AD196" s="147"/>
      <c r="AE196" s="147"/>
      <c r="AF196" s="147"/>
      <c r="AG196" s="147" t="s">
        <v>169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54"/>
      <c r="B197" s="155"/>
      <c r="C197" s="192" t="s">
        <v>411</v>
      </c>
      <c r="D197" s="160"/>
      <c r="E197" s="161">
        <v>336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47"/>
      <c r="Z197" s="147"/>
      <c r="AA197" s="147"/>
      <c r="AB197" s="147"/>
      <c r="AC197" s="147"/>
      <c r="AD197" s="147"/>
      <c r="AE197" s="147"/>
      <c r="AF197" s="147"/>
      <c r="AG197" s="147" t="s">
        <v>169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54"/>
      <c r="B198" s="155"/>
      <c r="C198" s="192" t="s">
        <v>412</v>
      </c>
      <c r="D198" s="160"/>
      <c r="E198" s="161">
        <v>112.5</v>
      </c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47"/>
      <c r="Z198" s="147"/>
      <c r="AA198" s="147"/>
      <c r="AB198" s="147"/>
      <c r="AC198" s="147"/>
      <c r="AD198" s="147"/>
      <c r="AE198" s="147"/>
      <c r="AF198" s="147"/>
      <c r="AG198" s="147" t="s">
        <v>169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54"/>
      <c r="B199" s="155"/>
      <c r="C199" s="192" t="s">
        <v>413</v>
      </c>
      <c r="D199" s="160"/>
      <c r="E199" s="161">
        <v>173.6</v>
      </c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47"/>
      <c r="Z199" s="147"/>
      <c r="AA199" s="147"/>
      <c r="AB199" s="147"/>
      <c r="AC199" s="147"/>
      <c r="AD199" s="147"/>
      <c r="AE199" s="147"/>
      <c r="AF199" s="147"/>
      <c r="AG199" s="147" t="s">
        <v>169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54"/>
      <c r="B200" s="155"/>
      <c r="C200" s="192" t="s">
        <v>414</v>
      </c>
      <c r="D200" s="160"/>
      <c r="E200" s="161">
        <v>306.89999999999998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47"/>
      <c r="Z200" s="147"/>
      <c r="AA200" s="147"/>
      <c r="AB200" s="147"/>
      <c r="AC200" s="147"/>
      <c r="AD200" s="147"/>
      <c r="AE200" s="147"/>
      <c r="AF200" s="147"/>
      <c r="AG200" s="147" t="s">
        <v>169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54"/>
      <c r="B201" s="155"/>
      <c r="C201" s="192" t="s">
        <v>415</v>
      </c>
      <c r="D201" s="160"/>
      <c r="E201" s="161">
        <v>3.1696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47"/>
      <c r="Z201" s="147"/>
      <c r="AA201" s="147"/>
      <c r="AB201" s="147"/>
      <c r="AC201" s="147"/>
      <c r="AD201" s="147"/>
      <c r="AE201" s="147"/>
      <c r="AF201" s="147"/>
      <c r="AG201" s="147" t="s">
        <v>169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54"/>
      <c r="B202" s="155"/>
      <c r="C202" s="192" t="s">
        <v>416</v>
      </c>
      <c r="D202" s="160"/>
      <c r="E202" s="161">
        <v>8.1503999999999994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47"/>
      <c r="Z202" s="147"/>
      <c r="AA202" s="147"/>
      <c r="AB202" s="147"/>
      <c r="AC202" s="147"/>
      <c r="AD202" s="147"/>
      <c r="AE202" s="147"/>
      <c r="AF202" s="147"/>
      <c r="AG202" s="147" t="s">
        <v>169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54"/>
      <c r="B203" s="155"/>
      <c r="C203" s="196" t="s">
        <v>307</v>
      </c>
      <c r="D203" s="164"/>
      <c r="E203" s="165">
        <v>940.32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47"/>
      <c r="Z203" s="147"/>
      <c r="AA203" s="147"/>
      <c r="AB203" s="147"/>
      <c r="AC203" s="147"/>
      <c r="AD203" s="147"/>
      <c r="AE203" s="147"/>
      <c r="AF203" s="147"/>
      <c r="AG203" s="147" t="s">
        <v>169</v>
      </c>
      <c r="AH203" s="147">
        <v>1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54"/>
      <c r="B204" s="155"/>
      <c r="C204" s="192" t="s">
        <v>417</v>
      </c>
      <c r="D204" s="160"/>
      <c r="E204" s="161">
        <v>94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47"/>
      <c r="Z204" s="147"/>
      <c r="AA204" s="147"/>
      <c r="AB204" s="147"/>
      <c r="AC204" s="147"/>
      <c r="AD204" s="147"/>
      <c r="AE204" s="147"/>
      <c r="AF204" s="147"/>
      <c r="AG204" s="147" t="s">
        <v>169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1" x14ac:dyDescent="0.2">
      <c r="A205" s="181">
        <v>64</v>
      </c>
      <c r="B205" s="182" t="s">
        <v>418</v>
      </c>
      <c r="C205" s="193" t="s">
        <v>419</v>
      </c>
      <c r="D205" s="183" t="s">
        <v>177</v>
      </c>
      <c r="E205" s="184">
        <v>32</v>
      </c>
      <c r="F205" s="185"/>
      <c r="G205" s="186">
        <f>ROUND(E205*F205,2)</f>
        <v>0</v>
      </c>
      <c r="H205" s="185"/>
      <c r="I205" s="186">
        <f>ROUND(E205*H205,2)</f>
        <v>0</v>
      </c>
      <c r="J205" s="185"/>
      <c r="K205" s="186">
        <f>ROUND(E205*J205,2)</f>
        <v>0</v>
      </c>
      <c r="L205" s="186">
        <v>21</v>
      </c>
      <c r="M205" s="186">
        <f>G205*(1+L205/100)</f>
        <v>0</v>
      </c>
      <c r="N205" s="184">
        <v>0</v>
      </c>
      <c r="O205" s="184">
        <f>ROUND(E205*N205,2)</f>
        <v>0</v>
      </c>
      <c r="P205" s="184">
        <v>0</v>
      </c>
      <c r="Q205" s="184">
        <f>ROUND(E205*P205,2)</f>
        <v>0</v>
      </c>
      <c r="R205" s="186"/>
      <c r="S205" s="186" t="s">
        <v>178</v>
      </c>
      <c r="T205" s="187" t="s">
        <v>179</v>
      </c>
      <c r="U205" s="158">
        <v>0</v>
      </c>
      <c r="V205" s="158">
        <f>ROUND(E205*U205,2)</f>
        <v>0</v>
      </c>
      <c r="W205" s="158"/>
      <c r="X205" s="158" t="s">
        <v>164</v>
      </c>
      <c r="Y205" s="147"/>
      <c r="Z205" s="147"/>
      <c r="AA205" s="147"/>
      <c r="AB205" s="147"/>
      <c r="AC205" s="147"/>
      <c r="AD205" s="147"/>
      <c r="AE205" s="147"/>
      <c r="AF205" s="147"/>
      <c r="AG205" s="147" t="s">
        <v>165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74">
        <v>65</v>
      </c>
      <c r="B206" s="175" t="s">
        <v>420</v>
      </c>
      <c r="C206" s="191" t="s">
        <v>421</v>
      </c>
      <c r="D206" s="176" t="s">
        <v>405</v>
      </c>
      <c r="E206" s="177">
        <v>10.1736</v>
      </c>
      <c r="F206" s="178"/>
      <c r="G206" s="179">
        <f>ROUND(E206*F206,2)</f>
        <v>0</v>
      </c>
      <c r="H206" s="178"/>
      <c r="I206" s="179">
        <f>ROUND(E206*H206,2)</f>
        <v>0</v>
      </c>
      <c r="J206" s="178"/>
      <c r="K206" s="179">
        <f>ROUND(E206*J206,2)</f>
        <v>0</v>
      </c>
      <c r="L206" s="179">
        <v>21</v>
      </c>
      <c r="M206" s="179">
        <f>G206*(1+L206/100)</f>
        <v>0</v>
      </c>
      <c r="N206" s="177">
        <v>0</v>
      </c>
      <c r="O206" s="177">
        <f>ROUND(E206*N206,2)</f>
        <v>0</v>
      </c>
      <c r="P206" s="177">
        <v>0</v>
      </c>
      <c r="Q206" s="177">
        <f>ROUND(E206*P206,2)</f>
        <v>0</v>
      </c>
      <c r="R206" s="179"/>
      <c r="S206" s="179" t="s">
        <v>178</v>
      </c>
      <c r="T206" s="180" t="s">
        <v>179</v>
      </c>
      <c r="U206" s="158">
        <v>0</v>
      </c>
      <c r="V206" s="158">
        <f>ROUND(E206*U206,2)</f>
        <v>0</v>
      </c>
      <c r="W206" s="158"/>
      <c r="X206" s="158" t="s">
        <v>223</v>
      </c>
      <c r="Y206" s="147"/>
      <c r="Z206" s="147"/>
      <c r="AA206" s="147"/>
      <c r="AB206" s="147"/>
      <c r="AC206" s="147"/>
      <c r="AD206" s="147"/>
      <c r="AE206" s="147"/>
      <c r="AF206" s="147"/>
      <c r="AG206" s="147" t="s">
        <v>224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54"/>
      <c r="B207" s="155"/>
      <c r="C207" s="192" t="s">
        <v>422</v>
      </c>
      <c r="D207" s="160"/>
      <c r="E207" s="161">
        <v>8.4779999999999998</v>
      </c>
      <c r="F207" s="158"/>
      <c r="G207" s="158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47"/>
      <c r="Z207" s="147"/>
      <c r="AA207" s="147"/>
      <c r="AB207" s="147"/>
      <c r="AC207" s="147"/>
      <c r="AD207" s="147"/>
      <c r="AE207" s="147"/>
      <c r="AF207" s="147"/>
      <c r="AG207" s="147" t="s">
        <v>169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54"/>
      <c r="B208" s="155"/>
      <c r="C208" s="194" t="s">
        <v>380</v>
      </c>
      <c r="D208" s="162"/>
      <c r="E208" s="163">
        <v>1.6956</v>
      </c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47"/>
      <c r="Z208" s="147"/>
      <c r="AA208" s="147"/>
      <c r="AB208" s="147"/>
      <c r="AC208" s="147"/>
      <c r="AD208" s="147"/>
      <c r="AE208" s="147"/>
      <c r="AF208" s="147"/>
      <c r="AG208" s="147" t="s">
        <v>169</v>
      </c>
      <c r="AH208" s="147">
        <v>4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74">
        <v>66</v>
      </c>
      <c r="B209" s="175" t="s">
        <v>423</v>
      </c>
      <c r="C209" s="191" t="s">
        <v>424</v>
      </c>
      <c r="D209" s="176" t="s">
        <v>405</v>
      </c>
      <c r="E209" s="177">
        <v>1034.32</v>
      </c>
      <c r="F209" s="178"/>
      <c r="G209" s="179">
        <f>ROUND(E209*F209,2)</f>
        <v>0</v>
      </c>
      <c r="H209" s="178"/>
      <c r="I209" s="179">
        <f>ROUND(E209*H209,2)</f>
        <v>0</v>
      </c>
      <c r="J209" s="178"/>
      <c r="K209" s="179">
        <f>ROUND(E209*J209,2)</f>
        <v>0</v>
      </c>
      <c r="L209" s="179">
        <v>21</v>
      </c>
      <c r="M209" s="179">
        <f>G209*(1+L209/100)</f>
        <v>0</v>
      </c>
      <c r="N209" s="177">
        <v>0</v>
      </c>
      <c r="O209" s="177">
        <f>ROUND(E209*N209,2)</f>
        <v>0</v>
      </c>
      <c r="P209" s="177">
        <v>0</v>
      </c>
      <c r="Q209" s="177">
        <f>ROUND(E209*P209,2)</f>
        <v>0</v>
      </c>
      <c r="R209" s="179"/>
      <c r="S209" s="179" t="s">
        <v>178</v>
      </c>
      <c r="T209" s="180" t="s">
        <v>179</v>
      </c>
      <c r="U209" s="158">
        <v>0</v>
      </c>
      <c r="V209" s="158">
        <f>ROUND(E209*U209,2)</f>
        <v>0</v>
      </c>
      <c r="W209" s="158"/>
      <c r="X209" s="158" t="s">
        <v>223</v>
      </c>
      <c r="Y209" s="147"/>
      <c r="Z209" s="147"/>
      <c r="AA209" s="147"/>
      <c r="AB209" s="147"/>
      <c r="AC209" s="147"/>
      <c r="AD209" s="147"/>
      <c r="AE209" s="147"/>
      <c r="AF209" s="147"/>
      <c r="AG209" s="147" t="s">
        <v>224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54"/>
      <c r="B210" s="155"/>
      <c r="C210" s="192" t="s">
        <v>425</v>
      </c>
      <c r="D210" s="160"/>
      <c r="E210" s="161">
        <v>1034.32</v>
      </c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47"/>
      <c r="Z210" s="147"/>
      <c r="AA210" s="147"/>
      <c r="AB210" s="147"/>
      <c r="AC210" s="147"/>
      <c r="AD210" s="147"/>
      <c r="AE210" s="147"/>
      <c r="AF210" s="147"/>
      <c r="AG210" s="147" t="s">
        <v>169</v>
      </c>
      <c r="AH210" s="147">
        <v>5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54">
        <v>67</v>
      </c>
      <c r="B211" s="155" t="s">
        <v>426</v>
      </c>
      <c r="C211" s="195" t="s">
        <v>427</v>
      </c>
      <c r="D211" s="156" t="s">
        <v>0</v>
      </c>
      <c r="E211" s="189"/>
      <c r="F211" s="159"/>
      <c r="G211" s="158">
        <f>ROUND(E211*F211,2)</f>
        <v>0</v>
      </c>
      <c r="H211" s="159"/>
      <c r="I211" s="158">
        <f>ROUND(E211*H211,2)</f>
        <v>0</v>
      </c>
      <c r="J211" s="159"/>
      <c r="K211" s="158">
        <f>ROUND(E211*J211,2)</f>
        <v>0</v>
      </c>
      <c r="L211" s="158">
        <v>21</v>
      </c>
      <c r="M211" s="158">
        <f>G211*(1+L211/100)</f>
        <v>0</v>
      </c>
      <c r="N211" s="157">
        <v>0</v>
      </c>
      <c r="O211" s="157">
        <f>ROUND(E211*N211,2)</f>
        <v>0</v>
      </c>
      <c r="P211" s="157">
        <v>0</v>
      </c>
      <c r="Q211" s="157">
        <f>ROUND(E211*P211,2)</f>
        <v>0</v>
      </c>
      <c r="R211" s="158" t="s">
        <v>406</v>
      </c>
      <c r="S211" s="158" t="s">
        <v>162</v>
      </c>
      <c r="T211" s="158" t="s">
        <v>163</v>
      </c>
      <c r="U211" s="158">
        <v>0</v>
      </c>
      <c r="V211" s="158">
        <f>ROUND(E211*U211,2)</f>
        <v>0</v>
      </c>
      <c r="W211" s="158"/>
      <c r="X211" s="158" t="s">
        <v>284</v>
      </c>
      <c r="Y211" s="147"/>
      <c r="Z211" s="147"/>
      <c r="AA211" s="147"/>
      <c r="AB211" s="147"/>
      <c r="AC211" s="147"/>
      <c r="AD211" s="147"/>
      <c r="AE211" s="147"/>
      <c r="AF211" s="147"/>
      <c r="AG211" s="147" t="s">
        <v>285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54"/>
      <c r="B212" s="155"/>
      <c r="C212" s="256" t="s">
        <v>302</v>
      </c>
      <c r="D212" s="257"/>
      <c r="E212" s="257"/>
      <c r="F212" s="257"/>
      <c r="G212" s="257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47"/>
      <c r="Z212" s="147"/>
      <c r="AA212" s="147"/>
      <c r="AB212" s="147"/>
      <c r="AC212" s="147"/>
      <c r="AD212" s="147"/>
      <c r="AE212" s="147"/>
      <c r="AF212" s="147"/>
      <c r="AG212" s="147" t="s">
        <v>167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x14ac:dyDescent="0.2">
      <c r="A213" s="167" t="s">
        <v>156</v>
      </c>
      <c r="B213" s="168" t="s">
        <v>117</v>
      </c>
      <c r="C213" s="190" t="s">
        <v>118</v>
      </c>
      <c r="D213" s="169"/>
      <c r="E213" s="170"/>
      <c r="F213" s="171"/>
      <c r="G213" s="171">
        <f>SUMIF(AG214:AG217,"&lt;&gt;NOR",G214:G217)</f>
        <v>0</v>
      </c>
      <c r="H213" s="171"/>
      <c r="I213" s="171">
        <f>SUM(I214:I217)</f>
        <v>0</v>
      </c>
      <c r="J213" s="171"/>
      <c r="K213" s="171">
        <f>SUM(K214:K217)</f>
        <v>0</v>
      </c>
      <c r="L213" s="171"/>
      <c r="M213" s="171">
        <f>SUM(M214:M217)</f>
        <v>0</v>
      </c>
      <c r="N213" s="170"/>
      <c r="O213" s="170">
        <f>SUM(O214:O217)</f>
        <v>0</v>
      </c>
      <c r="P213" s="170"/>
      <c r="Q213" s="170">
        <f>SUM(Q214:Q217)</f>
        <v>14.13</v>
      </c>
      <c r="R213" s="171"/>
      <c r="S213" s="171"/>
      <c r="T213" s="172"/>
      <c r="U213" s="166"/>
      <c r="V213" s="166">
        <f>SUM(V214:V217)</f>
        <v>113.02</v>
      </c>
      <c r="W213" s="166"/>
      <c r="X213" s="166"/>
      <c r="AG213" t="s">
        <v>157</v>
      </c>
    </row>
    <row r="214" spans="1:60" outlineLevel="1" x14ac:dyDescent="0.2">
      <c r="A214" s="174">
        <v>68</v>
      </c>
      <c r="B214" s="175" t="s">
        <v>428</v>
      </c>
      <c r="C214" s="191" t="s">
        <v>429</v>
      </c>
      <c r="D214" s="176" t="s">
        <v>160</v>
      </c>
      <c r="E214" s="177">
        <v>565.12</v>
      </c>
      <c r="F214" s="178"/>
      <c r="G214" s="179">
        <f>ROUND(E214*F214,2)</f>
        <v>0</v>
      </c>
      <c r="H214" s="178"/>
      <c r="I214" s="179">
        <f>ROUND(E214*H214,2)</f>
        <v>0</v>
      </c>
      <c r="J214" s="178"/>
      <c r="K214" s="179">
        <f>ROUND(E214*J214,2)</f>
        <v>0</v>
      </c>
      <c r="L214" s="179">
        <v>21</v>
      </c>
      <c r="M214" s="179">
        <f>G214*(1+L214/100)</f>
        <v>0</v>
      </c>
      <c r="N214" s="177">
        <v>0</v>
      </c>
      <c r="O214" s="177">
        <f>ROUND(E214*N214,2)</f>
        <v>0</v>
      </c>
      <c r="P214" s="177">
        <v>2.5000000000000001E-2</v>
      </c>
      <c r="Q214" s="177">
        <f>ROUND(E214*P214,2)</f>
        <v>14.13</v>
      </c>
      <c r="R214" s="179" t="s">
        <v>430</v>
      </c>
      <c r="S214" s="179" t="s">
        <v>162</v>
      </c>
      <c r="T214" s="180" t="s">
        <v>163</v>
      </c>
      <c r="U214" s="158">
        <v>0.2</v>
      </c>
      <c r="V214" s="158">
        <f>ROUND(E214*U214,2)</f>
        <v>113.02</v>
      </c>
      <c r="W214" s="158"/>
      <c r="X214" s="158" t="s">
        <v>164</v>
      </c>
      <c r="Y214" s="147"/>
      <c r="Z214" s="147"/>
      <c r="AA214" s="147"/>
      <c r="AB214" s="147"/>
      <c r="AC214" s="147"/>
      <c r="AD214" s="147"/>
      <c r="AE214" s="147"/>
      <c r="AF214" s="147"/>
      <c r="AG214" s="147" t="s">
        <v>165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54"/>
      <c r="B215" s="155"/>
      <c r="C215" s="192" t="s">
        <v>214</v>
      </c>
      <c r="D215" s="160"/>
      <c r="E215" s="161">
        <v>565.12</v>
      </c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47"/>
      <c r="Z215" s="147"/>
      <c r="AA215" s="147"/>
      <c r="AB215" s="147"/>
      <c r="AC215" s="147"/>
      <c r="AD215" s="147"/>
      <c r="AE215" s="147"/>
      <c r="AF215" s="147"/>
      <c r="AG215" s="147" t="s">
        <v>169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54">
        <v>69</v>
      </c>
      <c r="B216" s="155" t="s">
        <v>431</v>
      </c>
      <c r="C216" s="195" t="s">
        <v>432</v>
      </c>
      <c r="D216" s="156" t="s">
        <v>0</v>
      </c>
      <c r="E216" s="189"/>
      <c r="F216" s="159"/>
      <c r="G216" s="158">
        <f>ROUND(E216*F216,2)</f>
        <v>0</v>
      </c>
      <c r="H216" s="159"/>
      <c r="I216" s="158">
        <f>ROUND(E216*H216,2)</f>
        <v>0</v>
      </c>
      <c r="J216" s="159"/>
      <c r="K216" s="158">
        <f>ROUND(E216*J216,2)</f>
        <v>0</v>
      </c>
      <c r="L216" s="158">
        <v>21</v>
      </c>
      <c r="M216" s="158">
        <f>G216*(1+L216/100)</f>
        <v>0</v>
      </c>
      <c r="N216" s="157">
        <v>0</v>
      </c>
      <c r="O216" s="157">
        <f>ROUND(E216*N216,2)</f>
        <v>0</v>
      </c>
      <c r="P216" s="157">
        <v>0</v>
      </c>
      <c r="Q216" s="157">
        <f>ROUND(E216*P216,2)</f>
        <v>0</v>
      </c>
      <c r="R216" s="158" t="s">
        <v>430</v>
      </c>
      <c r="S216" s="158" t="s">
        <v>162</v>
      </c>
      <c r="T216" s="158" t="s">
        <v>163</v>
      </c>
      <c r="U216" s="158">
        <v>0</v>
      </c>
      <c r="V216" s="158">
        <f>ROUND(E216*U216,2)</f>
        <v>0</v>
      </c>
      <c r="W216" s="158"/>
      <c r="X216" s="158" t="s">
        <v>284</v>
      </c>
      <c r="Y216" s="147"/>
      <c r="Z216" s="147"/>
      <c r="AA216" s="147"/>
      <c r="AB216" s="147"/>
      <c r="AC216" s="147"/>
      <c r="AD216" s="147"/>
      <c r="AE216" s="147"/>
      <c r="AF216" s="147"/>
      <c r="AG216" s="147" t="s">
        <v>285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1" x14ac:dyDescent="0.2">
      <c r="A217" s="154"/>
      <c r="B217" s="155"/>
      <c r="C217" s="256" t="s">
        <v>302</v>
      </c>
      <c r="D217" s="257"/>
      <c r="E217" s="257"/>
      <c r="F217" s="257"/>
      <c r="G217" s="257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47"/>
      <c r="Z217" s="147"/>
      <c r="AA217" s="147"/>
      <c r="AB217" s="147"/>
      <c r="AC217" s="147"/>
      <c r="AD217" s="147"/>
      <c r="AE217" s="147"/>
      <c r="AF217" s="147"/>
      <c r="AG217" s="147" t="s">
        <v>167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x14ac:dyDescent="0.2">
      <c r="A218" s="167" t="s">
        <v>156</v>
      </c>
      <c r="B218" s="168" t="s">
        <v>121</v>
      </c>
      <c r="C218" s="190" t="s">
        <v>122</v>
      </c>
      <c r="D218" s="169"/>
      <c r="E218" s="170"/>
      <c r="F218" s="171"/>
      <c r="G218" s="171">
        <f>SUMIF(AG219:AG242,"&lt;&gt;NOR",G219:G242)</f>
        <v>0</v>
      </c>
      <c r="H218" s="171"/>
      <c r="I218" s="171">
        <f>SUM(I219:I242)</f>
        <v>0</v>
      </c>
      <c r="J218" s="171"/>
      <c r="K218" s="171">
        <f>SUM(K219:K242)</f>
        <v>0</v>
      </c>
      <c r="L218" s="171"/>
      <c r="M218" s="171">
        <f>SUM(M219:M242)</f>
        <v>0</v>
      </c>
      <c r="N218" s="170"/>
      <c r="O218" s="170">
        <f>SUM(O219:O242)</f>
        <v>0.11</v>
      </c>
      <c r="P218" s="170"/>
      <c r="Q218" s="170">
        <f>SUM(Q219:Q242)</f>
        <v>0</v>
      </c>
      <c r="R218" s="171"/>
      <c r="S218" s="171"/>
      <c r="T218" s="172"/>
      <c r="U218" s="166"/>
      <c r="V218" s="166">
        <f>SUM(V219:V242)</f>
        <v>117.79</v>
      </c>
      <c r="W218" s="166"/>
      <c r="X218" s="166"/>
      <c r="AG218" t="s">
        <v>157</v>
      </c>
    </row>
    <row r="219" spans="1:60" outlineLevel="1" x14ac:dyDescent="0.2">
      <c r="A219" s="174">
        <v>70</v>
      </c>
      <c r="B219" s="175" t="s">
        <v>433</v>
      </c>
      <c r="C219" s="191" t="s">
        <v>434</v>
      </c>
      <c r="D219" s="176" t="s">
        <v>160</v>
      </c>
      <c r="E219" s="177">
        <v>3.9</v>
      </c>
      <c r="F219" s="178"/>
      <c r="G219" s="179">
        <f>ROUND(E219*F219,2)</f>
        <v>0</v>
      </c>
      <c r="H219" s="178"/>
      <c r="I219" s="179">
        <f>ROUND(E219*H219,2)</f>
        <v>0</v>
      </c>
      <c r="J219" s="178"/>
      <c r="K219" s="179">
        <f>ROUND(E219*J219,2)</f>
        <v>0</v>
      </c>
      <c r="L219" s="179">
        <v>21</v>
      </c>
      <c r="M219" s="179">
        <f>G219*(1+L219/100)</f>
        <v>0</v>
      </c>
      <c r="N219" s="177">
        <v>1.4999999999999999E-4</v>
      </c>
      <c r="O219" s="177">
        <f>ROUND(E219*N219,2)</f>
        <v>0</v>
      </c>
      <c r="P219" s="177">
        <v>0</v>
      </c>
      <c r="Q219" s="177">
        <f>ROUND(E219*P219,2)</f>
        <v>0</v>
      </c>
      <c r="R219" s="179" t="s">
        <v>435</v>
      </c>
      <c r="S219" s="179" t="s">
        <v>162</v>
      </c>
      <c r="T219" s="180" t="s">
        <v>163</v>
      </c>
      <c r="U219" s="158">
        <v>0.22800000000000001</v>
      </c>
      <c r="V219" s="158">
        <f>ROUND(E219*U219,2)</f>
        <v>0.89</v>
      </c>
      <c r="W219" s="158"/>
      <c r="X219" s="158" t="s">
        <v>164</v>
      </c>
      <c r="Y219" s="147"/>
      <c r="Z219" s="147"/>
      <c r="AA219" s="147"/>
      <c r="AB219" s="147"/>
      <c r="AC219" s="147"/>
      <c r="AD219" s="147"/>
      <c r="AE219" s="147"/>
      <c r="AF219" s="147"/>
      <c r="AG219" s="147" t="s">
        <v>165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1" x14ac:dyDescent="0.2">
      <c r="A220" s="154"/>
      <c r="B220" s="155"/>
      <c r="C220" s="192" t="s">
        <v>436</v>
      </c>
      <c r="D220" s="160"/>
      <c r="E220" s="161">
        <v>1.1000000000000001</v>
      </c>
      <c r="F220" s="158"/>
      <c r="G220" s="158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47"/>
      <c r="Z220" s="147"/>
      <c r="AA220" s="147"/>
      <c r="AB220" s="147"/>
      <c r="AC220" s="147"/>
      <c r="AD220" s="147"/>
      <c r="AE220" s="147"/>
      <c r="AF220" s="147"/>
      <c r="AG220" s="147" t="s">
        <v>169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1" x14ac:dyDescent="0.2">
      <c r="A221" s="154"/>
      <c r="B221" s="155"/>
      <c r="C221" s="192" t="s">
        <v>437</v>
      </c>
      <c r="D221" s="160"/>
      <c r="E221" s="161">
        <v>2.8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47"/>
      <c r="Z221" s="147"/>
      <c r="AA221" s="147"/>
      <c r="AB221" s="147"/>
      <c r="AC221" s="147"/>
      <c r="AD221" s="147"/>
      <c r="AE221" s="147"/>
      <c r="AF221" s="147"/>
      <c r="AG221" s="147" t="s">
        <v>169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74">
        <v>71</v>
      </c>
      <c r="B222" s="175" t="s">
        <v>438</v>
      </c>
      <c r="C222" s="191" t="s">
        <v>439</v>
      </c>
      <c r="D222" s="176" t="s">
        <v>160</v>
      </c>
      <c r="E222" s="177">
        <v>105</v>
      </c>
      <c r="F222" s="178"/>
      <c r="G222" s="179">
        <f>ROUND(E222*F222,2)</f>
        <v>0</v>
      </c>
      <c r="H222" s="178"/>
      <c r="I222" s="179">
        <f>ROUND(E222*H222,2)</f>
        <v>0</v>
      </c>
      <c r="J222" s="178"/>
      <c r="K222" s="179">
        <f>ROUND(E222*J222,2)</f>
        <v>0</v>
      </c>
      <c r="L222" s="179">
        <v>21</v>
      </c>
      <c r="M222" s="179">
        <f>G222*(1+L222/100)</f>
        <v>0</v>
      </c>
      <c r="N222" s="177">
        <v>4.2000000000000002E-4</v>
      </c>
      <c r="O222" s="177">
        <f>ROUND(E222*N222,2)</f>
        <v>0.04</v>
      </c>
      <c r="P222" s="177">
        <v>0</v>
      </c>
      <c r="Q222" s="177">
        <f>ROUND(E222*P222,2)</f>
        <v>0</v>
      </c>
      <c r="R222" s="179" t="s">
        <v>435</v>
      </c>
      <c r="S222" s="179" t="s">
        <v>162</v>
      </c>
      <c r="T222" s="180" t="s">
        <v>163</v>
      </c>
      <c r="U222" s="158">
        <v>0.28699999999999998</v>
      </c>
      <c r="V222" s="158">
        <f>ROUND(E222*U222,2)</f>
        <v>30.14</v>
      </c>
      <c r="W222" s="158"/>
      <c r="X222" s="158" t="s">
        <v>164</v>
      </c>
      <c r="Y222" s="147"/>
      <c r="Z222" s="147"/>
      <c r="AA222" s="147"/>
      <c r="AB222" s="147"/>
      <c r="AC222" s="147"/>
      <c r="AD222" s="147"/>
      <c r="AE222" s="147"/>
      <c r="AF222" s="147"/>
      <c r="AG222" s="147" t="s">
        <v>165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54"/>
      <c r="B223" s="155"/>
      <c r="C223" s="192" t="s">
        <v>436</v>
      </c>
      <c r="D223" s="160"/>
      <c r="E223" s="161">
        <v>1.1000000000000001</v>
      </c>
      <c r="F223" s="158"/>
      <c r="G223" s="158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47"/>
      <c r="Z223" s="147"/>
      <c r="AA223" s="147"/>
      <c r="AB223" s="147"/>
      <c r="AC223" s="147"/>
      <c r="AD223" s="147"/>
      <c r="AE223" s="147"/>
      <c r="AF223" s="147"/>
      <c r="AG223" s="147" t="s">
        <v>169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54"/>
      <c r="B224" s="155"/>
      <c r="C224" s="192" t="s">
        <v>437</v>
      </c>
      <c r="D224" s="160"/>
      <c r="E224" s="161">
        <v>2.8</v>
      </c>
      <c r="F224" s="158"/>
      <c r="G224" s="158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47"/>
      <c r="Z224" s="147"/>
      <c r="AA224" s="147"/>
      <c r="AB224" s="147"/>
      <c r="AC224" s="147"/>
      <c r="AD224" s="147"/>
      <c r="AE224" s="147"/>
      <c r="AF224" s="147"/>
      <c r="AG224" s="147" t="s">
        <v>169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54"/>
      <c r="B225" s="155"/>
      <c r="C225" s="192" t="s">
        <v>440</v>
      </c>
      <c r="D225" s="160"/>
      <c r="E225" s="161">
        <v>33.6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47"/>
      <c r="Z225" s="147"/>
      <c r="AA225" s="147"/>
      <c r="AB225" s="147"/>
      <c r="AC225" s="147"/>
      <c r="AD225" s="147"/>
      <c r="AE225" s="147"/>
      <c r="AF225" s="147"/>
      <c r="AG225" s="147" t="s">
        <v>169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54"/>
      <c r="B226" s="155"/>
      <c r="C226" s="192" t="s">
        <v>441</v>
      </c>
      <c r="D226" s="160"/>
      <c r="E226" s="161">
        <v>67.5</v>
      </c>
      <c r="F226" s="158"/>
      <c r="G226" s="158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47"/>
      <c r="Z226" s="147"/>
      <c r="AA226" s="147"/>
      <c r="AB226" s="147"/>
      <c r="AC226" s="147"/>
      <c r="AD226" s="147"/>
      <c r="AE226" s="147"/>
      <c r="AF226" s="147"/>
      <c r="AG226" s="147" t="s">
        <v>169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74">
        <v>72</v>
      </c>
      <c r="B227" s="175" t="s">
        <v>442</v>
      </c>
      <c r="C227" s="191" t="s">
        <v>443</v>
      </c>
      <c r="D227" s="176" t="s">
        <v>160</v>
      </c>
      <c r="E227" s="177">
        <v>238.185</v>
      </c>
      <c r="F227" s="178"/>
      <c r="G227" s="179">
        <f>ROUND(E227*F227,2)</f>
        <v>0</v>
      </c>
      <c r="H227" s="178"/>
      <c r="I227" s="179">
        <f>ROUND(E227*H227,2)</f>
        <v>0</v>
      </c>
      <c r="J227" s="178"/>
      <c r="K227" s="179">
        <f>ROUND(E227*J227,2)</f>
        <v>0</v>
      </c>
      <c r="L227" s="179">
        <v>21</v>
      </c>
      <c r="M227" s="179">
        <f>G227*(1+L227/100)</f>
        <v>0</v>
      </c>
      <c r="N227" s="177">
        <v>2.5000000000000001E-4</v>
      </c>
      <c r="O227" s="177">
        <f>ROUND(E227*N227,2)</f>
        <v>0.06</v>
      </c>
      <c r="P227" s="177">
        <v>0</v>
      </c>
      <c r="Q227" s="177">
        <f>ROUND(E227*P227,2)</f>
        <v>0</v>
      </c>
      <c r="R227" s="179" t="s">
        <v>435</v>
      </c>
      <c r="S227" s="179" t="s">
        <v>162</v>
      </c>
      <c r="T227" s="180" t="s">
        <v>163</v>
      </c>
      <c r="U227" s="158">
        <v>0.3</v>
      </c>
      <c r="V227" s="158">
        <f>ROUND(E227*U227,2)</f>
        <v>71.459999999999994</v>
      </c>
      <c r="W227" s="158"/>
      <c r="X227" s="158" t="s">
        <v>164</v>
      </c>
      <c r="Y227" s="147"/>
      <c r="Z227" s="147"/>
      <c r="AA227" s="147"/>
      <c r="AB227" s="147"/>
      <c r="AC227" s="147"/>
      <c r="AD227" s="147"/>
      <c r="AE227" s="147"/>
      <c r="AF227" s="147"/>
      <c r="AG227" s="147" t="s">
        <v>165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1" x14ac:dyDescent="0.2">
      <c r="A228" s="154"/>
      <c r="B228" s="155"/>
      <c r="C228" s="192" t="s">
        <v>306</v>
      </c>
      <c r="D228" s="160"/>
      <c r="E228" s="161">
        <v>35.4</v>
      </c>
      <c r="F228" s="158"/>
      <c r="G228" s="158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47"/>
      <c r="Z228" s="147"/>
      <c r="AA228" s="147"/>
      <c r="AB228" s="147"/>
      <c r="AC228" s="147"/>
      <c r="AD228" s="147"/>
      <c r="AE228" s="147"/>
      <c r="AF228" s="147"/>
      <c r="AG228" s="147" t="s">
        <v>169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x14ac:dyDescent="0.2">
      <c r="A229" s="154"/>
      <c r="B229" s="155"/>
      <c r="C229" s="192" t="s">
        <v>444</v>
      </c>
      <c r="D229" s="160"/>
      <c r="E229" s="161"/>
      <c r="F229" s="158"/>
      <c r="G229" s="158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47"/>
      <c r="Z229" s="147"/>
      <c r="AA229" s="147"/>
      <c r="AB229" s="147"/>
      <c r="AC229" s="147"/>
      <c r="AD229" s="147"/>
      <c r="AE229" s="147"/>
      <c r="AF229" s="147"/>
      <c r="AG229" s="147" t="s">
        <v>169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54"/>
      <c r="B230" s="155"/>
      <c r="C230" s="192" t="s">
        <v>309</v>
      </c>
      <c r="D230" s="160"/>
      <c r="E230" s="161">
        <v>10.4</v>
      </c>
      <c r="F230" s="158"/>
      <c r="G230" s="158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47"/>
      <c r="Z230" s="147"/>
      <c r="AA230" s="147"/>
      <c r="AB230" s="147"/>
      <c r="AC230" s="147"/>
      <c r="AD230" s="147"/>
      <c r="AE230" s="147"/>
      <c r="AF230" s="147"/>
      <c r="AG230" s="147" t="s">
        <v>169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1" x14ac:dyDescent="0.2">
      <c r="A231" s="154"/>
      <c r="B231" s="155"/>
      <c r="C231" s="192" t="s">
        <v>310</v>
      </c>
      <c r="D231" s="160"/>
      <c r="E231" s="161">
        <v>21.727499999999999</v>
      </c>
      <c r="F231" s="158"/>
      <c r="G231" s="158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47"/>
      <c r="Z231" s="147"/>
      <c r="AA231" s="147"/>
      <c r="AB231" s="147"/>
      <c r="AC231" s="147"/>
      <c r="AD231" s="147"/>
      <c r="AE231" s="147"/>
      <c r="AF231" s="147"/>
      <c r="AG231" s="147" t="s">
        <v>169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54"/>
      <c r="B232" s="155"/>
      <c r="C232" s="192" t="s">
        <v>311</v>
      </c>
      <c r="D232" s="160"/>
      <c r="E232" s="161">
        <v>4.4400000000000004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47"/>
      <c r="Z232" s="147"/>
      <c r="AA232" s="147"/>
      <c r="AB232" s="147"/>
      <c r="AC232" s="147"/>
      <c r="AD232" s="147"/>
      <c r="AE232" s="147"/>
      <c r="AF232" s="147"/>
      <c r="AG232" s="147" t="s">
        <v>169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54"/>
      <c r="B233" s="155"/>
      <c r="C233" s="192" t="s">
        <v>312</v>
      </c>
      <c r="D233" s="160"/>
      <c r="E233" s="161">
        <v>2.82</v>
      </c>
      <c r="F233" s="158"/>
      <c r="G233" s="158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47"/>
      <c r="Z233" s="147"/>
      <c r="AA233" s="147"/>
      <c r="AB233" s="147"/>
      <c r="AC233" s="147"/>
      <c r="AD233" s="147"/>
      <c r="AE233" s="147"/>
      <c r="AF233" s="147"/>
      <c r="AG233" s="147" t="s">
        <v>169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1" x14ac:dyDescent="0.2">
      <c r="A234" s="154"/>
      <c r="B234" s="155"/>
      <c r="C234" s="192" t="s">
        <v>313</v>
      </c>
      <c r="D234" s="160"/>
      <c r="E234" s="161">
        <v>0.81</v>
      </c>
      <c r="F234" s="158"/>
      <c r="G234" s="158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47"/>
      <c r="Z234" s="147"/>
      <c r="AA234" s="147"/>
      <c r="AB234" s="147"/>
      <c r="AC234" s="147"/>
      <c r="AD234" s="147"/>
      <c r="AE234" s="147"/>
      <c r="AF234" s="147"/>
      <c r="AG234" s="147" t="s">
        <v>169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1" x14ac:dyDescent="0.2">
      <c r="A235" s="154"/>
      <c r="B235" s="155"/>
      <c r="C235" s="192" t="s">
        <v>314</v>
      </c>
      <c r="D235" s="160"/>
      <c r="E235" s="161">
        <v>15.7875</v>
      </c>
      <c r="F235" s="158"/>
      <c r="G235" s="158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47"/>
      <c r="Z235" s="147"/>
      <c r="AA235" s="147"/>
      <c r="AB235" s="147"/>
      <c r="AC235" s="147"/>
      <c r="AD235" s="147"/>
      <c r="AE235" s="147"/>
      <c r="AF235" s="147"/>
      <c r="AG235" s="147" t="s">
        <v>169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54"/>
      <c r="B236" s="155"/>
      <c r="C236" s="192" t="s">
        <v>315</v>
      </c>
      <c r="D236" s="160"/>
      <c r="E236" s="161">
        <v>124</v>
      </c>
      <c r="F236" s="158"/>
      <c r="G236" s="158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47"/>
      <c r="Z236" s="147"/>
      <c r="AA236" s="147"/>
      <c r="AB236" s="147"/>
      <c r="AC236" s="147"/>
      <c r="AD236" s="147"/>
      <c r="AE236" s="147"/>
      <c r="AF236" s="147"/>
      <c r="AG236" s="147" t="s">
        <v>169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54"/>
      <c r="B237" s="155"/>
      <c r="C237" s="192" t="s">
        <v>316</v>
      </c>
      <c r="D237" s="160"/>
      <c r="E237" s="161">
        <v>18.239999999999998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47"/>
      <c r="Z237" s="147"/>
      <c r="AA237" s="147"/>
      <c r="AB237" s="147"/>
      <c r="AC237" s="147"/>
      <c r="AD237" s="147"/>
      <c r="AE237" s="147"/>
      <c r="AF237" s="147"/>
      <c r="AG237" s="147" t="s">
        <v>169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54"/>
      <c r="B238" s="155"/>
      <c r="C238" s="192" t="s">
        <v>317</v>
      </c>
      <c r="D238" s="160"/>
      <c r="E238" s="161">
        <v>4.5599999999999996</v>
      </c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47"/>
      <c r="Z238" s="147"/>
      <c r="AA238" s="147"/>
      <c r="AB238" s="147"/>
      <c r="AC238" s="147"/>
      <c r="AD238" s="147"/>
      <c r="AE238" s="147"/>
      <c r="AF238" s="147"/>
      <c r="AG238" s="147" t="s">
        <v>169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74">
        <v>73</v>
      </c>
      <c r="B239" s="175" t="s">
        <v>445</v>
      </c>
      <c r="C239" s="191" t="s">
        <v>446</v>
      </c>
      <c r="D239" s="176" t="s">
        <v>160</v>
      </c>
      <c r="E239" s="177">
        <v>105</v>
      </c>
      <c r="F239" s="178"/>
      <c r="G239" s="179">
        <f>ROUND(E239*F239,2)</f>
        <v>0</v>
      </c>
      <c r="H239" s="178"/>
      <c r="I239" s="179">
        <f>ROUND(E239*H239,2)</f>
        <v>0</v>
      </c>
      <c r="J239" s="178"/>
      <c r="K239" s="179">
        <f>ROUND(E239*J239,2)</f>
        <v>0</v>
      </c>
      <c r="L239" s="179">
        <v>21</v>
      </c>
      <c r="M239" s="179">
        <f>G239*(1+L239/100)</f>
        <v>0</v>
      </c>
      <c r="N239" s="177">
        <v>6.9999999999999994E-5</v>
      </c>
      <c r="O239" s="177">
        <f>ROUND(E239*N239,2)</f>
        <v>0.01</v>
      </c>
      <c r="P239" s="177">
        <v>0</v>
      </c>
      <c r="Q239" s="177">
        <f>ROUND(E239*P239,2)</f>
        <v>0</v>
      </c>
      <c r="R239" s="179" t="s">
        <v>435</v>
      </c>
      <c r="S239" s="179" t="s">
        <v>162</v>
      </c>
      <c r="T239" s="180" t="s">
        <v>163</v>
      </c>
      <c r="U239" s="158">
        <v>0.14399999999999999</v>
      </c>
      <c r="V239" s="158">
        <f>ROUND(E239*U239,2)</f>
        <v>15.12</v>
      </c>
      <c r="W239" s="158"/>
      <c r="X239" s="158" t="s">
        <v>164</v>
      </c>
      <c r="Y239" s="147"/>
      <c r="Z239" s="147"/>
      <c r="AA239" s="147"/>
      <c r="AB239" s="147"/>
      <c r="AC239" s="147"/>
      <c r="AD239" s="147"/>
      <c r="AE239" s="147"/>
      <c r="AF239" s="147"/>
      <c r="AG239" s="147" t="s">
        <v>165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54"/>
      <c r="B240" s="155"/>
      <c r="C240" s="192" t="s">
        <v>447</v>
      </c>
      <c r="D240" s="160"/>
      <c r="E240" s="161">
        <v>105</v>
      </c>
      <c r="F240" s="158"/>
      <c r="G240" s="158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47"/>
      <c r="Z240" s="147"/>
      <c r="AA240" s="147"/>
      <c r="AB240" s="147"/>
      <c r="AC240" s="147"/>
      <c r="AD240" s="147"/>
      <c r="AE240" s="147"/>
      <c r="AF240" s="147"/>
      <c r="AG240" s="147" t="s">
        <v>169</v>
      </c>
      <c r="AH240" s="147">
        <v>5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74">
        <v>74</v>
      </c>
      <c r="B241" s="175" t="s">
        <v>448</v>
      </c>
      <c r="C241" s="191" t="s">
        <v>449</v>
      </c>
      <c r="D241" s="176" t="s">
        <v>160</v>
      </c>
      <c r="E241" s="177">
        <v>3.9</v>
      </c>
      <c r="F241" s="178"/>
      <c r="G241" s="179">
        <f>ROUND(E241*F241,2)</f>
        <v>0</v>
      </c>
      <c r="H241" s="178"/>
      <c r="I241" s="179">
        <f>ROUND(E241*H241,2)</f>
        <v>0</v>
      </c>
      <c r="J241" s="178"/>
      <c r="K241" s="179">
        <f>ROUND(E241*J241,2)</f>
        <v>0</v>
      </c>
      <c r="L241" s="179">
        <v>21</v>
      </c>
      <c r="M241" s="179">
        <f>G241*(1+L241/100)</f>
        <v>0</v>
      </c>
      <c r="N241" s="177">
        <v>1.0000000000000001E-5</v>
      </c>
      <c r="O241" s="177">
        <f>ROUND(E241*N241,2)</f>
        <v>0</v>
      </c>
      <c r="P241" s="177">
        <v>0</v>
      </c>
      <c r="Q241" s="177">
        <f>ROUND(E241*P241,2)</f>
        <v>0</v>
      </c>
      <c r="R241" s="179" t="s">
        <v>435</v>
      </c>
      <c r="S241" s="179" t="s">
        <v>162</v>
      </c>
      <c r="T241" s="180" t="s">
        <v>163</v>
      </c>
      <c r="U241" s="158">
        <v>4.4999999999999998E-2</v>
      </c>
      <c r="V241" s="158">
        <f>ROUND(E241*U241,2)</f>
        <v>0.18</v>
      </c>
      <c r="W241" s="158"/>
      <c r="X241" s="158" t="s">
        <v>164</v>
      </c>
      <c r="Y241" s="147"/>
      <c r="Z241" s="147"/>
      <c r="AA241" s="147"/>
      <c r="AB241" s="147"/>
      <c r="AC241" s="147"/>
      <c r="AD241" s="147"/>
      <c r="AE241" s="147"/>
      <c r="AF241" s="147"/>
      <c r="AG241" s="147" t="s">
        <v>165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1" x14ac:dyDescent="0.2">
      <c r="A242" s="154"/>
      <c r="B242" s="155"/>
      <c r="C242" s="192" t="s">
        <v>450</v>
      </c>
      <c r="D242" s="160"/>
      <c r="E242" s="161">
        <v>3.9</v>
      </c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47"/>
      <c r="Z242" s="147"/>
      <c r="AA242" s="147"/>
      <c r="AB242" s="147"/>
      <c r="AC242" s="147"/>
      <c r="AD242" s="147"/>
      <c r="AE242" s="147"/>
      <c r="AF242" s="147"/>
      <c r="AG242" s="147" t="s">
        <v>169</v>
      </c>
      <c r="AH242" s="147">
        <v>5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x14ac:dyDescent="0.2">
      <c r="A243" s="167" t="s">
        <v>156</v>
      </c>
      <c r="B243" s="168" t="s">
        <v>123</v>
      </c>
      <c r="C243" s="190" t="s">
        <v>124</v>
      </c>
      <c r="D243" s="169"/>
      <c r="E243" s="170"/>
      <c r="F243" s="171"/>
      <c r="G243" s="171">
        <f>SUMIF(AG244:AG249,"&lt;&gt;NOR",G244:G249)</f>
        <v>0</v>
      </c>
      <c r="H243" s="171"/>
      <c r="I243" s="171">
        <f>SUM(I244:I249)</f>
        <v>0</v>
      </c>
      <c r="J243" s="171"/>
      <c r="K243" s="171">
        <f>SUM(K244:K249)</f>
        <v>0</v>
      </c>
      <c r="L243" s="171"/>
      <c r="M243" s="171">
        <f>SUM(M244:M249)</f>
        <v>0</v>
      </c>
      <c r="N243" s="170"/>
      <c r="O243" s="170">
        <f>SUM(O244:O249)</f>
        <v>0.48</v>
      </c>
      <c r="P243" s="170"/>
      <c r="Q243" s="170">
        <f>SUM(Q244:Q249)</f>
        <v>0</v>
      </c>
      <c r="R243" s="171"/>
      <c r="S243" s="171"/>
      <c r="T243" s="172"/>
      <c r="U243" s="166"/>
      <c r="V243" s="166">
        <f>SUM(V244:V249)</f>
        <v>154.66</v>
      </c>
      <c r="W243" s="166"/>
      <c r="X243" s="166"/>
      <c r="AG243" t="s">
        <v>157</v>
      </c>
    </row>
    <row r="244" spans="1:60" outlineLevel="1" x14ac:dyDescent="0.2">
      <c r="A244" s="174">
        <v>75</v>
      </c>
      <c r="B244" s="175" t="s">
        <v>451</v>
      </c>
      <c r="C244" s="191" t="s">
        <v>452</v>
      </c>
      <c r="D244" s="176" t="s">
        <v>160</v>
      </c>
      <c r="E244" s="177">
        <v>1150.8530000000001</v>
      </c>
      <c r="F244" s="178"/>
      <c r="G244" s="179">
        <f>ROUND(E244*F244,2)</f>
        <v>0</v>
      </c>
      <c r="H244" s="178"/>
      <c r="I244" s="179">
        <f>ROUND(E244*H244,2)</f>
        <v>0</v>
      </c>
      <c r="J244" s="178"/>
      <c r="K244" s="179">
        <f>ROUND(E244*J244,2)</f>
        <v>0</v>
      </c>
      <c r="L244" s="179">
        <v>21</v>
      </c>
      <c r="M244" s="179">
        <f>G244*(1+L244/100)</f>
        <v>0</v>
      </c>
      <c r="N244" s="177">
        <v>1.2999999999999999E-4</v>
      </c>
      <c r="O244" s="177">
        <f>ROUND(E244*N244,2)</f>
        <v>0.15</v>
      </c>
      <c r="P244" s="177">
        <v>0</v>
      </c>
      <c r="Q244" s="177">
        <f>ROUND(E244*P244,2)</f>
        <v>0</v>
      </c>
      <c r="R244" s="179" t="s">
        <v>453</v>
      </c>
      <c r="S244" s="179" t="s">
        <v>162</v>
      </c>
      <c r="T244" s="180" t="s">
        <v>163</v>
      </c>
      <c r="U244" s="158">
        <v>3.2480000000000002E-2</v>
      </c>
      <c r="V244" s="158">
        <f>ROUND(E244*U244,2)</f>
        <v>37.380000000000003</v>
      </c>
      <c r="W244" s="158"/>
      <c r="X244" s="158" t="s">
        <v>164</v>
      </c>
      <c r="Y244" s="147"/>
      <c r="Z244" s="147"/>
      <c r="AA244" s="147"/>
      <c r="AB244" s="147"/>
      <c r="AC244" s="147"/>
      <c r="AD244" s="147"/>
      <c r="AE244" s="147"/>
      <c r="AF244" s="147"/>
      <c r="AG244" s="147" t="s">
        <v>165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54"/>
      <c r="B245" s="155"/>
      <c r="C245" s="192" t="s">
        <v>454</v>
      </c>
      <c r="D245" s="160"/>
      <c r="E245" s="161">
        <v>68.39</v>
      </c>
      <c r="F245" s="158"/>
      <c r="G245" s="158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47"/>
      <c r="Z245" s="147"/>
      <c r="AA245" s="147"/>
      <c r="AB245" s="147"/>
      <c r="AC245" s="147"/>
      <c r="AD245" s="147"/>
      <c r="AE245" s="147"/>
      <c r="AF245" s="147"/>
      <c r="AG245" s="147" t="s">
        <v>169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1" x14ac:dyDescent="0.2">
      <c r="A246" s="154"/>
      <c r="B246" s="155"/>
      <c r="C246" s="192" t="s">
        <v>455</v>
      </c>
      <c r="D246" s="160"/>
      <c r="E246" s="161">
        <v>248.18799999999999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47"/>
      <c r="Z246" s="147"/>
      <c r="AA246" s="147"/>
      <c r="AB246" s="147"/>
      <c r="AC246" s="147"/>
      <c r="AD246" s="147"/>
      <c r="AE246" s="147"/>
      <c r="AF246" s="147"/>
      <c r="AG246" s="147" t="s">
        <v>169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1" x14ac:dyDescent="0.2">
      <c r="A247" s="154"/>
      <c r="B247" s="155"/>
      <c r="C247" s="192" t="s">
        <v>456</v>
      </c>
      <c r="D247" s="160"/>
      <c r="E247" s="161">
        <v>834.27499999999998</v>
      </c>
      <c r="F247" s="158"/>
      <c r="G247" s="158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47"/>
      <c r="Z247" s="147"/>
      <c r="AA247" s="147"/>
      <c r="AB247" s="147"/>
      <c r="AC247" s="147"/>
      <c r="AD247" s="147"/>
      <c r="AE247" s="147"/>
      <c r="AF247" s="147"/>
      <c r="AG247" s="147" t="s">
        <v>169</v>
      </c>
      <c r="AH247" s="147">
        <v>0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ht="33.75" outlineLevel="1" x14ac:dyDescent="0.2">
      <c r="A248" s="174">
        <v>76</v>
      </c>
      <c r="B248" s="175" t="s">
        <v>457</v>
      </c>
      <c r="C248" s="191" t="s">
        <v>458</v>
      </c>
      <c r="D248" s="176" t="s">
        <v>160</v>
      </c>
      <c r="E248" s="177">
        <v>1150.8530000000001</v>
      </c>
      <c r="F248" s="178"/>
      <c r="G248" s="179">
        <f>ROUND(E248*F248,2)</f>
        <v>0</v>
      </c>
      <c r="H248" s="178"/>
      <c r="I248" s="179">
        <f>ROUND(E248*H248,2)</f>
        <v>0</v>
      </c>
      <c r="J248" s="178"/>
      <c r="K248" s="179">
        <f>ROUND(E248*J248,2)</f>
        <v>0</v>
      </c>
      <c r="L248" s="179">
        <v>21</v>
      </c>
      <c r="M248" s="179">
        <f>G248*(1+L248/100)</f>
        <v>0</v>
      </c>
      <c r="N248" s="177">
        <v>2.9E-4</v>
      </c>
      <c r="O248" s="177">
        <f>ROUND(E248*N248,2)</f>
        <v>0.33</v>
      </c>
      <c r="P248" s="177">
        <v>0</v>
      </c>
      <c r="Q248" s="177">
        <f>ROUND(E248*P248,2)</f>
        <v>0</v>
      </c>
      <c r="R248" s="179" t="s">
        <v>453</v>
      </c>
      <c r="S248" s="179" t="s">
        <v>162</v>
      </c>
      <c r="T248" s="180" t="s">
        <v>163</v>
      </c>
      <c r="U248" s="158">
        <v>0.10191</v>
      </c>
      <c r="V248" s="158">
        <f>ROUND(E248*U248,2)</f>
        <v>117.28</v>
      </c>
      <c r="W248" s="158"/>
      <c r="X248" s="158" t="s">
        <v>164</v>
      </c>
      <c r="Y248" s="147"/>
      <c r="Z248" s="147"/>
      <c r="AA248" s="147"/>
      <c r="AB248" s="147"/>
      <c r="AC248" s="147"/>
      <c r="AD248" s="147"/>
      <c r="AE248" s="147"/>
      <c r="AF248" s="147"/>
      <c r="AG248" s="147" t="s">
        <v>165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54"/>
      <c r="B249" s="155"/>
      <c r="C249" s="192" t="s">
        <v>459</v>
      </c>
      <c r="D249" s="160"/>
      <c r="E249" s="161">
        <v>1150.8530000000001</v>
      </c>
      <c r="F249" s="158"/>
      <c r="G249" s="158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47"/>
      <c r="Z249" s="147"/>
      <c r="AA249" s="147"/>
      <c r="AB249" s="147"/>
      <c r="AC249" s="147"/>
      <c r="AD249" s="147"/>
      <c r="AE249" s="147"/>
      <c r="AF249" s="147"/>
      <c r="AG249" s="147" t="s">
        <v>169</v>
      </c>
      <c r="AH249" s="147">
        <v>5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x14ac:dyDescent="0.2">
      <c r="A250" s="167" t="s">
        <v>156</v>
      </c>
      <c r="B250" s="168" t="s">
        <v>125</v>
      </c>
      <c r="C250" s="190" t="s">
        <v>126</v>
      </c>
      <c r="D250" s="169"/>
      <c r="E250" s="170"/>
      <c r="F250" s="171"/>
      <c r="G250" s="171">
        <f>SUMIF(AG251:AG257,"&lt;&gt;NOR",G251:G257)</f>
        <v>0</v>
      </c>
      <c r="H250" s="171"/>
      <c r="I250" s="171">
        <f>SUM(I251:I257)</f>
        <v>0</v>
      </c>
      <c r="J250" s="171"/>
      <c r="K250" s="171">
        <f>SUM(K251:K257)</f>
        <v>0</v>
      </c>
      <c r="L250" s="171"/>
      <c r="M250" s="171">
        <f>SUM(M251:M257)</f>
        <v>0</v>
      </c>
      <c r="N250" s="170"/>
      <c r="O250" s="170">
        <f>SUM(O251:O257)</f>
        <v>0</v>
      </c>
      <c r="P250" s="170"/>
      <c r="Q250" s="170">
        <f>SUM(Q251:Q257)</f>
        <v>0</v>
      </c>
      <c r="R250" s="171"/>
      <c r="S250" s="171"/>
      <c r="T250" s="172"/>
      <c r="U250" s="166"/>
      <c r="V250" s="166">
        <f>SUM(V251:V257)</f>
        <v>285.74</v>
      </c>
      <c r="W250" s="166"/>
      <c r="X250" s="166"/>
      <c r="AG250" t="s">
        <v>157</v>
      </c>
    </row>
    <row r="251" spans="1:60" ht="22.5" outlineLevel="1" x14ac:dyDescent="0.2">
      <c r="A251" s="174">
        <v>77</v>
      </c>
      <c r="B251" s="175" t="s">
        <v>460</v>
      </c>
      <c r="C251" s="191" t="s">
        <v>461</v>
      </c>
      <c r="D251" s="176" t="s">
        <v>283</v>
      </c>
      <c r="E251" s="177">
        <v>122.16379000000001</v>
      </c>
      <c r="F251" s="178"/>
      <c r="G251" s="179">
        <f>ROUND(E251*F251,2)</f>
        <v>0</v>
      </c>
      <c r="H251" s="178"/>
      <c r="I251" s="179">
        <f>ROUND(E251*H251,2)</f>
        <v>0</v>
      </c>
      <c r="J251" s="178"/>
      <c r="K251" s="179">
        <f>ROUND(E251*J251,2)</f>
        <v>0</v>
      </c>
      <c r="L251" s="179">
        <v>21</v>
      </c>
      <c r="M251" s="179">
        <f>G251*(1+L251/100)</f>
        <v>0</v>
      </c>
      <c r="N251" s="177">
        <v>0</v>
      </c>
      <c r="O251" s="177">
        <f>ROUND(E251*N251,2)</f>
        <v>0</v>
      </c>
      <c r="P251" s="177">
        <v>0</v>
      </c>
      <c r="Q251" s="177">
        <f>ROUND(E251*P251,2)</f>
        <v>0</v>
      </c>
      <c r="R251" s="179" t="s">
        <v>462</v>
      </c>
      <c r="S251" s="179" t="s">
        <v>162</v>
      </c>
      <c r="T251" s="180" t="s">
        <v>163</v>
      </c>
      <c r="U251" s="158">
        <v>0.27700000000000002</v>
      </c>
      <c r="V251" s="158">
        <f>ROUND(E251*U251,2)</f>
        <v>33.840000000000003</v>
      </c>
      <c r="W251" s="158"/>
      <c r="X251" s="158" t="s">
        <v>463</v>
      </c>
      <c r="Y251" s="147"/>
      <c r="Z251" s="147"/>
      <c r="AA251" s="147"/>
      <c r="AB251" s="147"/>
      <c r="AC251" s="147"/>
      <c r="AD251" s="147"/>
      <c r="AE251" s="147"/>
      <c r="AF251" s="147"/>
      <c r="AG251" s="147" t="s">
        <v>464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1" x14ac:dyDescent="0.2">
      <c r="A252" s="154"/>
      <c r="B252" s="155"/>
      <c r="C252" s="258" t="s">
        <v>465</v>
      </c>
      <c r="D252" s="259"/>
      <c r="E252" s="259"/>
      <c r="F252" s="259"/>
      <c r="G252" s="259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47"/>
      <c r="Z252" s="147"/>
      <c r="AA252" s="147"/>
      <c r="AB252" s="147"/>
      <c r="AC252" s="147"/>
      <c r="AD252" s="147"/>
      <c r="AE252" s="147"/>
      <c r="AF252" s="147"/>
      <c r="AG252" s="147" t="s">
        <v>167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81">
        <v>78</v>
      </c>
      <c r="B253" s="182" t="s">
        <v>466</v>
      </c>
      <c r="C253" s="193" t="s">
        <v>467</v>
      </c>
      <c r="D253" s="183" t="s">
        <v>283</v>
      </c>
      <c r="E253" s="184">
        <v>122.16379000000001</v>
      </c>
      <c r="F253" s="185"/>
      <c r="G253" s="186">
        <f>ROUND(E253*F253,2)</f>
        <v>0</v>
      </c>
      <c r="H253" s="185"/>
      <c r="I253" s="186">
        <f>ROUND(E253*H253,2)</f>
        <v>0</v>
      </c>
      <c r="J253" s="185"/>
      <c r="K253" s="186">
        <f>ROUND(E253*J253,2)</f>
        <v>0</v>
      </c>
      <c r="L253" s="186">
        <v>21</v>
      </c>
      <c r="M253" s="186">
        <f>G253*(1+L253/100)</f>
        <v>0</v>
      </c>
      <c r="N253" s="184">
        <v>0</v>
      </c>
      <c r="O253" s="184">
        <f>ROUND(E253*N253,2)</f>
        <v>0</v>
      </c>
      <c r="P253" s="184">
        <v>0</v>
      </c>
      <c r="Q253" s="184">
        <f>ROUND(E253*P253,2)</f>
        <v>0</v>
      </c>
      <c r="R253" s="186" t="s">
        <v>253</v>
      </c>
      <c r="S253" s="186" t="s">
        <v>162</v>
      </c>
      <c r="T253" s="187" t="s">
        <v>163</v>
      </c>
      <c r="U253" s="158">
        <v>0.49</v>
      </c>
      <c r="V253" s="158">
        <f>ROUND(E253*U253,2)</f>
        <v>59.86</v>
      </c>
      <c r="W253" s="158"/>
      <c r="X253" s="158" t="s">
        <v>463</v>
      </c>
      <c r="Y253" s="147"/>
      <c r="Z253" s="147"/>
      <c r="AA253" s="147"/>
      <c r="AB253" s="147"/>
      <c r="AC253" s="147"/>
      <c r="AD253" s="147"/>
      <c r="AE253" s="147"/>
      <c r="AF253" s="147"/>
      <c r="AG253" s="147" t="s">
        <v>464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81">
        <v>79</v>
      </c>
      <c r="B254" s="182" t="s">
        <v>468</v>
      </c>
      <c r="C254" s="193" t="s">
        <v>469</v>
      </c>
      <c r="D254" s="183" t="s">
        <v>283</v>
      </c>
      <c r="E254" s="184">
        <v>244.32758999999999</v>
      </c>
      <c r="F254" s="185"/>
      <c r="G254" s="186">
        <f>ROUND(E254*F254,2)</f>
        <v>0</v>
      </c>
      <c r="H254" s="185"/>
      <c r="I254" s="186">
        <f>ROUND(E254*H254,2)</f>
        <v>0</v>
      </c>
      <c r="J254" s="185"/>
      <c r="K254" s="186">
        <f>ROUND(E254*J254,2)</f>
        <v>0</v>
      </c>
      <c r="L254" s="186">
        <v>21</v>
      </c>
      <c r="M254" s="186">
        <f>G254*(1+L254/100)</f>
        <v>0</v>
      </c>
      <c r="N254" s="184">
        <v>0</v>
      </c>
      <c r="O254" s="184">
        <f>ROUND(E254*N254,2)</f>
        <v>0</v>
      </c>
      <c r="P254" s="184">
        <v>0</v>
      </c>
      <c r="Q254" s="184">
        <f>ROUND(E254*P254,2)</f>
        <v>0</v>
      </c>
      <c r="R254" s="186" t="s">
        <v>253</v>
      </c>
      <c r="S254" s="186" t="s">
        <v>162</v>
      </c>
      <c r="T254" s="187" t="s">
        <v>163</v>
      </c>
      <c r="U254" s="158">
        <v>0</v>
      </c>
      <c r="V254" s="158">
        <f>ROUND(E254*U254,2)</f>
        <v>0</v>
      </c>
      <c r="W254" s="158"/>
      <c r="X254" s="158" t="s">
        <v>463</v>
      </c>
      <c r="Y254" s="147"/>
      <c r="Z254" s="147"/>
      <c r="AA254" s="147"/>
      <c r="AB254" s="147"/>
      <c r="AC254" s="147"/>
      <c r="AD254" s="147"/>
      <c r="AE254" s="147"/>
      <c r="AF254" s="147"/>
      <c r="AG254" s="147" t="s">
        <v>464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1" x14ac:dyDescent="0.2">
      <c r="A255" s="181">
        <v>80</v>
      </c>
      <c r="B255" s="182" t="s">
        <v>470</v>
      </c>
      <c r="C255" s="193" t="s">
        <v>471</v>
      </c>
      <c r="D255" s="183" t="s">
        <v>283</v>
      </c>
      <c r="E255" s="184">
        <v>122.16379000000001</v>
      </c>
      <c r="F255" s="185"/>
      <c r="G255" s="186">
        <f>ROUND(E255*F255,2)</f>
        <v>0</v>
      </c>
      <c r="H255" s="185"/>
      <c r="I255" s="186">
        <f>ROUND(E255*H255,2)</f>
        <v>0</v>
      </c>
      <c r="J255" s="185"/>
      <c r="K255" s="186">
        <f>ROUND(E255*J255,2)</f>
        <v>0</v>
      </c>
      <c r="L255" s="186">
        <v>21</v>
      </c>
      <c r="M255" s="186">
        <f>G255*(1+L255/100)</f>
        <v>0</v>
      </c>
      <c r="N255" s="184">
        <v>0</v>
      </c>
      <c r="O255" s="184">
        <f>ROUND(E255*N255,2)</f>
        <v>0</v>
      </c>
      <c r="P255" s="184">
        <v>0</v>
      </c>
      <c r="Q255" s="184">
        <f>ROUND(E255*P255,2)</f>
        <v>0</v>
      </c>
      <c r="R255" s="186" t="s">
        <v>253</v>
      </c>
      <c r="S255" s="186" t="s">
        <v>162</v>
      </c>
      <c r="T255" s="187" t="s">
        <v>163</v>
      </c>
      <c r="U255" s="158">
        <v>0.94199999999999995</v>
      </c>
      <c r="V255" s="158">
        <f>ROUND(E255*U255,2)</f>
        <v>115.08</v>
      </c>
      <c r="W255" s="158"/>
      <c r="X255" s="158" t="s">
        <v>463</v>
      </c>
      <c r="Y255" s="147"/>
      <c r="Z255" s="147"/>
      <c r="AA255" s="147"/>
      <c r="AB255" s="147"/>
      <c r="AC255" s="147"/>
      <c r="AD255" s="147"/>
      <c r="AE255" s="147"/>
      <c r="AF255" s="147"/>
      <c r="AG255" s="147" t="s">
        <v>464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ht="22.5" outlineLevel="1" x14ac:dyDescent="0.2">
      <c r="A256" s="181">
        <v>81</v>
      </c>
      <c r="B256" s="182" t="s">
        <v>472</v>
      </c>
      <c r="C256" s="193" t="s">
        <v>473</v>
      </c>
      <c r="D256" s="183" t="s">
        <v>283</v>
      </c>
      <c r="E256" s="184">
        <v>732.98275999999998</v>
      </c>
      <c r="F256" s="185"/>
      <c r="G256" s="186">
        <f>ROUND(E256*F256,2)</f>
        <v>0</v>
      </c>
      <c r="H256" s="185"/>
      <c r="I256" s="186">
        <f>ROUND(E256*H256,2)</f>
        <v>0</v>
      </c>
      <c r="J256" s="185"/>
      <c r="K256" s="186">
        <f>ROUND(E256*J256,2)</f>
        <v>0</v>
      </c>
      <c r="L256" s="186">
        <v>21</v>
      </c>
      <c r="M256" s="186">
        <f>G256*(1+L256/100)</f>
        <v>0</v>
      </c>
      <c r="N256" s="184">
        <v>0</v>
      </c>
      <c r="O256" s="184">
        <f>ROUND(E256*N256,2)</f>
        <v>0</v>
      </c>
      <c r="P256" s="184">
        <v>0</v>
      </c>
      <c r="Q256" s="184">
        <f>ROUND(E256*P256,2)</f>
        <v>0</v>
      </c>
      <c r="R256" s="186" t="s">
        <v>253</v>
      </c>
      <c r="S256" s="186" t="s">
        <v>162</v>
      </c>
      <c r="T256" s="187" t="s">
        <v>163</v>
      </c>
      <c r="U256" s="158">
        <v>0.105</v>
      </c>
      <c r="V256" s="158">
        <f>ROUND(E256*U256,2)</f>
        <v>76.959999999999994</v>
      </c>
      <c r="W256" s="158"/>
      <c r="X256" s="158" t="s">
        <v>463</v>
      </c>
      <c r="Y256" s="147"/>
      <c r="Z256" s="147"/>
      <c r="AA256" s="147"/>
      <c r="AB256" s="147"/>
      <c r="AC256" s="147"/>
      <c r="AD256" s="147"/>
      <c r="AE256" s="147"/>
      <c r="AF256" s="147"/>
      <c r="AG256" s="147" t="s">
        <v>464</v>
      </c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1" x14ac:dyDescent="0.2">
      <c r="A257" s="181">
        <v>82</v>
      </c>
      <c r="B257" s="182" t="s">
        <v>474</v>
      </c>
      <c r="C257" s="193" t="s">
        <v>475</v>
      </c>
      <c r="D257" s="183" t="s">
        <v>283</v>
      </c>
      <c r="E257" s="184">
        <v>122.16379000000001</v>
      </c>
      <c r="F257" s="185"/>
      <c r="G257" s="186">
        <f>ROUND(E257*F257,2)</f>
        <v>0</v>
      </c>
      <c r="H257" s="185"/>
      <c r="I257" s="186">
        <f>ROUND(E257*H257,2)</f>
        <v>0</v>
      </c>
      <c r="J257" s="185"/>
      <c r="K257" s="186">
        <f>ROUND(E257*J257,2)</f>
        <v>0</v>
      </c>
      <c r="L257" s="186">
        <v>21</v>
      </c>
      <c r="M257" s="186">
        <f>G257*(1+L257/100)</f>
        <v>0</v>
      </c>
      <c r="N257" s="184">
        <v>0</v>
      </c>
      <c r="O257" s="184">
        <f>ROUND(E257*N257,2)</f>
        <v>0</v>
      </c>
      <c r="P257" s="184">
        <v>0</v>
      </c>
      <c r="Q257" s="184">
        <f>ROUND(E257*P257,2)</f>
        <v>0</v>
      </c>
      <c r="R257" s="186" t="s">
        <v>253</v>
      </c>
      <c r="S257" s="186" t="s">
        <v>162</v>
      </c>
      <c r="T257" s="187" t="s">
        <v>163</v>
      </c>
      <c r="U257" s="158">
        <v>0</v>
      </c>
      <c r="V257" s="158">
        <f>ROUND(E257*U257,2)</f>
        <v>0</v>
      </c>
      <c r="W257" s="158"/>
      <c r="X257" s="158" t="s">
        <v>463</v>
      </c>
      <c r="Y257" s="147"/>
      <c r="Z257" s="147"/>
      <c r="AA257" s="147"/>
      <c r="AB257" s="147"/>
      <c r="AC257" s="147"/>
      <c r="AD257" s="147"/>
      <c r="AE257" s="147"/>
      <c r="AF257" s="147"/>
      <c r="AG257" s="147" t="s">
        <v>464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x14ac:dyDescent="0.2">
      <c r="A258" s="167" t="s">
        <v>156</v>
      </c>
      <c r="B258" s="168" t="s">
        <v>128</v>
      </c>
      <c r="C258" s="190" t="s">
        <v>27</v>
      </c>
      <c r="D258" s="169"/>
      <c r="E258" s="170"/>
      <c r="F258" s="171"/>
      <c r="G258" s="171">
        <f>SUMIF(AG259:AG260,"&lt;&gt;NOR",G259:G260)</f>
        <v>0</v>
      </c>
      <c r="H258" s="171"/>
      <c r="I258" s="171">
        <f>SUM(I259:I260)</f>
        <v>0</v>
      </c>
      <c r="J258" s="171"/>
      <c r="K258" s="171">
        <f>SUM(K259:K260)</f>
        <v>0</v>
      </c>
      <c r="L258" s="171"/>
      <c r="M258" s="171">
        <f>SUM(M259:M260)</f>
        <v>0</v>
      </c>
      <c r="N258" s="170"/>
      <c r="O258" s="170">
        <f>SUM(O259:O260)</f>
        <v>0</v>
      </c>
      <c r="P258" s="170"/>
      <c r="Q258" s="170">
        <f>SUM(Q259:Q260)</f>
        <v>0</v>
      </c>
      <c r="R258" s="171"/>
      <c r="S258" s="171"/>
      <c r="T258" s="172"/>
      <c r="U258" s="166"/>
      <c r="V258" s="166">
        <f>SUM(V259:V260)</f>
        <v>0</v>
      </c>
      <c r="W258" s="166"/>
      <c r="X258" s="166"/>
      <c r="AG258" t="s">
        <v>157</v>
      </c>
    </row>
    <row r="259" spans="1:60" outlineLevel="1" x14ac:dyDescent="0.2">
      <c r="A259" s="181">
        <v>83</v>
      </c>
      <c r="B259" s="182" t="s">
        <v>476</v>
      </c>
      <c r="C259" s="193" t="s">
        <v>477</v>
      </c>
      <c r="D259" s="183" t="s">
        <v>478</v>
      </c>
      <c r="E259" s="184">
        <v>1</v>
      </c>
      <c r="F259" s="185"/>
      <c r="G259" s="186">
        <f>ROUND(E259*F259,2)</f>
        <v>0</v>
      </c>
      <c r="H259" s="185"/>
      <c r="I259" s="186">
        <f>ROUND(E259*H259,2)</f>
        <v>0</v>
      </c>
      <c r="J259" s="185"/>
      <c r="K259" s="186">
        <f>ROUND(E259*J259,2)</f>
        <v>0</v>
      </c>
      <c r="L259" s="186">
        <v>21</v>
      </c>
      <c r="M259" s="186">
        <f>G259*(1+L259/100)</f>
        <v>0</v>
      </c>
      <c r="N259" s="184">
        <v>0</v>
      </c>
      <c r="O259" s="184">
        <f>ROUND(E259*N259,2)</f>
        <v>0</v>
      </c>
      <c r="P259" s="184">
        <v>0</v>
      </c>
      <c r="Q259" s="184">
        <f>ROUND(E259*P259,2)</f>
        <v>0</v>
      </c>
      <c r="R259" s="186"/>
      <c r="S259" s="186" t="s">
        <v>162</v>
      </c>
      <c r="T259" s="187" t="s">
        <v>179</v>
      </c>
      <c r="U259" s="158">
        <v>0</v>
      </c>
      <c r="V259" s="158">
        <f>ROUND(E259*U259,2)</f>
        <v>0</v>
      </c>
      <c r="W259" s="158"/>
      <c r="X259" s="158" t="s">
        <v>479</v>
      </c>
      <c r="Y259" s="147"/>
      <c r="Z259" s="147"/>
      <c r="AA259" s="147"/>
      <c r="AB259" s="147"/>
      <c r="AC259" s="147"/>
      <c r="AD259" s="147"/>
      <c r="AE259" s="147"/>
      <c r="AF259" s="147"/>
      <c r="AG259" s="147" t="s">
        <v>480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1" x14ac:dyDescent="0.2">
      <c r="A260" s="181">
        <v>84</v>
      </c>
      <c r="B260" s="182" t="s">
        <v>481</v>
      </c>
      <c r="C260" s="193" t="s">
        <v>482</v>
      </c>
      <c r="D260" s="183" t="s">
        <v>478</v>
      </c>
      <c r="E260" s="184">
        <v>1</v>
      </c>
      <c r="F260" s="185"/>
      <c r="G260" s="186">
        <f>ROUND(E260*F260,2)</f>
        <v>0</v>
      </c>
      <c r="H260" s="185"/>
      <c r="I260" s="186">
        <f>ROUND(E260*H260,2)</f>
        <v>0</v>
      </c>
      <c r="J260" s="185"/>
      <c r="K260" s="186">
        <f>ROUND(E260*J260,2)</f>
        <v>0</v>
      </c>
      <c r="L260" s="186">
        <v>21</v>
      </c>
      <c r="M260" s="186">
        <f>G260*(1+L260/100)</f>
        <v>0</v>
      </c>
      <c r="N260" s="184">
        <v>0</v>
      </c>
      <c r="O260" s="184">
        <f>ROUND(E260*N260,2)</f>
        <v>0</v>
      </c>
      <c r="P260" s="184">
        <v>0</v>
      </c>
      <c r="Q260" s="184">
        <f>ROUND(E260*P260,2)</f>
        <v>0</v>
      </c>
      <c r="R260" s="186"/>
      <c r="S260" s="186" t="s">
        <v>162</v>
      </c>
      <c r="T260" s="187" t="s">
        <v>179</v>
      </c>
      <c r="U260" s="158">
        <v>0</v>
      </c>
      <c r="V260" s="158">
        <f>ROUND(E260*U260,2)</f>
        <v>0</v>
      </c>
      <c r="W260" s="158"/>
      <c r="X260" s="158" t="s">
        <v>479</v>
      </c>
      <c r="Y260" s="147"/>
      <c r="Z260" s="147"/>
      <c r="AA260" s="147"/>
      <c r="AB260" s="147"/>
      <c r="AC260" s="147"/>
      <c r="AD260" s="147"/>
      <c r="AE260" s="147"/>
      <c r="AF260" s="147"/>
      <c r="AG260" s="147" t="s">
        <v>483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x14ac:dyDescent="0.2">
      <c r="A261" s="167" t="s">
        <v>156</v>
      </c>
      <c r="B261" s="168" t="s">
        <v>129</v>
      </c>
      <c r="C261" s="190" t="s">
        <v>28</v>
      </c>
      <c r="D261" s="169"/>
      <c r="E261" s="170"/>
      <c r="F261" s="171"/>
      <c r="G261" s="171">
        <f>SUMIF(AG262:AG263,"&lt;&gt;NOR",G262:G263)</f>
        <v>0</v>
      </c>
      <c r="H261" s="171"/>
      <c r="I261" s="171">
        <f>SUM(I262:I263)</f>
        <v>0</v>
      </c>
      <c r="J261" s="171"/>
      <c r="K261" s="171">
        <f>SUM(K262:K263)</f>
        <v>0</v>
      </c>
      <c r="L261" s="171"/>
      <c r="M261" s="171">
        <f>SUM(M262:M263)</f>
        <v>0</v>
      </c>
      <c r="N261" s="170"/>
      <c r="O261" s="170">
        <f>SUM(O262:O263)</f>
        <v>0</v>
      </c>
      <c r="P261" s="170"/>
      <c r="Q261" s="170">
        <f>SUM(Q262:Q263)</f>
        <v>0</v>
      </c>
      <c r="R261" s="171"/>
      <c r="S261" s="171"/>
      <c r="T261" s="172"/>
      <c r="U261" s="166"/>
      <c r="V261" s="166">
        <f>SUM(V262:V263)</f>
        <v>0</v>
      </c>
      <c r="W261" s="166"/>
      <c r="X261" s="166"/>
      <c r="AG261" t="s">
        <v>157</v>
      </c>
    </row>
    <row r="262" spans="1:60" outlineLevel="1" x14ac:dyDescent="0.2">
      <c r="A262" s="181">
        <v>85</v>
      </c>
      <c r="B262" s="182" t="s">
        <v>484</v>
      </c>
      <c r="C262" s="193" t="s">
        <v>485</v>
      </c>
      <c r="D262" s="183" t="s">
        <v>478</v>
      </c>
      <c r="E262" s="184">
        <v>1</v>
      </c>
      <c r="F262" s="185"/>
      <c r="G262" s="186">
        <f>ROUND(E262*F262,2)</f>
        <v>0</v>
      </c>
      <c r="H262" s="185"/>
      <c r="I262" s="186">
        <f>ROUND(E262*H262,2)</f>
        <v>0</v>
      </c>
      <c r="J262" s="185"/>
      <c r="K262" s="186">
        <f>ROUND(E262*J262,2)</f>
        <v>0</v>
      </c>
      <c r="L262" s="186">
        <v>21</v>
      </c>
      <c r="M262" s="186">
        <f>G262*(1+L262/100)</f>
        <v>0</v>
      </c>
      <c r="N262" s="184">
        <v>0</v>
      </c>
      <c r="O262" s="184">
        <f>ROUND(E262*N262,2)</f>
        <v>0</v>
      </c>
      <c r="P262" s="184">
        <v>0</v>
      </c>
      <c r="Q262" s="184">
        <f>ROUND(E262*P262,2)</f>
        <v>0</v>
      </c>
      <c r="R262" s="186"/>
      <c r="S262" s="186" t="s">
        <v>162</v>
      </c>
      <c r="T262" s="187" t="s">
        <v>179</v>
      </c>
      <c r="U262" s="158">
        <v>0</v>
      </c>
      <c r="V262" s="158">
        <f>ROUND(E262*U262,2)</f>
        <v>0</v>
      </c>
      <c r="W262" s="158"/>
      <c r="X262" s="158" t="s">
        <v>479</v>
      </c>
      <c r="Y262" s="147"/>
      <c r="Z262" s="147"/>
      <c r="AA262" s="147"/>
      <c r="AB262" s="147"/>
      <c r="AC262" s="147"/>
      <c r="AD262" s="147"/>
      <c r="AE262" s="147"/>
      <c r="AF262" s="147"/>
      <c r="AG262" s="147" t="s">
        <v>483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1" x14ac:dyDescent="0.2">
      <c r="A263" s="174">
        <v>86</v>
      </c>
      <c r="B263" s="175" t="s">
        <v>486</v>
      </c>
      <c r="C263" s="191" t="s">
        <v>487</v>
      </c>
      <c r="D263" s="176" t="s">
        <v>478</v>
      </c>
      <c r="E263" s="177">
        <v>1</v>
      </c>
      <c r="F263" s="178"/>
      <c r="G263" s="179">
        <f>ROUND(E263*F263,2)</f>
        <v>0</v>
      </c>
      <c r="H263" s="178"/>
      <c r="I263" s="179">
        <f>ROUND(E263*H263,2)</f>
        <v>0</v>
      </c>
      <c r="J263" s="178"/>
      <c r="K263" s="179">
        <f>ROUND(E263*J263,2)</f>
        <v>0</v>
      </c>
      <c r="L263" s="179">
        <v>21</v>
      </c>
      <c r="M263" s="179">
        <f>G263*(1+L263/100)</f>
        <v>0</v>
      </c>
      <c r="N263" s="177">
        <v>0</v>
      </c>
      <c r="O263" s="177">
        <f>ROUND(E263*N263,2)</f>
        <v>0</v>
      </c>
      <c r="P263" s="177">
        <v>0</v>
      </c>
      <c r="Q263" s="177">
        <f>ROUND(E263*P263,2)</f>
        <v>0</v>
      </c>
      <c r="R263" s="179"/>
      <c r="S263" s="179" t="s">
        <v>162</v>
      </c>
      <c r="T263" s="180" t="s">
        <v>179</v>
      </c>
      <c r="U263" s="158">
        <v>0</v>
      </c>
      <c r="V263" s="158">
        <f>ROUND(E263*U263,2)</f>
        <v>0</v>
      </c>
      <c r="W263" s="158"/>
      <c r="X263" s="158" t="s">
        <v>479</v>
      </c>
      <c r="Y263" s="147"/>
      <c r="Z263" s="147"/>
      <c r="AA263" s="147"/>
      <c r="AB263" s="147"/>
      <c r="AC263" s="147"/>
      <c r="AD263" s="147"/>
      <c r="AE263" s="147"/>
      <c r="AF263" s="147"/>
      <c r="AG263" s="147" t="s">
        <v>483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x14ac:dyDescent="0.2">
      <c r="A264" s="3"/>
      <c r="B264" s="4"/>
      <c r="C264" s="197"/>
      <c r="D264" s="6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AE264">
        <v>15</v>
      </c>
      <c r="AF264">
        <v>21</v>
      </c>
      <c r="AG264" t="s">
        <v>143</v>
      </c>
    </row>
    <row r="265" spans="1:60" x14ac:dyDescent="0.2">
      <c r="A265" s="150"/>
      <c r="B265" s="151" t="s">
        <v>29</v>
      </c>
      <c r="C265" s="198"/>
      <c r="D265" s="152"/>
      <c r="E265" s="153"/>
      <c r="F265" s="153"/>
      <c r="G265" s="173">
        <f>G8+G15+G18+G21+G42+G48+G51+G56+G67+G89+G92+G104+G192+G213+G218+G243+G250+G258+G261</f>
        <v>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AE265">
        <f>SUMIF(L7:L263,AE264,G7:G263)</f>
        <v>0</v>
      </c>
      <c r="AF265">
        <f>SUMIF(L7:L263,AF264,G7:G263)</f>
        <v>0</v>
      </c>
      <c r="AG265" t="s">
        <v>488</v>
      </c>
    </row>
    <row r="266" spans="1:60" x14ac:dyDescent="0.2">
      <c r="C266" s="199"/>
      <c r="D266" s="10"/>
      <c r="AG266" t="s">
        <v>489</v>
      </c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226" sheet="1"/>
  <mergeCells count="22">
    <mergeCell ref="C44:G44"/>
    <mergeCell ref="A1:G1"/>
    <mergeCell ref="C2:G2"/>
    <mergeCell ref="C3:G3"/>
    <mergeCell ref="C4:G4"/>
    <mergeCell ref="C10:G10"/>
    <mergeCell ref="C13:G13"/>
    <mergeCell ref="C23:G23"/>
    <mergeCell ref="C25:G25"/>
    <mergeCell ref="C28:G28"/>
    <mergeCell ref="C31:G31"/>
    <mergeCell ref="C38:G38"/>
    <mergeCell ref="C191:G191"/>
    <mergeCell ref="C212:G212"/>
    <mergeCell ref="C217:G217"/>
    <mergeCell ref="C252:G252"/>
    <mergeCell ref="C63:G63"/>
    <mergeCell ref="C69:G69"/>
    <mergeCell ref="C74:G74"/>
    <mergeCell ref="C80:G80"/>
    <mergeCell ref="C91:G91"/>
    <mergeCell ref="C103:G10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253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130</v>
      </c>
      <c r="B1" s="260"/>
      <c r="C1" s="260"/>
      <c r="D1" s="260"/>
      <c r="E1" s="260"/>
      <c r="F1" s="260"/>
      <c r="G1" s="260"/>
      <c r="AG1" t="s">
        <v>131</v>
      </c>
    </row>
    <row r="2" spans="1:60" ht="24.95" customHeight="1" x14ac:dyDescent="0.2">
      <c r="A2" s="139" t="s">
        <v>7</v>
      </c>
      <c r="B2" s="49" t="s">
        <v>44</v>
      </c>
      <c r="C2" s="261" t="s">
        <v>45</v>
      </c>
      <c r="D2" s="262"/>
      <c r="E2" s="262"/>
      <c r="F2" s="262"/>
      <c r="G2" s="263"/>
      <c r="AG2" t="s">
        <v>132</v>
      </c>
    </row>
    <row r="3" spans="1:60" ht="24.95" customHeight="1" x14ac:dyDescent="0.2">
      <c r="A3" s="139" t="s">
        <v>8</v>
      </c>
      <c r="B3" s="49" t="s">
        <v>48</v>
      </c>
      <c r="C3" s="261" t="s">
        <v>49</v>
      </c>
      <c r="D3" s="262"/>
      <c r="E3" s="262"/>
      <c r="F3" s="262"/>
      <c r="G3" s="263"/>
      <c r="AC3" s="121" t="s">
        <v>132</v>
      </c>
      <c r="AG3" t="s">
        <v>133</v>
      </c>
    </row>
    <row r="4" spans="1:60" ht="24.95" customHeight="1" x14ac:dyDescent="0.2">
      <c r="A4" s="140" t="s">
        <v>9</v>
      </c>
      <c r="B4" s="141" t="s">
        <v>52</v>
      </c>
      <c r="C4" s="264" t="s">
        <v>53</v>
      </c>
      <c r="D4" s="265"/>
      <c r="E4" s="265"/>
      <c r="F4" s="265"/>
      <c r="G4" s="266"/>
      <c r="AG4" t="s">
        <v>134</v>
      </c>
    </row>
    <row r="5" spans="1:60" x14ac:dyDescent="0.2">
      <c r="D5" s="10"/>
    </row>
    <row r="6" spans="1:60" ht="38.25" x14ac:dyDescent="0.2">
      <c r="A6" s="143" t="s">
        <v>135</v>
      </c>
      <c r="B6" s="145" t="s">
        <v>136</v>
      </c>
      <c r="C6" s="145" t="s">
        <v>137</v>
      </c>
      <c r="D6" s="144" t="s">
        <v>138</v>
      </c>
      <c r="E6" s="143" t="s">
        <v>139</v>
      </c>
      <c r="F6" s="142" t="s">
        <v>140</v>
      </c>
      <c r="G6" s="143" t="s">
        <v>29</v>
      </c>
      <c r="H6" s="146" t="s">
        <v>30</v>
      </c>
      <c r="I6" s="146" t="s">
        <v>141</v>
      </c>
      <c r="J6" s="146" t="s">
        <v>31</v>
      </c>
      <c r="K6" s="146" t="s">
        <v>142</v>
      </c>
      <c r="L6" s="146" t="s">
        <v>143</v>
      </c>
      <c r="M6" s="146" t="s">
        <v>144</v>
      </c>
      <c r="N6" s="146" t="s">
        <v>145</v>
      </c>
      <c r="O6" s="146" t="s">
        <v>146</v>
      </c>
      <c r="P6" s="146" t="s">
        <v>147</v>
      </c>
      <c r="Q6" s="146" t="s">
        <v>148</v>
      </c>
      <c r="R6" s="146" t="s">
        <v>149</v>
      </c>
      <c r="S6" s="146" t="s">
        <v>150</v>
      </c>
      <c r="T6" s="146" t="s">
        <v>151</v>
      </c>
      <c r="U6" s="146" t="s">
        <v>152</v>
      </c>
      <c r="V6" s="146" t="s">
        <v>153</v>
      </c>
      <c r="W6" s="146" t="s">
        <v>154</v>
      </c>
      <c r="X6" s="146" t="s">
        <v>155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7" t="s">
        <v>156</v>
      </c>
      <c r="B8" s="168" t="s">
        <v>71</v>
      </c>
      <c r="C8" s="190" t="s">
        <v>72</v>
      </c>
      <c r="D8" s="169"/>
      <c r="E8" s="170"/>
      <c r="F8" s="171"/>
      <c r="G8" s="171">
        <f>SUMIF(AG9:AG20,"&lt;&gt;NOR",G9:G20)</f>
        <v>0</v>
      </c>
      <c r="H8" s="171"/>
      <c r="I8" s="171">
        <f>SUM(I9:I20)</f>
        <v>0</v>
      </c>
      <c r="J8" s="171"/>
      <c r="K8" s="171">
        <f>SUM(K9:K20)</f>
        <v>0</v>
      </c>
      <c r="L8" s="171"/>
      <c r="M8" s="171">
        <f>SUM(M9:M20)</f>
        <v>0</v>
      </c>
      <c r="N8" s="170"/>
      <c r="O8" s="170">
        <f>SUM(O9:O20)</f>
        <v>0.95000000000000007</v>
      </c>
      <c r="P8" s="170"/>
      <c r="Q8" s="170">
        <f>SUM(Q9:Q20)</f>
        <v>0</v>
      </c>
      <c r="R8" s="171"/>
      <c r="S8" s="171"/>
      <c r="T8" s="172"/>
      <c r="U8" s="166"/>
      <c r="V8" s="166">
        <f>SUM(V9:V20)</f>
        <v>5.93</v>
      </c>
      <c r="W8" s="166"/>
      <c r="X8" s="166"/>
      <c r="AG8" t="s">
        <v>157</v>
      </c>
    </row>
    <row r="9" spans="1:60" outlineLevel="1" x14ac:dyDescent="0.2">
      <c r="A9" s="174">
        <v>1</v>
      </c>
      <c r="B9" s="175" t="s">
        <v>490</v>
      </c>
      <c r="C9" s="191" t="s">
        <v>491</v>
      </c>
      <c r="D9" s="176" t="s">
        <v>160</v>
      </c>
      <c r="E9" s="177">
        <v>2.1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7.4709999999999999E-2</v>
      </c>
      <c r="O9" s="177">
        <f>ROUND(E9*N9,2)</f>
        <v>0.16</v>
      </c>
      <c r="P9" s="177">
        <v>0</v>
      </c>
      <c r="Q9" s="177">
        <f>ROUND(E9*P9,2)</f>
        <v>0</v>
      </c>
      <c r="R9" s="179" t="s">
        <v>161</v>
      </c>
      <c r="S9" s="179" t="s">
        <v>162</v>
      </c>
      <c r="T9" s="180" t="s">
        <v>163</v>
      </c>
      <c r="U9" s="158">
        <v>0.52915000000000001</v>
      </c>
      <c r="V9" s="158">
        <f>ROUND(E9*U9,2)</f>
        <v>1.1100000000000001</v>
      </c>
      <c r="W9" s="158"/>
      <c r="X9" s="158" t="s">
        <v>164</v>
      </c>
      <c r="Y9" s="147"/>
      <c r="Z9" s="147"/>
      <c r="AA9" s="147"/>
      <c r="AB9" s="147"/>
      <c r="AC9" s="147"/>
      <c r="AD9" s="147"/>
      <c r="AE9" s="147"/>
      <c r="AF9" s="147"/>
      <c r="AG9" s="147" t="s">
        <v>165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58" t="s">
        <v>166</v>
      </c>
      <c r="D10" s="259"/>
      <c r="E10" s="259"/>
      <c r="F10" s="259"/>
      <c r="G10" s="259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167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92" t="s">
        <v>492</v>
      </c>
      <c r="D11" s="160"/>
      <c r="E11" s="161">
        <v>2.1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47"/>
      <c r="Z11" s="147"/>
      <c r="AA11" s="147"/>
      <c r="AB11" s="147"/>
      <c r="AC11" s="147"/>
      <c r="AD11" s="147"/>
      <c r="AE11" s="147"/>
      <c r="AF11" s="147"/>
      <c r="AG11" s="147" t="s">
        <v>169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4">
        <v>2</v>
      </c>
      <c r="B12" s="175" t="s">
        <v>493</v>
      </c>
      <c r="C12" s="191" t="s">
        <v>494</v>
      </c>
      <c r="D12" s="176" t="s">
        <v>160</v>
      </c>
      <c r="E12" s="177">
        <v>7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0.11219</v>
      </c>
      <c r="O12" s="177">
        <f>ROUND(E12*N12,2)</f>
        <v>0.79</v>
      </c>
      <c r="P12" s="177">
        <v>0</v>
      </c>
      <c r="Q12" s="177">
        <f>ROUND(E12*P12,2)</f>
        <v>0</v>
      </c>
      <c r="R12" s="179" t="s">
        <v>161</v>
      </c>
      <c r="S12" s="179" t="s">
        <v>162</v>
      </c>
      <c r="T12" s="180" t="s">
        <v>163</v>
      </c>
      <c r="U12" s="158">
        <v>0.55488999999999999</v>
      </c>
      <c r="V12" s="158">
        <f>ROUND(E12*U12,2)</f>
        <v>3.88</v>
      </c>
      <c r="W12" s="158"/>
      <c r="X12" s="158" t="s">
        <v>164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165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258" t="s">
        <v>166</v>
      </c>
      <c r="D13" s="259"/>
      <c r="E13" s="259"/>
      <c r="F13" s="259"/>
      <c r="G13" s="259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167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92" t="s">
        <v>495</v>
      </c>
      <c r="D14" s="160"/>
      <c r="E14" s="161">
        <v>1.375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169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192" t="s">
        <v>496</v>
      </c>
      <c r="D15" s="160"/>
      <c r="E15" s="161">
        <v>2.25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47"/>
      <c r="Z15" s="147"/>
      <c r="AA15" s="147"/>
      <c r="AB15" s="147"/>
      <c r="AC15" s="147"/>
      <c r="AD15" s="147"/>
      <c r="AE15" s="147"/>
      <c r="AF15" s="147"/>
      <c r="AG15" s="147" t="s">
        <v>169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92" t="s">
        <v>497</v>
      </c>
      <c r="D16" s="160"/>
      <c r="E16" s="161">
        <v>1.375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7"/>
      <c r="Z16" s="147"/>
      <c r="AA16" s="147"/>
      <c r="AB16" s="147"/>
      <c r="AC16" s="147"/>
      <c r="AD16" s="147"/>
      <c r="AE16" s="147"/>
      <c r="AF16" s="147"/>
      <c r="AG16" s="147" t="s">
        <v>169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192" t="s">
        <v>498</v>
      </c>
      <c r="D17" s="160"/>
      <c r="E17" s="161">
        <v>2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47"/>
      <c r="Z17" s="147"/>
      <c r="AA17" s="147"/>
      <c r="AB17" s="147"/>
      <c r="AC17" s="147"/>
      <c r="AD17" s="147"/>
      <c r="AE17" s="147"/>
      <c r="AF17" s="147"/>
      <c r="AG17" s="147" t="s">
        <v>169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3</v>
      </c>
      <c r="B18" s="175" t="s">
        <v>499</v>
      </c>
      <c r="C18" s="191" t="s">
        <v>500</v>
      </c>
      <c r="D18" s="176" t="s">
        <v>172</v>
      </c>
      <c r="E18" s="177">
        <v>4.2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1.0200000000000001E-3</v>
      </c>
      <c r="O18" s="177">
        <f>ROUND(E18*N18,2)</f>
        <v>0</v>
      </c>
      <c r="P18" s="177">
        <v>0</v>
      </c>
      <c r="Q18" s="177">
        <f>ROUND(E18*P18,2)</f>
        <v>0</v>
      </c>
      <c r="R18" s="179" t="s">
        <v>161</v>
      </c>
      <c r="S18" s="179" t="s">
        <v>162</v>
      </c>
      <c r="T18" s="180" t="s">
        <v>163</v>
      </c>
      <c r="U18" s="158">
        <v>0.223</v>
      </c>
      <c r="V18" s="158">
        <f>ROUND(E18*U18,2)</f>
        <v>0.94</v>
      </c>
      <c r="W18" s="158"/>
      <c r="X18" s="158" t="s">
        <v>164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165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54"/>
      <c r="B19" s="155"/>
      <c r="C19" s="258" t="s">
        <v>173</v>
      </c>
      <c r="D19" s="259"/>
      <c r="E19" s="259"/>
      <c r="F19" s="259"/>
      <c r="G19" s="259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47"/>
      <c r="Z19" s="147"/>
      <c r="AA19" s="147"/>
      <c r="AB19" s="147"/>
      <c r="AC19" s="147"/>
      <c r="AD19" s="147"/>
      <c r="AE19" s="147"/>
      <c r="AF19" s="147"/>
      <c r="AG19" s="147" t="s">
        <v>167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54"/>
      <c r="B20" s="155"/>
      <c r="C20" s="192" t="s">
        <v>501</v>
      </c>
      <c r="D20" s="160"/>
      <c r="E20" s="161">
        <v>4.2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47"/>
      <c r="Z20" s="147"/>
      <c r="AA20" s="147"/>
      <c r="AB20" s="147"/>
      <c r="AC20" s="147"/>
      <c r="AD20" s="147"/>
      <c r="AE20" s="147"/>
      <c r="AF20" s="147"/>
      <c r="AG20" s="147" t="s">
        <v>169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7" t="s">
        <v>156</v>
      </c>
      <c r="B21" s="168" t="s">
        <v>77</v>
      </c>
      <c r="C21" s="190" t="s">
        <v>78</v>
      </c>
      <c r="D21" s="169"/>
      <c r="E21" s="170"/>
      <c r="F21" s="171"/>
      <c r="G21" s="171">
        <f>SUMIF(AG22:AG49,"&lt;&gt;NOR",G22:G49)</f>
        <v>0</v>
      </c>
      <c r="H21" s="171"/>
      <c r="I21" s="171">
        <f>SUM(I22:I49)</f>
        <v>0</v>
      </c>
      <c r="J21" s="171"/>
      <c r="K21" s="171">
        <f>SUM(K22:K49)</f>
        <v>0</v>
      </c>
      <c r="L21" s="171"/>
      <c r="M21" s="171">
        <f>SUM(M22:M49)</f>
        <v>0</v>
      </c>
      <c r="N21" s="170"/>
      <c r="O21" s="170">
        <f>SUM(O22:O49)</f>
        <v>3.8000000000000003</v>
      </c>
      <c r="P21" s="170"/>
      <c r="Q21" s="170">
        <f>SUM(Q22:Q49)</f>
        <v>0</v>
      </c>
      <c r="R21" s="171"/>
      <c r="S21" s="171"/>
      <c r="T21" s="172"/>
      <c r="U21" s="166"/>
      <c r="V21" s="166">
        <f>SUM(V22:V49)</f>
        <v>89.279999999999987</v>
      </c>
      <c r="W21" s="166"/>
      <c r="X21" s="166"/>
      <c r="AG21" t="s">
        <v>157</v>
      </c>
    </row>
    <row r="22" spans="1:60" ht="22.5" outlineLevel="1" x14ac:dyDescent="0.2">
      <c r="A22" s="174">
        <v>4</v>
      </c>
      <c r="B22" s="175" t="s">
        <v>188</v>
      </c>
      <c r="C22" s="191" t="s">
        <v>189</v>
      </c>
      <c r="D22" s="176" t="s">
        <v>160</v>
      </c>
      <c r="E22" s="177">
        <v>156.31471999999999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7">
        <v>3.2000000000000003E-4</v>
      </c>
      <c r="O22" s="177">
        <f>ROUND(E22*N22,2)</f>
        <v>0.05</v>
      </c>
      <c r="P22" s="177">
        <v>0</v>
      </c>
      <c r="Q22" s="177">
        <f>ROUND(E22*P22,2)</f>
        <v>0</v>
      </c>
      <c r="R22" s="179" t="s">
        <v>161</v>
      </c>
      <c r="S22" s="179" t="s">
        <v>162</v>
      </c>
      <c r="T22" s="180" t="s">
        <v>163</v>
      </c>
      <c r="U22" s="158">
        <v>7.0000000000000007E-2</v>
      </c>
      <c r="V22" s="158">
        <f>ROUND(E22*U22,2)</f>
        <v>10.94</v>
      </c>
      <c r="W22" s="158"/>
      <c r="X22" s="158" t="s">
        <v>164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165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258" t="s">
        <v>187</v>
      </c>
      <c r="D23" s="259"/>
      <c r="E23" s="259"/>
      <c r="F23" s="259"/>
      <c r="G23" s="259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47"/>
      <c r="Z23" s="147"/>
      <c r="AA23" s="147"/>
      <c r="AB23" s="147"/>
      <c r="AC23" s="147"/>
      <c r="AD23" s="147"/>
      <c r="AE23" s="147"/>
      <c r="AF23" s="147"/>
      <c r="AG23" s="147" t="s">
        <v>167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92" t="s">
        <v>502</v>
      </c>
      <c r="D24" s="160"/>
      <c r="E24" s="161">
        <v>41.4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47"/>
      <c r="Z24" s="147"/>
      <c r="AA24" s="147"/>
      <c r="AB24" s="147"/>
      <c r="AC24" s="147"/>
      <c r="AD24" s="147"/>
      <c r="AE24" s="147"/>
      <c r="AF24" s="147"/>
      <c r="AG24" s="147" t="s">
        <v>169</v>
      </c>
      <c r="AH24" s="147">
        <v>5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192" t="s">
        <v>503</v>
      </c>
      <c r="D25" s="160"/>
      <c r="E25" s="161">
        <v>40.706719999999997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7"/>
      <c r="Z25" s="147"/>
      <c r="AA25" s="147"/>
      <c r="AB25" s="147"/>
      <c r="AC25" s="147"/>
      <c r="AD25" s="147"/>
      <c r="AE25" s="147"/>
      <c r="AF25" s="147"/>
      <c r="AG25" s="147" t="s">
        <v>169</v>
      </c>
      <c r="AH25" s="147">
        <v>5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92" t="s">
        <v>504</v>
      </c>
      <c r="D26" s="160"/>
      <c r="E26" s="161">
        <v>74.207999999999998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47"/>
      <c r="Z26" s="147"/>
      <c r="AA26" s="147"/>
      <c r="AB26" s="147"/>
      <c r="AC26" s="147"/>
      <c r="AD26" s="147"/>
      <c r="AE26" s="147"/>
      <c r="AF26" s="147"/>
      <c r="AG26" s="147" t="s">
        <v>169</v>
      </c>
      <c r="AH26" s="147">
        <v>5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1" x14ac:dyDescent="0.2">
      <c r="A27" s="174">
        <v>5</v>
      </c>
      <c r="B27" s="175" t="s">
        <v>505</v>
      </c>
      <c r="C27" s="191" t="s">
        <v>506</v>
      </c>
      <c r="D27" s="176" t="s">
        <v>160</v>
      </c>
      <c r="E27" s="177">
        <v>5.6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7">
        <v>6.8000000000000005E-2</v>
      </c>
      <c r="O27" s="177">
        <f>ROUND(E27*N27,2)</f>
        <v>0.38</v>
      </c>
      <c r="P27" s="177">
        <v>0</v>
      </c>
      <c r="Q27" s="177">
        <f>ROUND(E27*P27,2)</f>
        <v>0</v>
      </c>
      <c r="R27" s="179" t="s">
        <v>197</v>
      </c>
      <c r="S27" s="179" t="s">
        <v>162</v>
      </c>
      <c r="T27" s="180" t="s">
        <v>163</v>
      </c>
      <c r="U27" s="158">
        <v>0.71397999999999995</v>
      </c>
      <c r="V27" s="158">
        <f>ROUND(E27*U27,2)</f>
        <v>4</v>
      </c>
      <c r="W27" s="158"/>
      <c r="X27" s="158" t="s">
        <v>164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165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258" t="s">
        <v>507</v>
      </c>
      <c r="D28" s="259"/>
      <c r="E28" s="259"/>
      <c r="F28" s="259"/>
      <c r="G28" s="259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167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92" t="s">
        <v>508</v>
      </c>
      <c r="D29" s="160"/>
      <c r="E29" s="161">
        <v>2.6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47"/>
      <c r="Z29" s="147"/>
      <c r="AA29" s="147"/>
      <c r="AB29" s="147"/>
      <c r="AC29" s="147"/>
      <c r="AD29" s="147"/>
      <c r="AE29" s="147"/>
      <c r="AF29" s="147"/>
      <c r="AG29" s="147" t="s">
        <v>169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192" t="s">
        <v>509</v>
      </c>
      <c r="D30" s="160"/>
      <c r="E30" s="161">
        <v>3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47"/>
      <c r="Z30" s="147"/>
      <c r="AA30" s="147"/>
      <c r="AB30" s="147"/>
      <c r="AC30" s="147"/>
      <c r="AD30" s="147"/>
      <c r="AE30" s="147"/>
      <c r="AF30" s="147"/>
      <c r="AG30" s="147" t="s">
        <v>169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74">
        <v>6</v>
      </c>
      <c r="B31" s="175" t="s">
        <v>510</v>
      </c>
      <c r="C31" s="191" t="s">
        <v>511</v>
      </c>
      <c r="D31" s="176" t="s">
        <v>160</v>
      </c>
      <c r="E31" s="177">
        <v>41.4</v>
      </c>
      <c r="F31" s="178"/>
      <c r="G31" s="179">
        <f>ROUND(E31*F31,2)</f>
        <v>0</v>
      </c>
      <c r="H31" s="178"/>
      <c r="I31" s="179">
        <f>ROUND(E31*H31,2)</f>
        <v>0</v>
      </c>
      <c r="J31" s="178"/>
      <c r="K31" s="179">
        <f>ROUND(E31*J31,2)</f>
        <v>0</v>
      </c>
      <c r="L31" s="179">
        <v>21</v>
      </c>
      <c r="M31" s="179">
        <f>G31*(1+L31/100)</f>
        <v>0</v>
      </c>
      <c r="N31" s="177">
        <v>3.9210000000000002E-2</v>
      </c>
      <c r="O31" s="177">
        <f>ROUND(E31*N31,2)</f>
        <v>1.62</v>
      </c>
      <c r="P31" s="177">
        <v>0</v>
      </c>
      <c r="Q31" s="177">
        <f>ROUND(E31*P31,2)</f>
        <v>0</v>
      </c>
      <c r="R31" s="179" t="s">
        <v>161</v>
      </c>
      <c r="S31" s="179" t="s">
        <v>162</v>
      </c>
      <c r="T31" s="180" t="s">
        <v>163</v>
      </c>
      <c r="U31" s="158">
        <v>0.39600000000000002</v>
      </c>
      <c r="V31" s="158">
        <f>ROUND(E31*U31,2)</f>
        <v>16.39</v>
      </c>
      <c r="W31" s="158"/>
      <c r="X31" s="158" t="s">
        <v>164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165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92" t="s">
        <v>512</v>
      </c>
      <c r="D32" s="160"/>
      <c r="E32" s="161"/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169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/>
      <c r="B33" s="155"/>
      <c r="C33" s="192" t="s">
        <v>513</v>
      </c>
      <c r="D33" s="160"/>
      <c r="E33" s="161">
        <v>28.8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47"/>
      <c r="Z33" s="147"/>
      <c r="AA33" s="147"/>
      <c r="AB33" s="147"/>
      <c r="AC33" s="147"/>
      <c r="AD33" s="147"/>
      <c r="AE33" s="147"/>
      <c r="AF33" s="147"/>
      <c r="AG33" s="147" t="s">
        <v>169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92" t="s">
        <v>514</v>
      </c>
      <c r="D34" s="160"/>
      <c r="E34" s="161">
        <v>12.6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7"/>
      <c r="Z34" s="147"/>
      <c r="AA34" s="147"/>
      <c r="AB34" s="147"/>
      <c r="AC34" s="147"/>
      <c r="AD34" s="147"/>
      <c r="AE34" s="147"/>
      <c r="AF34" s="147"/>
      <c r="AG34" s="147" t="s">
        <v>169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4">
        <v>7</v>
      </c>
      <c r="B35" s="175" t="s">
        <v>515</v>
      </c>
      <c r="C35" s="191" t="s">
        <v>516</v>
      </c>
      <c r="D35" s="176" t="s">
        <v>160</v>
      </c>
      <c r="E35" s="177">
        <v>4.2</v>
      </c>
      <c r="F35" s="178"/>
      <c r="G35" s="179">
        <f>ROUND(E35*F35,2)</f>
        <v>0</v>
      </c>
      <c r="H35" s="178"/>
      <c r="I35" s="179">
        <f>ROUND(E35*H35,2)</f>
        <v>0</v>
      </c>
      <c r="J35" s="178"/>
      <c r="K35" s="179">
        <f>ROUND(E35*J35,2)</f>
        <v>0</v>
      </c>
      <c r="L35" s="179">
        <v>21</v>
      </c>
      <c r="M35" s="179">
        <f>G35*(1+L35/100)</f>
        <v>0</v>
      </c>
      <c r="N35" s="177">
        <v>4.7660000000000001E-2</v>
      </c>
      <c r="O35" s="177">
        <f>ROUND(E35*N35,2)</f>
        <v>0.2</v>
      </c>
      <c r="P35" s="177">
        <v>0</v>
      </c>
      <c r="Q35" s="177">
        <f>ROUND(E35*P35,2)</f>
        <v>0</v>
      </c>
      <c r="R35" s="179" t="s">
        <v>161</v>
      </c>
      <c r="S35" s="179" t="s">
        <v>162</v>
      </c>
      <c r="T35" s="180" t="s">
        <v>163</v>
      </c>
      <c r="U35" s="158">
        <v>0.84</v>
      </c>
      <c r="V35" s="158">
        <f>ROUND(E35*U35,2)</f>
        <v>3.53</v>
      </c>
      <c r="W35" s="158"/>
      <c r="X35" s="158" t="s">
        <v>164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165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92" t="s">
        <v>517</v>
      </c>
      <c r="D36" s="160"/>
      <c r="E36" s="161">
        <v>4.2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169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74">
        <v>8</v>
      </c>
      <c r="B37" s="175" t="s">
        <v>200</v>
      </c>
      <c r="C37" s="191" t="s">
        <v>201</v>
      </c>
      <c r="D37" s="176" t="s">
        <v>160</v>
      </c>
      <c r="E37" s="177">
        <v>271.37810000000002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3.5500000000000002E-3</v>
      </c>
      <c r="O37" s="177">
        <f>ROUND(E37*N37,2)</f>
        <v>0.96</v>
      </c>
      <c r="P37" s="177">
        <v>0</v>
      </c>
      <c r="Q37" s="177">
        <f>ROUND(E37*P37,2)</f>
        <v>0</v>
      </c>
      <c r="R37" s="179" t="s">
        <v>197</v>
      </c>
      <c r="S37" s="179" t="s">
        <v>162</v>
      </c>
      <c r="T37" s="180" t="s">
        <v>163</v>
      </c>
      <c r="U37" s="158">
        <v>0.17016000000000001</v>
      </c>
      <c r="V37" s="158">
        <f>ROUND(E37*U37,2)</f>
        <v>46.18</v>
      </c>
      <c r="W37" s="158"/>
      <c r="X37" s="158" t="s">
        <v>164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165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92" t="s">
        <v>518</v>
      </c>
      <c r="D38" s="160"/>
      <c r="E38" s="161">
        <v>86.553600000000003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169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92" t="s">
        <v>519</v>
      </c>
      <c r="D39" s="160"/>
      <c r="E39" s="161">
        <v>61.627499999999998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47"/>
      <c r="Z39" s="147"/>
      <c r="AA39" s="147"/>
      <c r="AB39" s="147"/>
      <c r="AC39" s="147"/>
      <c r="AD39" s="147"/>
      <c r="AE39" s="147"/>
      <c r="AF39" s="147"/>
      <c r="AG39" s="147" t="s">
        <v>169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54"/>
      <c r="B40" s="155"/>
      <c r="C40" s="192" t="s">
        <v>520</v>
      </c>
      <c r="D40" s="160"/>
      <c r="E40" s="161">
        <v>16.48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47"/>
      <c r="Z40" s="147"/>
      <c r="AA40" s="147"/>
      <c r="AB40" s="147"/>
      <c r="AC40" s="147"/>
      <c r="AD40" s="147"/>
      <c r="AE40" s="147"/>
      <c r="AF40" s="147"/>
      <c r="AG40" s="147" t="s">
        <v>169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92" t="s">
        <v>521</v>
      </c>
      <c r="D41" s="160"/>
      <c r="E41" s="161">
        <v>9.8879999999999999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47"/>
      <c r="Z41" s="147"/>
      <c r="AA41" s="147"/>
      <c r="AB41" s="147"/>
      <c r="AC41" s="147"/>
      <c r="AD41" s="147"/>
      <c r="AE41" s="147"/>
      <c r="AF41" s="147"/>
      <c r="AG41" s="147" t="s">
        <v>169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192" t="s">
        <v>522</v>
      </c>
      <c r="D42" s="160"/>
      <c r="E42" s="161">
        <v>46.805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47"/>
      <c r="Z42" s="147"/>
      <c r="AA42" s="147"/>
      <c r="AB42" s="147"/>
      <c r="AC42" s="147"/>
      <c r="AD42" s="147"/>
      <c r="AE42" s="147"/>
      <c r="AF42" s="147"/>
      <c r="AG42" s="147" t="s">
        <v>169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92" t="s">
        <v>523</v>
      </c>
      <c r="D43" s="160"/>
      <c r="E43" s="161">
        <v>17.263999999999999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47"/>
      <c r="Z43" s="147"/>
      <c r="AA43" s="147"/>
      <c r="AB43" s="147"/>
      <c r="AC43" s="147"/>
      <c r="AD43" s="147"/>
      <c r="AE43" s="147"/>
      <c r="AF43" s="147"/>
      <c r="AG43" s="147" t="s">
        <v>169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192" t="s">
        <v>524</v>
      </c>
      <c r="D44" s="160"/>
      <c r="E44" s="161">
        <v>20.8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47"/>
      <c r="Z44" s="147"/>
      <c r="AA44" s="147"/>
      <c r="AB44" s="147"/>
      <c r="AC44" s="147"/>
      <c r="AD44" s="147"/>
      <c r="AE44" s="147"/>
      <c r="AF44" s="147"/>
      <c r="AG44" s="147" t="s">
        <v>169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54"/>
      <c r="B45" s="155"/>
      <c r="C45" s="192" t="s">
        <v>525</v>
      </c>
      <c r="D45" s="160"/>
      <c r="E45" s="161">
        <v>11.96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47"/>
      <c r="Z45" s="147"/>
      <c r="AA45" s="147"/>
      <c r="AB45" s="147"/>
      <c r="AC45" s="147"/>
      <c r="AD45" s="147"/>
      <c r="AE45" s="147"/>
      <c r="AF45" s="147"/>
      <c r="AG45" s="147" t="s">
        <v>169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4">
        <v>9</v>
      </c>
      <c r="B46" s="175" t="s">
        <v>526</v>
      </c>
      <c r="C46" s="191" t="s">
        <v>527</v>
      </c>
      <c r="D46" s="176" t="s">
        <v>160</v>
      </c>
      <c r="E46" s="177">
        <v>74.207999999999998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7">
        <v>8.0000000000000002E-3</v>
      </c>
      <c r="O46" s="177">
        <f>ROUND(E46*N46,2)</f>
        <v>0.59</v>
      </c>
      <c r="P46" s="177">
        <v>0</v>
      </c>
      <c r="Q46" s="177">
        <f>ROUND(E46*P46,2)</f>
        <v>0</v>
      </c>
      <c r="R46" s="179" t="s">
        <v>161</v>
      </c>
      <c r="S46" s="179" t="s">
        <v>162</v>
      </c>
      <c r="T46" s="180" t="s">
        <v>163</v>
      </c>
      <c r="U46" s="158">
        <v>0.111</v>
      </c>
      <c r="V46" s="158">
        <f>ROUND(E46*U46,2)</f>
        <v>8.24</v>
      </c>
      <c r="W46" s="158"/>
      <c r="X46" s="158" t="s">
        <v>164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165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92" t="s">
        <v>528</v>
      </c>
      <c r="D47" s="160"/>
      <c r="E47" s="161">
        <v>40.008000000000003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47"/>
      <c r="Z47" s="147"/>
      <c r="AA47" s="147"/>
      <c r="AB47" s="147"/>
      <c r="AC47" s="147"/>
      <c r="AD47" s="147"/>
      <c r="AE47" s="147"/>
      <c r="AF47" s="147"/>
      <c r="AG47" s="147" t="s">
        <v>169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92" t="s">
        <v>529</v>
      </c>
      <c r="D48" s="160"/>
      <c r="E48" s="161">
        <v>22.2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169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92" t="s">
        <v>530</v>
      </c>
      <c r="D49" s="160"/>
      <c r="E49" s="161">
        <v>12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47"/>
      <c r="Z49" s="147"/>
      <c r="AA49" s="147"/>
      <c r="AB49" s="147"/>
      <c r="AC49" s="147"/>
      <c r="AD49" s="147"/>
      <c r="AE49" s="147"/>
      <c r="AF49" s="147"/>
      <c r="AG49" s="147" t="s">
        <v>169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7" t="s">
        <v>156</v>
      </c>
      <c r="B50" s="168" t="s">
        <v>79</v>
      </c>
      <c r="C50" s="190" t="s">
        <v>80</v>
      </c>
      <c r="D50" s="169"/>
      <c r="E50" s="170"/>
      <c r="F50" s="171"/>
      <c r="G50" s="171">
        <f>SUMIF(AG51:AG69,"&lt;&gt;NOR",G51:G69)</f>
        <v>0</v>
      </c>
      <c r="H50" s="171"/>
      <c r="I50" s="171">
        <f>SUM(I51:I69)</f>
        <v>0</v>
      </c>
      <c r="J50" s="171"/>
      <c r="K50" s="171">
        <f>SUM(K51:K69)</f>
        <v>0</v>
      </c>
      <c r="L50" s="171"/>
      <c r="M50" s="171">
        <f>SUM(M51:M69)</f>
        <v>0</v>
      </c>
      <c r="N50" s="170"/>
      <c r="O50" s="170">
        <f>SUM(O51:O69)</f>
        <v>11.49</v>
      </c>
      <c r="P50" s="170"/>
      <c r="Q50" s="170">
        <f>SUM(Q51:Q69)</f>
        <v>0</v>
      </c>
      <c r="R50" s="171"/>
      <c r="S50" s="171"/>
      <c r="T50" s="172"/>
      <c r="U50" s="166"/>
      <c r="V50" s="166">
        <f>SUM(V51:V69)</f>
        <v>46.73</v>
      </c>
      <c r="W50" s="166"/>
      <c r="X50" s="166"/>
      <c r="AG50" t="s">
        <v>157</v>
      </c>
    </row>
    <row r="51" spans="1:60" outlineLevel="1" x14ac:dyDescent="0.2">
      <c r="A51" s="174">
        <v>10</v>
      </c>
      <c r="B51" s="175" t="s">
        <v>531</v>
      </c>
      <c r="C51" s="191" t="s">
        <v>532</v>
      </c>
      <c r="D51" s="176" t="s">
        <v>252</v>
      </c>
      <c r="E51" s="177">
        <v>0.66479999999999995</v>
      </c>
      <c r="F51" s="178"/>
      <c r="G51" s="179">
        <f>ROUND(E51*F51,2)</f>
        <v>0</v>
      </c>
      <c r="H51" s="178"/>
      <c r="I51" s="179">
        <f>ROUND(E51*H51,2)</f>
        <v>0</v>
      </c>
      <c r="J51" s="178"/>
      <c r="K51" s="179">
        <f>ROUND(E51*J51,2)</f>
        <v>0</v>
      </c>
      <c r="L51" s="179">
        <v>21</v>
      </c>
      <c r="M51" s="179">
        <f>G51*(1+L51/100)</f>
        <v>0</v>
      </c>
      <c r="N51" s="177">
        <v>2.5249999999999999</v>
      </c>
      <c r="O51" s="177">
        <f>ROUND(E51*N51,2)</f>
        <v>1.68</v>
      </c>
      <c r="P51" s="177">
        <v>0</v>
      </c>
      <c r="Q51" s="177">
        <f>ROUND(E51*P51,2)</f>
        <v>0</v>
      </c>
      <c r="R51" s="179" t="s">
        <v>161</v>
      </c>
      <c r="S51" s="179" t="s">
        <v>162</v>
      </c>
      <c r="T51" s="180" t="s">
        <v>163</v>
      </c>
      <c r="U51" s="158">
        <v>3.2130000000000001</v>
      </c>
      <c r="V51" s="158">
        <f>ROUND(E51*U51,2)</f>
        <v>2.14</v>
      </c>
      <c r="W51" s="158"/>
      <c r="X51" s="158" t="s">
        <v>164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165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258" t="s">
        <v>533</v>
      </c>
      <c r="D52" s="259"/>
      <c r="E52" s="259"/>
      <c r="F52" s="259"/>
      <c r="G52" s="259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47"/>
      <c r="Z52" s="147"/>
      <c r="AA52" s="147"/>
      <c r="AB52" s="147"/>
      <c r="AC52" s="147"/>
      <c r="AD52" s="147"/>
      <c r="AE52" s="147"/>
      <c r="AF52" s="147"/>
      <c r="AG52" s="147" t="s">
        <v>167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54"/>
      <c r="B53" s="155"/>
      <c r="C53" s="192" t="s">
        <v>534</v>
      </c>
      <c r="D53" s="160"/>
      <c r="E53" s="161">
        <v>0.66479999999999995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47"/>
      <c r="Z53" s="147"/>
      <c r="AA53" s="147"/>
      <c r="AB53" s="147"/>
      <c r="AC53" s="147"/>
      <c r="AD53" s="147"/>
      <c r="AE53" s="147"/>
      <c r="AF53" s="147"/>
      <c r="AG53" s="147" t="s">
        <v>169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4">
        <v>11</v>
      </c>
      <c r="B54" s="175" t="s">
        <v>535</v>
      </c>
      <c r="C54" s="191" t="s">
        <v>536</v>
      </c>
      <c r="D54" s="176" t="s">
        <v>252</v>
      </c>
      <c r="E54" s="177">
        <v>2.1617999999999999</v>
      </c>
      <c r="F54" s="178"/>
      <c r="G54" s="179">
        <f>ROUND(E54*F54,2)</f>
        <v>0</v>
      </c>
      <c r="H54" s="178"/>
      <c r="I54" s="179">
        <f>ROUND(E54*H54,2)</f>
        <v>0</v>
      </c>
      <c r="J54" s="178"/>
      <c r="K54" s="179">
        <f>ROUND(E54*J54,2)</f>
        <v>0</v>
      </c>
      <c r="L54" s="179">
        <v>21</v>
      </c>
      <c r="M54" s="179">
        <f>G54*(1+L54/100)</f>
        <v>0</v>
      </c>
      <c r="N54" s="177">
        <v>2.5</v>
      </c>
      <c r="O54" s="177">
        <f>ROUND(E54*N54,2)</f>
        <v>5.4</v>
      </c>
      <c r="P54" s="177">
        <v>0</v>
      </c>
      <c r="Q54" s="177">
        <f>ROUND(E54*P54,2)</f>
        <v>0</v>
      </c>
      <c r="R54" s="179" t="s">
        <v>197</v>
      </c>
      <c r="S54" s="179" t="s">
        <v>162</v>
      </c>
      <c r="T54" s="180" t="s">
        <v>163</v>
      </c>
      <c r="U54" s="158">
        <v>4.4000000000000004</v>
      </c>
      <c r="V54" s="158">
        <f>ROUND(E54*U54,2)</f>
        <v>9.51</v>
      </c>
      <c r="W54" s="158"/>
      <c r="X54" s="158" t="s">
        <v>164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165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54"/>
      <c r="B55" s="155"/>
      <c r="C55" s="258" t="s">
        <v>537</v>
      </c>
      <c r="D55" s="259"/>
      <c r="E55" s="259"/>
      <c r="F55" s="259"/>
      <c r="G55" s="259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47"/>
      <c r="Z55" s="147"/>
      <c r="AA55" s="147"/>
      <c r="AB55" s="147"/>
      <c r="AC55" s="147"/>
      <c r="AD55" s="147"/>
      <c r="AE55" s="147"/>
      <c r="AF55" s="147"/>
      <c r="AG55" s="147" t="s">
        <v>167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54"/>
      <c r="B56" s="155"/>
      <c r="C56" s="192" t="s">
        <v>538</v>
      </c>
      <c r="D56" s="160"/>
      <c r="E56" s="161">
        <v>0.43380000000000002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47"/>
      <c r="Z56" s="147"/>
      <c r="AA56" s="147"/>
      <c r="AB56" s="147"/>
      <c r="AC56" s="147"/>
      <c r="AD56" s="147"/>
      <c r="AE56" s="147"/>
      <c r="AF56" s="147"/>
      <c r="AG56" s="147" t="s">
        <v>169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54"/>
      <c r="B57" s="155"/>
      <c r="C57" s="192" t="s">
        <v>539</v>
      </c>
      <c r="D57" s="160"/>
      <c r="E57" s="161">
        <v>0.28799999999999998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47"/>
      <c r="Z57" s="147"/>
      <c r="AA57" s="147"/>
      <c r="AB57" s="147"/>
      <c r="AC57" s="147"/>
      <c r="AD57" s="147"/>
      <c r="AE57" s="147"/>
      <c r="AF57" s="147"/>
      <c r="AG57" s="147" t="s">
        <v>169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54"/>
      <c r="B58" s="155"/>
      <c r="C58" s="192" t="s">
        <v>540</v>
      </c>
      <c r="D58" s="160"/>
      <c r="E58" s="161">
        <v>1.44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7"/>
      <c r="Z58" s="147"/>
      <c r="AA58" s="147"/>
      <c r="AB58" s="147"/>
      <c r="AC58" s="147"/>
      <c r="AD58" s="147"/>
      <c r="AE58" s="147"/>
      <c r="AF58" s="147"/>
      <c r="AG58" s="147" t="s">
        <v>169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4">
        <v>12</v>
      </c>
      <c r="B59" s="175" t="s">
        <v>541</v>
      </c>
      <c r="C59" s="191" t="s">
        <v>542</v>
      </c>
      <c r="D59" s="176" t="s">
        <v>252</v>
      </c>
      <c r="E59" s="177">
        <v>0.66479999999999995</v>
      </c>
      <c r="F59" s="178"/>
      <c r="G59" s="179">
        <f>ROUND(E59*F59,2)</f>
        <v>0</v>
      </c>
      <c r="H59" s="178"/>
      <c r="I59" s="179">
        <f>ROUND(E59*H59,2)</f>
        <v>0</v>
      </c>
      <c r="J59" s="178"/>
      <c r="K59" s="179">
        <f>ROUND(E59*J59,2)</f>
        <v>0</v>
      </c>
      <c r="L59" s="179">
        <v>21</v>
      </c>
      <c r="M59" s="179">
        <f>G59*(1+L59/100)</f>
        <v>0</v>
      </c>
      <c r="N59" s="177">
        <v>0.04</v>
      </c>
      <c r="O59" s="177">
        <f>ROUND(E59*N59,2)</f>
        <v>0.03</v>
      </c>
      <c r="P59" s="177">
        <v>0</v>
      </c>
      <c r="Q59" s="177">
        <f>ROUND(E59*P59,2)</f>
        <v>0</v>
      </c>
      <c r="R59" s="179" t="s">
        <v>161</v>
      </c>
      <c r="S59" s="179" t="s">
        <v>162</v>
      </c>
      <c r="T59" s="180" t="s">
        <v>163</v>
      </c>
      <c r="U59" s="158">
        <v>2.7</v>
      </c>
      <c r="V59" s="158">
        <f>ROUND(E59*U59,2)</f>
        <v>1.79</v>
      </c>
      <c r="W59" s="158"/>
      <c r="X59" s="158" t="s">
        <v>164</v>
      </c>
      <c r="Y59" s="147"/>
      <c r="Z59" s="147"/>
      <c r="AA59" s="147"/>
      <c r="AB59" s="147"/>
      <c r="AC59" s="147"/>
      <c r="AD59" s="147"/>
      <c r="AE59" s="147"/>
      <c r="AF59" s="147"/>
      <c r="AG59" s="147" t="s">
        <v>165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54"/>
      <c r="B60" s="155"/>
      <c r="C60" s="258" t="s">
        <v>543</v>
      </c>
      <c r="D60" s="259"/>
      <c r="E60" s="259"/>
      <c r="F60" s="259"/>
      <c r="G60" s="259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47"/>
      <c r="Z60" s="147"/>
      <c r="AA60" s="147"/>
      <c r="AB60" s="147"/>
      <c r="AC60" s="147"/>
      <c r="AD60" s="147"/>
      <c r="AE60" s="147"/>
      <c r="AF60" s="147"/>
      <c r="AG60" s="147" t="s">
        <v>167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192" t="s">
        <v>544</v>
      </c>
      <c r="D61" s="160"/>
      <c r="E61" s="161">
        <v>0.66479999999999995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47"/>
      <c r="Z61" s="147"/>
      <c r="AA61" s="147"/>
      <c r="AB61" s="147"/>
      <c r="AC61" s="147"/>
      <c r="AD61" s="147"/>
      <c r="AE61" s="147"/>
      <c r="AF61" s="147"/>
      <c r="AG61" s="147" t="s">
        <v>169</v>
      </c>
      <c r="AH61" s="147">
        <v>5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4">
        <v>13</v>
      </c>
      <c r="B62" s="175" t="s">
        <v>545</v>
      </c>
      <c r="C62" s="191" t="s">
        <v>546</v>
      </c>
      <c r="D62" s="176" t="s">
        <v>160</v>
      </c>
      <c r="E62" s="177">
        <v>76.709999999999994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5.67E-2</v>
      </c>
      <c r="O62" s="177">
        <f>ROUND(E62*N62,2)</f>
        <v>4.3499999999999996</v>
      </c>
      <c r="P62" s="177">
        <v>0</v>
      </c>
      <c r="Q62" s="177">
        <f>ROUND(E62*P62,2)</f>
        <v>0</v>
      </c>
      <c r="R62" s="179" t="s">
        <v>161</v>
      </c>
      <c r="S62" s="179" t="s">
        <v>162</v>
      </c>
      <c r="T62" s="180" t="s">
        <v>163</v>
      </c>
      <c r="U62" s="158">
        <v>0.34399999999999997</v>
      </c>
      <c r="V62" s="158">
        <f>ROUND(E62*U62,2)</f>
        <v>26.39</v>
      </c>
      <c r="W62" s="158"/>
      <c r="X62" s="158" t="s">
        <v>164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165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258" t="s">
        <v>547</v>
      </c>
      <c r="D63" s="259"/>
      <c r="E63" s="259"/>
      <c r="F63" s="259"/>
      <c r="G63" s="259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47"/>
      <c r="Z63" s="147"/>
      <c r="AA63" s="147"/>
      <c r="AB63" s="147"/>
      <c r="AC63" s="147"/>
      <c r="AD63" s="147"/>
      <c r="AE63" s="147"/>
      <c r="AF63" s="147"/>
      <c r="AG63" s="147" t="s">
        <v>167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192" t="s">
        <v>548</v>
      </c>
      <c r="D64" s="160"/>
      <c r="E64" s="161">
        <v>76.709999999999994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47"/>
      <c r="Z64" s="147"/>
      <c r="AA64" s="147"/>
      <c r="AB64" s="147"/>
      <c r="AC64" s="147"/>
      <c r="AD64" s="147"/>
      <c r="AE64" s="147"/>
      <c r="AF64" s="147"/>
      <c r="AG64" s="147" t="s">
        <v>169</v>
      </c>
      <c r="AH64" s="147">
        <v>5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4">
        <v>14</v>
      </c>
      <c r="B65" s="175" t="s">
        <v>549</v>
      </c>
      <c r="C65" s="191" t="s">
        <v>550</v>
      </c>
      <c r="D65" s="176" t="s">
        <v>160</v>
      </c>
      <c r="E65" s="177">
        <v>76.709999999999994</v>
      </c>
      <c r="F65" s="178"/>
      <c r="G65" s="179">
        <f>ROUND(E65*F65,2)</f>
        <v>0</v>
      </c>
      <c r="H65" s="178"/>
      <c r="I65" s="179">
        <f>ROUND(E65*H65,2)</f>
        <v>0</v>
      </c>
      <c r="J65" s="178"/>
      <c r="K65" s="179">
        <f>ROUND(E65*J65,2)</f>
        <v>0</v>
      </c>
      <c r="L65" s="179">
        <v>21</v>
      </c>
      <c r="M65" s="179">
        <f>G65*(1+L65/100)</f>
        <v>0</v>
      </c>
      <c r="N65" s="177">
        <v>3.6999999999999999E-4</v>
      </c>
      <c r="O65" s="177">
        <f>ROUND(E65*N65,2)</f>
        <v>0.03</v>
      </c>
      <c r="P65" s="177">
        <v>0</v>
      </c>
      <c r="Q65" s="177">
        <f>ROUND(E65*P65,2)</f>
        <v>0</v>
      </c>
      <c r="R65" s="179" t="s">
        <v>161</v>
      </c>
      <c r="S65" s="179" t="s">
        <v>162</v>
      </c>
      <c r="T65" s="180" t="s">
        <v>163</v>
      </c>
      <c r="U65" s="158">
        <v>0.09</v>
      </c>
      <c r="V65" s="158">
        <f>ROUND(E65*U65,2)</f>
        <v>6.9</v>
      </c>
      <c r="W65" s="158"/>
      <c r="X65" s="158" t="s">
        <v>164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165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258" t="s">
        <v>547</v>
      </c>
      <c r="D66" s="259"/>
      <c r="E66" s="259"/>
      <c r="F66" s="259"/>
      <c r="G66" s="259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47"/>
      <c r="Z66" s="147"/>
      <c r="AA66" s="147"/>
      <c r="AB66" s="147"/>
      <c r="AC66" s="147"/>
      <c r="AD66" s="147"/>
      <c r="AE66" s="147"/>
      <c r="AF66" s="147"/>
      <c r="AG66" s="147" t="s">
        <v>167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54"/>
      <c r="B67" s="155"/>
      <c r="C67" s="192" t="s">
        <v>551</v>
      </c>
      <c r="D67" s="160"/>
      <c r="E67" s="161">
        <v>47.58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47"/>
      <c r="Z67" s="147"/>
      <c r="AA67" s="147"/>
      <c r="AB67" s="147"/>
      <c r="AC67" s="147"/>
      <c r="AD67" s="147"/>
      <c r="AE67" s="147"/>
      <c r="AF67" s="147"/>
      <c r="AG67" s="147" t="s">
        <v>169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54"/>
      <c r="B68" s="155"/>
      <c r="C68" s="192" t="s">
        <v>552</v>
      </c>
      <c r="D68" s="160"/>
      <c r="E68" s="161">
        <v>8.31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47"/>
      <c r="Z68" s="147"/>
      <c r="AA68" s="147"/>
      <c r="AB68" s="147"/>
      <c r="AC68" s="147"/>
      <c r="AD68" s="147"/>
      <c r="AE68" s="147"/>
      <c r="AF68" s="147"/>
      <c r="AG68" s="147" t="s">
        <v>169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192" t="s">
        <v>553</v>
      </c>
      <c r="D69" s="160"/>
      <c r="E69" s="161">
        <v>20.82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47"/>
      <c r="Z69" s="147"/>
      <c r="AA69" s="147"/>
      <c r="AB69" s="147"/>
      <c r="AC69" s="147"/>
      <c r="AD69" s="147"/>
      <c r="AE69" s="147"/>
      <c r="AF69" s="147"/>
      <c r="AG69" s="147" t="s">
        <v>169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x14ac:dyDescent="0.2">
      <c r="A70" s="167" t="s">
        <v>156</v>
      </c>
      <c r="B70" s="168" t="s">
        <v>81</v>
      </c>
      <c r="C70" s="190" t="s">
        <v>82</v>
      </c>
      <c r="D70" s="169"/>
      <c r="E70" s="170"/>
      <c r="F70" s="171"/>
      <c r="G70" s="171">
        <f>SUMIF(AG71:AG73,"&lt;&gt;NOR",G71:G73)</f>
        <v>0</v>
      </c>
      <c r="H70" s="171"/>
      <c r="I70" s="171">
        <f>SUM(I71:I73)</f>
        <v>0</v>
      </c>
      <c r="J70" s="171"/>
      <c r="K70" s="171">
        <f>SUM(K71:K73)</f>
        <v>0</v>
      </c>
      <c r="L70" s="171"/>
      <c r="M70" s="171">
        <f>SUM(M71:M73)</f>
        <v>0</v>
      </c>
      <c r="N70" s="170"/>
      <c r="O70" s="170">
        <f>SUM(O71:O73)</f>
        <v>0.01</v>
      </c>
      <c r="P70" s="170"/>
      <c r="Q70" s="170">
        <f>SUM(Q71:Q73)</f>
        <v>0</v>
      </c>
      <c r="R70" s="171"/>
      <c r="S70" s="171"/>
      <c r="T70" s="172"/>
      <c r="U70" s="166"/>
      <c r="V70" s="166">
        <f>SUM(V71:V73)</f>
        <v>1.1500000000000001</v>
      </c>
      <c r="W70" s="166"/>
      <c r="X70" s="166"/>
      <c r="AG70" t="s">
        <v>157</v>
      </c>
    </row>
    <row r="71" spans="1:60" outlineLevel="1" x14ac:dyDescent="0.2">
      <c r="A71" s="181">
        <v>15</v>
      </c>
      <c r="B71" s="182" t="s">
        <v>218</v>
      </c>
      <c r="C71" s="193" t="s">
        <v>219</v>
      </c>
      <c r="D71" s="183" t="s">
        <v>177</v>
      </c>
      <c r="E71" s="184">
        <v>1</v>
      </c>
      <c r="F71" s="185"/>
      <c r="G71" s="186">
        <f>ROUND(E71*F71,2)</f>
        <v>0</v>
      </c>
      <c r="H71" s="185"/>
      <c r="I71" s="186">
        <f>ROUND(E71*H71,2)</f>
        <v>0</v>
      </c>
      <c r="J71" s="185"/>
      <c r="K71" s="186">
        <f>ROUND(E71*J71,2)</f>
        <v>0</v>
      </c>
      <c r="L71" s="186">
        <v>21</v>
      </c>
      <c r="M71" s="186">
        <f>G71*(1+L71/100)</f>
        <v>0</v>
      </c>
      <c r="N71" s="184">
        <v>7.0200000000000002E-3</v>
      </c>
      <c r="O71" s="184">
        <f>ROUND(E71*N71,2)</f>
        <v>0.01</v>
      </c>
      <c r="P71" s="184">
        <v>0</v>
      </c>
      <c r="Q71" s="184">
        <f>ROUND(E71*P71,2)</f>
        <v>0</v>
      </c>
      <c r="R71" s="186" t="s">
        <v>220</v>
      </c>
      <c r="S71" s="186" t="s">
        <v>162</v>
      </c>
      <c r="T71" s="187" t="s">
        <v>163</v>
      </c>
      <c r="U71" s="158">
        <v>1.0940000000000001</v>
      </c>
      <c r="V71" s="158">
        <f>ROUND(E71*U71,2)</f>
        <v>1.0900000000000001</v>
      </c>
      <c r="W71" s="158"/>
      <c r="X71" s="158" t="s">
        <v>164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165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81">
        <v>16</v>
      </c>
      <c r="B72" s="182" t="s">
        <v>554</v>
      </c>
      <c r="C72" s="193" t="s">
        <v>555</v>
      </c>
      <c r="D72" s="183" t="s">
        <v>177</v>
      </c>
      <c r="E72" s="184">
        <v>1</v>
      </c>
      <c r="F72" s="185"/>
      <c r="G72" s="186">
        <f>ROUND(E72*F72,2)</f>
        <v>0</v>
      </c>
      <c r="H72" s="185"/>
      <c r="I72" s="186">
        <f>ROUND(E72*H72,2)</f>
        <v>0</v>
      </c>
      <c r="J72" s="185"/>
      <c r="K72" s="186">
        <f>ROUND(E72*J72,2)</f>
        <v>0</v>
      </c>
      <c r="L72" s="186">
        <v>21</v>
      </c>
      <c r="M72" s="186">
        <f>G72*(1+L72/100)</f>
        <v>0</v>
      </c>
      <c r="N72" s="184">
        <v>0</v>
      </c>
      <c r="O72" s="184">
        <f>ROUND(E72*N72,2)</f>
        <v>0</v>
      </c>
      <c r="P72" s="184">
        <v>0</v>
      </c>
      <c r="Q72" s="184">
        <f>ROUND(E72*P72,2)</f>
        <v>0</v>
      </c>
      <c r="R72" s="186"/>
      <c r="S72" s="186" t="s">
        <v>178</v>
      </c>
      <c r="T72" s="187" t="s">
        <v>179</v>
      </c>
      <c r="U72" s="158">
        <v>0.06</v>
      </c>
      <c r="V72" s="158">
        <f>ROUND(E72*U72,2)</f>
        <v>0.06</v>
      </c>
      <c r="W72" s="158"/>
      <c r="X72" s="158" t="s">
        <v>164</v>
      </c>
      <c r="Y72" s="147"/>
      <c r="Z72" s="147"/>
      <c r="AA72" s="147"/>
      <c r="AB72" s="147"/>
      <c r="AC72" s="147"/>
      <c r="AD72" s="147"/>
      <c r="AE72" s="147"/>
      <c r="AF72" s="147"/>
      <c r="AG72" s="147" t="s">
        <v>165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81">
        <v>17</v>
      </c>
      <c r="B73" s="182" t="s">
        <v>221</v>
      </c>
      <c r="C73" s="193" t="s">
        <v>222</v>
      </c>
      <c r="D73" s="183" t="s">
        <v>177</v>
      </c>
      <c r="E73" s="184">
        <v>1</v>
      </c>
      <c r="F73" s="185"/>
      <c r="G73" s="186">
        <f>ROUND(E73*F73,2)</f>
        <v>0</v>
      </c>
      <c r="H73" s="185"/>
      <c r="I73" s="186">
        <f>ROUND(E73*H73,2)</f>
        <v>0</v>
      </c>
      <c r="J73" s="185"/>
      <c r="K73" s="186">
        <f>ROUND(E73*J73,2)</f>
        <v>0</v>
      </c>
      <c r="L73" s="186">
        <v>21</v>
      </c>
      <c r="M73" s="186">
        <f>G73*(1+L73/100)</f>
        <v>0</v>
      </c>
      <c r="N73" s="184">
        <v>0</v>
      </c>
      <c r="O73" s="184">
        <f>ROUND(E73*N73,2)</f>
        <v>0</v>
      </c>
      <c r="P73" s="184">
        <v>0</v>
      </c>
      <c r="Q73" s="184">
        <f>ROUND(E73*P73,2)</f>
        <v>0</v>
      </c>
      <c r="R73" s="186"/>
      <c r="S73" s="186" t="s">
        <v>178</v>
      </c>
      <c r="T73" s="187" t="s">
        <v>179</v>
      </c>
      <c r="U73" s="158">
        <v>0</v>
      </c>
      <c r="V73" s="158">
        <f>ROUND(E73*U73,2)</f>
        <v>0</v>
      </c>
      <c r="W73" s="158"/>
      <c r="X73" s="158" t="s">
        <v>223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224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7" t="s">
        <v>156</v>
      </c>
      <c r="B74" s="168" t="s">
        <v>83</v>
      </c>
      <c r="C74" s="190" t="s">
        <v>84</v>
      </c>
      <c r="D74" s="169"/>
      <c r="E74" s="170"/>
      <c r="F74" s="171"/>
      <c r="G74" s="171">
        <f>SUMIF(AG75:AG75,"&lt;&gt;NOR",G75:G75)</f>
        <v>0</v>
      </c>
      <c r="H74" s="171"/>
      <c r="I74" s="171">
        <f>SUM(I75:I75)</f>
        <v>0</v>
      </c>
      <c r="J74" s="171"/>
      <c r="K74" s="171">
        <f>SUM(K75:K75)</f>
        <v>0</v>
      </c>
      <c r="L74" s="171"/>
      <c r="M74" s="171">
        <f>SUM(M75:M75)</f>
        <v>0</v>
      </c>
      <c r="N74" s="170"/>
      <c r="O74" s="170">
        <f>SUM(O75:O75)</f>
        <v>0.1</v>
      </c>
      <c r="P74" s="170"/>
      <c r="Q74" s="170">
        <f>SUM(Q75:Q75)</f>
        <v>0</v>
      </c>
      <c r="R74" s="171"/>
      <c r="S74" s="171"/>
      <c r="T74" s="172"/>
      <c r="U74" s="166"/>
      <c r="V74" s="166">
        <f>SUM(V75:V75)</f>
        <v>14.16</v>
      </c>
      <c r="W74" s="166"/>
      <c r="X74" s="166"/>
      <c r="AG74" t="s">
        <v>157</v>
      </c>
    </row>
    <row r="75" spans="1:60" outlineLevel="1" x14ac:dyDescent="0.2">
      <c r="A75" s="181">
        <v>18</v>
      </c>
      <c r="B75" s="182" t="s">
        <v>225</v>
      </c>
      <c r="C75" s="193" t="s">
        <v>226</v>
      </c>
      <c r="D75" s="183" t="s">
        <v>160</v>
      </c>
      <c r="E75" s="184">
        <v>80</v>
      </c>
      <c r="F75" s="185"/>
      <c r="G75" s="186">
        <f>ROUND(E75*F75,2)</f>
        <v>0</v>
      </c>
      <c r="H75" s="185"/>
      <c r="I75" s="186">
        <f>ROUND(E75*H75,2)</f>
        <v>0</v>
      </c>
      <c r="J75" s="185"/>
      <c r="K75" s="186">
        <f>ROUND(E75*J75,2)</f>
        <v>0</v>
      </c>
      <c r="L75" s="186">
        <v>21</v>
      </c>
      <c r="M75" s="186">
        <f>G75*(1+L75/100)</f>
        <v>0</v>
      </c>
      <c r="N75" s="184">
        <v>1.2099999999999999E-3</v>
      </c>
      <c r="O75" s="184">
        <f>ROUND(E75*N75,2)</f>
        <v>0.1</v>
      </c>
      <c r="P75" s="184">
        <v>0</v>
      </c>
      <c r="Q75" s="184">
        <f>ROUND(E75*P75,2)</f>
        <v>0</v>
      </c>
      <c r="R75" s="186" t="s">
        <v>227</v>
      </c>
      <c r="S75" s="186" t="s">
        <v>162</v>
      </c>
      <c r="T75" s="187" t="s">
        <v>163</v>
      </c>
      <c r="U75" s="158">
        <v>0.17699999999999999</v>
      </c>
      <c r="V75" s="158">
        <f>ROUND(E75*U75,2)</f>
        <v>14.16</v>
      </c>
      <c r="W75" s="158"/>
      <c r="X75" s="158" t="s">
        <v>164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165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x14ac:dyDescent="0.2">
      <c r="A76" s="167" t="s">
        <v>156</v>
      </c>
      <c r="B76" s="168" t="s">
        <v>85</v>
      </c>
      <c r="C76" s="190" t="s">
        <v>86</v>
      </c>
      <c r="D76" s="169"/>
      <c r="E76" s="170"/>
      <c r="F76" s="171"/>
      <c r="G76" s="171">
        <f>SUMIF(AG77:AG78,"&lt;&gt;NOR",G77:G78)</f>
        <v>0</v>
      </c>
      <c r="H76" s="171"/>
      <c r="I76" s="171">
        <f>SUM(I77:I78)</f>
        <v>0</v>
      </c>
      <c r="J76" s="171"/>
      <c r="K76" s="171">
        <f>SUM(K77:K78)</f>
        <v>0</v>
      </c>
      <c r="L76" s="171"/>
      <c r="M76" s="171">
        <f>SUM(M77:M78)</f>
        <v>0</v>
      </c>
      <c r="N76" s="170"/>
      <c r="O76" s="170">
        <f>SUM(O77:O78)</f>
        <v>0</v>
      </c>
      <c r="P76" s="170"/>
      <c r="Q76" s="170">
        <f>SUM(Q77:Q78)</f>
        <v>0</v>
      </c>
      <c r="R76" s="171"/>
      <c r="S76" s="171"/>
      <c r="T76" s="172"/>
      <c r="U76" s="166"/>
      <c r="V76" s="166">
        <f>SUM(V77:V78)</f>
        <v>24.84</v>
      </c>
      <c r="W76" s="166"/>
      <c r="X76" s="166"/>
      <c r="AG76" t="s">
        <v>157</v>
      </c>
    </row>
    <row r="77" spans="1:60" ht="56.25" outlineLevel="1" x14ac:dyDescent="0.2">
      <c r="A77" s="174">
        <v>19</v>
      </c>
      <c r="B77" s="175" t="s">
        <v>236</v>
      </c>
      <c r="C77" s="191" t="s">
        <v>237</v>
      </c>
      <c r="D77" s="176" t="s">
        <v>160</v>
      </c>
      <c r="E77" s="177">
        <v>80.650000000000006</v>
      </c>
      <c r="F77" s="178"/>
      <c r="G77" s="179">
        <f>ROUND(E77*F77,2)</f>
        <v>0</v>
      </c>
      <c r="H77" s="178"/>
      <c r="I77" s="179">
        <f>ROUND(E77*H77,2)</f>
        <v>0</v>
      </c>
      <c r="J77" s="178"/>
      <c r="K77" s="179">
        <f>ROUND(E77*J77,2)</f>
        <v>0</v>
      </c>
      <c r="L77" s="179">
        <v>21</v>
      </c>
      <c r="M77" s="179">
        <f>G77*(1+L77/100)</f>
        <v>0</v>
      </c>
      <c r="N77" s="177">
        <v>4.0000000000000003E-5</v>
      </c>
      <c r="O77" s="177">
        <f>ROUND(E77*N77,2)</f>
        <v>0</v>
      </c>
      <c r="P77" s="177">
        <v>0</v>
      </c>
      <c r="Q77" s="177">
        <f>ROUND(E77*P77,2)</f>
        <v>0</v>
      </c>
      <c r="R77" s="179" t="s">
        <v>161</v>
      </c>
      <c r="S77" s="179" t="s">
        <v>162</v>
      </c>
      <c r="T77" s="180" t="s">
        <v>163</v>
      </c>
      <c r="U77" s="158">
        <v>0.308</v>
      </c>
      <c r="V77" s="158">
        <f>ROUND(E77*U77,2)</f>
        <v>24.84</v>
      </c>
      <c r="W77" s="158"/>
      <c r="X77" s="158" t="s">
        <v>164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165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54"/>
      <c r="B78" s="155"/>
      <c r="C78" s="192" t="s">
        <v>556</v>
      </c>
      <c r="D78" s="160"/>
      <c r="E78" s="161">
        <v>80.650000000000006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47"/>
      <c r="Z78" s="147"/>
      <c r="AA78" s="147"/>
      <c r="AB78" s="147"/>
      <c r="AC78" s="147"/>
      <c r="AD78" s="147"/>
      <c r="AE78" s="147"/>
      <c r="AF78" s="147"/>
      <c r="AG78" s="147" t="s">
        <v>169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7" t="s">
        <v>156</v>
      </c>
      <c r="B79" s="168" t="s">
        <v>87</v>
      </c>
      <c r="C79" s="190" t="s">
        <v>88</v>
      </c>
      <c r="D79" s="169"/>
      <c r="E79" s="170"/>
      <c r="F79" s="171"/>
      <c r="G79" s="171">
        <f>SUMIF(AG80:AG130,"&lt;&gt;NOR",G80:G130)</f>
        <v>0</v>
      </c>
      <c r="H79" s="171"/>
      <c r="I79" s="171">
        <f>SUM(I80:I130)</f>
        <v>0</v>
      </c>
      <c r="J79" s="171"/>
      <c r="K79" s="171">
        <f>SUM(K80:K130)</f>
        <v>0</v>
      </c>
      <c r="L79" s="171"/>
      <c r="M79" s="171">
        <f>SUM(M80:M130)</f>
        <v>0</v>
      </c>
      <c r="N79" s="170"/>
      <c r="O79" s="170">
        <f>SUM(O80:O130)</f>
        <v>0.02</v>
      </c>
      <c r="P79" s="170"/>
      <c r="Q79" s="170">
        <f>SUM(Q80:Q130)</f>
        <v>23.009999999999998</v>
      </c>
      <c r="R79" s="171"/>
      <c r="S79" s="171"/>
      <c r="T79" s="172"/>
      <c r="U79" s="166"/>
      <c r="V79" s="166">
        <f>SUM(V80:V130)</f>
        <v>208.96999999999997</v>
      </c>
      <c r="W79" s="166"/>
      <c r="X79" s="166"/>
      <c r="AG79" t="s">
        <v>157</v>
      </c>
    </row>
    <row r="80" spans="1:60" ht="22.5" outlineLevel="1" x14ac:dyDescent="0.2">
      <c r="A80" s="174">
        <v>20</v>
      </c>
      <c r="B80" s="175" t="s">
        <v>557</v>
      </c>
      <c r="C80" s="191" t="s">
        <v>558</v>
      </c>
      <c r="D80" s="176" t="s">
        <v>252</v>
      </c>
      <c r="E80" s="177">
        <v>3.42</v>
      </c>
      <c r="F80" s="178"/>
      <c r="G80" s="179">
        <f>ROUND(E80*F80,2)</f>
        <v>0</v>
      </c>
      <c r="H80" s="178"/>
      <c r="I80" s="179">
        <f>ROUND(E80*H80,2)</f>
        <v>0</v>
      </c>
      <c r="J80" s="178"/>
      <c r="K80" s="179">
        <f>ROUND(E80*J80,2)</f>
        <v>0</v>
      </c>
      <c r="L80" s="179">
        <v>21</v>
      </c>
      <c r="M80" s="179">
        <f>G80*(1+L80/100)</f>
        <v>0</v>
      </c>
      <c r="N80" s="177">
        <v>0</v>
      </c>
      <c r="O80" s="177">
        <f>ROUND(E80*N80,2)</f>
        <v>0</v>
      </c>
      <c r="P80" s="177">
        <v>2.2000000000000002</v>
      </c>
      <c r="Q80" s="177">
        <f>ROUND(E80*P80,2)</f>
        <v>7.52</v>
      </c>
      <c r="R80" s="179" t="s">
        <v>253</v>
      </c>
      <c r="S80" s="179" t="s">
        <v>162</v>
      </c>
      <c r="T80" s="180" t="s">
        <v>163</v>
      </c>
      <c r="U80" s="158">
        <v>12.56</v>
      </c>
      <c r="V80" s="158">
        <f>ROUND(E80*U80,2)</f>
        <v>42.96</v>
      </c>
      <c r="W80" s="158"/>
      <c r="X80" s="158" t="s">
        <v>164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165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54"/>
      <c r="B81" s="155"/>
      <c r="C81" s="192" t="s">
        <v>559</v>
      </c>
      <c r="D81" s="160"/>
      <c r="E81" s="161"/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47"/>
      <c r="Z81" s="147"/>
      <c r="AA81" s="147"/>
      <c r="AB81" s="147"/>
      <c r="AC81" s="147"/>
      <c r="AD81" s="147"/>
      <c r="AE81" s="147"/>
      <c r="AF81" s="147"/>
      <c r="AG81" s="147" t="s">
        <v>169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54"/>
      <c r="B82" s="155"/>
      <c r="C82" s="192" t="s">
        <v>560</v>
      </c>
      <c r="D82" s="160"/>
      <c r="E82" s="161">
        <v>2.379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47"/>
      <c r="Z82" s="147"/>
      <c r="AA82" s="147"/>
      <c r="AB82" s="147"/>
      <c r="AC82" s="147"/>
      <c r="AD82" s="147"/>
      <c r="AE82" s="147"/>
      <c r="AF82" s="147"/>
      <c r="AG82" s="147" t="s">
        <v>169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192" t="s">
        <v>561</v>
      </c>
      <c r="D83" s="160"/>
      <c r="E83" s="161">
        <v>1.0409999999999999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47"/>
      <c r="Z83" s="147"/>
      <c r="AA83" s="147"/>
      <c r="AB83" s="147"/>
      <c r="AC83" s="147"/>
      <c r="AD83" s="147"/>
      <c r="AE83" s="147"/>
      <c r="AF83" s="147"/>
      <c r="AG83" s="147" t="s">
        <v>169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22.5" outlineLevel="1" x14ac:dyDescent="0.2">
      <c r="A84" s="174">
        <v>21</v>
      </c>
      <c r="B84" s="175" t="s">
        <v>256</v>
      </c>
      <c r="C84" s="191" t="s">
        <v>257</v>
      </c>
      <c r="D84" s="176" t="s">
        <v>252</v>
      </c>
      <c r="E84" s="177">
        <v>0.83099999999999996</v>
      </c>
      <c r="F84" s="178"/>
      <c r="G84" s="179">
        <f>ROUND(E84*F84,2)</f>
        <v>0</v>
      </c>
      <c r="H84" s="178"/>
      <c r="I84" s="179">
        <f>ROUND(E84*H84,2)</f>
        <v>0</v>
      </c>
      <c r="J84" s="178"/>
      <c r="K84" s="179">
        <f>ROUND(E84*J84,2)</f>
        <v>0</v>
      </c>
      <c r="L84" s="179">
        <v>21</v>
      </c>
      <c r="M84" s="179">
        <f>G84*(1+L84/100)</f>
        <v>0</v>
      </c>
      <c r="N84" s="177">
        <v>0</v>
      </c>
      <c r="O84" s="177">
        <f>ROUND(E84*N84,2)</f>
        <v>0</v>
      </c>
      <c r="P84" s="177">
        <v>2.2000000000000002</v>
      </c>
      <c r="Q84" s="177">
        <f>ROUND(E84*P84,2)</f>
        <v>1.83</v>
      </c>
      <c r="R84" s="179" t="s">
        <v>253</v>
      </c>
      <c r="S84" s="179" t="s">
        <v>162</v>
      </c>
      <c r="T84" s="180" t="s">
        <v>163</v>
      </c>
      <c r="U84" s="158">
        <v>7.1950000000000003</v>
      </c>
      <c r="V84" s="158">
        <f>ROUND(E84*U84,2)</f>
        <v>5.98</v>
      </c>
      <c r="W84" s="158"/>
      <c r="X84" s="158" t="s">
        <v>164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165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92" t="s">
        <v>562</v>
      </c>
      <c r="D85" s="160"/>
      <c r="E85" s="161">
        <v>0.83099999999999996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47"/>
      <c r="Z85" s="147"/>
      <c r="AA85" s="147"/>
      <c r="AB85" s="147"/>
      <c r="AC85" s="147"/>
      <c r="AD85" s="147"/>
      <c r="AE85" s="147"/>
      <c r="AF85" s="147"/>
      <c r="AG85" s="147" t="s">
        <v>169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22.5" outlineLevel="1" x14ac:dyDescent="0.2">
      <c r="A86" s="174">
        <v>22</v>
      </c>
      <c r="B86" s="175" t="s">
        <v>563</v>
      </c>
      <c r="C86" s="191" t="s">
        <v>564</v>
      </c>
      <c r="D86" s="176" t="s">
        <v>252</v>
      </c>
      <c r="E86" s="177">
        <v>0.7218</v>
      </c>
      <c r="F86" s="178"/>
      <c r="G86" s="179">
        <f>ROUND(E86*F86,2)</f>
        <v>0</v>
      </c>
      <c r="H86" s="178"/>
      <c r="I86" s="179">
        <f>ROUND(E86*H86,2)</f>
        <v>0</v>
      </c>
      <c r="J86" s="178"/>
      <c r="K86" s="179">
        <f>ROUND(E86*J86,2)</f>
        <v>0</v>
      </c>
      <c r="L86" s="179">
        <v>21</v>
      </c>
      <c r="M86" s="179">
        <f>G86*(1+L86/100)</f>
        <v>0</v>
      </c>
      <c r="N86" s="177">
        <v>0</v>
      </c>
      <c r="O86" s="177">
        <f>ROUND(E86*N86,2)</f>
        <v>0</v>
      </c>
      <c r="P86" s="177">
        <v>2.2000000000000002</v>
      </c>
      <c r="Q86" s="177">
        <f>ROUND(E86*P86,2)</f>
        <v>1.59</v>
      </c>
      <c r="R86" s="179" t="s">
        <v>253</v>
      </c>
      <c r="S86" s="179" t="s">
        <v>162</v>
      </c>
      <c r="T86" s="180" t="s">
        <v>163</v>
      </c>
      <c r="U86" s="158">
        <v>9.07</v>
      </c>
      <c r="V86" s="158">
        <f>ROUND(E86*U86,2)</f>
        <v>6.55</v>
      </c>
      <c r="W86" s="158"/>
      <c r="X86" s="158" t="s">
        <v>164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165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54"/>
      <c r="B87" s="155"/>
      <c r="C87" s="192" t="s">
        <v>538</v>
      </c>
      <c r="D87" s="160"/>
      <c r="E87" s="161">
        <v>0.43380000000000002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47"/>
      <c r="Z87" s="147"/>
      <c r="AA87" s="147"/>
      <c r="AB87" s="147"/>
      <c r="AC87" s="147"/>
      <c r="AD87" s="147"/>
      <c r="AE87" s="147"/>
      <c r="AF87" s="147"/>
      <c r="AG87" s="147" t="s">
        <v>169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92" t="s">
        <v>539</v>
      </c>
      <c r="D88" s="160"/>
      <c r="E88" s="161">
        <v>0.28799999999999998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47"/>
      <c r="Z88" s="147"/>
      <c r="AA88" s="147"/>
      <c r="AB88" s="147"/>
      <c r="AC88" s="147"/>
      <c r="AD88" s="147"/>
      <c r="AE88" s="147"/>
      <c r="AF88" s="147"/>
      <c r="AG88" s="147" t="s">
        <v>169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74">
        <v>23</v>
      </c>
      <c r="B89" s="175" t="s">
        <v>565</v>
      </c>
      <c r="C89" s="191" t="s">
        <v>566</v>
      </c>
      <c r="D89" s="176" t="s">
        <v>160</v>
      </c>
      <c r="E89" s="177">
        <v>8.31</v>
      </c>
      <c r="F89" s="178"/>
      <c r="G89" s="179">
        <f>ROUND(E89*F89,2)</f>
        <v>0</v>
      </c>
      <c r="H89" s="178"/>
      <c r="I89" s="179">
        <f>ROUND(E89*H89,2)</f>
        <v>0</v>
      </c>
      <c r="J89" s="178"/>
      <c r="K89" s="179">
        <f>ROUND(E89*J89,2)</f>
        <v>0</v>
      </c>
      <c r="L89" s="179">
        <v>21</v>
      </c>
      <c r="M89" s="179">
        <f>G89*(1+L89/100)</f>
        <v>0</v>
      </c>
      <c r="N89" s="177">
        <v>0</v>
      </c>
      <c r="O89" s="177">
        <f>ROUND(E89*N89,2)</f>
        <v>0</v>
      </c>
      <c r="P89" s="177">
        <v>0.02</v>
      </c>
      <c r="Q89" s="177">
        <f>ROUND(E89*P89,2)</f>
        <v>0.17</v>
      </c>
      <c r="R89" s="179" t="s">
        <v>253</v>
      </c>
      <c r="S89" s="179" t="s">
        <v>162</v>
      </c>
      <c r="T89" s="180" t="s">
        <v>163</v>
      </c>
      <c r="U89" s="158">
        <v>0.23</v>
      </c>
      <c r="V89" s="158">
        <f>ROUND(E89*U89,2)</f>
        <v>1.91</v>
      </c>
      <c r="W89" s="158"/>
      <c r="X89" s="158" t="s">
        <v>164</v>
      </c>
      <c r="Y89" s="147"/>
      <c r="Z89" s="147"/>
      <c r="AA89" s="147"/>
      <c r="AB89" s="147"/>
      <c r="AC89" s="147"/>
      <c r="AD89" s="147"/>
      <c r="AE89" s="147"/>
      <c r="AF89" s="147"/>
      <c r="AG89" s="147" t="s">
        <v>165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54"/>
      <c r="B90" s="155"/>
      <c r="C90" s="258" t="s">
        <v>567</v>
      </c>
      <c r="D90" s="259"/>
      <c r="E90" s="259"/>
      <c r="F90" s="259"/>
      <c r="G90" s="259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47"/>
      <c r="Z90" s="147"/>
      <c r="AA90" s="147"/>
      <c r="AB90" s="147"/>
      <c r="AC90" s="147"/>
      <c r="AD90" s="147"/>
      <c r="AE90" s="147"/>
      <c r="AF90" s="147"/>
      <c r="AG90" s="147" t="s">
        <v>167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192" t="s">
        <v>568</v>
      </c>
      <c r="D91" s="160"/>
      <c r="E91" s="161">
        <v>8.31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47"/>
      <c r="Z91" s="147"/>
      <c r="AA91" s="147"/>
      <c r="AB91" s="147"/>
      <c r="AC91" s="147"/>
      <c r="AD91" s="147"/>
      <c r="AE91" s="147"/>
      <c r="AF91" s="147"/>
      <c r="AG91" s="147" t="s">
        <v>169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4">
        <v>24</v>
      </c>
      <c r="B92" s="175" t="s">
        <v>259</v>
      </c>
      <c r="C92" s="191" t="s">
        <v>260</v>
      </c>
      <c r="D92" s="176" t="s">
        <v>177</v>
      </c>
      <c r="E92" s="177">
        <v>22</v>
      </c>
      <c r="F92" s="178"/>
      <c r="G92" s="179">
        <f>ROUND(E92*F92,2)</f>
        <v>0</v>
      </c>
      <c r="H92" s="178"/>
      <c r="I92" s="179">
        <f>ROUND(E92*H92,2)</f>
        <v>0</v>
      </c>
      <c r="J92" s="178"/>
      <c r="K92" s="179">
        <f>ROUND(E92*J92,2)</f>
        <v>0</v>
      </c>
      <c r="L92" s="179">
        <v>21</v>
      </c>
      <c r="M92" s="179">
        <f>G92*(1+L92/100)</f>
        <v>0</v>
      </c>
      <c r="N92" s="177">
        <v>0</v>
      </c>
      <c r="O92" s="177">
        <f>ROUND(E92*N92,2)</f>
        <v>0</v>
      </c>
      <c r="P92" s="177">
        <v>0</v>
      </c>
      <c r="Q92" s="177">
        <f>ROUND(E92*P92,2)</f>
        <v>0</v>
      </c>
      <c r="R92" s="179" t="s">
        <v>253</v>
      </c>
      <c r="S92" s="179" t="s">
        <v>162</v>
      </c>
      <c r="T92" s="180" t="s">
        <v>163</v>
      </c>
      <c r="U92" s="158">
        <v>0.05</v>
      </c>
      <c r="V92" s="158">
        <f>ROUND(E92*U92,2)</f>
        <v>1.1000000000000001</v>
      </c>
      <c r="W92" s="158"/>
      <c r="X92" s="158" t="s">
        <v>164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165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/>
      <c r="B93" s="155"/>
      <c r="C93" s="258" t="s">
        <v>261</v>
      </c>
      <c r="D93" s="259"/>
      <c r="E93" s="259"/>
      <c r="F93" s="259"/>
      <c r="G93" s="259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47"/>
      <c r="Z93" s="147"/>
      <c r="AA93" s="147"/>
      <c r="AB93" s="147"/>
      <c r="AC93" s="147"/>
      <c r="AD93" s="147"/>
      <c r="AE93" s="147"/>
      <c r="AF93" s="147"/>
      <c r="AG93" s="147" t="s">
        <v>167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92" t="s">
        <v>569</v>
      </c>
      <c r="D94" s="160"/>
      <c r="E94" s="161">
        <v>1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47"/>
      <c r="Z94" s="147"/>
      <c r="AA94" s="147"/>
      <c r="AB94" s="147"/>
      <c r="AC94" s="147"/>
      <c r="AD94" s="147"/>
      <c r="AE94" s="147"/>
      <c r="AF94" s="147"/>
      <c r="AG94" s="147" t="s">
        <v>169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54"/>
      <c r="B95" s="155"/>
      <c r="C95" s="192" t="s">
        <v>570</v>
      </c>
      <c r="D95" s="160"/>
      <c r="E95" s="161">
        <v>2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47"/>
      <c r="Z95" s="147"/>
      <c r="AA95" s="147"/>
      <c r="AB95" s="147"/>
      <c r="AC95" s="147"/>
      <c r="AD95" s="147"/>
      <c r="AE95" s="147"/>
      <c r="AF95" s="147"/>
      <c r="AG95" s="147" t="s">
        <v>169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92" t="s">
        <v>571</v>
      </c>
      <c r="D96" s="160"/>
      <c r="E96" s="161">
        <v>2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47"/>
      <c r="Z96" s="147"/>
      <c r="AA96" s="147"/>
      <c r="AB96" s="147"/>
      <c r="AC96" s="147"/>
      <c r="AD96" s="147"/>
      <c r="AE96" s="147"/>
      <c r="AF96" s="147"/>
      <c r="AG96" s="147" t="s">
        <v>169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54"/>
      <c r="B97" s="155"/>
      <c r="C97" s="192" t="s">
        <v>572</v>
      </c>
      <c r="D97" s="160"/>
      <c r="E97" s="161">
        <v>2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47"/>
      <c r="Z97" s="147"/>
      <c r="AA97" s="147"/>
      <c r="AB97" s="147"/>
      <c r="AC97" s="147"/>
      <c r="AD97" s="147"/>
      <c r="AE97" s="147"/>
      <c r="AF97" s="147"/>
      <c r="AG97" s="147" t="s">
        <v>169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54"/>
      <c r="B98" s="155"/>
      <c r="C98" s="192" t="s">
        <v>573</v>
      </c>
      <c r="D98" s="160"/>
      <c r="E98" s="161">
        <v>10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47"/>
      <c r="Z98" s="147"/>
      <c r="AA98" s="147"/>
      <c r="AB98" s="147"/>
      <c r="AC98" s="147"/>
      <c r="AD98" s="147"/>
      <c r="AE98" s="147"/>
      <c r="AF98" s="147"/>
      <c r="AG98" s="147" t="s">
        <v>169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92" t="s">
        <v>574</v>
      </c>
      <c r="D99" s="160"/>
      <c r="E99" s="161">
        <v>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47"/>
      <c r="Z99" s="147"/>
      <c r="AA99" s="147"/>
      <c r="AB99" s="147"/>
      <c r="AC99" s="147"/>
      <c r="AD99" s="147"/>
      <c r="AE99" s="147"/>
      <c r="AF99" s="147"/>
      <c r="AG99" s="147" t="s">
        <v>169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54"/>
      <c r="B100" s="155"/>
      <c r="C100" s="192" t="s">
        <v>575</v>
      </c>
      <c r="D100" s="160"/>
      <c r="E100" s="161">
        <v>2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47"/>
      <c r="Z100" s="147"/>
      <c r="AA100" s="147"/>
      <c r="AB100" s="147"/>
      <c r="AC100" s="147"/>
      <c r="AD100" s="147"/>
      <c r="AE100" s="147"/>
      <c r="AF100" s="147"/>
      <c r="AG100" s="147" t="s">
        <v>169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192" t="s">
        <v>576</v>
      </c>
      <c r="D101" s="160"/>
      <c r="E101" s="161">
        <v>1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169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33.75" outlineLevel="1" x14ac:dyDescent="0.2">
      <c r="A102" s="174">
        <v>25</v>
      </c>
      <c r="B102" s="175" t="s">
        <v>577</v>
      </c>
      <c r="C102" s="191" t="s">
        <v>578</v>
      </c>
      <c r="D102" s="176" t="s">
        <v>160</v>
      </c>
      <c r="E102" s="177">
        <v>1.845</v>
      </c>
      <c r="F102" s="178"/>
      <c r="G102" s="179">
        <f>ROUND(E102*F102,2)</f>
        <v>0</v>
      </c>
      <c r="H102" s="178"/>
      <c r="I102" s="179">
        <f>ROUND(E102*H102,2)</f>
        <v>0</v>
      </c>
      <c r="J102" s="178"/>
      <c r="K102" s="179">
        <f>ROUND(E102*J102,2)</f>
        <v>0</v>
      </c>
      <c r="L102" s="179">
        <v>21</v>
      </c>
      <c r="M102" s="179">
        <f>G102*(1+L102/100)</f>
        <v>0</v>
      </c>
      <c r="N102" s="177">
        <v>1.17E-3</v>
      </c>
      <c r="O102" s="177">
        <f>ROUND(E102*N102,2)</f>
        <v>0</v>
      </c>
      <c r="P102" s="177">
        <v>7.5999999999999998E-2</v>
      </c>
      <c r="Q102" s="177">
        <f>ROUND(E102*P102,2)</f>
        <v>0.14000000000000001</v>
      </c>
      <c r="R102" s="179" t="s">
        <v>253</v>
      </c>
      <c r="S102" s="179" t="s">
        <v>162</v>
      </c>
      <c r="T102" s="180" t="s">
        <v>163</v>
      </c>
      <c r="U102" s="158">
        <v>0.93899999999999995</v>
      </c>
      <c r="V102" s="158">
        <f>ROUND(E102*U102,2)</f>
        <v>1.73</v>
      </c>
      <c r="W102" s="158"/>
      <c r="X102" s="158" t="s">
        <v>164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165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192" t="s">
        <v>579</v>
      </c>
      <c r="D103" s="160"/>
      <c r="E103" s="161">
        <v>1.845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169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74">
        <v>26</v>
      </c>
      <c r="B104" s="175" t="s">
        <v>580</v>
      </c>
      <c r="C104" s="191" t="s">
        <v>581</v>
      </c>
      <c r="D104" s="176" t="s">
        <v>172</v>
      </c>
      <c r="E104" s="177">
        <v>1.05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0</v>
      </c>
      <c r="O104" s="177">
        <f>ROUND(E104*N104,2)</f>
        <v>0</v>
      </c>
      <c r="P104" s="177">
        <v>2.2599999999999999E-3</v>
      </c>
      <c r="Q104" s="177">
        <f>ROUND(E104*P104,2)</f>
        <v>0</v>
      </c>
      <c r="R104" s="179" t="s">
        <v>253</v>
      </c>
      <c r="S104" s="179" t="s">
        <v>162</v>
      </c>
      <c r="T104" s="180" t="s">
        <v>163</v>
      </c>
      <c r="U104" s="158">
        <v>2.2999999999999998</v>
      </c>
      <c r="V104" s="158">
        <f>ROUND(E104*U104,2)</f>
        <v>2.42</v>
      </c>
      <c r="W104" s="158"/>
      <c r="X104" s="158" t="s">
        <v>164</v>
      </c>
      <c r="Y104" s="147"/>
      <c r="Z104" s="147"/>
      <c r="AA104" s="147"/>
      <c r="AB104" s="147"/>
      <c r="AC104" s="147"/>
      <c r="AD104" s="147"/>
      <c r="AE104" s="147"/>
      <c r="AF104" s="147"/>
      <c r="AG104" s="147" t="s">
        <v>165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92" t="s">
        <v>582</v>
      </c>
      <c r="D105" s="160"/>
      <c r="E105" s="161">
        <v>1.05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169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t="22.5" outlineLevel="1" x14ac:dyDescent="0.2">
      <c r="A106" s="174">
        <v>27</v>
      </c>
      <c r="B106" s="175" t="s">
        <v>583</v>
      </c>
      <c r="C106" s="191" t="s">
        <v>584</v>
      </c>
      <c r="D106" s="176" t="s">
        <v>172</v>
      </c>
      <c r="E106" s="177">
        <v>13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4.8999999999999998E-4</v>
      </c>
      <c r="O106" s="177">
        <f>ROUND(E106*N106,2)</f>
        <v>0.01</v>
      </c>
      <c r="P106" s="177">
        <v>2.7E-2</v>
      </c>
      <c r="Q106" s="177">
        <f>ROUND(E106*P106,2)</f>
        <v>0.35</v>
      </c>
      <c r="R106" s="179" t="s">
        <v>253</v>
      </c>
      <c r="S106" s="179" t="s">
        <v>162</v>
      </c>
      <c r="T106" s="180" t="s">
        <v>163</v>
      </c>
      <c r="U106" s="158">
        <v>0.42199999999999999</v>
      </c>
      <c r="V106" s="158">
        <f>ROUND(E106*U106,2)</f>
        <v>5.49</v>
      </c>
      <c r="W106" s="158"/>
      <c r="X106" s="158" t="s">
        <v>164</v>
      </c>
      <c r="Y106" s="147"/>
      <c r="Z106" s="147"/>
      <c r="AA106" s="147"/>
      <c r="AB106" s="147"/>
      <c r="AC106" s="147"/>
      <c r="AD106" s="147"/>
      <c r="AE106" s="147"/>
      <c r="AF106" s="147"/>
      <c r="AG106" s="147" t="s">
        <v>165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54"/>
      <c r="B107" s="155"/>
      <c r="C107" s="192" t="s">
        <v>585</v>
      </c>
      <c r="D107" s="160"/>
      <c r="E107" s="161">
        <v>13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47"/>
      <c r="Z107" s="147"/>
      <c r="AA107" s="147"/>
      <c r="AB107" s="147"/>
      <c r="AC107" s="147"/>
      <c r="AD107" s="147"/>
      <c r="AE107" s="147"/>
      <c r="AF107" s="147"/>
      <c r="AG107" s="147" t="s">
        <v>169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t="22.5" outlineLevel="1" x14ac:dyDescent="0.2">
      <c r="A108" s="174">
        <v>28</v>
      </c>
      <c r="B108" s="175" t="s">
        <v>586</v>
      </c>
      <c r="C108" s="191" t="s">
        <v>587</v>
      </c>
      <c r="D108" s="176" t="s">
        <v>172</v>
      </c>
      <c r="E108" s="177">
        <v>12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7">
        <v>4.8999999999999998E-4</v>
      </c>
      <c r="O108" s="177">
        <f>ROUND(E108*N108,2)</f>
        <v>0.01</v>
      </c>
      <c r="P108" s="177">
        <v>3.7999999999999999E-2</v>
      </c>
      <c r="Q108" s="177">
        <f>ROUND(E108*P108,2)</f>
        <v>0.46</v>
      </c>
      <c r="R108" s="179" t="s">
        <v>253</v>
      </c>
      <c r="S108" s="179" t="s">
        <v>162</v>
      </c>
      <c r="T108" s="180" t="s">
        <v>163</v>
      </c>
      <c r="U108" s="158">
        <v>0.59499999999999997</v>
      </c>
      <c r="V108" s="158">
        <f>ROUND(E108*U108,2)</f>
        <v>7.14</v>
      </c>
      <c r="W108" s="158"/>
      <c r="X108" s="158" t="s">
        <v>164</v>
      </c>
      <c r="Y108" s="147"/>
      <c r="Z108" s="147"/>
      <c r="AA108" s="147"/>
      <c r="AB108" s="147"/>
      <c r="AC108" s="147"/>
      <c r="AD108" s="147"/>
      <c r="AE108" s="147"/>
      <c r="AF108" s="147"/>
      <c r="AG108" s="147" t="s">
        <v>165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54"/>
      <c r="B109" s="155"/>
      <c r="C109" s="192" t="s">
        <v>588</v>
      </c>
      <c r="D109" s="160"/>
      <c r="E109" s="161">
        <v>12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47"/>
      <c r="Z109" s="147"/>
      <c r="AA109" s="147"/>
      <c r="AB109" s="147"/>
      <c r="AC109" s="147"/>
      <c r="AD109" s="147"/>
      <c r="AE109" s="147"/>
      <c r="AF109" s="147"/>
      <c r="AG109" s="147" t="s">
        <v>169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74">
        <v>29</v>
      </c>
      <c r="B110" s="175" t="s">
        <v>589</v>
      </c>
      <c r="C110" s="191" t="s">
        <v>590</v>
      </c>
      <c r="D110" s="176" t="s">
        <v>172</v>
      </c>
      <c r="E110" s="177">
        <v>72</v>
      </c>
      <c r="F110" s="178"/>
      <c r="G110" s="179">
        <f>ROUND(E110*F110,2)</f>
        <v>0</v>
      </c>
      <c r="H110" s="178"/>
      <c r="I110" s="179">
        <f>ROUND(E110*H110,2)</f>
        <v>0</v>
      </c>
      <c r="J110" s="178"/>
      <c r="K110" s="179">
        <f>ROUND(E110*J110,2)</f>
        <v>0</v>
      </c>
      <c r="L110" s="179">
        <v>21</v>
      </c>
      <c r="M110" s="179">
        <f>G110*(1+L110/100)</f>
        <v>0</v>
      </c>
      <c r="N110" s="177">
        <v>0</v>
      </c>
      <c r="O110" s="177">
        <f>ROUND(E110*N110,2)</f>
        <v>0</v>
      </c>
      <c r="P110" s="177">
        <v>4.5999999999999999E-2</v>
      </c>
      <c r="Q110" s="177">
        <f>ROUND(E110*P110,2)</f>
        <v>3.31</v>
      </c>
      <c r="R110" s="179" t="s">
        <v>253</v>
      </c>
      <c r="S110" s="179" t="s">
        <v>162</v>
      </c>
      <c r="T110" s="180" t="s">
        <v>163</v>
      </c>
      <c r="U110" s="158">
        <v>1.1399999999999999</v>
      </c>
      <c r="V110" s="158">
        <f>ROUND(E110*U110,2)</f>
        <v>82.08</v>
      </c>
      <c r="W110" s="158"/>
      <c r="X110" s="158" t="s">
        <v>164</v>
      </c>
      <c r="Y110" s="147"/>
      <c r="Z110" s="147"/>
      <c r="AA110" s="147"/>
      <c r="AB110" s="147"/>
      <c r="AC110" s="147"/>
      <c r="AD110" s="147"/>
      <c r="AE110" s="147"/>
      <c r="AF110" s="147"/>
      <c r="AG110" s="147" t="s">
        <v>165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54"/>
      <c r="B111" s="155"/>
      <c r="C111" s="258" t="s">
        <v>591</v>
      </c>
      <c r="D111" s="259"/>
      <c r="E111" s="259"/>
      <c r="F111" s="259"/>
      <c r="G111" s="259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47"/>
      <c r="Z111" s="147"/>
      <c r="AA111" s="147"/>
      <c r="AB111" s="147"/>
      <c r="AC111" s="147"/>
      <c r="AD111" s="147"/>
      <c r="AE111" s="147"/>
      <c r="AF111" s="147"/>
      <c r="AG111" s="147" t="s">
        <v>167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/>
      <c r="B112" s="155"/>
      <c r="C112" s="192" t="s">
        <v>592</v>
      </c>
      <c r="D112" s="160"/>
      <c r="E112" s="161">
        <v>72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169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33.75" outlineLevel="1" x14ac:dyDescent="0.2">
      <c r="A113" s="181">
        <v>30</v>
      </c>
      <c r="B113" s="182" t="s">
        <v>274</v>
      </c>
      <c r="C113" s="193" t="s">
        <v>275</v>
      </c>
      <c r="D113" s="183" t="s">
        <v>177</v>
      </c>
      <c r="E113" s="184">
        <v>1</v>
      </c>
      <c r="F113" s="185"/>
      <c r="G113" s="186">
        <f>ROUND(E113*F113,2)</f>
        <v>0</v>
      </c>
      <c r="H113" s="185"/>
      <c r="I113" s="186">
        <f>ROUND(E113*H113,2)</f>
        <v>0</v>
      </c>
      <c r="J113" s="185"/>
      <c r="K113" s="186">
        <f>ROUND(E113*J113,2)</f>
        <v>0</v>
      </c>
      <c r="L113" s="186">
        <v>21</v>
      </c>
      <c r="M113" s="186">
        <f>G113*(1+L113/100)</f>
        <v>0</v>
      </c>
      <c r="N113" s="184">
        <v>0</v>
      </c>
      <c r="O113" s="184">
        <f>ROUND(E113*N113,2)</f>
        <v>0</v>
      </c>
      <c r="P113" s="184">
        <v>4.4999999999999998E-2</v>
      </c>
      <c r="Q113" s="184">
        <f>ROUND(E113*P113,2)</f>
        <v>0.05</v>
      </c>
      <c r="R113" s="186" t="s">
        <v>253</v>
      </c>
      <c r="S113" s="186" t="s">
        <v>162</v>
      </c>
      <c r="T113" s="187" t="s">
        <v>163</v>
      </c>
      <c r="U113" s="158">
        <v>0.26</v>
      </c>
      <c r="V113" s="158">
        <f>ROUND(E113*U113,2)</f>
        <v>0.26</v>
      </c>
      <c r="W113" s="158"/>
      <c r="X113" s="158" t="s">
        <v>164</v>
      </c>
      <c r="Y113" s="147"/>
      <c r="Z113" s="147"/>
      <c r="AA113" s="147"/>
      <c r="AB113" s="147"/>
      <c r="AC113" s="147"/>
      <c r="AD113" s="147"/>
      <c r="AE113" s="147"/>
      <c r="AF113" s="147"/>
      <c r="AG113" s="147" t="s">
        <v>165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ht="22.5" outlineLevel="1" x14ac:dyDescent="0.2">
      <c r="A114" s="174">
        <v>31</v>
      </c>
      <c r="B114" s="175" t="s">
        <v>278</v>
      </c>
      <c r="C114" s="191" t="s">
        <v>279</v>
      </c>
      <c r="D114" s="176" t="s">
        <v>160</v>
      </c>
      <c r="E114" s="177">
        <v>271.37810000000002</v>
      </c>
      <c r="F114" s="178"/>
      <c r="G114" s="179">
        <f>ROUND(E114*F114,2)</f>
        <v>0</v>
      </c>
      <c r="H114" s="178"/>
      <c r="I114" s="179">
        <f>ROUND(E114*H114,2)</f>
        <v>0</v>
      </c>
      <c r="J114" s="178"/>
      <c r="K114" s="179">
        <f>ROUND(E114*J114,2)</f>
        <v>0</v>
      </c>
      <c r="L114" s="179">
        <v>21</v>
      </c>
      <c r="M114" s="179">
        <f>G114*(1+L114/100)</f>
        <v>0</v>
      </c>
      <c r="N114" s="177">
        <v>0</v>
      </c>
      <c r="O114" s="177">
        <f>ROUND(E114*N114,2)</f>
        <v>0</v>
      </c>
      <c r="P114" s="177">
        <v>4.0000000000000001E-3</v>
      </c>
      <c r="Q114" s="177">
        <f>ROUND(E114*P114,2)</f>
        <v>1.0900000000000001</v>
      </c>
      <c r="R114" s="179" t="s">
        <v>253</v>
      </c>
      <c r="S114" s="179" t="s">
        <v>162</v>
      </c>
      <c r="T114" s="180" t="s">
        <v>163</v>
      </c>
      <c r="U114" s="158">
        <v>0.03</v>
      </c>
      <c r="V114" s="158">
        <f>ROUND(E114*U114,2)</f>
        <v>8.14</v>
      </c>
      <c r="W114" s="158"/>
      <c r="X114" s="158" t="s">
        <v>164</v>
      </c>
      <c r="Y114" s="147"/>
      <c r="Z114" s="147"/>
      <c r="AA114" s="147"/>
      <c r="AB114" s="147"/>
      <c r="AC114" s="147"/>
      <c r="AD114" s="147"/>
      <c r="AE114" s="147"/>
      <c r="AF114" s="147"/>
      <c r="AG114" s="147" t="s">
        <v>165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54"/>
      <c r="B115" s="155"/>
      <c r="C115" s="192" t="s">
        <v>518</v>
      </c>
      <c r="D115" s="160"/>
      <c r="E115" s="161">
        <v>86.553600000000003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47"/>
      <c r="Z115" s="147"/>
      <c r="AA115" s="147"/>
      <c r="AB115" s="147"/>
      <c r="AC115" s="147"/>
      <c r="AD115" s="147"/>
      <c r="AE115" s="147"/>
      <c r="AF115" s="147"/>
      <c r="AG115" s="147" t="s">
        <v>169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192" t="s">
        <v>519</v>
      </c>
      <c r="D116" s="160"/>
      <c r="E116" s="161">
        <v>61.627499999999998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169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92" t="s">
        <v>520</v>
      </c>
      <c r="D117" s="160"/>
      <c r="E117" s="161">
        <v>16.48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169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92" t="s">
        <v>521</v>
      </c>
      <c r="D118" s="160"/>
      <c r="E118" s="161">
        <v>9.8879999999999999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169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92" t="s">
        <v>522</v>
      </c>
      <c r="D119" s="160"/>
      <c r="E119" s="161">
        <v>46.805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169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54"/>
      <c r="B120" s="155"/>
      <c r="C120" s="192" t="s">
        <v>523</v>
      </c>
      <c r="D120" s="160"/>
      <c r="E120" s="161">
        <v>17.263999999999999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47"/>
      <c r="Z120" s="147"/>
      <c r="AA120" s="147"/>
      <c r="AB120" s="147"/>
      <c r="AC120" s="147"/>
      <c r="AD120" s="147"/>
      <c r="AE120" s="147"/>
      <c r="AF120" s="147"/>
      <c r="AG120" s="147" t="s">
        <v>169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54"/>
      <c r="B121" s="155"/>
      <c r="C121" s="192" t="s">
        <v>524</v>
      </c>
      <c r="D121" s="160"/>
      <c r="E121" s="161">
        <v>20.8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47"/>
      <c r="Z121" s="147"/>
      <c r="AA121" s="147"/>
      <c r="AB121" s="147"/>
      <c r="AC121" s="147"/>
      <c r="AD121" s="147"/>
      <c r="AE121" s="147"/>
      <c r="AF121" s="147"/>
      <c r="AG121" s="147" t="s">
        <v>169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92" t="s">
        <v>525</v>
      </c>
      <c r="D122" s="160"/>
      <c r="E122" s="161">
        <v>11.96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169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t="22.5" outlineLevel="1" x14ac:dyDescent="0.2">
      <c r="A123" s="174">
        <v>32</v>
      </c>
      <c r="B123" s="175" t="s">
        <v>593</v>
      </c>
      <c r="C123" s="191" t="s">
        <v>594</v>
      </c>
      <c r="D123" s="176" t="s">
        <v>160</v>
      </c>
      <c r="E123" s="177">
        <v>41.4</v>
      </c>
      <c r="F123" s="178"/>
      <c r="G123" s="179">
        <f>ROUND(E123*F123,2)</f>
        <v>0</v>
      </c>
      <c r="H123" s="178"/>
      <c r="I123" s="179">
        <f>ROUND(E123*H123,2)</f>
        <v>0</v>
      </c>
      <c r="J123" s="178"/>
      <c r="K123" s="179">
        <f>ROUND(E123*J123,2)</f>
        <v>0</v>
      </c>
      <c r="L123" s="179">
        <v>21</v>
      </c>
      <c r="M123" s="179">
        <f>G123*(1+L123/100)</f>
        <v>0</v>
      </c>
      <c r="N123" s="177">
        <v>0</v>
      </c>
      <c r="O123" s="177">
        <f>ROUND(E123*N123,2)</f>
        <v>0</v>
      </c>
      <c r="P123" s="177">
        <v>4.5999999999999999E-2</v>
      </c>
      <c r="Q123" s="177">
        <f>ROUND(E123*P123,2)</f>
        <v>1.9</v>
      </c>
      <c r="R123" s="179" t="s">
        <v>253</v>
      </c>
      <c r="S123" s="179" t="s">
        <v>162</v>
      </c>
      <c r="T123" s="180" t="s">
        <v>163</v>
      </c>
      <c r="U123" s="158">
        <v>0.26</v>
      </c>
      <c r="V123" s="158">
        <f>ROUND(E123*U123,2)</f>
        <v>10.76</v>
      </c>
      <c r="W123" s="158"/>
      <c r="X123" s="158" t="s">
        <v>164</v>
      </c>
      <c r="Y123" s="147"/>
      <c r="Z123" s="147"/>
      <c r="AA123" s="147"/>
      <c r="AB123" s="147"/>
      <c r="AC123" s="147"/>
      <c r="AD123" s="147"/>
      <c r="AE123" s="147"/>
      <c r="AF123" s="147"/>
      <c r="AG123" s="147" t="s">
        <v>165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92" t="s">
        <v>502</v>
      </c>
      <c r="D124" s="160"/>
      <c r="E124" s="161">
        <v>41.4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169</v>
      </c>
      <c r="AH124" s="147">
        <v>5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t="22.5" outlineLevel="1" x14ac:dyDescent="0.2">
      <c r="A125" s="174">
        <v>33</v>
      </c>
      <c r="B125" s="175" t="s">
        <v>595</v>
      </c>
      <c r="C125" s="191" t="s">
        <v>596</v>
      </c>
      <c r="D125" s="176" t="s">
        <v>160</v>
      </c>
      <c r="E125" s="177">
        <v>67.608000000000004</v>
      </c>
      <c r="F125" s="178"/>
      <c r="G125" s="179">
        <f>ROUND(E125*F125,2)</f>
        <v>0</v>
      </c>
      <c r="H125" s="178"/>
      <c r="I125" s="179">
        <f>ROUND(E125*H125,2)</f>
        <v>0</v>
      </c>
      <c r="J125" s="178"/>
      <c r="K125" s="179">
        <f>ROUND(E125*J125,2)</f>
        <v>0</v>
      </c>
      <c r="L125" s="179">
        <v>21</v>
      </c>
      <c r="M125" s="179">
        <f>G125*(1+L125/100)</f>
        <v>0</v>
      </c>
      <c r="N125" s="177">
        <v>0</v>
      </c>
      <c r="O125" s="177">
        <f>ROUND(E125*N125,2)</f>
        <v>0</v>
      </c>
      <c r="P125" s="177">
        <v>6.8000000000000005E-2</v>
      </c>
      <c r="Q125" s="177">
        <f>ROUND(E125*P125,2)</f>
        <v>4.5999999999999996</v>
      </c>
      <c r="R125" s="179" t="s">
        <v>253</v>
      </c>
      <c r="S125" s="179" t="s">
        <v>162</v>
      </c>
      <c r="T125" s="180" t="s">
        <v>163</v>
      </c>
      <c r="U125" s="158">
        <v>0.48</v>
      </c>
      <c r="V125" s="158">
        <f>ROUND(E125*U125,2)</f>
        <v>32.450000000000003</v>
      </c>
      <c r="W125" s="158"/>
      <c r="X125" s="158" t="s">
        <v>164</v>
      </c>
      <c r="Y125" s="147"/>
      <c r="Z125" s="147"/>
      <c r="AA125" s="147"/>
      <c r="AB125" s="147"/>
      <c r="AC125" s="147"/>
      <c r="AD125" s="147"/>
      <c r="AE125" s="147"/>
      <c r="AF125" s="147"/>
      <c r="AG125" s="147" t="s">
        <v>165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54"/>
      <c r="B126" s="155"/>
      <c r="C126" s="258" t="s">
        <v>597</v>
      </c>
      <c r="D126" s="259"/>
      <c r="E126" s="259"/>
      <c r="F126" s="259"/>
      <c r="G126" s="259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47"/>
      <c r="Z126" s="147"/>
      <c r="AA126" s="147"/>
      <c r="AB126" s="147"/>
      <c r="AC126" s="147"/>
      <c r="AD126" s="147"/>
      <c r="AE126" s="147"/>
      <c r="AF126" s="147"/>
      <c r="AG126" s="147" t="s">
        <v>167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54"/>
      <c r="B127" s="155"/>
      <c r="C127" s="192" t="s">
        <v>598</v>
      </c>
      <c r="D127" s="160"/>
      <c r="E127" s="161">
        <v>7.8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47"/>
      <c r="Z127" s="147"/>
      <c r="AA127" s="147"/>
      <c r="AB127" s="147"/>
      <c r="AC127" s="147"/>
      <c r="AD127" s="147"/>
      <c r="AE127" s="147"/>
      <c r="AF127" s="147"/>
      <c r="AG127" s="147" t="s">
        <v>169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92" t="s">
        <v>599</v>
      </c>
      <c r="D128" s="160"/>
      <c r="E128" s="161">
        <v>40.008000000000003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169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54"/>
      <c r="B129" s="155"/>
      <c r="C129" s="192" t="s">
        <v>600</v>
      </c>
      <c r="D129" s="160"/>
      <c r="E129" s="161">
        <v>7.8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47"/>
      <c r="Z129" s="147"/>
      <c r="AA129" s="147"/>
      <c r="AB129" s="147"/>
      <c r="AC129" s="147"/>
      <c r="AD129" s="147"/>
      <c r="AE129" s="147"/>
      <c r="AF129" s="147"/>
      <c r="AG129" s="147" t="s">
        <v>169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54"/>
      <c r="B130" s="155"/>
      <c r="C130" s="192" t="s">
        <v>530</v>
      </c>
      <c r="D130" s="160"/>
      <c r="E130" s="161">
        <v>12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47"/>
      <c r="Z130" s="147"/>
      <c r="AA130" s="147"/>
      <c r="AB130" s="147"/>
      <c r="AC130" s="147"/>
      <c r="AD130" s="147"/>
      <c r="AE130" s="147"/>
      <c r="AF130" s="147"/>
      <c r="AG130" s="147" t="s">
        <v>169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7" t="s">
        <v>156</v>
      </c>
      <c r="B131" s="168" t="s">
        <v>89</v>
      </c>
      <c r="C131" s="190" t="s">
        <v>90</v>
      </c>
      <c r="D131" s="169"/>
      <c r="E131" s="170"/>
      <c r="F131" s="171"/>
      <c r="G131" s="171">
        <f>SUMIF(AG132:AG133,"&lt;&gt;NOR",G132:G133)</f>
        <v>0</v>
      </c>
      <c r="H131" s="171"/>
      <c r="I131" s="171">
        <f>SUM(I132:I133)</f>
        <v>0</v>
      </c>
      <c r="J131" s="171"/>
      <c r="K131" s="171">
        <f>SUM(K132:K133)</f>
        <v>0</v>
      </c>
      <c r="L131" s="171"/>
      <c r="M131" s="171">
        <f>SUM(M132:M133)</f>
        <v>0</v>
      </c>
      <c r="N131" s="170"/>
      <c r="O131" s="170">
        <f>SUM(O132:O133)</f>
        <v>0</v>
      </c>
      <c r="P131" s="170"/>
      <c r="Q131" s="170">
        <f>SUM(Q132:Q133)</f>
        <v>0</v>
      </c>
      <c r="R131" s="171"/>
      <c r="S131" s="171"/>
      <c r="T131" s="172"/>
      <c r="U131" s="166"/>
      <c r="V131" s="166">
        <f>SUM(V132:V133)</f>
        <v>15.36</v>
      </c>
      <c r="W131" s="166"/>
      <c r="X131" s="166"/>
      <c r="AG131" t="s">
        <v>157</v>
      </c>
    </row>
    <row r="132" spans="1:60" ht="33.75" outlineLevel="1" x14ac:dyDescent="0.2">
      <c r="A132" s="174">
        <v>34</v>
      </c>
      <c r="B132" s="175" t="s">
        <v>281</v>
      </c>
      <c r="C132" s="191" t="s">
        <v>282</v>
      </c>
      <c r="D132" s="176" t="s">
        <v>283</v>
      </c>
      <c r="E132" s="177">
        <v>16.366849999999999</v>
      </c>
      <c r="F132" s="178"/>
      <c r="G132" s="179">
        <f>ROUND(E132*F132,2)</f>
        <v>0</v>
      </c>
      <c r="H132" s="178"/>
      <c r="I132" s="179">
        <f>ROUND(E132*H132,2)</f>
        <v>0</v>
      </c>
      <c r="J132" s="178"/>
      <c r="K132" s="179">
        <f>ROUND(E132*J132,2)</f>
        <v>0</v>
      </c>
      <c r="L132" s="179">
        <v>21</v>
      </c>
      <c r="M132" s="179">
        <f>G132*(1+L132/100)</f>
        <v>0</v>
      </c>
      <c r="N132" s="177">
        <v>0</v>
      </c>
      <c r="O132" s="177">
        <f>ROUND(E132*N132,2)</f>
        <v>0</v>
      </c>
      <c r="P132" s="177">
        <v>0</v>
      </c>
      <c r="Q132" s="177">
        <f>ROUND(E132*P132,2)</f>
        <v>0</v>
      </c>
      <c r="R132" s="179" t="s">
        <v>197</v>
      </c>
      <c r="S132" s="179" t="s">
        <v>162</v>
      </c>
      <c r="T132" s="180" t="s">
        <v>163</v>
      </c>
      <c r="U132" s="158">
        <v>0.9385</v>
      </c>
      <c r="V132" s="158">
        <f>ROUND(E132*U132,2)</f>
        <v>15.36</v>
      </c>
      <c r="W132" s="158"/>
      <c r="X132" s="158" t="s">
        <v>284</v>
      </c>
      <c r="Y132" s="147"/>
      <c r="Z132" s="147"/>
      <c r="AA132" s="147"/>
      <c r="AB132" s="147"/>
      <c r="AC132" s="147"/>
      <c r="AD132" s="147"/>
      <c r="AE132" s="147"/>
      <c r="AF132" s="147"/>
      <c r="AG132" s="147" t="s">
        <v>285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54"/>
      <c r="B133" s="155"/>
      <c r="C133" s="258" t="s">
        <v>286</v>
      </c>
      <c r="D133" s="259"/>
      <c r="E133" s="259"/>
      <c r="F133" s="259"/>
      <c r="G133" s="259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47"/>
      <c r="Z133" s="147"/>
      <c r="AA133" s="147"/>
      <c r="AB133" s="147"/>
      <c r="AC133" s="147"/>
      <c r="AD133" s="147"/>
      <c r="AE133" s="147"/>
      <c r="AF133" s="147"/>
      <c r="AG133" s="147" t="s">
        <v>167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x14ac:dyDescent="0.2">
      <c r="A134" s="167" t="s">
        <v>156</v>
      </c>
      <c r="B134" s="168" t="s">
        <v>91</v>
      </c>
      <c r="C134" s="190" t="s">
        <v>92</v>
      </c>
      <c r="D134" s="169"/>
      <c r="E134" s="170"/>
      <c r="F134" s="171"/>
      <c r="G134" s="171">
        <f>SUMIF(AG135:AG160,"&lt;&gt;NOR",G135:G160)</f>
        <v>0</v>
      </c>
      <c r="H134" s="171"/>
      <c r="I134" s="171">
        <f>SUM(I135:I160)</f>
        <v>0</v>
      </c>
      <c r="J134" s="171"/>
      <c r="K134" s="171">
        <f>SUM(K135:K160)</f>
        <v>0</v>
      </c>
      <c r="L134" s="171"/>
      <c r="M134" s="171">
        <f>SUM(M135:M160)</f>
        <v>0</v>
      </c>
      <c r="N134" s="170"/>
      <c r="O134" s="170">
        <f>SUM(O135:O160)</f>
        <v>0.5</v>
      </c>
      <c r="P134" s="170"/>
      <c r="Q134" s="170">
        <f>SUM(Q135:Q160)</f>
        <v>0.79</v>
      </c>
      <c r="R134" s="171"/>
      <c r="S134" s="171"/>
      <c r="T134" s="172"/>
      <c r="U134" s="166"/>
      <c r="V134" s="166">
        <f>SUM(V135:V160)</f>
        <v>51.75</v>
      </c>
      <c r="W134" s="166"/>
      <c r="X134" s="166"/>
      <c r="AG134" t="s">
        <v>157</v>
      </c>
    </row>
    <row r="135" spans="1:60" ht="22.5" outlineLevel="1" x14ac:dyDescent="0.2">
      <c r="A135" s="174">
        <v>35</v>
      </c>
      <c r="B135" s="175" t="s">
        <v>601</v>
      </c>
      <c r="C135" s="191" t="s">
        <v>602</v>
      </c>
      <c r="D135" s="176" t="s">
        <v>160</v>
      </c>
      <c r="E135" s="177">
        <v>6.0149999999999997</v>
      </c>
      <c r="F135" s="178"/>
      <c r="G135" s="179">
        <f>ROUND(E135*F135,2)</f>
        <v>0</v>
      </c>
      <c r="H135" s="178"/>
      <c r="I135" s="179">
        <f>ROUND(E135*H135,2)</f>
        <v>0</v>
      </c>
      <c r="J135" s="178"/>
      <c r="K135" s="179">
        <f>ROUND(E135*J135,2)</f>
        <v>0</v>
      </c>
      <c r="L135" s="179">
        <v>21</v>
      </c>
      <c r="M135" s="179">
        <f>G135*(1+L135/100)</f>
        <v>0</v>
      </c>
      <c r="N135" s="177">
        <v>3.3E-4</v>
      </c>
      <c r="O135" s="177">
        <f>ROUND(E135*N135,2)</f>
        <v>0</v>
      </c>
      <c r="P135" s="177">
        <v>0</v>
      </c>
      <c r="Q135" s="177">
        <f>ROUND(E135*P135,2)</f>
        <v>0</v>
      </c>
      <c r="R135" s="179" t="s">
        <v>603</v>
      </c>
      <c r="S135" s="179" t="s">
        <v>162</v>
      </c>
      <c r="T135" s="180" t="s">
        <v>163</v>
      </c>
      <c r="U135" s="158">
        <v>2.75E-2</v>
      </c>
      <c r="V135" s="158">
        <f>ROUND(E135*U135,2)</f>
        <v>0.17</v>
      </c>
      <c r="W135" s="158"/>
      <c r="X135" s="158" t="s">
        <v>164</v>
      </c>
      <c r="Y135" s="147"/>
      <c r="Z135" s="147"/>
      <c r="AA135" s="147"/>
      <c r="AB135" s="147"/>
      <c r="AC135" s="147"/>
      <c r="AD135" s="147"/>
      <c r="AE135" s="147"/>
      <c r="AF135" s="147"/>
      <c r="AG135" s="147" t="s">
        <v>165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54"/>
      <c r="B136" s="155"/>
      <c r="C136" s="192" t="s">
        <v>604</v>
      </c>
      <c r="D136" s="160"/>
      <c r="E136" s="161">
        <v>3.6150000000000002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47"/>
      <c r="Z136" s="147"/>
      <c r="AA136" s="147"/>
      <c r="AB136" s="147"/>
      <c r="AC136" s="147"/>
      <c r="AD136" s="147"/>
      <c r="AE136" s="147"/>
      <c r="AF136" s="147"/>
      <c r="AG136" s="147" t="s">
        <v>169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54"/>
      <c r="B137" s="155"/>
      <c r="C137" s="192" t="s">
        <v>605</v>
      </c>
      <c r="D137" s="160"/>
      <c r="E137" s="161">
        <v>2.4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47"/>
      <c r="Z137" s="147"/>
      <c r="AA137" s="147"/>
      <c r="AB137" s="147"/>
      <c r="AC137" s="147"/>
      <c r="AD137" s="147"/>
      <c r="AE137" s="147"/>
      <c r="AF137" s="147"/>
      <c r="AG137" s="147" t="s">
        <v>169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22.5" outlineLevel="1" x14ac:dyDescent="0.2">
      <c r="A138" s="174">
        <v>36</v>
      </c>
      <c r="B138" s="175" t="s">
        <v>606</v>
      </c>
      <c r="C138" s="191" t="s">
        <v>607</v>
      </c>
      <c r="D138" s="176" t="s">
        <v>160</v>
      </c>
      <c r="E138" s="177">
        <v>6.0149999999999997</v>
      </c>
      <c r="F138" s="178"/>
      <c r="G138" s="179">
        <f>ROUND(E138*F138,2)</f>
        <v>0</v>
      </c>
      <c r="H138" s="178"/>
      <c r="I138" s="179">
        <f>ROUND(E138*H138,2)</f>
        <v>0</v>
      </c>
      <c r="J138" s="178"/>
      <c r="K138" s="179">
        <f>ROUND(E138*J138,2)</f>
        <v>0</v>
      </c>
      <c r="L138" s="179">
        <v>21</v>
      </c>
      <c r="M138" s="179">
        <f>G138*(1+L138/100)</f>
        <v>0</v>
      </c>
      <c r="N138" s="177">
        <v>5.5900000000000004E-3</v>
      </c>
      <c r="O138" s="177">
        <f>ROUND(E138*N138,2)</f>
        <v>0.03</v>
      </c>
      <c r="P138" s="177">
        <v>0</v>
      </c>
      <c r="Q138" s="177">
        <f>ROUND(E138*P138,2)</f>
        <v>0</v>
      </c>
      <c r="R138" s="179" t="s">
        <v>603</v>
      </c>
      <c r="S138" s="179" t="s">
        <v>162</v>
      </c>
      <c r="T138" s="180" t="s">
        <v>163</v>
      </c>
      <c r="U138" s="158">
        <v>0.22991</v>
      </c>
      <c r="V138" s="158">
        <f>ROUND(E138*U138,2)</f>
        <v>1.38</v>
      </c>
      <c r="W138" s="158"/>
      <c r="X138" s="158" t="s">
        <v>164</v>
      </c>
      <c r="Y138" s="147"/>
      <c r="Z138" s="147"/>
      <c r="AA138" s="147"/>
      <c r="AB138" s="147"/>
      <c r="AC138" s="147"/>
      <c r="AD138" s="147"/>
      <c r="AE138" s="147"/>
      <c r="AF138" s="147"/>
      <c r="AG138" s="147" t="s">
        <v>165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54"/>
      <c r="B139" s="155"/>
      <c r="C139" s="192" t="s">
        <v>608</v>
      </c>
      <c r="D139" s="160"/>
      <c r="E139" s="161">
        <v>6.0149999999999997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47"/>
      <c r="Z139" s="147"/>
      <c r="AA139" s="147"/>
      <c r="AB139" s="147"/>
      <c r="AC139" s="147"/>
      <c r="AD139" s="147"/>
      <c r="AE139" s="147"/>
      <c r="AF139" s="147"/>
      <c r="AG139" s="147" t="s">
        <v>169</v>
      </c>
      <c r="AH139" s="147">
        <v>5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4">
        <v>37</v>
      </c>
      <c r="B140" s="175" t="s">
        <v>609</v>
      </c>
      <c r="C140" s="191" t="s">
        <v>610</v>
      </c>
      <c r="D140" s="176" t="s">
        <v>160</v>
      </c>
      <c r="E140" s="177">
        <v>35.213999999999999</v>
      </c>
      <c r="F140" s="178"/>
      <c r="G140" s="179">
        <f>ROUND(E140*F140,2)</f>
        <v>0</v>
      </c>
      <c r="H140" s="178"/>
      <c r="I140" s="179">
        <f>ROUND(E140*H140,2)</f>
        <v>0</v>
      </c>
      <c r="J140" s="178"/>
      <c r="K140" s="179">
        <f>ROUND(E140*J140,2)</f>
        <v>0</v>
      </c>
      <c r="L140" s="179">
        <v>21</v>
      </c>
      <c r="M140" s="179">
        <f>G140*(1+L140/100)</f>
        <v>0</v>
      </c>
      <c r="N140" s="177">
        <v>3.5799999999999998E-3</v>
      </c>
      <c r="O140" s="177">
        <f>ROUND(E140*N140,2)</f>
        <v>0.13</v>
      </c>
      <c r="P140" s="177">
        <v>0</v>
      </c>
      <c r="Q140" s="177">
        <f>ROUND(E140*P140,2)</f>
        <v>0</v>
      </c>
      <c r="R140" s="179" t="s">
        <v>603</v>
      </c>
      <c r="S140" s="179" t="s">
        <v>162</v>
      </c>
      <c r="T140" s="180" t="s">
        <v>163</v>
      </c>
      <c r="U140" s="158">
        <v>0.498</v>
      </c>
      <c r="V140" s="158">
        <f>ROUND(E140*U140,2)</f>
        <v>17.54</v>
      </c>
      <c r="W140" s="158"/>
      <c r="X140" s="158" t="s">
        <v>164</v>
      </c>
      <c r="Y140" s="147"/>
      <c r="Z140" s="147"/>
      <c r="AA140" s="147"/>
      <c r="AB140" s="147"/>
      <c r="AC140" s="147"/>
      <c r="AD140" s="147"/>
      <c r="AE140" s="147"/>
      <c r="AF140" s="147"/>
      <c r="AG140" s="147" t="s">
        <v>165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54"/>
      <c r="B141" s="155"/>
      <c r="C141" s="192" t="s">
        <v>611</v>
      </c>
      <c r="D141" s="160"/>
      <c r="E141" s="161">
        <v>5.08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47"/>
      <c r="Z141" s="147"/>
      <c r="AA141" s="147"/>
      <c r="AB141" s="147"/>
      <c r="AC141" s="147"/>
      <c r="AD141" s="147"/>
      <c r="AE141" s="147"/>
      <c r="AF141" s="147"/>
      <c r="AG141" s="147" t="s">
        <v>169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54"/>
      <c r="B142" s="155"/>
      <c r="C142" s="192" t="s">
        <v>612</v>
      </c>
      <c r="D142" s="160"/>
      <c r="E142" s="161">
        <v>5.35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47"/>
      <c r="Z142" s="147"/>
      <c r="AA142" s="147"/>
      <c r="AB142" s="147"/>
      <c r="AC142" s="147"/>
      <c r="AD142" s="147"/>
      <c r="AE142" s="147"/>
      <c r="AF142" s="147"/>
      <c r="AG142" s="147" t="s">
        <v>169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54"/>
      <c r="B143" s="155"/>
      <c r="C143" s="192" t="s">
        <v>613</v>
      </c>
      <c r="D143" s="160"/>
      <c r="E143" s="161">
        <v>4.32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47"/>
      <c r="Z143" s="147"/>
      <c r="AA143" s="147"/>
      <c r="AB143" s="147"/>
      <c r="AC143" s="147"/>
      <c r="AD143" s="147"/>
      <c r="AE143" s="147"/>
      <c r="AF143" s="147"/>
      <c r="AG143" s="147" t="s">
        <v>169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54"/>
      <c r="B144" s="155"/>
      <c r="C144" s="192" t="s">
        <v>614</v>
      </c>
      <c r="D144" s="160"/>
      <c r="E144" s="161">
        <v>20.463999999999999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47"/>
      <c r="Z144" s="147"/>
      <c r="AA144" s="147"/>
      <c r="AB144" s="147"/>
      <c r="AC144" s="147"/>
      <c r="AD144" s="147"/>
      <c r="AE144" s="147"/>
      <c r="AF144" s="147"/>
      <c r="AG144" s="147" t="s">
        <v>169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1" x14ac:dyDescent="0.2">
      <c r="A145" s="174">
        <v>38</v>
      </c>
      <c r="B145" s="175" t="s">
        <v>615</v>
      </c>
      <c r="C145" s="191" t="s">
        <v>616</v>
      </c>
      <c r="D145" s="176" t="s">
        <v>172</v>
      </c>
      <c r="E145" s="177">
        <v>44.82</v>
      </c>
      <c r="F145" s="178"/>
      <c r="G145" s="179">
        <f>ROUND(E145*F145,2)</f>
        <v>0</v>
      </c>
      <c r="H145" s="178"/>
      <c r="I145" s="179">
        <f>ROUND(E145*H145,2)</f>
        <v>0</v>
      </c>
      <c r="J145" s="178"/>
      <c r="K145" s="179">
        <f>ROUND(E145*J145,2)</f>
        <v>0</v>
      </c>
      <c r="L145" s="179">
        <v>21</v>
      </c>
      <c r="M145" s="179">
        <f>G145*(1+L145/100)</f>
        <v>0</v>
      </c>
      <c r="N145" s="177">
        <v>2.9E-4</v>
      </c>
      <c r="O145" s="177">
        <f>ROUND(E145*N145,2)</f>
        <v>0.01</v>
      </c>
      <c r="P145" s="177">
        <v>0</v>
      </c>
      <c r="Q145" s="177">
        <f>ROUND(E145*P145,2)</f>
        <v>0</v>
      </c>
      <c r="R145" s="179" t="s">
        <v>603</v>
      </c>
      <c r="S145" s="179" t="s">
        <v>162</v>
      </c>
      <c r="T145" s="180" t="s">
        <v>163</v>
      </c>
      <c r="U145" s="158">
        <v>0.11</v>
      </c>
      <c r="V145" s="158">
        <f>ROUND(E145*U145,2)</f>
        <v>4.93</v>
      </c>
      <c r="W145" s="158"/>
      <c r="X145" s="158" t="s">
        <v>164</v>
      </c>
      <c r="Y145" s="147"/>
      <c r="Z145" s="147"/>
      <c r="AA145" s="147"/>
      <c r="AB145" s="147"/>
      <c r="AC145" s="147"/>
      <c r="AD145" s="147"/>
      <c r="AE145" s="147"/>
      <c r="AF145" s="147"/>
      <c r="AG145" s="147" t="s">
        <v>165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/>
      <c r="B146" s="155"/>
      <c r="C146" s="192" t="s">
        <v>617</v>
      </c>
      <c r="D146" s="160"/>
      <c r="E146" s="161">
        <v>8</v>
      </c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47"/>
      <c r="Z146" s="147"/>
      <c r="AA146" s="147"/>
      <c r="AB146" s="147"/>
      <c r="AC146" s="147"/>
      <c r="AD146" s="147"/>
      <c r="AE146" s="147"/>
      <c r="AF146" s="147"/>
      <c r="AG146" s="147" t="s">
        <v>169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54"/>
      <c r="B147" s="155"/>
      <c r="C147" s="192" t="s">
        <v>618</v>
      </c>
      <c r="D147" s="160"/>
      <c r="E147" s="161">
        <v>8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47"/>
      <c r="Z147" s="147"/>
      <c r="AA147" s="147"/>
      <c r="AB147" s="147"/>
      <c r="AC147" s="147"/>
      <c r="AD147" s="147"/>
      <c r="AE147" s="147"/>
      <c r="AF147" s="147"/>
      <c r="AG147" s="147" t="s">
        <v>169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54"/>
      <c r="B148" s="155"/>
      <c r="C148" s="192" t="s">
        <v>619</v>
      </c>
      <c r="D148" s="160"/>
      <c r="E148" s="161">
        <v>9.6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47"/>
      <c r="Z148" s="147"/>
      <c r="AA148" s="147"/>
      <c r="AB148" s="147"/>
      <c r="AC148" s="147"/>
      <c r="AD148" s="147"/>
      <c r="AE148" s="147"/>
      <c r="AF148" s="147"/>
      <c r="AG148" s="147" t="s">
        <v>169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54"/>
      <c r="B149" s="155"/>
      <c r="C149" s="192" t="s">
        <v>620</v>
      </c>
      <c r="D149" s="160"/>
      <c r="E149" s="161">
        <v>19.22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47"/>
      <c r="Z149" s="147"/>
      <c r="AA149" s="147"/>
      <c r="AB149" s="147"/>
      <c r="AC149" s="147"/>
      <c r="AD149" s="147"/>
      <c r="AE149" s="147"/>
      <c r="AF149" s="147"/>
      <c r="AG149" s="147" t="s">
        <v>169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ht="22.5" outlineLevel="1" x14ac:dyDescent="0.2">
      <c r="A150" s="174">
        <v>39</v>
      </c>
      <c r="B150" s="175" t="s">
        <v>621</v>
      </c>
      <c r="C150" s="191" t="s">
        <v>622</v>
      </c>
      <c r="D150" s="176" t="s">
        <v>177</v>
      </c>
      <c r="E150" s="177">
        <v>52</v>
      </c>
      <c r="F150" s="178"/>
      <c r="G150" s="179">
        <f>ROUND(E150*F150,2)</f>
        <v>0</v>
      </c>
      <c r="H150" s="178"/>
      <c r="I150" s="179">
        <f>ROUND(E150*H150,2)</f>
        <v>0</v>
      </c>
      <c r="J150" s="178"/>
      <c r="K150" s="179">
        <f>ROUND(E150*J150,2)</f>
        <v>0</v>
      </c>
      <c r="L150" s="179">
        <v>21</v>
      </c>
      <c r="M150" s="179">
        <f>G150*(1+L150/100)</f>
        <v>0</v>
      </c>
      <c r="N150" s="177">
        <v>1.1E-4</v>
      </c>
      <c r="O150" s="177">
        <f>ROUND(E150*N150,2)</f>
        <v>0.01</v>
      </c>
      <c r="P150" s="177">
        <v>0</v>
      </c>
      <c r="Q150" s="177">
        <f>ROUND(E150*P150,2)</f>
        <v>0</v>
      </c>
      <c r="R150" s="179" t="s">
        <v>603</v>
      </c>
      <c r="S150" s="179" t="s">
        <v>162</v>
      </c>
      <c r="T150" s="180" t="s">
        <v>163</v>
      </c>
      <c r="U150" s="158">
        <v>6.7000000000000004E-2</v>
      </c>
      <c r="V150" s="158">
        <f>ROUND(E150*U150,2)</f>
        <v>3.48</v>
      </c>
      <c r="W150" s="158"/>
      <c r="X150" s="158" t="s">
        <v>164</v>
      </c>
      <c r="Y150" s="147"/>
      <c r="Z150" s="147"/>
      <c r="AA150" s="147"/>
      <c r="AB150" s="147"/>
      <c r="AC150" s="147"/>
      <c r="AD150" s="147"/>
      <c r="AE150" s="147"/>
      <c r="AF150" s="147"/>
      <c r="AG150" s="147" t="s">
        <v>165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54"/>
      <c r="B151" s="155"/>
      <c r="C151" s="192" t="s">
        <v>623</v>
      </c>
      <c r="D151" s="160"/>
      <c r="E151" s="161">
        <v>20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47"/>
      <c r="Z151" s="147"/>
      <c r="AA151" s="147"/>
      <c r="AB151" s="147"/>
      <c r="AC151" s="147"/>
      <c r="AD151" s="147"/>
      <c r="AE151" s="147"/>
      <c r="AF151" s="147"/>
      <c r="AG151" s="147" t="s">
        <v>169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54"/>
      <c r="B152" s="155"/>
      <c r="C152" s="192" t="s">
        <v>624</v>
      </c>
      <c r="D152" s="160"/>
      <c r="E152" s="161">
        <v>32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47"/>
      <c r="Z152" s="147"/>
      <c r="AA152" s="147"/>
      <c r="AB152" s="147"/>
      <c r="AC152" s="147"/>
      <c r="AD152" s="147"/>
      <c r="AE152" s="147"/>
      <c r="AF152" s="147"/>
      <c r="AG152" s="147" t="s">
        <v>169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t="22.5" outlineLevel="1" x14ac:dyDescent="0.2">
      <c r="A153" s="174">
        <v>40</v>
      </c>
      <c r="B153" s="175" t="s">
        <v>625</v>
      </c>
      <c r="C153" s="191" t="s">
        <v>626</v>
      </c>
      <c r="D153" s="176" t="s">
        <v>172</v>
      </c>
      <c r="E153" s="177">
        <v>10.4</v>
      </c>
      <c r="F153" s="178"/>
      <c r="G153" s="179">
        <f>ROUND(E153*F153,2)</f>
        <v>0</v>
      </c>
      <c r="H153" s="178"/>
      <c r="I153" s="179">
        <f>ROUND(E153*H153,2)</f>
        <v>0</v>
      </c>
      <c r="J153" s="178"/>
      <c r="K153" s="179">
        <f>ROUND(E153*J153,2)</f>
        <v>0</v>
      </c>
      <c r="L153" s="179">
        <v>21</v>
      </c>
      <c r="M153" s="179">
        <f>G153*(1+L153/100)</f>
        <v>0</v>
      </c>
      <c r="N153" s="177">
        <v>2.9E-4</v>
      </c>
      <c r="O153" s="177">
        <f>ROUND(E153*N153,2)</f>
        <v>0</v>
      </c>
      <c r="P153" s="177">
        <v>0</v>
      </c>
      <c r="Q153" s="177">
        <f>ROUND(E153*P153,2)</f>
        <v>0</v>
      </c>
      <c r="R153" s="179" t="s">
        <v>603</v>
      </c>
      <c r="S153" s="179" t="s">
        <v>162</v>
      </c>
      <c r="T153" s="180" t="s">
        <v>163</v>
      </c>
      <c r="U153" s="158">
        <v>0.14000000000000001</v>
      </c>
      <c r="V153" s="158">
        <f>ROUND(E153*U153,2)</f>
        <v>1.46</v>
      </c>
      <c r="W153" s="158"/>
      <c r="X153" s="158" t="s">
        <v>164</v>
      </c>
      <c r="Y153" s="147"/>
      <c r="Z153" s="147"/>
      <c r="AA153" s="147"/>
      <c r="AB153" s="147"/>
      <c r="AC153" s="147"/>
      <c r="AD153" s="147"/>
      <c r="AE153" s="147"/>
      <c r="AF153" s="147"/>
      <c r="AG153" s="147" t="s">
        <v>165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54"/>
      <c r="B154" s="155"/>
      <c r="C154" s="192" t="s">
        <v>627</v>
      </c>
      <c r="D154" s="160"/>
      <c r="E154" s="161">
        <v>4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47"/>
      <c r="Z154" s="147"/>
      <c r="AA154" s="147"/>
      <c r="AB154" s="147"/>
      <c r="AC154" s="147"/>
      <c r="AD154" s="147"/>
      <c r="AE154" s="147"/>
      <c r="AF154" s="147"/>
      <c r="AG154" s="147" t="s">
        <v>169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54"/>
      <c r="B155" s="155"/>
      <c r="C155" s="192" t="s">
        <v>628</v>
      </c>
      <c r="D155" s="160"/>
      <c r="E155" s="161">
        <v>6.4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47"/>
      <c r="Z155" s="147"/>
      <c r="AA155" s="147"/>
      <c r="AB155" s="147"/>
      <c r="AC155" s="147"/>
      <c r="AD155" s="147"/>
      <c r="AE155" s="147"/>
      <c r="AF155" s="147"/>
      <c r="AG155" s="147" t="s">
        <v>169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74">
        <v>41</v>
      </c>
      <c r="B156" s="175" t="s">
        <v>629</v>
      </c>
      <c r="C156" s="191" t="s">
        <v>630</v>
      </c>
      <c r="D156" s="176" t="s">
        <v>160</v>
      </c>
      <c r="E156" s="177">
        <v>56.512</v>
      </c>
      <c r="F156" s="178"/>
      <c r="G156" s="179">
        <f>ROUND(E156*F156,2)</f>
        <v>0</v>
      </c>
      <c r="H156" s="178"/>
      <c r="I156" s="179">
        <f>ROUND(E156*H156,2)</f>
        <v>0</v>
      </c>
      <c r="J156" s="178"/>
      <c r="K156" s="179">
        <f>ROUND(E156*J156,2)</f>
        <v>0</v>
      </c>
      <c r="L156" s="179">
        <v>21</v>
      </c>
      <c r="M156" s="179">
        <f>G156*(1+L156/100)</f>
        <v>0</v>
      </c>
      <c r="N156" s="177">
        <v>5.6499999999999996E-3</v>
      </c>
      <c r="O156" s="177">
        <f>ROUND(E156*N156,2)</f>
        <v>0.32</v>
      </c>
      <c r="P156" s="177">
        <v>1.4E-2</v>
      </c>
      <c r="Q156" s="177">
        <f>ROUND(E156*P156,2)</f>
        <v>0.79</v>
      </c>
      <c r="R156" s="179" t="s">
        <v>603</v>
      </c>
      <c r="S156" s="179" t="s">
        <v>162</v>
      </c>
      <c r="T156" s="180" t="s">
        <v>163</v>
      </c>
      <c r="U156" s="158">
        <v>0.40333000000000002</v>
      </c>
      <c r="V156" s="158">
        <f>ROUND(E156*U156,2)</f>
        <v>22.79</v>
      </c>
      <c r="W156" s="158"/>
      <c r="X156" s="158" t="s">
        <v>164</v>
      </c>
      <c r="Y156" s="147"/>
      <c r="Z156" s="147"/>
      <c r="AA156" s="147"/>
      <c r="AB156" s="147"/>
      <c r="AC156" s="147"/>
      <c r="AD156" s="147"/>
      <c r="AE156" s="147"/>
      <c r="AF156" s="147"/>
      <c r="AG156" s="147" t="s">
        <v>165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54"/>
      <c r="B157" s="155"/>
      <c r="C157" s="258" t="s">
        <v>631</v>
      </c>
      <c r="D157" s="259"/>
      <c r="E157" s="259"/>
      <c r="F157" s="259"/>
      <c r="G157" s="259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47"/>
      <c r="Z157" s="147"/>
      <c r="AA157" s="147"/>
      <c r="AB157" s="147"/>
      <c r="AC157" s="147"/>
      <c r="AD157" s="147"/>
      <c r="AE157" s="147"/>
      <c r="AF157" s="147"/>
      <c r="AG157" s="147" t="s">
        <v>167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t="22.5" outlineLevel="1" x14ac:dyDescent="0.2">
      <c r="A158" s="154"/>
      <c r="B158" s="155"/>
      <c r="C158" s="192" t="s">
        <v>632</v>
      </c>
      <c r="D158" s="160"/>
      <c r="E158" s="161">
        <v>56.512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47"/>
      <c r="Z158" s="147"/>
      <c r="AA158" s="147"/>
      <c r="AB158" s="147"/>
      <c r="AC158" s="147"/>
      <c r="AD158" s="147"/>
      <c r="AE158" s="147"/>
      <c r="AF158" s="147"/>
      <c r="AG158" s="147" t="s">
        <v>169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54">
        <v>42</v>
      </c>
      <c r="B159" s="155" t="s">
        <v>633</v>
      </c>
      <c r="C159" s="195" t="s">
        <v>634</v>
      </c>
      <c r="D159" s="156" t="s">
        <v>0</v>
      </c>
      <c r="E159" s="189"/>
      <c r="F159" s="159"/>
      <c r="G159" s="158">
        <f>ROUND(E159*F159,2)</f>
        <v>0</v>
      </c>
      <c r="H159" s="159"/>
      <c r="I159" s="158">
        <f>ROUND(E159*H159,2)</f>
        <v>0</v>
      </c>
      <c r="J159" s="159"/>
      <c r="K159" s="158">
        <f>ROUND(E159*J159,2)</f>
        <v>0</v>
      </c>
      <c r="L159" s="158">
        <v>21</v>
      </c>
      <c r="M159" s="158">
        <f>G159*(1+L159/100)</f>
        <v>0</v>
      </c>
      <c r="N159" s="157">
        <v>0</v>
      </c>
      <c r="O159" s="157">
        <f>ROUND(E159*N159,2)</f>
        <v>0</v>
      </c>
      <c r="P159" s="157">
        <v>0</v>
      </c>
      <c r="Q159" s="157">
        <f>ROUND(E159*P159,2)</f>
        <v>0</v>
      </c>
      <c r="R159" s="158" t="s">
        <v>603</v>
      </c>
      <c r="S159" s="158" t="s">
        <v>162</v>
      </c>
      <c r="T159" s="158" t="s">
        <v>163</v>
      </c>
      <c r="U159" s="158">
        <v>0</v>
      </c>
      <c r="V159" s="158">
        <f>ROUND(E159*U159,2)</f>
        <v>0</v>
      </c>
      <c r="W159" s="158"/>
      <c r="X159" s="158" t="s">
        <v>284</v>
      </c>
      <c r="Y159" s="147"/>
      <c r="Z159" s="147"/>
      <c r="AA159" s="147"/>
      <c r="AB159" s="147"/>
      <c r="AC159" s="147"/>
      <c r="AD159" s="147"/>
      <c r="AE159" s="147"/>
      <c r="AF159" s="147"/>
      <c r="AG159" s="147" t="s">
        <v>285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54"/>
      <c r="B160" s="155"/>
      <c r="C160" s="256" t="s">
        <v>635</v>
      </c>
      <c r="D160" s="257"/>
      <c r="E160" s="257"/>
      <c r="F160" s="257"/>
      <c r="G160" s="257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47"/>
      <c r="Z160" s="147"/>
      <c r="AA160" s="147"/>
      <c r="AB160" s="147"/>
      <c r="AC160" s="147"/>
      <c r="AD160" s="147"/>
      <c r="AE160" s="147"/>
      <c r="AF160" s="147"/>
      <c r="AG160" s="147" t="s">
        <v>167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x14ac:dyDescent="0.2">
      <c r="A161" s="167" t="s">
        <v>156</v>
      </c>
      <c r="B161" s="168" t="s">
        <v>109</v>
      </c>
      <c r="C161" s="190" t="s">
        <v>110</v>
      </c>
      <c r="D161" s="169"/>
      <c r="E161" s="170"/>
      <c r="F161" s="171"/>
      <c r="G161" s="171">
        <f>SUMIF(AG162:AG175,"&lt;&gt;NOR",G162:G175)</f>
        <v>0</v>
      </c>
      <c r="H161" s="171"/>
      <c r="I161" s="171">
        <f>SUM(I162:I175)</f>
        <v>0</v>
      </c>
      <c r="J161" s="171"/>
      <c r="K161" s="171">
        <f>SUM(K162:K175)</f>
        <v>0</v>
      </c>
      <c r="L161" s="171"/>
      <c r="M161" s="171">
        <f>SUM(M162:M175)</f>
        <v>0</v>
      </c>
      <c r="N161" s="170"/>
      <c r="O161" s="170">
        <f>SUM(O162:O175)</f>
        <v>0.16</v>
      </c>
      <c r="P161" s="170"/>
      <c r="Q161" s="170">
        <f>SUM(Q162:Q175)</f>
        <v>0</v>
      </c>
      <c r="R161" s="171"/>
      <c r="S161" s="171"/>
      <c r="T161" s="172"/>
      <c r="U161" s="166"/>
      <c r="V161" s="166">
        <f>SUM(V162:V175)</f>
        <v>37.270000000000003</v>
      </c>
      <c r="W161" s="166"/>
      <c r="X161" s="166"/>
      <c r="AG161" t="s">
        <v>157</v>
      </c>
    </row>
    <row r="162" spans="1:60" ht="22.5" outlineLevel="1" x14ac:dyDescent="0.2">
      <c r="A162" s="174">
        <v>43</v>
      </c>
      <c r="B162" s="175" t="s">
        <v>347</v>
      </c>
      <c r="C162" s="191" t="s">
        <v>348</v>
      </c>
      <c r="D162" s="176" t="s">
        <v>177</v>
      </c>
      <c r="E162" s="177">
        <v>20</v>
      </c>
      <c r="F162" s="178"/>
      <c r="G162" s="179">
        <f>ROUND(E162*F162,2)</f>
        <v>0</v>
      </c>
      <c r="H162" s="178"/>
      <c r="I162" s="179">
        <f>ROUND(E162*H162,2)</f>
        <v>0</v>
      </c>
      <c r="J162" s="178"/>
      <c r="K162" s="179">
        <f>ROUND(E162*J162,2)</f>
        <v>0</v>
      </c>
      <c r="L162" s="179">
        <v>21</v>
      </c>
      <c r="M162" s="179">
        <f>G162*(1+L162/100)</f>
        <v>0</v>
      </c>
      <c r="N162" s="177">
        <v>0</v>
      </c>
      <c r="O162" s="177">
        <f>ROUND(E162*N162,2)</f>
        <v>0</v>
      </c>
      <c r="P162" s="177">
        <v>0</v>
      </c>
      <c r="Q162" s="177">
        <f>ROUND(E162*P162,2)</f>
        <v>0</v>
      </c>
      <c r="R162" s="179" t="s">
        <v>305</v>
      </c>
      <c r="S162" s="179" t="s">
        <v>162</v>
      </c>
      <c r="T162" s="180" t="s">
        <v>163</v>
      </c>
      <c r="U162" s="158">
        <v>1.45</v>
      </c>
      <c r="V162" s="158">
        <f>ROUND(E162*U162,2)</f>
        <v>29</v>
      </c>
      <c r="W162" s="158"/>
      <c r="X162" s="158" t="s">
        <v>164</v>
      </c>
      <c r="Y162" s="147"/>
      <c r="Z162" s="147"/>
      <c r="AA162" s="147"/>
      <c r="AB162" s="147"/>
      <c r="AC162" s="147"/>
      <c r="AD162" s="147"/>
      <c r="AE162" s="147"/>
      <c r="AF162" s="147"/>
      <c r="AG162" s="147" t="s">
        <v>165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54"/>
      <c r="B163" s="155"/>
      <c r="C163" s="192" t="s">
        <v>636</v>
      </c>
      <c r="D163" s="160"/>
      <c r="E163" s="161">
        <v>6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47"/>
      <c r="Z163" s="147"/>
      <c r="AA163" s="147"/>
      <c r="AB163" s="147"/>
      <c r="AC163" s="147"/>
      <c r="AD163" s="147"/>
      <c r="AE163" s="147"/>
      <c r="AF163" s="147"/>
      <c r="AG163" s="147" t="s">
        <v>169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54"/>
      <c r="B164" s="155"/>
      <c r="C164" s="192" t="s">
        <v>637</v>
      </c>
      <c r="D164" s="160"/>
      <c r="E164" s="161">
        <v>14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47"/>
      <c r="Z164" s="147"/>
      <c r="AA164" s="147"/>
      <c r="AB164" s="147"/>
      <c r="AC164" s="147"/>
      <c r="AD164" s="147"/>
      <c r="AE164" s="147"/>
      <c r="AF164" s="147"/>
      <c r="AG164" s="147" t="s">
        <v>169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81">
        <v>44</v>
      </c>
      <c r="B165" s="182" t="s">
        <v>352</v>
      </c>
      <c r="C165" s="193" t="s">
        <v>353</v>
      </c>
      <c r="D165" s="183" t="s">
        <v>177</v>
      </c>
      <c r="E165" s="184">
        <v>10</v>
      </c>
      <c r="F165" s="185"/>
      <c r="G165" s="186">
        <f>ROUND(E165*F165,2)</f>
        <v>0</v>
      </c>
      <c r="H165" s="185"/>
      <c r="I165" s="186">
        <f>ROUND(E165*H165,2)</f>
        <v>0</v>
      </c>
      <c r="J165" s="185"/>
      <c r="K165" s="186">
        <f>ROUND(E165*J165,2)</f>
        <v>0</v>
      </c>
      <c r="L165" s="186">
        <v>21</v>
      </c>
      <c r="M165" s="186">
        <f>G165*(1+L165/100)</f>
        <v>0</v>
      </c>
      <c r="N165" s="184">
        <v>0</v>
      </c>
      <c r="O165" s="184">
        <f>ROUND(E165*N165,2)</f>
        <v>0</v>
      </c>
      <c r="P165" s="184">
        <v>0</v>
      </c>
      <c r="Q165" s="184">
        <f>ROUND(E165*P165,2)</f>
        <v>0</v>
      </c>
      <c r="R165" s="186" t="s">
        <v>305</v>
      </c>
      <c r="S165" s="186" t="s">
        <v>162</v>
      </c>
      <c r="T165" s="187" t="s">
        <v>163</v>
      </c>
      <c r="U165" s="158">
        <v>0.77500000000000002</v>
      </c>
      <c r="V165" s="158">
        <f>ROUND(E165*U165,2)</f>
        <v>7.75</v>
      </c>
      <c r="W165" s="158"/>
      <c r="X165" s="158" t="s">
        <v>164</v>
      </c>
      <c r="Y165" s="147"/>
      <c r="Z165" s="147"/>
      <c r="AA165" s="147"/>
      <c r="AB165" s="147"/>
      <c r="AC165" s="147"/>
      <c r="AD165" s="147"/>
      <c r="AE165" s="147"/>
      <c r="AF165" s="147"/>
      <c r="AG165" s="147" t="s">
        <v>165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t="22.5" outlineLevel="1" x14ac:dyDescent="0.2">
      <c r="A166" s="181">
        <v>45</v>
      </c>
      <c r="B166" s="182" t="s">
        <v>354</v>
      </c>
      <c r="C166" s="193" t="s">
        <v>355</v>
      </c>
      <c r="D166" s="183" t="s">
        <v>177</v>
      </c>
      <c r="E166" s="184">
        <v>2</v>
      </c>
      <c r="F166" s="185"/>
      <c r="G166" s="186">
        <f>ROUND(E166*F166,2)</f>
        <v>0</v>
      </c>
      <c r="H166" s="185"/>
      <c r="I166" s="186">
        <f>ROUND(E166*H166,2)</f>
        <v>0</v>
      </c>
      <c r="J166" s="185"/>
      <c r="K166" s="186">
        <f>ROUND(E166*J166,2)</f>
        <v>0</v>
      </c>
      <c r="L166" s="186">
        <v>21</v>
      </c>
      <c r="M166" s="186">
        <f>G166*(1+L166/100)</f>
        <v>0</v>
      </c>
      <c r="N166" s="184">
        <v>1.0000000000000001E-5</v>
      </c>
      <c r="O166" s="184">
        <f>ROUND(E166*N166,2)</f>
        <v>0</v>
      </c>
      <c r="P166" s="184">
        <v>0</v>
      </c>
      <c r="Q166" s="184">
        <f>ROUND(E166*P166,2)</f>
        <v>0</v>
      </c>
      <c r="R166" s="186" t="s">
        <v>305</v>
      </c>
      <c r="S166" s="186" t="s">
        <v>162</v>
      </c>
      <c r="T166" s="187" t="s">
        <v>163</v>
      </c>
      <c r="U166" s="158">
        <v>0.26</v>
      </c>
      <c r="V166" s="158">
        <f>ROUND(E166*U166,2)</f>
        <v>0.52</v>
      </c>
      <c r="W166" s="158"/>
      <c r="X166" s="158" t="s">
        <v>164</v>
      </c>
      <c r="Y166" s="147"/>
      <c r="Z166" s="147"/>
      <c r="AA166" s="147"/>
      <c r="AB166" s="147"/>
      <c r="AC166" s="147"/>
      <c r="AD166" s="147"/>
      <c r="AE166" s="147"/>
      <c r="AF166" s="147"/>
      <c r="AG166" s="147" t="s">
        <v>165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ht="22.5" outlineLevel="1" x14ac:dyDescent="0.2">
      <c r="A167" s="181">
        <v>46</v>
      </c>
      <c r="B167" s="182" t="s">
        <v>375</v>
      </c>
      <c r="C167" s="193" t="s">
        <v>376</v>
      </c>
      <c r="D167" s="183" t="s">
        <v>177</v>
      </c>
      <c r="E167" s="184">
        <v>6</v>
      </c>
      <c r="F167" s="185"/>
      <c r="G167" s="186">
        <f>ROUND(E167*F167,2)</f>
        <v>0</v>
      </c>
      <c r="H167" s="185"/>
      <c r="I167" s="186">
        <f>ROUND(E167*H167,2)</f>
        <v>0</v>
      </c>
      <c r="J167" s="185"/>
      <c r="K167" s="186">
        <f>ROUND(E167*J167,2)</f>
        <v>0</v>
      </c>
      <c r="L167" s="186">
        <v>21</v>
      </c>
      <c r="M167" s="186">
        <f>G167*(1+L167/100)</f>
        <v>0</v>
      </c>
      <c r="N167" s="184">
        <v>8.0000000000000004E-4</v>
      </c>
      <c r="O167" s="184">
        <f>ROUND(E167*N167,2)</f>
        <v>0</v>
      </c>
      <c r="P167" s="184">
        <v>0</v>
      </c>
      <c r="Q167" s="184">
        <f>ROUND(E167*P167,2)</f>
        <v>0</v>
      </c>
      <c r="R167" s="186" t="s">
        <v>297</v>
      </c>
      <c r="S167" s="186" t="s">
        <v>162</v>
      </c>
      <c r="T167" s="187" t="s">
        <v>163</v>
      </c>
      <c r="U167" s="158">
        <v>0</v>
      </c>
      <c r="V167" s="158">
        <f>ROUND(E167*U167,2)</f>
        <v>0</v>
      </c>
      <c r="W167" s="158"/>
      <c r="X167" s="158" t="s">
        <v>223</v>
      </c>
      <c r="Y167" s="147"/>
      <c r="Z167" s="147"/>
      <c r="AA167" s="147"/>
      <c r="AB167" s="147"/>
      <c r="AC167" s="147"/>
      <c r="AD167" s="147"/>
      <c r="AE167" s="147"/>
      <c r="AF167" s="147"/>
      <c r="AG167" s="147" t="s">
        <v>224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t="22.5" outlineLevel="1" x14ac:dyDescent="0.2">
      <c r="A168" s="181">
        <v>47</v>
      </c>
      <c r="B168" s="182" t="s">
        <v>638</v>
      </c>
      <c r="C168" s="193" t="s">
        <v>639</v>
      </c>
      <c r="D168" s="183" t="s">
        <v>177</v>
      </c>
      <c r="E168" s="184">
        <v>4</v>
      </c>
      <c r="F168" s="185"/>
      <c r="G168" s="186">
        <f>ROUND(E168*F168,2)</f>
        <v>0</v>
      </c>
      <c r="H168" s="185"/>
      <c r="I168" s="186">
        <f>ROUND(E168*H168,2)</f>
        <v>0</v>
      </c>
      <c r="J168" s="185"/>
      <c r="K168" s="186">
        <f>ROUND(E168*J168,2)</f>
        <v>0</v>
      </c>
      <c r="L168" s="186">
        <v>21</v>
      </c>
      <c r="M168" s="186">
        <f>G168*(1+L168/100)</f>
        <v>0</v>
      </c>
      <c r="N168" s="184">
        <v>1E-4</v>
      </c>
      <c r="O168" s="184">
        <f>ROUND(E168*N168,2)</f>
        <v>0</v>
      </c>
      <c r="P168" s="184">
        <v>0</v>
      </c>
      <c r="Q168" s="184">
        <f>ROUND(E168*P168,2)</f>
        <v>0</v>
      </c>
      <c r="R168" s="186" t="s">
        <v>297</v>
      </c>
      <c r="S168" s="186" t="s">
        <v>162</v>
      </c>
      <c r="T168" s="187" t="s">
        <v>163</v>
      </c>
      <c r="U168" s="158">
        <v>0</v>
      </c>
      <c r="V168" s="158">
        <f>ROUND(E168*U168,2)</f>
        <v>0</v>
      </c>
      <c r="W168" s="158"/>
      <c r="X168" s="158" t="s">
        <v>223</v>
      </c>
      <c r="Y168" s="147"/>
      <c r="Z168" s="147"/>
      <c r="AA168" s="147"/>
      <c r="AB168" s="147"/>
      <c r="AC168" s="147"/>
      <c r="AD168" s="147"/>
      <c r="AE168" s="147"/>
      <c r="AF168" s="147"/>
      <c r="AG168" s="147" t="s">
        <v>224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74">
        <v>48</v>
      </c>
      <c r="B169" s="175" t="s">
        <v>640</v>
      </c>
      <c r="C169" s="191" t="s">
        <v>641</v>
      </c>
      <c r="D169" s="176" t="s">
        <v>177</v>
      </c>
      <c r="E169" s="177">
        <v>8</v>
      </c>
      <c r="F169" s="178"/>
      <c r="G169" s="179">
        <f>ROUND(E169*F169,2)</f>
        <v>0</v>
      </c>
      <c r="H169" s="178"/>
      <c r="I169" s="179">
        <f>ROUND(E169*H169,2)</f>
        <v>0</v>
      </c>
      <c r="J169" s="178"/>
      <c r="K169" s="179">
        <f>ROUND(E169*J169,2)</f>
        <v>0</v>
      </c>
      <c r="L169" s="179">
        <v>21</v>
      </c>
      <c r="M169" s="179">
        <f>G169*(1+L169/100)</f>
        <v>0</v>
      </c>
      <c r="N169" s="177">
        <v>1.4999999999999999E-2</v>
      </c>
      <c r="O169" s="177">
        <f>ROUND(E169*N169,2)</f>
        <v>0.12</v>
      </c>
      <c r="P169" s="177">
        <v>0</v>
      </c>
      <c r="Q169" s="177">
        <f>ROUND(E169*P169,2)</f>
        <v>0</v>
      </c>
      <c r="R169" s="179" t="s">
        <v>297</v>
      </c>
      <c r="S169" s="179" t="s">
        <v>162</v>
      </c>
      <c r="T169" s="180" t="s">
        <v>163</v>
      </c>
      <c r="U169" s="158">
        <v>0</v>
      </c>
      <c r="V169" s="158">
        <f>ROUND(E169*U169,2)</f>
        <v>0</v>
      </c>
      <c r="W169" s="158"/>
      <c r="X169" s="158" t="s">
        <v>223</v>
      </c>
      <c r="Y169" s="147"/>
      <c r="Z169" s="147"/>
      <c r="AA169" s="147"/>
      <c r="AB169" s="147"/>
      <c r="AC169" s="147"/>
      <c r="AD169" s="147"/>
      <c r="AE169" s="147"/>
      <c r="AF169" s="147"/>
      <c r="AG169" s="147" t="s">
        <v>224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54"/>
      <c r="B170" s="155"/>
      <c r="C170" s="192" t="s">
        <v>642</v>
      </c>
      <c r="D170" s="160"/>
      <c r="E170" s="161">
        <v>4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47"/>
      <c r="Z170" s="147"/>
      <c r="AA170" s="147"/>
      <c r="AB170" s="147"/>
      <c r="AC170" s="147"/>
      <c r="AD170" s="147"/>
      <c r="AE170" s="147"/>
      <c r="AF170" s="147"/>
      <c r="AG170" s="147" t="s">
        <v>169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54"/>
      <c r="B171" s="155"/>
      <c r="C171" s="192" t="s">
        <v>643</v>
      </c>
      <c r="D171" s="160"/>
      <c r="E171" s="161">
        <v>4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47"/>
      <c r="Z171" s="147"/>
      <c r="AA171" s="147"/>
      <c r="AB171" s="147"/>
      <c r="AC171" s="147"/>
      <c r="AD171" s="147"/>
      <c r="AE171" s="147"/>
      <c r="AF171" s="147"/>
      <c r="AG171" s="147" t="s">
        <v>169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ht="22.5" outlineLevel="1" x14ac:dyDescent="0.2">
      <c r="A172" s="181">
        <v>49</v>
      </c>
      <c r="B172" s="182" t="s">
        <v>389</v>
      </c>
      <c r="C172" s="193" t="s">
        <v>390</v>
      </c>
      <c r="D172" s="183" t="s">
        <v>177</v>
      </c>
      <c r="E172" s="184">
        <v>2</v>
      </c>
      <c r="F172" s="185"/>
      <c r="G172" s="186">
        <f>ROUND(E172*F172,2)</f>
        <v>0</v>
      </c>
      <c r="H172" s="185"/>
      <c r="I172" s="186">
        <f>ROUND(E172*H172,2)</f>
        <v>0</v>
      </c>
      <c r="J172" s="185"/>
      <c r="K172" s="186">
        <f>ROUND(E172*J172,2)</f>
        <v>0</v>
      </c>
      <c r="L172" s="186">
        <v>21</v>
      </c>
      <c r="M172" s="186">
        <f>G172*(1+L172/100)</f>
        <v>0</v>
      </c>
      <c r="N172" s="184">
        <v>1.9E-2</v>
      </c>
      <c r="O172" s="184">
        <f>ROUND(E172*N172,2)</f>
        <v>0.04</v>
      </c>
      <c r="P172" s="184">
        <v>0</v>
      </c>
      <c r="Q172" s="184">
        <f>ROUND(E172*P172,2)</f>
        <v>0</v>
      </c>
      <c r="R172" s="186" t="s">
        <v>297</v>
      </c>
      <c r="S172" s="186" t="s">
        <v>162</v>
      </c>
      <c r="T172" s="187" t="s">
        <v>163</v>
      </c>
      <c r="U172" s="158">
        <v>0</v>
      </c>
      <c r="V172" s="158">
        <f>ROUND(E172*U172,2)</f>
        <v>0</v>
      </c>
      <c r="W172" s="158"/>
      <c r="X172" s="158" t="s">
        <v>223</v>
      </c>
      <c r="Y172" s="147"/>
      <c r="Z172" s="147"/>
      <c r="AA172" s="147"/>
      <c r="AB172" s="147"/>
      <c r="AC172" s="147"/>
      <c r="AD172" s="147"/>
      <c r="AE172" s="147"/>
      <c r="AF172" s="147"/>
      <c r="AG172" s="147" t="s">
        <v>224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74">
        <v>50</v>
      </c>
      <c r="B173" s="175" t="s">
        <v>391</v>
      </c>
      <c r="C173" s="191" t="s">
        <v>392</v>
      </c>
      <c r="D173" s="176" t="s">
        <v>177</v>
      </c>
      <c r="E173" s="177">
        <v>2</v>
      </c>
      <c r="F173" s="178"/>
      <c r="G173" s="179">
        <f>ROUND(E173*F173,2)</f>
        <v>0</v>
      </c>
      <c r="H173" s="178"/>
      <c r="I173" s="179">
        <f>ROUND(E173*H173,2)</f>
        <v>0</v>
      </c>
      <c r="J173" s="178"/>
      <c r="K173" s="179">
        <f>ROUND(E173*J173,2)</f>
        <v>0</v>
      </c>
      <c r="L173" s="179">
        <v>21</v>
      </c>
      <c r="M173" s="179">
        <f>G173*(1+L173/100)</f>
        <v>0</v>
      </c>
      <c r="N173" s="177">
        <v>1.07E-3</v>
      </c>
      <c r="O173" s="177">
        <f>ROUND(E173*N173,2)</f>
        <v>0</v>
      </c>
      <c r="P173" s="177">
        <v>0</v>
      </c>
      <c r="Q173" s="177">
        <f>ROUND(E173*P173,2)</f>
        <v>0</v>
      </c>
      <c r="R173" s="179" t="s">
        <v>297</v>
      </c>
      <c r="S173" s="179" t="s">
        <v>162</v>
      </c>
      <c r="T173" s="180" t="s">
        <v>163</v>
      </c>
      <c r="U173" s="158">
        <v>0</v>
      </c>
      <c r="V173" s="158">
        <f>ROUND(E173*U173,2)</f>
        <v>0</v>
      </c>
      <c r="W173" s="158"/>
      <c r="X173" s="158" t="s">
        <v>223</v>
      </c>
      <c r="Y173" s="147"/>
      <c r="Z173" s="147"/>
      <c r="AA173" s="147"/>
      <c r="AB173" s="147"/>
      <c r="AC173" s="147"/>
      <c r="AD173" s="147"/>
      <c r="AE173" s="147"/>
      <c r="AF173" s="147"/>
      <c r="AG173" s="147" t="s">
        <v>224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54">
        <v>51</v>
      </c>
      <c r="B174" s="155" t="s">
        <v>401</v>
      </c>
      <c r="C174" s="195" t="s">
        <v>402</v>
      </c>
      <c r="D174" s="156" t="s">
        <v>0</v>
      </c>
      <c r="E174" s="189"/>
      <c r="F174" s="159"/>
      <c r="G174" s="158">
        <f>ROUND(E174*F174,2)</f>
        <v>0</v>
      </c>
      <c r="H174" s="159"/>
      <c r="I174" s="158">
        <f>ROUND(E174*H174,2)</f>
        <v>0</v>
      </c>
      <c r="J174" s="159"/>
      <c r="K174" s="158">
        <f>ROUND(E174*J174,2)</f>
        <v>0</v>
      </c>
      <c r="L174" s="158">
        <v>21</v>
      </c>
      <c r="M174" s="158">
        <f>G174*(1+L174/100)</f>
        <v>0</v>
      </c>
      <c r="N174" s="157">
        <v>0</v>
      </c>
      <c r="O174" s="157">
        <f>ROUND(E174*N174,2)</f>
        <v>0</v>
      </c>
      <c r="P174" s="157">
        <v>0</v>
      </c>
      <c r="Q174" s="157">
        <f>ROUND(E174*P174,2)</f>
        <v>0</v>
      </c>
      <c r="R174" s="158" t="s">
        <v>305</v>
      </c>
      <c r="S174" s="158" t="s">
        <v>162</v>
      </c>
      <c r="T174" s="158" t="s">
        <v>163</v>
      </c>
      <c r="U174" s="158">
        <v>0</v>
      </c>
      <c r="V174" s="158">
        <f>ROUND(E174*U174,2)</f>
        <v>0</v>
      </c>
      <c r="W174" s="158"/>
      <c r="X174" s="158" t="s">
        <v>284</v>
      </c>
      <c r="Y174" s="147"/>
      <c r="Z174" s="147"/>
      <c r="AA174" s="147"/>
      <c r="AB174" s="147"/>
      <c r="AC174" s="147"/>
      <c r="AD174" s="147"/>
      <c r="AE174" s="147"/>
      <c r="AF174" s="147"/>
      <c r="AG174" s="147" t="s">
        <v>285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54"/>
      <c r="B175" s="155"/>
      <c r="C175" s="256" t="s">
        <v>302</v>
      </c>
      <c r="D175" s="257"/>
      <c r="E175" s="257"/>
      <c r="F175" s="257"/>
      <c r="G175" s="257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47"/>
      <c r="Z175" s="147"/>
      <c r="AA175" s="147"/>
      <c r="AB175" s="147"/>
      <c r="AC175" s="147"/>
      <c r="AD175" s="147"/>
      <c r="AE175" s="147"/>
      <c r="AF175" s="147"/>
      <c r="AG175" s="147" t="s">
        <v>167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x14ac:dyDescent="0.2">
      <c r="A176" s="167" t="s">
        <v>156</v>
      </c>
      <c r="B176" s="168" t="s">
        <v>113</v>
      </c>
      <c r="C176" s="190" t="s">
        <v>114</v>
      </c>
      <c r="D176" s="169"/>
      <c r="E176" s="170"/>
      <c r="F176" s="171"/>
      <c r="G176" s="171">
        <f>SUMIF(AG177:AG196,"&lt;&gt;NOR",G177:G196)</f>
        <v>0</v>
      </c>
      <c r="H176" s="171"/>
      <c r="I176" s="171">
        <f>SUM(I177:I196)</f>
        <v>0</v>
      </c>
      <c r="J176" s="171"/>
      <c r="K176" s="171">
        <f>SUM(K177:K196)</f>
        <v>0</v>
      </c>
      <c r="L176" s="171"/>
      <c r="M176" s="171">
        <f>SUM(M177:M196)</f>
        <v>0</v>
      </c>
      <c r="N176" s="170"/>
      <c r="O176" s="170">
        <f>SUM(O177:O196)</f>
        <v>1.81</v>
      </c>
      <c r="P176" s="170"/>
      <c r="Q176" s="170">
        <f>SUM(Q177:Q196)</f>
        <v>0</v>
      </c>
      <c r="R176" s="171"/>
      <c r="S176" s="171"/>
      <c r="T176" s="172"/>
      <c r="U176" s="166"/>
      <c r="V176" s="166">
        <f>SUM(V177:V196)</f>
        <v>103.41</v>
      </c>
      <c r="W176" s="166"/>
      <c r="X176" s="166"/>
      <c r="AG176" t="s">
        <v>157</v>
      </c>
    </row>
    <row r="177" spans="1:60" ht="22.5" outlineLevel="1" x14ac:dyDescent="0.2">
      <c r="A177" s="174">
        <v>52</v>
      </c>
      <c r="B177" s="175" t="s">
        <v>644</v>
      </c>
      <c r="C177" s="191" t="s">
        <v>645</v>
      </c>
      <c r="D177" s="176" t="s">
        <v>172</v>
      </c>
      <c r="E177" s="177">
        <v>117.48</v>
      </c>
      <c r="F177" s="178"/>
      <c r="G177" s="179">
        <f>ROUND(E177*F177,2)</f>
        <v>0</v>
      </c>
      <c r="H177" s="178"/>
      <c r="I177" s="179">
        <f>ROUND(E177*H177,2)</f>
        <v>0</v>
      </c>
      <c r="J177" s="178"/>
      <c r="K177" s="179">
        <f>ROUND(E177*J177,2)</f>
        <v>0</v>
      </c>
      <c r="L177" s="179">
        <v>21</v>
      </c>
      <c r="M177" s="179">
        <f>G177*(1+L177/100)</f>
        <v>0</v>
      </c>
      <c r="N177" s="177">
        <v>4.0000000000000003E-5</v>
      </c>
      <c r="O177" s="177">
        <f>ROUND(E177*N177,2)</f>
        <v>0</v>
      </c>
      <c r="P177" s="177">
        <v>0</v>
      </c>
      <c r="Q177" s="177">
        <f>ROUND(E177*P177,2)</f>
        <v>0</v>
      </c>
      <c r="R177" s="179" t="s">
        <v>646</v>
      </c>
      <c r="S177" s="179" t="s">
        <v>162</v>
      </c>
      <c r="T177" s="180" t="s">
        <v>163</v>
      </c>
      <c r="U177" s="158">
        <v>7.0000000000000007E-2</v>
      </c>
      <c r="V177" s="158">
        <f>ROUND(E177*U177,2)</f>
        <v>8.2200000000000006</v>
      </c>
      <c r="W177" s="158"/>
      <c r="X177" s="158" t="s">
        <v>164</v>
      </c>
      <c r="Y177" s="147"/>
      <c r="Z177" s="147"/>
      <c r="AA177" s="147"/>
      <c r="AB177" s="147"/>
      <c r="AC177" s="147"/>
      <c r="AD177" s="147"/>
      <c r="AE177" s="147"/>
      <c r="AF177" s="147"/>
      <c r="AG177" s="147" t="s">
        <v>165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54"/>
      <c r="B178" s="155"/>
      <c r="C178" s="192" t="s">
        <v>647</v>
      </c>
      <c r="D178" s="160"/>
      <c r="E178" s="161">
        <v>23.2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47"/>
      <c r="Z178" s="147"/>
      <c r="AA178" s="147"/>
      <c r="AB178" s="147"/>
      <c r="AC178" s="147"/>
      <c r="AD178" s="147"/>
      <c r="AE178" s="147"/>
      <c r="AF178" s="147"/>
      <c r="AG178" s="147" t="s">
        <v>169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/>
      <c r="B179" s="155"/>
      <c r="C179" s="192" t="s">
        <v>648</v>
      </c>
      <c r="D179" s="160"/>
      <c r="E179" s="161">
        <v>8</v>
      </c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47"/>
      <c r="Z179" s="147"/>
      <c r="AA179" s="147"/>
      <c r="AB179" s="147"/>
      <c r="AC179" s="147"/>
      <c r="AD179" s="147"/>
      <c r="AE179" s="147"/>
      <c r="AF179" s="147"/>
      <c r="AG179" s="147" t="s">
        <v>169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54"/>
      <c r="B180" s="155"/>
      <c r="C180" s="192" t="s">
        <v>649</v>
      </c>
      <c r="D180" s="160"/>
      <c r="E180" s="161">
        <v>8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47"/>
      <c r="Z180" s="147"/>
      <c r="AA180" s="147"/>
      <c r="AB180" s="147"/>
      <c r="AC180" s="147"/>
      <c r="AD180" s="147"/>
      <c r="AE180" s="147"/>
      <c r="AF180" s="147"/>
      <c r="AG180" s="147" t="s">
        <v>169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54"/>
      <c r="B181" s="155"/>
      <c r="C181" s="192" t="s">
        <v>650</v>
      </c>
      <c r="D181" s="160"/>
      <c r="E181" s="161">
        <v>9.1999999999999993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47"/>
      <c r="Z181" s="147"/>
      <c r="AA181" s="147"/>
      <c r="AB181" s="147"/>
      <c r="AC181" s="147"/>
      <c r="AD181" s="147"/>
      <c r="AE181" s="147"/>
      <c r="AF181" s="147"/>
      <c r="AG181" s="147" t="s">
        <v>169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54"/>
      <c r="B182" s="155"/>
      <c r="C182" s="192" t="s">
        <v>651</v>
      </c>
      <c r="D182" s="160"/>
      <c r="E182" s="161">
        <v>22.3</v>
      </c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47"/>
      <c r="Z182" s="147"/>
      <c r="AA182" s="147"/>
      <c r="AB182" s="147"/>
      <c r="AC182" s="147"/>
      <c r="AD182" s="147"/>
      <c r="AE182" s="147"/>
      <c r="AF182" s="147"/>
      <c r="AG182" s="147" t="s">
        <v>169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54"/>
      <c r="B183" s="155"/>
      <c r="C183" s="192" t="s">
        <v>652</v>
      </c>
      <c r="D183" s="160"/>
      <c r="E183" s="161">
        <v>21.58</v>
      </c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47"/>
      <c r="Z183" s="147"/>
      <c r="AA183" s="147"/>
      <c r="AB183" s="147"/>
      <c r="AC183" s="147"/>
      <c r="AD183" s="147"/>
      <c r="AE183" s="147"/>
      <c r="AF183" s="147"/>
      <c r="AG183" s="147" t="s">
        <v>169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54"/>
      <c r="B184" s="155"/>
      <c r="C184" s="192" t="s">
        <v>653</v>
      </c>
      <c r="D184" s="160"/>
      <c r="E184" s="161">
        <v>16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47"/>
      <c r="Z184" s="147"/>
      <c r="AA184" s="147"/>
      <c r="AB184" s="147"/>
      <c r="AC184" s="147"/>
      <c r="AD184" s="147"/>
      <c r="AE184" s="147"/>
      <c r="AF184" s="147"/>
      <c r="AG184" s="147" t="s">
        <v>169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54"/>
      <c r="B185" s="155"/>
      <c r="C185" s="192" t="s">
        <v>654</v>
      </c>
      <c r="D185" s="160"/>
      <c r="E185" s="161">
        <v>9.1999999999999993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47"/>
      <c r="Z185" s="147"/>
      <c r="AA185" s="147"/>
      <c r="AB185" s="147"/>
      <c r="AC185" s="147"/>
      <c r="AD185" s="147"/>
      <c r="AE185" s="147"/>
      <c r="AF185" s="147"/>
      <c r="AG185" s="147" t="s">
        <v>169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81">
        <v>53</v>
      </c>
      <c r="B186" s="182" t="s">
        <v>655</v>
      </c>
      <c r="C186" s="193" t="s">
        <v>656</v>
      </c>
      <c r="D186" s="183" t="s">
        <v>177</v>
      </c>
      <c r="E186" s="184">
        <v>7</v>
      </c>
      <c r="F186" s="185"/>
      <c r="G186" s="186">
        <f>ROUND(E186*F186,2)</f>
        <v>0</v>
      </c>
      <c r="H186" s="185"/>
      <c r="I186" s="186">
        <f>ROUND(E186*H186,2)</f>
        <v>0</v>
      </c>
      <c r="J186" s="185"/>
      <c r="K186" s="186">
        <f>ROUND(E186*J186,2)</f>
        <v>0</v>
      </c>
      <c r="L186" s="186">
        <v>21</v>
      </c>
      <c r="M186" s="186">
        <f>G186*(1+L186/100)</f>
        <v>0</v>
      </c>
      <c r="N186" s="184">
        <v>0</v>
      </c>
      <c r="O186" s="184">
        <f>ROUND(E186*N186,2)</f>
        <v>0</v>
      </c>
      <c r="P186" s="184">
        <v>0</v>
      </c>
      <c r="Q186" s="184">
        <f>ROUND(E186*P186,2)</f>
        <v>0</v>
      </c>
      <c r="R186" s="186"/>
      <c r="S186" s="186" t="s">
        <v>178</v>
      </c>
      <c r="T186" s="187" t="s">
        <v>179</v>
      </c>
      <c r="U186" s="158">
        <v>0</v>
      </c>
      <c r="V186" s="158">
        <f>ROUND(E186*U186,2)</f>
        <v>0</v>
      </c>
      <c r="W186" s="158"/>
      <c r="X186" s="158" t="s">
        <v>164</v>
      </c>
      <c r="Y186" s="147"/>
      <c r="Z186" s="147"/>
      <c r="AA186" s="147"/>
      <c r="AB186" s="147"/>
      <c r="AC186" s="147"/>
      <c r="AD186" s="147"/>
      <c r="AE186" s="147"/>
      <c r="AF186" s="147"/>
      <c r="AG186" s="147" t="s">
        <v>165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4">
        <v>54</v>
      </c>
      <c r="B187" s="175" t="s">
        <v>657</v>
      </c>
      <c r="C187" s="191" t="s">
        <v>658</v>
      </c>
      <c r="D187" s="176" t="s">
        <v>160</v>
      </c>
      <c r="E187" s="177">
        <v>76.709999999999994</v>
      </c>
      <c r="F187" s="178"/>
      <c r="G187" s="179">
        <f>ROUND(E187*F187,2)</f>
        <v>0</v>
      </c>
      <c r="H187" s="178"/>
      <c r="I187" s="179">
        <f>ROUND(E187*H187,2)</f>
        <v>0</v>
      </c>
      <c r="J187" s="178"/>
      <c r="K187" s="179">
        <f>ROUND(E187*J187,2)</f>
        <v>0</v>
      </c>
      <c r="L187" s="179">
        <v>21</v>
      </c>
      <c r="M187" s="179">
        <f>G187*(1+L187/100)</f>
        <v>0</v>
      </c>
      <c r="N187" s="177">
        <v>2.8400000000000001E-3</v>
      </c>
      <c r="O187" s="177">
        <f>ROUND(E187*N187,2)</f>
        <v>0.22</v>
      </c>
      <c r="P187" s="177">
        <v>0</v>
      </c>
      <c r="Q187" s="177">
        <f>ROUND(E187*P187,2)</f>
        <v>0</v>
      </c>
      <c r="R187" s="179" t="s">
        <v>659</v>
      </c>
      <c r="S187" s="179" t="s">
        <v>162</v>
      </c>
      <c r="T187" s="180" t="s">
        <v>163</v>
      </c>
      <c r="U187" s="158">
        <v>1.24089</v>
      </c>
      <c r="V187" s="158">
        <f>ROUND(E187*U187,2)</f>
        <v>95.19</v>
      </c>
      <c r="W187" s="158"/>
      <c r="X187" s="158" t="s">
        <v>660</v>
      </c>
      <c r="Y187" s="147"/>
      <c r="Z187" s="147"/>
      <c r="AA187" s="147"/>
      <c r="AB187" s="147"/>
      <c r="AC187" s="147"/>
      <c r="AD187" s="147"/>
      <c r="AE187" s="147"/>
      <c r="AF187" s="147"/>
      <c r="AG187" s="147" t="s">
        <v>661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54"/>
      <c r="B188" s="155"/>
      <c r="C188" s="192" t="s">
        <v>662</v>
      </c>
      <c r="D188" s="160"/>
      <c r="E188" s="161">
        <v>47.58</v>
      </c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47"/>
      <c r="Z188" s="147"/>
      <c r="AA188" s="147"/>
      <c r="AB188" s="147"/>
      <c r="AC188" s="147"/>
      <c r="AD188" s="147"/>
      <c r="AE188" s="147"/>
      <c r="AF188" s="147"/>
      <c r="AG188" s="147" t="s">
        <v>169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54"/>
      <c r="B189" s="155"/>
      <c r="C189" s="192" t="s">
        <v>663</v>
      </c>
      <c r="D189" s="160"/>
      <c r="E189" s="161">
        <v>19.5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47"/>
      <c r="Z189" s="147"/>
      <c r="AA189" s="147"/>
      <c r="AB189" s="147"/>
      <c r="AC189" s="147"/>
      <c r="AD189" s="147"/>
      <c r="AE189" s="147"/>
      <c r="AF189" s="147"/>
      <c r="AG189" s="147" t="s">
        <v>169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54"/>
      <c r="B190" s="155"/>
      <c r="C190" s="192" t="s">
        <v>664</v>
      </c>
      <c r="D190" s="160"/>
      <c r="E190" s="161">
        <v>7.23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47"/>
      <c r="Z190" s="147"/>
      <c r="AA190" s="147"/>
      <c r="AB190" s="147"/>
      <c r="AC190" s="147"/>
      <c r="AD190" s="147"/>
      <c r="AE190" s="147"/>
      <c r="AF190" s="147"/>
      <c r="AG190" s="147" t="s">
        <v>169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54"/>
      <c r="B191" s="155"/>
      <c r="C191" s="192" t="s">
        <v>665</v>
      </c>
      <c r="D191" s="160"/>
      <c r="E191" s="161">
        <v>2.4</v>
      </c>
      <c r="F191" s="158"/>
      <c r="G191" s="1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47"/>
      <c r="Z191" s="147"/>
      <c r="AA191" s="147"/>
      <c r="AB191" s="147"/>
      <c r="AC191" s="147"/>
      <c r="AD191" s="147"/>
      <c r="AE191" s="147"/>
      <c r="AF191" s="147"/>
      <c r="AG191" s="147" t="s">
        <v>169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ht="22.5" outlineLevel="1" x14ac:dyDescent="0.2">
      <c r="A192" s="174">
        <v>55</v>
      </c>
      <c r="B192" s="175" t="s">
        <v>666</v>
      </c>
      <c r="C192" s="191" t="s">
        <v>667</v>
      </c>
      <c r="D192" s="176" t="s">
        <v>160</v>
      </c>
      <c r="E192" s="177">
        <v>82.846800000000002</v>
      </c>
      <c r="F192" s="178"/>
      <c r="G192" s="179">
        <f>ROUND(E192*F192,2)</f>
        <v>0</v>
      </c>
      <c r="H192" s="178"/>
      <c r="I192" s="179">
        <f>ROUND(E192*H192,2)</f>
        <v>0</v>
      </c>
      <c r="J192" s="178"/>
      <c r="K192" s="179">
        <f>ROUND(E192*J192,2)</f>
        <v>0</v>
      </c>
      <c r="L192" s="179">
        <v>21</v>
      </c>
      <c r="M192" s="179">
        <f>G192*(1+L192/100)</f>
        <v>0</v>
      </c>
      <c r="N192" s="177">
        <v>1.9199999999999998E-2</v>
      </c>
      <c r="O192" s="177">
        <f>ROUND(E192*N192,2)</f>
        <v>1.59</v>
      </c>
      <c r="P192" s="177">
        <v>0</v>
      </c>
      <c r="Q192" s="177">
        <f>ROUND(E192*P192,2)</f>
        <v>0</v>
      </c>
      <c r="R192" s="179" t="s">
        <v>297</v>
      </c>
      <c r="S192" s="179" t="s">
        <v>162</v>
      </c>
      <c r="T192" s="180" t="s">
        <v>163</v>
      </c>
      <c r="U192" s="158">
        <v>0</v>
      </c>
      <c r="V192" s="158">
        <f>ROUND(E192*U192,2)</f>
        <v>0</v>
      </c>
      <c r="W192" s="158"/>
      <c r="X192" s="158" t="s">
        <v>223</v>
      </c>
      <c r="Y192" s="147"/>
      <c r="Z192" s="147"/>
      <c r="AA192" s="147"/>
      <c r="AB192" s="147"/>
      <c r="AC192" s="147"/>
      <c r="AD192" s="147"/>
      <c r="AE192" s="147"/>
      <c r="AF192" s="147"/>
      <c r="AG192" s="147" t="s">
        <v>224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54"/>
      <c r="B193" s="155"/>
      <c r="C193" s="192" t="s">
        <v>668</v>
      </c>
      <c r="D193" s="160"/>
      <c r="E193" s="161">
        <v>76.709999999999994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47"/>
      <c r="Z193" s="147"/>
      <c r="AA193" s="147"/>
      <c r="AB193" s="147"/>
      <c r="AC193" s="147"/>
      <c r="AD193" s="147"/>
      <c r="AE193" s="147"/>
      <c r="AF193" s="147"/>
      <c r="AG193" s="147" t="s">
        <v>169</v>
      </c>
      <c r="AH193" s="147">
        <v>5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1" x14ac:dyDescent="0.2">
      <c r="A194" s="154"/>
      <c r="B194" s="155"/>
      <c r="C194" s="194" t="s">
        <v>669</v>
      </c>
      <c r="D194" s="162"/>
      <c r="E194" s="163">
        <v>6.1368</v>
      </c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47"/>
      <c r="Z194" s="147"/>
      <c r="AA194" s="147"/>
      <c r="AB194" s="147"/>
      <c r="AC194" s="147"/>
      <c r="AD194" s="147"/>
      <c r="AE194" s="147"/>
      <c r="AF194" s="147"/>
      <c r="AG194" s="147" t="s">
        <v>169</v>
      </c>
      <c r="AH194" s="147">
        <v>4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54">
        <v>56</v>
      </c>
      <c r="B195" s="155" t="s">
        <v>670</v>
      </c>
      <c r="C195" s="195" t="s">
        <v>671</v>
      </c>
      <c r="D195" s="156" t="s">
        <v>0</v>
      </c>
      <c r="E195" s="189"/>
      <c r="F195" s="159"/>
      <c r="G195" s="158">
        <f>ROUND(E195*F195,2)</f>
        <v>0</v>
      </c>
      <c r="H195" s="159"/>
      <c r="I195" s="158">
        <f>ROUND(E195*H195,2)</f>
        <v>0</v>
      </c>
      <c r="J195" s="159"/>
      <c r="K195" s="158">
        <f>ROUND(E195*J195,2)</f>
        <v>0</v>
      </c>
      <c r="L195" s="158">
        <v>21</v>
      </c>
      <c r="M195" s="158">
        <f>G195*(1+L195/100)</f>
        <v>0</v>
      </c>
      <c r="N195" s="157">
        <v>0</v>
      </c>
      <c r="O195" s="157">
        <f>ROUND(E195*N195,2)</f>
        <v>0</v>
      </c>
      <c r="P195" s="157">
        <v>0</v>
      </c>
      <c r="Q195" s="157">
        <f>ROUND(E195*P195,2)</f>
        <v>0</v>
      </c>
      <c r="R195" s="158" t="s">
        <v>646</v>
      </c>
      <c r="S195" s="158" t="s">
        <v>162</v>
      </c>
      <c r="T195" s="158" t="s">
        <v>163</v>
      </c>
      <c r="U195" s="158">
        <v>0</v>
      </c>
      <c r="V195" s="158">
        <f>ROUND(E195*U195,2)</f>
        <v>0</v>
      </c>
      <c r="W195" s="158"/>
      <c r="X195" s="158" t="s">
        <v>284</v>
      </c>
      <c r="Y195" s="147"/>
      <c r="Z195" s="147"/>
      <c r="AA195" s="147"/>
      <c r="AB195" s="147"/>
      <c r="AC195" s="147"/>
      <c r="AD195" s="147"/>
      <c r="AE195" s="147"/>
      <c r="AF195" s="147"/>
      <c r="AG195" s="147" t="s">
        <v>285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54"/>
      <c r="B196" s="155"/>
      <c r="C196" s="256" t="s">
        <v>302</v>
      </c>
      <c r="D196" s="257"/>
      <c r="E196" s="257"/>
      <c r="F196" s="257"/>
      <c r="G196" s="257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47"/>
      <c r="Z196" s="147"/>
      <c r="AA196" s="147"/>
      <c r="AB196" s="147"/>
      <c r="AC196" s="147"/>
      <c r="AD196" s="147"/>
      <c r="AE196" s="147"/>
      <c r="AF196" s="147"/>
      <c r="AG196" s="147" t="s">
        <v>167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x14ac:dyDescent="0.2">
      <c r="A197" s="167" t="s">
        <v>156</v>
      </c>
      <c r="B197" s="168" t="s">
        <v>115</v>
      </c>
      <c r="C197" s="190" t="s">
        <v>116</v>
      </c>
      <c r="D197" s="169"/>
      <c r="E197" s="170"/>
      <c r="F197" s="171"/>
      <c r="G197" s="171">
        <f>SUMIF(AG198:AG200,"&lt;&gt;NOR",G198:G200)</f>
        <v>0</v>
      </c>
      <c r="H197" s="171"/>
      <c r="I197" s="171">
        <f>SUM(I198:I200)</f>
        <v>0</v>
      </c>
      <c r="J197" s="171"/>
      <c r="K197" s="171">
        <f>SUM(K198:K200)</f>
        <v>0</v>
      </c>
      <c r="L197" s="171"/>
      <c r="M197" s="171">
        <f>SUM(M198:M200)</f>
        <v>0</v>
      </c>
      <c r="N197" s="170"/>
      <c r="O197" s="170">
        <f>SUM(O198:O200)</f>
        <v>1.01</v>
      </c>
      <c r="P197" s="170"/>
      <c r="Q197" s="170">
        <f>SUM(Q198:Q200)</f>
        <v>0</v>
      </c>
      <c r="R197" s="171"/>
      <c r="S197" s="171"/>
      <c r="T197" s="172"/>
      <c r="U197" s="166"/>
      <c r="V197" s="166">
        <f>SUM(V198:V200)</f>
        <v>24.35</v>
      </c>
      <c r="W197" s="166"/>
      <c r="X197" s="166"/>
      <c r="AG197" t="s">
        <v>157</v>
      </c>
    </row>
    <row r="198" spans="1:60" outlineLevel="1" x14ac:dyDescent="0.2">
      <c r="A198" s="174">
        <v>57</v>
      </c>
      <c r="B198" s="175" t="s">
        <v>672</v>
      </c>
      <c r="C198" s="191" t="s">
        <v>673</v>
      </c>
      <c r="D198" s="176" t="s">
        <v>177</v>
      </c>
      <c r="E198" s="177">
        <v>50</v>
      </c>
      <c r="F198" s="178"/>
      <c r="G198" s="179">
        <f>ROUND(E198*F198,2)</f>
        <v>0</v>
      </c>
      <c r="H198" s="178"/>
      <c r="I198" s="179">
        <f>ROUND(E198*H198,2)</f>
        <v>0</v>
      </c>
      <c r="J198" s="178"/>
      <c r="K198" s="179">
        <f>ROUND(E198*J198,2)</f>
        <v>0</v>
      </c>
      <c r="L198" s="179">
        <v>21</v>
      </c>
      <c r="M198" s="179">
        <f>G198*(1+L198/100)</f>
        <v>0</v>
      </c>
      <c r="N198" s="177">
        <v>2.0289999999999999E-2</v>
      </c>
      <c r="O198" s="177">
        <f>ROUND(E198*N198,2)</f>
        <v>1.01</v>
      </c>
      <c r="P198" s="177">
        <v>0</v>
      </c>
      <c r="Q198" s="177">
        <f>ROUND(E198*P198,2)</f>
        <v>0</v>
      </c>
      <c r="R198" s="179" t="s">
        <v>674</v>
      </c>
      <c r="S198" s="179" t="s">
        <v>162</v>
      </c>
      <c r="T198" s="180" t="s">
        <v>163</v>
      </c>
      <c r="U198" s="158">
        <v>0.48699999999999999</v>
      </c>
      <c r="V198" s="158">
        <f>ROUND(E198*U198,2)</f>
        <v>24.35</v>
      </c>
      <c r="W198" s="158"/>
      <c r="X198" s="158" t="s">
        <v>164</v>
      </c>
      <c r="Y198" s="147"/>
      <c r="Z198" s="147"/>
      <c r="AA198" s="147"/>
      <c r="AB198" s="147"/>
      <c r="AC198" s="147"/>
      <c r="AD198" s="147"/>
      <c r="AE198" s="147"/>
      <c r="AF198" s="147"/>
      <c r="AG198" s="147" t="s">
        <v>165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54">
        <v>58</v>
      </c>
      <c r="B199" s="155" t="s">
        <v>675</v>
      </c>
      <c r="C199" s="195" t="s">
        <v>676</v>
      </c>
      <c r="D199" s="156" t="s">
        <v>0</v>
      </c>
      <c r="E199" s="189"/>
      <c r="F199" s="159"/>
      <c r="G199" s="158">
        <f>ROUND(E199*F199,2)</f>
        <v>0</v>
      </c>
      <c r="H199" s="159"/>
      <c r="I199" s="158">
        <f>ROUND(E199*H199,2)</f>
        <v>0</v>
      </c>
      <c r="J199" s="159"/>
      <c r="K199" s="158">
        <f>ROUND(E199*J199,2)</f>
        <v>0</v>
      </c>
      <c r="L199" s="158">
        <v>21</v>
      </c>
      <c r="M199" s="158">
        <f>G199*(1+L199/100)</f>
        <v>0</v>
      </c>
      <c r="N199" s="157">
        <v>0</v>
      </c>
      <c r="O199" s="157">
        <f>ROUND(E199*N199,2)</f>
        <v>0</v>
      </c>
      <c r="P199" s="157">
        <v>0</v>
      </c>
      <c r="Q199" s="157">
        <f>ROUND(E199*P199,2)</f>
        <v>0</v>
      </c>
      <c r="R199" s="158" t="s">
        <v>674</v>
      </c>
      <c r="S199" s="158" t="s">
        <v>162</v>
      </c>
      <c r="T199" s="158" t="s">
        <v>163</v>
      </c>
      <c r="U199" s="158">
        <v>0</v>
      </c>
      <c r="V199" s="158">
        <f>ROUND(E199*U199,2)</f>
        <v>0</v>
      </c>
      <c r="W199" s="158"/>
      <c r="X199" s="158" t="s">
        <v>284</v>
      </c>
      <c r="Y199" s="147"/>
      <c r="Z199" s="147"/>
      <c r="AA199" s="147"/>
      <c r="AB199" s="147"/>
      <c r="AC199" s="147"/>
      <c r="AD199" s="147"/>
      <c r="AE199" s="147"/>
      <c r="AF199" s="147"/>
      <c r="AG199" s="147" t="s">
        <v>285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54"/>
      <c r="B200" s="155"/>
      <c r="C200" s="256" t="s">
        <v>302</v>
      </c>
      <c r="D200" s="257"/>
      <c r="E200" s="257"/>
      <c r="F200" s="257"/>
      <c r="G200" s="257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47"/>
      <c r="Z200" s="147"/>
      <c r="AA200" s="147"/>
      <c r="AB200" s="147"/>
      <c r="AC200" s="147"/>
      <c r="AD200" s="147"/>
      <c r="AE200" s="147"/>
      <c r="AF200" s="147"/>
      <c r="AG200" s="147" t="s">
        <v>167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x14ac:dyDescent="0.2">
      <c r="A201" s="167" t="s">
        <v>156</v>
      </c>
      <c r="B201" s="168" t="s">
        <v>119</v>
      </c>
      <c r="C201" s="190" t="s">
        <v>120</v>
      </c>
      <c r="D201" s="169"/>
      <c r="E201" s="170"/>
      <c r="F201" s="171"/>
      <c r="G201" s="171">
        <f>SUMIF(AG202:AG220,"&lt;&gt;NOR",G202:G220)</f>
        <v>0</v>
      </c>
      <c r="H201" s="171"/>
      <c r="I201" s="171">
        <f>SUM(I202:I220)</f>
        <v>0</v>
      </c>
      <c r="J201" s="171"/>
      <c r="K201" s="171">
        <f>SUM(K202:K220)</f>
        <v>0</v>
      </c>
      <c r="L201" s="171"/>
      <c r="M201" s="171">
        <f>SUM(M202:M220)</f>
        <v>0</v>
      </c>
      <c r="N201" s="170"/>
      <c r="O201" s="170">
        <f>SUM(O202:O220)</f>
        <v>9.3099999999999987</v>
      </c>
      <c r="P201" s="170"/>
      <c r="Q201" s="170">
        <f>SUM(Q202:Q220)</f>
        <v>0</v>
      </c>
      <c r="R201" s="171"/>
      <c r="S201" s="171"/>
      <c r="T201" s="172"/>
      <c r="U201" s="166"/>
      <c r="V201" s="166">
        <f>SUM(V202:V220)</f>
        <v>171.15</v>
      </c>
      <c r="W201" s="166"/>
      <c r="X201" s="166"/>
      <c r="AG201" t="s">
        <v>157</v>
      </c>
    </row>
    <row r="202" spans="1:60" outlineLevel="1" x14ac:dyDescent="0.2">
      <c r="A202" s="174">
        <v>59</v>
      </c>
      <c r="B202" s="175" t="s">
        <v>677</v>
      </c>
      <c r="C202" s="191" t="s">
        <v>678</v>
      </c>
      <c r="D202" s="176" t="s">
        <v>172</v>
      </c>
      <c r="E202" s="177">
        <v>117.48</v>
      </c>
      <c r="F202" s="178"/>
      <c r="G202" s="179">
        <f>ROUND(E202*F202,2)</f>
        <v>0</v>
      </c>
      <c r="H202" s="178"/>
      <c r="I202" s="179">
        <f>ROUND(E202*H202,2)</f>
        <v>0</v>
      </c>
      <c r="J202" s="178"/>
      <c r="K202" s="179">
        <f>ROUND(E202*J202,2)</f>
        <v>0</v>
      </c>
      <c r="L202" s="179">
        <v>21</v>
      </c>
      <c r="M202" s="179">
        <f>G202*(1+L202/100)</f>
        <v>0</v>
      </c>
      <c r="N202" s="177">
        <v>1.7000000000000001E-4</v>
      </c>
      <c r="O202" s="177">
        <f>ROUND(E202*N202,2)</f>
        <v>0.02</v>
      </c>
      <c r="P202" s="177">
        <v>0</v>
      </c>
      <c r="Q202" s="177">
        <f>ROUND(E202*P202,2)</f>
        <v>0</v>
      </c>
      <c r="R202" s="179" t="s">
        <v>646</v>
      </c>
      <c r="S202" s="179" t="s">
        <v>162</v>
      </c>
      <c r="T202" s="180" t="s">
        <v>163</v>
      </c>
      <c r="U202" s="158">
        <v>0.12</v>
      </c>
      <c r="V202" s="158">
        <f>ROUND(E202*U202,2)</f>
        <v>14.1</v>
      </c>
      <c r="W202" s="158"/>
      <c r="X202" s="158" t="s">
        <v>164</v>
      </c>
      <c r="Y202" s="147"/>
      <c r="Z202" s="147"/>
      <c r="AA202" s="147"/>
      <c r="AB202" s="147"/>
      <c r="AC202" s="147"/>
      <c r="AD202" s="147"/>
      <c r="AE202" s="147"/>
      <c r="AF202" s="147"/>
      <c r="AG202" s="147" t="s">
        <v>165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54"/>
      <c r="B203" s="155"/>
      <c r="C203" s="192" t="s">
        <v>647</v>
      </c>
      <c r="D203" s="160"/>
      <c r="E203" s="161">
        <v>23.2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47"/>
      <c r="Z203" s="147"/>
      <c r="AA203" s="147"/>
      <c r="AB203" s="147"/>
      <c r="AC203" s="147"/>
      <c r="AD203" s="147"/>
      <c r="AE203" s="147"/>
      <c r="AF203" s="147"/>
      <c r="AG203" s="147" t="s">
        <v>169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54"/>
      <c r="B204" s="155"/>
      <c r="C204" s="192" t="s">
        <v>679</v>
      </c>
      <c r="D204" s="160"/>
      <c r="E204" s="161">
        <v>16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47"/>
      <c r="Z204" s="147"/>
      <c r="AA204" s="147"/>
      <c r="AB204" s="147"/>
      <c r="AC204" s="147"/>
      <c r="AD204" s="147"/>
      <c r="AE204" s="147"/>
      <c r="AF204" s="147"/>
      <c r="AG204" s="147" t="s">
        <v>169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1" x14ac:dyDescent="0.2">
      <c r="A205" s="154"/>
      <c r="B205" s="155"/>
      <c r="C205" s="192" t="s">
        <v>650</v>
      </c>
      <c r="D205" s="160"/>
      <c r="E205" s="161">
        <v>9.1999999999999993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47"/>
      <c r="Z205" s="147"/>
      <c r="AA205" s="147"/>
      <c r="AB205" s="147"/>
      <c r="AC205" s="147"/>
      <c r="AD205" s="147"/>
      <c r="AE205" s="147"/>
      <c r="AF205" s="147"/>
      <c r="AG205" s="147" t="s">
        <v>169</v>
      </c>
      <c r="AH205" s="147">
        <v>0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54"/>
      <c r="B206" s="155"/>
      <c r="C206" s="192" t="s">
        <v>651</v>
      </c>
      <c r="D206" s="160"/>
      <c r="E206" s="161">
        <v>22.3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47"/>
      <c r="Z206" s="147"/>
      <c r="AA206" s="147"/>
      <c r="AB206" s="147"/>
      <c r="AC206" s="147"/>
      <c r="AD206" s="147"/>
      <c r="AE206" s="147"/>
      <c r="AF206" s="147"/>
      <c r="AG206" s="147" t="s">
        <v>169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54"/>
      <c r="B207" s="155"/>
      <c r="C207" s="192" t="s">
        <v>652</v>
      </c>
      <c r="D207" s="160"/>
      <c r="E207" s="161">
        <v>21.58</v>
      </c>
      <c r="F207" s="158"/>
      <c r="G207" s="158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47"/>
      <c r="Z207" s="147"/>
      <c r="AA207" s="147"/>
      <c r="AB207" s="147"/>
      <c r="AC207" s="147"/>
      <c r="AD207" s="147"/>
      <c r="AE207" s="147"/>
      <c r="AF207" s="147"/>
      <c r="AG207" s="147" t="s">
        <v>169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54"/>
      <c r="B208" s="155"/>
      <c r="C208" s="192" t="s">
        <v>653</v>
      </c>
      <c r="D208" s="160"/>
      <c r="E208" s="161">
        <v>16</v>
      </c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47"/>
      <c r="Z208" s="147"/>
      <c r="AA208" s="147"/>
      <c r="AB208" s="147"/>
      <c r="AC208" s="147"/>
      <c r="AD208" s="147"/>
      <c r="AE208" s="147"/>
      <c r="AF208" s="147"/>
      <c r="AG208" s="147" t="s">
        <v>169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54"/>
      <c r="B209" s="155"/>
      <c r="C209" s="192" t="s">
        <v>654</v>
      </c>
      <c r="D209" s="160"/>
      <c r="E209" s="161">
        <v>9.1999999999999993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47"/>
      <c r="Z209" s="147"/>
      <c r="AA209" s="147"/>
      <c r="AB209" s="147"/>
      <c r="AC209" s="147"/>
      <c r="AD209" s="147"/>
      <c r="AE209" s="147"/>
      <c r="AF209" s="147"/>
      <c r="AG209" s="147" t="s">
        <v>169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74">
        <v>60</v>
      </c>
      <c r="B210" s="175" t="s">
        <v>680</v>
      </c>
      <c r="C210" s="191" t="s">
        <v>681</v>
      </c>
      <c r="D210" s="176" t="s">
        <v>160</v>
      </c>
      <c r="E210" s="177">
        <v>113.80800000000001</v>
      </c>
      <c r="F210" s="178"/>
      <c r="G210" s="179">
        <f>ROUND(E210*F210,2)</f>
        <v>0</v>
      </c>
      <c r="H210" s="178"/>
      <c r="I210" s="179">
        <f>ROUND(E210*H210,2)</f>
        <v>0</v>
      </c>
      <c r="J210" s="178"/>
      <c r="K210" s="179">
        <f>ROUND(E210*J210,2)</f>
        <v>0</v>
      </c>
      <c r="L210" s="179">
        <v>21</v>
      </c>
      <c r="M210" s="179">
        <f>G210*(1+L210/100)</f>
        <v>0</v>
      </c>
      <c r="N210" s="177">
        <v>6.6949999999999996E-2</v>
      </c>
      <c r="O210" s="177">
        <f>ROUND(E210*N210,2)</f>
        <v>7.62</v>
      </c>
      <c r="P210" s="177">
        <v>0</v>
      </c>
      <c r="Q210" s="177">
        <f>ROUND(E210*P210,2)</f>
        <v>0</v>
      </c>
      <c r="R210" s="179" t="s">
        <v>659</v>
      </c>
      <c r="S210" s="179" t="s">
        <v>162</v>
      </c>
      <c r="T210" s="180" t="s">
        <v>163</v>
      </c>
      <c r="U210" s="158">
        <v>1.3799399999999999</v>
      </c>
      <c r="V210" s="158">
        <f>ROUND(E210*U210,2)</f>
        <v>157.05000000000001</v>
      </c>
      <c r="W210" s="158"/>
      <c r="X210" s="158" t="s">
        <v>660</v>
      </c>
      <c r="Y210" s="147"/>
      <c r="Z210" s="147"/>
      <c r="AA210" s="147"/>
      <c r="AB210" s="147"/>
      <c r="AC210" s="147"/>
      <c r="AD210" s="147"/>
      <c r="AE210" s="147"/>
      <c r="AF210" s="147"/>
      <c r="AG210" s="147" t="s">
        <v>661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54"/>
      <c r="B211" s="155"/>
      <c r="C211" s="258" t="s">
        <v>682</v>
      </c>
      <c r="D211" s="259"/>
      <c r="E211" s="259"/>
      <c r="F211" s="259"/>
      <c r="G211" s="259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47"/>
      <c r="Z211" s="147"/>
      <c r="AA211" s="147"/>
      <c r="AB211" s="147"/>
      <c r="AC211" s="147"/>
      <c r="AD211" s="147"/>
      <c r="AE211" s="147"/>
      <c r="AF211" s="147"/>
      <c r="AG211" s="147" t="s">
        <v>167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88" t="str">
        <f>C211</f>
        <v>z dlaždic keramických kladených do malty, včetně spárování a podílu práce v omezeném prostoru a na malých plochách.</v>
      </c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54"/>
      <c r="B212" s="155"/>
      <c r="C212" s="192" t="s">
        <v>513</v>
      </c>
      <c r="D212" s="160"/>
      <c r="E212" s="161">
        <v>28.8</v>
      </c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47"/>
      <c r="Z212" s="147"/>
      <c r="AA212" s="147"/>
      <c r="AB212" s="147"/>
      <c r="AC212" s="147"/>
      <c r="AD212" s="147"/>
      <c r="AE212" s="147"/>
      <c r="AF212" s="147"/>
      <c r="AG212" s="147" t="s">
        <v>169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54"/>
      <c r="B213" s="155"/>
      <c r="C213" s="192" t="s">
        <v>514</v>
      </c>
      <c r="D213" s="160"/>
      <c r="E213" s="161">
        <v>12.6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47"/>
      <c r="Z213" s="147"/>
      <c r="AA213" s="147"/>
      <c r="AB213" s="147"/>
      <c r="AC213" s="147"/>
      <c r="AD213" s="147"/>
      <c r="AE213" s="147"/>
      <c r="AF213" s="147"/>
      <c r="AG213" s="147" t="s">
        <v>169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54"/>
      <c r="B214" s="155"/>
      <c r="C214" s="192" t="s">
        <v>528</v>
      </c>
      <c r="D214" s="160"/>
      <c r="E214" s="161">
        <v>40.008000000000003</v>
      </c>
      <c r="F214" s="158"/>
      <c r="G214" s="158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47"/>
      <c r="Z214" s="147"/>
      <c r="AA214" s="147"/>
      <c r="AB214" s="147"/>
      <c r="AC214" s="147"/>
      <c r="AD214" s="147"/>
      <c r="AE214" s="147"/>
      <c r="AF214" s="147"/>
      <c r="AG214" s="147" t="s">
        <v>169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54"/>
      <c r="B215" s="155"/>
      <c r="C215" s="192" t="s">
        <v>683</v>
      </c>
      <c r="D215" s="160"/>
      <c r="E215" s="161">
        <v>20.399999999999999</v>
      </c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47"/>
      <c r="Z215" s="147"/>
      <c r="AA215" s="147"/>
      <c r="AB215" s="147"/>
      <c r="AC215" s="147"/>
      <c r="AD215" s="147"/>
      <c r="AE215" s="147"/>
      <c r="AF215" s="147"/>
      <c r="AG215" s="147" t="s">
        <v>169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54"/>
      <c r="B216" s="155"/>
      <c r="C216" s="192" t="s">
        <v>530</v>
      </c>
      <c r="D216" s="160"/>
      <c r="E216" s="161">
        <v>12</v>
      </c>
      <c r="F216" s="158"/>
      <c r="G216" s="158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47"/>
      <c r="Z216" s="147"/>
      <c r="AA216" s="147"/>
      <c r="AB216" s="147"/>
      <c r="AC216" s="147"/>
      <c r="AD216" s="147"/>
      <c r="AE216" s="147"/>
      <c r="AF216" s="147"/>
      <c r="AG216" s="147" t="s">
        <v>169</v>
      </c>
      <c r="AH216" s="147">
        <v>0</v>
      </c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ht="22.5" outlineLevel="1" x14ac:dyDescent="0.2">
      <c r="A217" s="174">
        <v>61</v>
      </c>
      <c r="B217" s="175" t="s">
        <v>684</v>
      </c>
      <c r="C217" s="191" t="s">
        <v>685</v>
      </c>
      <c r="D217" s="176" t="s">
        <v>160</v>
      </c>
      <c r="E217" s="177">
        <v>122.91264</v>
      </c>
      <c r="F217" s="178"/>
      <c r="G217" s="179">
        <f>ROUND(E217*F217,2)</f>
        <v>0</v>
      </c>
      <c r="H217" s="178"/>
      <c r="I217" s="179">
        <f>ROUND(E217*H217,2)</f>
        <v>0</v>
      </c>
      <c r="J217" s="178"/>
      <c r="K217" s="179">
        <f>ROUND(E217*J217,2)</f>
        <v>0</v>
      </c>
      <c r="L217" s="179">
        <v>21</v>
      </c>
      <c r="M217" s="179">
        <f>G217*(1+L217/100)</f>
        <v>0</v>
      </c>
      <c r="N217" s="177">
        <v>1.3599999999999999E-2</v>
      </c>
      <c r="O217" s="177">
        <f>ROUND(E217*N217,2)</f>
        <v>1.67</v>
      </c>
      <c r="P217" s="177">
        <v>0</v>
      </c>
      <c r="Q217" s="177">
        <f>ROUND(E217*P217,2)</f>
        <v>0</v>
      </c>
      <c r="R217" s="179" t="s">
        <v>297</v>
      </c>
      <c r="S217" s="179" t="s">
        <v>162</v>
      </c>
      <c r="T217" s="180" t="s">
        <v>163</v>
      </c>
      <c r="U217" s="158">
        <v>0</v>
      </c>
      <c r="V217" s="158">
        <f>ROUND(E217*U217,2)</f>
        <v>0</v>
      </c>
      <c r="W217" s="158"/>
      <c r="X217" s="158" t="s">
        <v>223</v>
      </c>
      <c r="Y217" s="147"/>
      <c r="Z217" s="147"/>
      <c r="AA217" s="147"/>
      <c r="AB217" s="147"/>
      <c r="AC217" s="147"/>
      <c r="AD217" s="147"/>
      <c r="AE217" s="147"/>
      <c r="AF217" s="147"/>
      <c r="AG217" s="147" t="s">
        <v>224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1" x14ac:dyDescent="0.2">
      <c r="A218" s="154"/>
      <c r="B218" s="155"/>
      <c r="C218" s="192" t="s">
        <v>686</v>
      </c>
      <c r="D218" s="160"/>
      <c r="E218" s="161">
        <v>113.80800000000001</v>
      </c>
      <c r="F218" s="158"/>
      <c r="G218" s="158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47"/>
      <c r="Z218" s="147"/>
      <c r="AA218" s="147"/>
      <c r="AB218" s="147"/>
      <c r="AC218" s="147"/>
      <c r="AD218" s="147"/>
      <c r="AE218" s="147"/>
      <c r="AF218" s="147"/>
      <c r="AG218" s="147" t="s">
        <v>169</v>
      </c>
      <c r="AH218" s="147">
        <v>5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1" x14ac:dyDescent="0.2">
      <c r="A219" s="154"/>
      <c r="B219" s="155"/>
      <c r="C219" s="194" t="s">
        <v>669</v>
      </c>
      <c r="D219" s="162"/>
      <c r="E219" s="163">
        <v>9.1046399999999998</v>
      </c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47"/>
      <c r="Z219" s="147"/>
      <c r="AA219" s="147"/>
      <c r="AB219" s="147"/>
      <c r="AC219" s="147"/>
      <c r="AD219" s="147"/>
      <c r="AE219" s="147"/>
      <c r="AF219" s="147"/>
      <c r="AG219" s="147" t="s">
        <v>169</v>
      </c>
      <c r="AH219" s="147">
        <v>4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1" x14ac:dyDescent="0.2">
      <c r="A220" s="154">
        <v>62</v>
      </c>
      <c r="B220" s="155" t="s">
        <v>687</v>
      </c>
      <c r="C220" s="195" t="s">
        <v>688</v>
      </c>
      <c r="D220" s="156" t="s">
        <v>0</v>
      </c>
      <c r="E220" s="189"/>
      <c r="F220" s="159"/>
      <c r="G220" s="158">
        <f>ROUND(E220*F220,2)</f>
        <v>0</v>
      </c>
      <c r="H220" s="159"/>
      <c r="I220" s="158">
        <f>ROUND(E220*H220,2)</f>
        <v>0</v>
      </c>
      <c r="J220" s="159"/>
      <c r="K220" s="158">
        <f>ROUND(E220*J220,2)</f>
        <v>0</v>
      </c>
      <c r="L220" s="158">
        <v>21</v>
      </c>
      <c r="M220" s="158">
        <f>G220*(1+L220/100)</f>
        <v>0</v>
      </c>
      <c r="N220" s="157">
        <v>0</v>
      </c>
      <c r="O220" s="157">
        <f>ROUND(E220*N220,2)</f>
        <v>0</v>
      </c>
      <c r="P220" s="157">
        <v>0</v>
      </c>
      <c r="Q220" s="157">
        <f>ROUND(E220*P220,2)</f>
        <v>0</v>
      </c>
      <c r="R220" s="158" t="s">
        <v>646</v>
      </c>
      <c r="S220" s="158" t="s">
        <v>162</v>
      </c>
      <c r="T220" s="158" t="s">
        <v>163</v>
      </c>
      <c r="U220" s="158">
        <v>0</v>
      </c>
      <c r="V220" s="158">
        <f>ROUND(E220*U220,2)</f>
        <v>0</v>
      </c>
      <c r="W220" s="158"/>
      <c r="X220" s="158" t="s">
        <v>284</v>
      </c>
      <c r="Y220" s="147"/>
      <c r="Z220" s="147"/>
      <c r="AA220" s="147"/>
      <c r="AB220" s="147"/>
      <c r="AC220" s="147"/>
      <c r="AD220" s="147"/>
      <c r="AE220" s="147"/>
      <c r="AF220" s="147"/>
      <c r="AG220" s="147" t="s">
        <v>285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x14ac:dyDescent="0.2">
      <c r="A221" s="167" t="s">
        <v>156</v>
      </c>
      <c r="B221" s="168" t="s">
        <v>121</v>
      </c>
      <c r="C221" s="190" t="s">
        <v>122</v>
      </c>
      <c r="D221" s="169"/>
      <c r="E221" s="170"/>
      <c r="F221" s="171"/>
      <c r="G221" s="171">
        <f>SUMIF(AG222:AG232,"&lt;&gt;NOR",G222:G232)</f>
        <v>0</v>
      </c>
      <c r="H221" s="171"/>
      <c r="I221" s="171">
        <f>SUM(I222:I232)</f>
        <v>0</v>
      </c>
      <c r="J221" s="171"/>
      <c r="K221" s="171">
        <f>SUM(K222:K232)</f>
        <v>0</v>
      </c>
      <c r="L221" s="171"/>
      <c r="M221" s="171">
        <f>SUM(M222:M232)</f>
        <v>0</v>
      </c>
      <c r="N221" s="170"/>
      <c r="O221" s="170">
        <f>SUM(O222:O232)</f>
        <v>0.01</v>
      </c>
      <c r="P221" s="170"/>
      <c r="Q221" s="170">
        <f>SUM(Q222:Q232)</f>
        <v>0</v>
      </c>
      <c r="R221" s="171"/>
      <c r="S221" s="171"/>
      <c r="T221" s="172"/>
      <c r="U221" s="166"/>
      <c r="V221" s="166">
        <f>SUM(V222:V232)</f>
        <v>16.48</v>
      </c>
      <c r="W221" s="166"/>
      <c r="X221" s="166"/>
      <c r="AG221" t="s">
        <v>157</v>
      </c>
    </row>
    <row r="222" spans="1:60" outlineLevel="1" x14ac:dyDescent="0.2">
      <c r="A222" s="174">
        <v>63</v>
      </c>
      <c r="B222" s="175" t="s">
        <v>433</v>
      </c>
      <c r="C222" s="191" t="s">
        <v>434</v>
      </c>
      <c r="D222" s="176" t="s">
        <v>160</v>
      </c>
      <c r="E222" s="177">
        <v>23.4</v>
      </c>
      <c r="F222" s="178"/>
      <c r="G222" s="179">
        <f>ROUND(E222*F222,2)</f>
        <v>0</v>
      </c>
      <c r="H222" s="178"/>
      <c r="I222" s="179">
        <f>ROUND(E222*H222,2)</f>
        <v>0</v>
      </c>
      <c r="J222" s="178"/>
      <c r="K222" s="179">
        <f>ROUND(E222*J222,2)</f>
        <v>0</v>
      </c>
      <c r="L222" s="179">
        <v>21</v>
      </c>
      <c r="M222" s="179">
        <f>G222*(1+L222/100)</f>
        <v>0</v>
      </c>
      <c r="N222" s="177">
        <v>1.4999999999999999E-4</v>
      </c>
      <c r="O222" s="177">
        <f>ROUND(E222*N222,2)</f>
        <v>0</v>
      </c>
      <c r="P222" s="177">
        <v>0</v>
      </c>
      <c r="Q222" s="177">
        <f>ROUND(E222*P222,2)</f>
        <v>0</v>
      </c>
      <c r="R222" s="179" t="s">
        <v>435</v>
      </c>
      <c r="S222" s="179" t="s">
        <v>162</v>
      </c>
      <c r="T222" s="180" t="s">
        <v>163</v>
      </c>
      <c r="U222" s="158">
        <v>0.22800000000000001</v>
      </c>
      <c r="V222" s="158">
        <f>ROUND(E222*U222,2)</f>
        <v>5.34</v>
      </c>
      <c r="W222" s="158"/>
      <c r="X222" s="158" t="s">
        <v>164</v>
      </c>
      <c r="Y222" s="147"/>
      <c r="Z222" s="147"/>
      <c r="AA222" s="147"/>
      <c r="AB222" s="147"/>
      <c r="AC222" s="147"/>
      <c r="AD222" s="147"/>
      <c r="AE222" s="147"/>
      <c r="AF222" s="147"/>
      <c r="AG222" s="147" t="s">
        <v>165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54"/>
      <c r="B223" s="155"/>
      <c r="C223" s="192" t="s">
        <v>689</v>
      </c>
      <c r="D223" s="160"/>
      <c r="E223" s="161">
        <v>23.4</v>
      </c>
      <c r="F223" s="158"/>
      <c r="G223" s="158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47"/>
      <c r="Z223" s="147"/>
      <c r="AA223" s="147"/>
      <c r="AB223" s="147"/>
      <c r="AC223" s="147"/>
      <c r="AD223" s="147"/>
      <c r="AE223" s="147"/>
      <c r="AF223" s="147"/>
      <c r="AG223" s="147" t="s">
        <v>169</v>
      </c>
      <c r="AH223" s="147">
        <v>5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74">
        <v>64</v>
      </c>
      <c r="B224" s="175" t="s">
        <v>438</v>
      </c>
      <c r="C224" s="191" t="s">
        <v>439</v>
      </c>
      <c r="D224" s="176" t="s">
        <v>160</v>
      </c>
      <c r="E224" s="177">
        <v>23.4</v>
      </c>
      <c r="F224" s="178"/>
      <c r="G224" s="179">
        <f>ROUND(E224*F224,2)</f>
        <v>0</v>
      </c>
      <c r="H224" s="178"/>
      <c r="I224" s="179">
        <f>ROUND(E224*H224,2)</f>
        <v>0</v>
      </c>
      <c r="J224" s="178"/>
      <c r="K224" s="179">
        <f>ROUND(E224*J224,2)</f>
        <v>0</v>
      </c>
      <c r="L224" s="179">
        <v>21</v>
      </c>
      <c r="M224" s="179">
        <f>G224*(1+L224/100)</f>
        <v>0</v>
      </c>
      <c r="N224" s="177">
        <v>4.2000000000000002E-4</v>
      </c>
      <c r="O224" s="177">
        <f>ROUND(E224*N224,2)</f>
        <v>0.01</v>
      </c>
      <c r="P224" s="177">
        <v>0</v>
      </c>
      <c r="Q224" s="177">
        <f>ROUND(E224*P224,2)</f>
        <v>0</v>
      </c>
      <c r="R224" s="179" t="s">
        <v>435</v>
      </c>
      <c r="S224" s="179" t="s">
        <v>162</v>
      </c>
      <c r="T224" s="180" t="s">
        <v>163</v>
      </c>
      <c r="U224" s="158">
        <v>0.28699999999999998</v>
      </c>
      <c r="V224" s="158">
        <f>ROUND(E224*U224,2)</f>
        <v>6.72</v>
      </c>
      <c r="W224" s="158"/>
      <c r="X224" s="158" t="s">
        <v>164</v>
      </c>
      <c r="Y224" s="147"/>
      <c r="Z224" s="147"/>
      <c r="AA224" s="147"/>
      <c r="AB224" s="147"/>
      <c r="AC224" s="147"/>
      <c r="AD224" s="147"/>
      <c r="AE224" s="147"/>
      <c r="AF224" s="147"/>
      <c r="AG224" s="147" t="s">
        <v>165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54"/>
      <c r="B225" s="155"/>
      <c r="C225" s="192" t="s">
        <v>690</v>
      </c>
      <c r="D225" s="160"/>
      <c r="E225" s="161">
        <v>1.4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47"/>
      <c r="Z225" s="147"/>
      <c r="AA225" s="147"/>
      <c r="AB225" s="147"/>
      <c r="AC225" s="147"/>
      <c r="AD225" s="147"/>
      <c r="AE225" s="147"/>
      <c r="AF225" s="147"/>
      <c r="AG225" s="147" t="s">
        <v>169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54"/>
      <c r="B226" s="155"/>
      <c r="C226" s="192" t="s">
        <v>691</v>
      </c>
      <c r="D226" s="160"/>
      <c r="E226" s="161">
        <v>2.2000000000000002</v>
      </c>
      <c r="F226" s="158"/>
      <c r="G226" s="158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47"/>
      <c r="Z226" s="147"/>
      <c r="AA226" s="147"/>
      <c r="AB226" s="147"/>
      <c r="AC226" s="147"/>
      <c r="AD226" s="147"/>
      <c r="AE226" s="147"/>
      <c r="AF226" s="147"/>
      <c r="AG226" s="147" t="s">
        <v>169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54"/>
      <c r="B227" s="155"/>
      <c r="C227" s="192" t="s">
        <v>692</v>
      </c>
      <c r="D227" s="160"/>
      <c r="E227" s="161">
        <v>4.4000000000000004</v>
      </c>
      <c r="F227" s="158"/>
      <c r="G227" s="158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47"/>
      <c r="Z227" s="147"/>
      <c r="AA227" s="147"/>
      <c r="AB227" s="147"/>
      <c r="AC227" s="147"/>
      <c r="AD227" s="147"/>
      <c r="AE227" s="147"/>
      <c r="AF227" s="147"/>
      <c r="AG227" s="147" t="s">
        <v>169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1" x14ac:dyDescent="0.2">
      <c r="A228" s="154"/>
      <c r="B228" s="155"/>
      <c r="C228" s="192" t="s">
        <v>693</v>
      </c>
      <c r="D228" s="160"/>
      <c r="E228" s="161">
        <v>15.4</v>
      </c>
      <c r="F228" s="158"/>
      <c r="G228" s="158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47"/>
      <c r="Z228" s="147"/>
      <c r="AA228" s="147"/>
      <c r="AB228" s="147"/>
      <c r="AC228" s="147"/>
      <c r="AD228" s="147"/>
      <c r="AE228" s="147"/>
      <c r="AF228" s="147"/>
      <c r="AG228" s="147" t="s">
        <v>169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x14ac:dyDescent="0.2">
      <c r="A229" s="174">
        <v>65</v>
      </c>
      <c r="B229" s="175" t="s">
        <v>445</v>
      </c>
      <c r="C229" s="191" t="s">
        <v>446</v>
      </c>
      <c r="D229" s="176" t="s">
        <v>160</v>
      </c>
      <c r="E229" s="177">
        <v>23.4</v>
      </c>
      <c r="F229" s="178"/>
      <c r="G229" s="179">
        <f>ROUND(E229*F229,2)</f>
        <v>0</v>
      </c>
      <c r="H229" s="178"/>
      <c r="I229" s="179">
        <f>ROUND(E229*H229,2)</f>
        <v>0</v>
      </c>
      <c r="J229" s="178"/>
      <c r="K229" s="179">
        <f>ROUND(E229*J229,2)</f>
        <v>0</v>
      </c>
      <c r="L229" s="179">
        <v>21</v>
      </c>
      <c r="M229" s="179">
        <f>G229*(1+L229/100)</f>
        <v>0</v>
      </c>
      <c r="N229" s="177">
        <v>6.9999999999999994E-5</v>
      </c>
      <c r="O229" s="177">
        <f>ROUND(E229*N229,2)</f>
        <v>0</v>
      </c>
      <c r="P229" s="177">
        <v>0</v>
      </c>
      <c r="Q229" s="177">
        <f>ROUND(E229*P229,2)</f>
        <v>0</v>
      </c>
      <c r="R229" s="179" t="s">
        <v>435</v>
      </c>
      <c r="S229" s="179" t="s">
        <v>162</v>
      </c>
      <c r="T229" s="180" t="s">
        <v>163</v>
      </c>
      <c r="U229" s="158">
        <v>0.14399999999999999</v>
      </c>
      <c r="V229" s="158">
        <f>ROUND(E229*U229,2)</f>
        <v>3.37</v>
      </c>
      <c r="W229" s="158"/>
      <c r="X229" s="158" t="s">
        <v>164</v>
      </c>
      <c r="Y229" s="147"/>
      <c r="Z229" s="147"/>
      <c r="AA229" s="147"/>
      <c r="AB229" s="147"/>
      <c r="AC229" s="147"/>
      <c r="AD229" s="147"/>
      <c r="AE229" s="147"/>
      <c r="AF229" s="147"/>
      <c r="AG229" s="147" t="s">
        <v>165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54"/>
      <c r="B230" s="155"/>
      <c r="C230" s="192" t="s">
        <v>689</v>
      </c>
      <c r="D230" s="160"/>
      <c r="E230" s="161">
        <v>23.4</v>
      </c>
      <c r="F230" s="158"/>
      <c r="G230" s="158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47"/>
      <c r="Z230" s="147"/>
      <c r="AA230" s="147"/>
      <c r="AB230" s="147"/>
      <c r="AC230" s="147"/>
      <c r="AD230" s="147"/>
      <c r="AE230" s="147"/>
      <c r="AF230" s="147"/>
      <c r="AG230" s="147" t="s">
        <v>169</v>
      </c>
      <c r="AH230" s="147">
        <v>5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1" x14ac:dyDescent="0.2">
      <c r="A231" s="174">
        <v>66</v>
      </c>
      <c r="B231" s="175" t="s">
        <v>448</v>
      </c>
      <c r="C231" s="191" t="s">
        <v>449</v>
      </c>
      <c r="D231" s="176" t="s">
        <v>160</v>
      </c>
      <c r="E231" s="177">
        <v>23.4</v>
      </c>
      <c r="F231" s="178"/>
      <c r="G231" s="179">
        <f>ROUND(E231*F231,2)</f>
        <v>0</v>
      </c>
      <c r="H231" s="178"/>
      <c r="I231" s="179">
        <f>ROUND(E231*H231,2)</f>
        <v>0</v>
      </c>
      <c r="J231" s="178"/>
      <c r="K231" s="179">
        <f>ROUND(E231*J231,2)</f>
        <v>0</v>
      </c>
      <c r="L231" s="179">
        <v>21</v>
      </c>
      <c r="M231" s="179">
        <f>G231*(1+L231/100)</f>
        <v>0</v>
      </c>
      <c r="N231" s="177">
        <v>1.0000000000000001E-5</v>
      </c>
      <c r="O231" s="177">
        <f>ROUND(E231*N231,2)</f>
        <v>0</v>
      </c>
      <c r="P231" s="177">
        <v>0</v>
      </c>
      <c r="Q231" s="177">
        <f>ROUND(E231*P231,2)</f>
        <v>0</v>
      </c>
      <c r="R231" s="179" t="s">
        <v>435</v>
      </c>
      <c r="S231" s="179" t="s">
        <v>162</v>
      </c>
      <c r="T231" s="180" t="s">
        <v>163</v>
      </c>
      <c r="U231" s="158">
        <v>4.4999999999999998E-2</v>
      </c>
      <c r="V231" s="158">
        <f>ROUND(E231*U231,2)</f>
        <v>1.05</v>
      </c>
      <c r="W231" s="158"/>
      <c r="X231" s="158" t="s">
        <v>164</v>
      </c>
      <c r="Y231" s="147"/>
      <c r="Z231" s="147"/>
      <c r="AA231" s="147"/>
      <c r="AB231" s="147"/>
      <c r="AC231" s="147"/>
      <c r="AD231" s="147"/>
      <c r="AE231" s="147"/>
      <c r="AF231" s="147"/>
      <c r="AG231" s="147" t="s">
        <v>165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54"/>
      <c r="B232" s="155"/>
      <c r="C232" s="192" t="s">
        <v>689</v>
      </c>
      <c r="D232" s="160"/>
      <c r="E232" s="161">
        <v>23.4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47"/>
      <c r="Z232" s="147"/>
      <c r="AA232" s="147"/>
      <c r="AB232" s="147"/>
      <c r="AC232" s="147"/>
      <c r="AD232" s="147"/>
      <c r="AE232" s="147"/>
      <c r="AF232" s="147"/>
      <c r="AG232" s="147" t="s">
        <v>169</v>
      </c>
      <c r="AH232" s="147">
        <v>5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x14ac:dyDescent="0.2">
      <c r="A233" s="167" t="s">
        <v>156</v>
      </c>
      <c r="B233" s="168" t="s">
        <v>123</v>
      </c>
      <c r="C233" s="190" t="s">
        <v>124</v>
      </c>
      <c r="D233" s="169"/>
      <c r="E233" s="170"/>
      <c r="F233" s="171"/>
      <c r="G233" s="171">
        <f>SUMIF(AG234:AG246,"&lt;&gt;NOR",G234:G246)</f>
        <v>0</v>
      </c>
      <c r="H233" s="171"/>
      <c r="I233" s="171">
        <f>SUM(I234:I246)</f>
        <v>0</v>
      </c>
      <c r="J233" s="171"/>
      <c r="K233" s="171">
        <f>SUM(K234:K246)</f>
        <v>0</v>
      </c>
      <c r="L233" s="171"/>
      <c r="M233" s="171">
        <f>SUM(M234:M246)</f>
        <v>0</v>
      </c>
      <c r="N233" s="170"/>
      <c r="O233" s="170">
        <f>SUM(O234:O246)</f>
        <v>0.16</v>
      </c>
      <c r="P233" s="170"/>
      <c r="Q233" s="170">
        <f>SUM(Q234:Q246)</f>
        <v>0</v>
      </c>
      <c r="R233" s="171"/>
      <c r="S233" s="171"/>
      <c r="T233" s="172"/>
      <c r="U233" s="166"/>
      <c r="V233" s="166">
        <f>SUM(V234:V246)</f>
        <v>51.220000000000006</v>
      </c>
      <c r="W233" s="166"/>
      <c r="X233" s="166"/>
      <c r="AG233" t="s">
        <v>157</v>
      </c>
    </row>
    <row r="234" spans="1:60" outlineLevel="1" x14ac:dyDescent="0.2">
      <c r="A234" s="174">
        <v>67</v>
      </c>
      <c r="B234" s="175" t="s">
        <v>451</v>
      </c>
      <c r="C234" s="191" t="s">
        <v>452</v>
      </c>
      <c r="D234" s="176" t="s">
        <v>160</v>
      </c>
      <c r="E234" s="177">
        <v>381.15809999999999</v>
      </c>
      <c r="F234" s="178"/>
      <c r="G234" s="179">
        <f>ROUND(E234*F234,2)</f>
        <v>0</v>
      </c>
      <c r="H234" s="178"/>
      <c r="I234" s="179">
        <f>ROUND(E234*H234,2)</f>
        <v>0</v>
      </c>
      <c r="J234" s="178"/>
      <c r="K234" s="179">
        <f>ROUND(E234*J234,2)</f>
        <v>0</v>
      </c>
      <c r="L234" s="179">
        <v>21</v>
      </c>
      <c r="M234" s="179">
        <f>G234*(1+L234/100)</f>
        <v>0</v>
      </c>
      <c r="N234" s="177">
        <v>1.2999999999999999E-4</v>
      </c>
      <c r="O234" s="177">
        <f>ROUND(E234*N234,2)</f>
        <v>0.05</v>
      </c>
      <c r="P234" s="177">
        <v>0</v>
      </c>
      <c r="Q234" s="177">
        <f>ROUND(E234*P234,2)</f>
        <v>0</v>
      </c>
      <c r="R234" s="179" t="s">
        <v>453</v>
      </c>
      <c r="S234" s="179" t="s">
        <v>162</v>
      </c>
      <c r="T234" s="180" t="s">
        <v>163</v>
      </c>
      <c r="U234" s="158">
        <v>3.2480000000000002E-2</v>
      </c>
      <c r="V234" s="158">
        <f>ROUND(E234*U234,2)</f>
        <v>12.38</v>
      </c>
      <c r="W234" s="158"/>
      <c r="X234" s="158" t="s">
        <v>164</v>
      </c>
      <c r="Y234" s="147"/>
      <c r="Z234" s="147"/>
      <c r="AA234" s="147"/>
      <c r="AB234" s="147"/>
      <c r="AC234" s="147"/>
      <c r="AD234" s="147"/>
      <c r="AE234" s="147"/>
      <c r="AF234" s="147"/>
      <c r="AG234" s="147" t="s">
        <v>165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1" x14ac:dyDescent="0.2">
      <c r="A235" s="154"/>
      <c r="B235" s="155"/>
      <c r="C235" s="192" t="s">
        <v>694</v>
      </c>
      <c r="D235" s="160"/>
      <c r="E235" s="161">
        <v>109.1236</v>
      </c>
      <c r="F235" s="158"/>
      <c r="G235" s="158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47"/>
      <c r="Z235" s="147"/>
      <c r="AA235" s="147"/>
      <c r="AB235" s="147"/>
      <c r="AC235" s="147"/>
      <c r="AD235" s="147"/>
      <c r="AE235" s="147"/>
      <c r="AF235" s="147"/>
      <c r="AG235" s="147" t="s">
        <v>169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54"/>
      <c r="B236" s="155"/>
      <c r="C236" s="192" t="s">
        <v>695</v>
      </c>
      <c r="D236" s="160"/>
      <c r="E236" s="161">
        <v>10.5</v>
      </c>
      <c r="F236" s="158"/>
      <c r="G236" s="158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47"/>
      <c r="Z236" s="147"/>
      <c r="AA236" s="147"/>
      <c r="AB236" s="147"/>
      <c r="AC236" s="147"/>
      <c r="AD236" s="147"/>
      <c r="AE236" s="147"/>
      <c r="AF236" s="147"/>
      <c r="AG236" s="147" t="s">
        <v>169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54"/>
      <c r="B237" s="155"/>
      <c r="C237" s="192" t="s">
        <v>696</v>
      </c>
      <c r="D237" s="160"/>
      <c r="E237" s="161">
        <v>79.567499999999995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47"/>
      <c r="Z237" s="147"/>
      <c r="AA237" s="147"/>
      <c r="AB237" s="147"/>
      <c r="AC237" s="147"/>
      <c r="AD237" s="147"/>
      <c r="AE237" s="147"/>
      <c r="AF237" s="147"/>
      <c r="AG237" s="147" t="s">
        <v>169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54"/>
      <c r="B238" s="155"/>
      <c r="C238" s="192" t="s">
        <v>697</v>
      </c>
      <c r="D238" s="160"/>
      <c r="E238" s="161">
        <v>23.71</v>
      </c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47"/>
      <c r="Z238" s="147"/>
      <c r="AA238" s="147"/>
      <c r="AB238" s="147"/>
      <c r="AC238" s="147"/>
      <c r="AD238" s="147"/>
      <c r="AE238" s="147"/>
      <c r="AF238" s="147"/>
      <c r="AG238" s="147" t="s">
        <v>169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54"/>
      <c r="B239" s="155"/>
      <c r="C239" s="192" t="s">
        <v>698</v>
      </c>
      <c r="D239" s="160"/>
      <c r="E239" s="161">
        <v>12.288</v>
      </c>
      <c r="F239" s="158"/>
      <c r="G239" s="158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47"/>
      <c r="Z239" s="147"/>
      <c r="AA239" s="147"/>
      <c r="AB239" s="147"/>
      <c r="AC239" s="147"/>
      <c r="AD239" s="147"/>
      <c r="AE239" s="147"/>
      <c r="AF239" s="147"/>
      <c r="AG239" s="147" t="s">
        <v>169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54"/>
      <c r="B240" s="155"/>
      <c r="C240" s="192" t="s">
        <v>699</v>
      </c>
      <c r="D240" s="160"/>
      <c r="E240" s="161">
        <v>66.814999999999998</v>
      </c>
      <c r="F240" s="158"/>
      <c r="G240" s="158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47"/>
      <c r="Z240" s="147"/>
      <c r="AA240" s="147"/>
      <c r="AB240" s="147"/>
      <c r="AC240" s="147"/>
      <c r="AD240" s="147"/>
      <c r="AE240" s="147"/>
      <c r="AF240" s="147"/>
      <c r="AG240" s="147" t="s">
        <v>169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54"/>
      <c r="B241" s="155"/>
      <c r="C241" s="192" t="s">
        <v>700</v>
      </c>
      <c r="D241" s="160"/>
      <c r="E241" s="161">
        <v>36.764000000000003</v>
      </c>
      <c r="F241" s="158"/>
      <c r="G241" s="158"/>
      <c r="H241" s="158"/>
      <c r="I241" s="158"/>
      <c r="J241" s="158"/>
      <c r="K241" s="158"/>
      <c r="L241" s="158"/>
      <c r="M241" s="158"/>
      <c r="N241" s="157"/>
      <c r="O241" s="157"/>
      <c r="P241" s="157"/>
      <c r="Q241" s="157"/>
      <c r="R241" s="158"/>
      <c r="S241" s="158"/>
      <c r="T241" s="158"/>
      <c r="U241" s="158"/>
      <c r="V241" s="158"/>
      <c r="W241" s="158"/>
      <c r="X241" s="158"/>
      <c r="Y241" s="147"/>
      <c r="Z241" s="147"/>
      <c r="AA241" s="147"/>
      <c r="AB241" s="147"/>
      <c r="AC241" s="147"/>
      <c r="AD241" s="147"/>
      <c r="AE241" s="147"/>
      <c r="AF241" s="147"/>
      <c r="AG241" s="147" t="s">
        <v>169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1" x14ac:dyDescent="0.2">
      <c r="A242" s="154"/>
      <c r="B242" s="155"/>
      <c r="C242" s="192" t="s">
        <v>701</v>
      </c>
      <c r="D242" s="160"/>
      <c r="E242" s="161">
        <v>13.88</v>
      </c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47"/>
      <c r="Z242" s="147"/>
      <c r="AA242" s="147"/>
      <c r="AB242" s="147"/>
      <c r="AC242" s="147"/>
      <c r="AD242" s="147"/>
      <c r="AE242" s="147"/>
      <c r="AF242" s="147"/>
      <c r="AG242" s="147" t="s">
        <v>169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1" x14ac:dyDescent="0.2">
      <c r="A243" s="154"/>
      <c r="B243" s="155"/>
      <c r="C243" s="192" t="s">
        <v>702</v>
      </c>
      <c r="D243" s="160"/>
      <c r="E243" s="161">
        <v>14.15</v>
      </c>
      <c r="F243" s="158"/>
      <c r="G243" s="158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47"/>
      <c r="Z243" s="147"/>
      <c r="AA243" s="147"/>
      <c r="AB243" s="147"/>
      <c r="AC243" s="147"/>
      <c r="AD243" s="147"/>
      <c r="AE243" s="147"/>
      <c r="AF243" s="147"/>
      <c r="AG243" s="147" t="s">
        <v>169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1" x14ac:dyDescent="0.2">
      <c r="A244" s="154"/>
      <c r="B244" s="155"/>
      <c r="C244" s="192" t="s">
        <v>703</v>
      </c>
      <c r="D244" s="160"/>
      <c r="E244" s="161">
        <v>14.36</v>
      </c>
      <c r="F244" s="158"/>
      <c r="G244" s="158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47"/>
      <c r="Z244" s="147"/>
      <c r="AA244" s="147"/>
      <c r="AB244" s="147"/>
      <c r="AC244" s="147"/>
      <c r="AD244" s="147"/>
      <c r="AE244" s="147"/>
      <c r="AF244" s="147"/>
      <c r="AG244" s="147" t="s">
        <v>169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74">
        <v>68</v>
      </c>
      <c r="B245" s="175" t="s">
        <v>457</v>
      </c>
      <c r="C245" s="191" t="s">
        <v>704</v>
      </c>
      <c r="D245" s="176" t="s">
        <v>160</v>
      </c>
      <c r="E245" s="177">
        <v>381.15809999999999</v>
      </c>
      <c r="F245" s="178"/>
      <c r="G245" s="179">
        <f>ROUND(E245*F245,2)</f>
        <v>0</v>
      </c>
      <c r="H245" s="178"/>
      <c r="I245" s="179">
        <f>ROUND(E245*H245,2)</f>
        <v>0</v>
      </c>
      <c r="J245" s="178"/>
      <c r="K245" s="179">
        <f>ROUND(E245*J245,2)</f>
        <v>0</v>
      </c>
      <c r="L245" s="179">
        <v>21</v>
      </c>
      <c r="M245" s="179">
        <f>G245*(1+L245/100)</f>
        <v>0</v>
      </c>
      <c r="N245" s="177">
        <v>2.9E-4</v>
      </c>
      <c r="O245" s="177">
        <f>ROUND(E245*N245,2)</f>
        <v>0.11</v>
      </c>
      <c r="P245" s="177">
        <v>0</v>
      </c>
      <c r="Q245" s="177">
        <f>ROUND(E245*P245,2)</f>
        <v>0</v>
      </c>
      <c r="R245" s="179" t="s">
        <v>453</v>
      </c>
      <c r="S245" s="179" t="s">
        <v>162</v>
      </c>
      <c r="T245" s="180" t="s">
        <v>163</v>
      </c>
      <c r="U245" s="158">
        <v>0.10191</v>
      </c>
      <c r="V245" s="158">
        <f>ROUND(E245*U245,2)</f>
        <v>38.840000000000003</v>
      </c>
      <c r="W245" s="158"/>
      <c r="X245" s="158" t="s">
        <v>164</v>
      </c>
      <c r="Y245" s="147"/>
      <c r="Z245" s="147"/>
      <c r="AA245" s="147"/>
      <c r="AB245" s="147"/>
      <c r="AC245" s="147"/>
      <c r="AD245" s="147"/>
      <c r="AE245" s="147"/>
      <c r="AF245" s="147"/>
      <c r="AG245" s="147" t="s">
        <v>165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1" x14ac:dyDescent="0.2">
      <c r="A246" s="154"/>
      <c r="B246" s="155"/>
      <c r="C246" s="192" t="s">
        <v>705</v>
      </c>
      <c r="D246" s="160"/>
      <c r="E246" s="161">
        <v>381.15809999999999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47"/>
      <c r="Z246" s="147"/>
      <c r="AA246" s="147"/>
      <c r="AB246" s="147"/>
      <c r="AC246" s="147"/>
      <c r="AD246" s="147"/>
      <c r="AE246" s="147"/>
      <c r="AF246" s="147"/>
      <c r="AG246" s="147" t="s">
        <v>169</v>
      </c>
      <c r="AH246" s="147">
        <v>5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x14ac:dyDescent="0.2">
      <c r="A247" s="167" t="s">
        <v>156</v>
      </c>
      <c r="B247" s="168" t="s">
        <v>125</v>
      </c>
      <c r="C247" s="190" t="s">
        <v>126</v>
      </c>
      <c r="D247" s="169"/>
      <c r="E247" s="170"/>
      <c r="F247" s="171"/>
      <c r="G247" s="171">
        <f>SUMIF(AG248:AG254,"&lt;&gt;NOR",G248:G254)</f>
        <v>0</v>
      </c>
      <c r="H247" s="171"/>
      <c r="I247" s="171">
        <f>SUM(I248:I254)</f>
        <v>0</v>
      </c>
      <c r="J247" s="171"/>
      <c r="K247" s="171">
        <f>SUM(K248:K254)</f>
        <v>0</v>
      </c>
      <c r="L247" s="171"/>
      <c r="M247" s="171">
        <f>SUM(M248:M254)</f>
        <v>0</v>
      </c>
      <c r="N247" s="170"/>
      <c r="O247" s="170">
        <f>SUM(O248:O254)</f>
        <v>0</v>
      </c>
      <c r="P247" s="170"/>
      <c r="Q247" s="170">
        <f>SUM(Q248:Q254)</f>
        <v>0</v>
      </c>
      <c r="R247" s="171"/>
      <c r="S247" s="171"/>
      <c r="T247" s="172"/>
      <c r="U247" s="166"/>
      <c r="V247" s="166">
        <f>SUM(V248:V254)</f>
        <v>55.65</v>
      </c>
      <c r="W247" s="166"/>
      <c r="X247" s="166"/>
      <c r="AG247" t="s">
        <v>157</v>
      </c>
    </row>
    <row r="248" spans="1:60" ht="22.5" outlineLevel="1" x14ac:dyDescent="0.2">
      <c r="A248" s="174">
        <v>69</v>
      </c>
      <c r="B248" s="175" t="s">
        <v>460</v>
      </c>
      <c r="C248" s="191" t="s">
        <v>461</v>
      </c>
      <c r="D248" s="176" t="s">
        <v>283</v>
      </c>
      <c r="E248" s="177">
        <v>23.79138</v>
      </c>
      <c r="F248" s="178"/>
      <c r="G248" s="179">
        <f>ROUND(E248*F248,2)</f>
        <v>0</v>
      </c>
      <c r="H248" s="178"/>
      <c r="I248" s="179">
        <f>ROUND(E248*H248,2)</f>
        <v>0</v>
      </c>
      <c r="J248" s="178"/>
      <c r="K248" s="179">
        <f>ROUND(E248*J248,2)</f>
        <v>0</v>
      </c>
      <c r="L248" s="179">
        <v>21</v>
      </c>
      <c r="M248" s="179">
        <f>G248*(1+L248/100)</f>
        <v>0</v>
      </c>
      <c r="N248" s="177">
        <v>0</v>
      </c>
      <c r="O248" s="177">
        <f>ROUND(E248*N248,2)</f>
        <v>0</v>
      </c>
      <c r="P248" s="177">
        <v>0</v>
      </c>
      <c r="Q248" s="177">
        <f>ROUND(E248*P248,2)</f>
        <v>0</v>
      </c>
      <c r="R248" s="179" t="s">
        <v>462</v>
      </c>
      <c r="S248" s="179" t="s">
        <v>162</v>
      </c>
      <c r="T248" s="180" t="s">
        <v>163</v>
      </c>
      <c r="U248" s="158">
        <v>0.27700000000000002</v>
      </c>
      <c r="V248" s="158">
        <f>ROUND(E248*U248,2)</f>
        <v>6.59</v>
      </c>
      <c r="W248" s="158"/>
      <c r="X248" s="158" t="s">
        <v>463</v>
      </c>
      <c r="Y248" s="147"/>
      <c r="Z248" s="147"/>
      <c r="AA248" s="147"/>
      <c r="AB248" s="147"/>
      <c r="AC248" s="147"/>
      <c r="AD248" s="147"/>
      <c r="AE248" s="147"/>
      <c r="AF248" s="147"/>
      <c r="AG248" s="147" t="s">
        <v>464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54"/>
      <c r="B249" s="155"/>
      <c r="C249" s="258" t="s">
        <v>465</v>
      </c>
      <c r="D249" s="259"/>
      <c r="E249" s="259"/>
      <c r="F249" s="259"/>
      <c r="G249" s="259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47"/>
      <c r="Z249" s="147"/>
      <c r="AA249" s="147"/>
      <c r="AB249" s="147"/>
      <c r="AC249" s="147"/>
      <c r="AD249" s="147"/>
      <c r="AE249" s="147"/>
      <c r="AF249" s="147"/>
      <c r="AG249" s="147" t="s">
        <v>167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1" x14ac:dyDescent="0.2">
      <c r="A250" s="181">
        <v>70</v>
      </c>
      <c r="B250" s="182" t="s">
        <v>466</v>
      </c>
      <c r="C250" s="193" t="s">
        <v>467</v>
      </c>
      <c r="D250" s="183" t="s">
        <v>283</v>
      </c>
      <c r="E250" s="184">
        <v>23.79138</v>
      </c>
      <c r="F250" s="185"/>
      <c r="G250" s="186">
        <f>ROUND(E250*F250,2)</f>
        <v>0</v>
      </c>
      <c r="H250" s="185"/>
      <c r="I250" s="186">
        <f>ROUND(E250*H250,2)</f>
        <v>0</v>
      </c>
      <c r="J250" s="185"/>
      <c r="K250" s="186">
        <f>ROUND(E250*J250,2)</f>
        <v>0</v>
      </c>
      <c r="L250" s="186">
        <v>21</v>
      </c>
      <c r="M250" s="186">
        <f>G250*(1+L250/100)</f>
        <v>0</v>
      </c>
      <c r="N250" s="184">
        <v>0</v>
      </c>
      <c r="O250" s="184">
        <f>ROUND(E250*N250,2)</f>
        <v>0</v>
      </c>
      <c r="P250" s="184">
        <v>0</v>
      </c>
      <c r="Q250" s="184">
        <f>ROUND(E250*P250,2)</f>
        <v>0</v>
      </c>
      <c r="R250" s="186" t="s">
        <v>253</v>
      </c>
      <c r="S250" s="186" t="s">
        <v>162</v>
      </c>
      <c r="T250" s="187" t="s">
        <v>163</v>
      </c>
      <c r="U250" s="158">
        <v>0.49</v>
      </c>
      <c r="V250" s="158">
        <f>ROUND(E250*U250,2)</f>
        <v>11.66</v>
      </c>
      <c r="W250" s="158"/>
      <c r="X250" s="158" t="s">
        <v>463</v>
      </c>
      <c r="Y250" s="147"/>
      <c r="Z250" s="147"/>
      <c r="AA250" s="147"/>
      <c r="AB250" s="147"/>
      <c r="AC250" s="147"/>
      <c r="AD250" s="147"/>
      <c r="AE250" s="147"/>
      <c r="AF250" s="147"/>
      <c r="AG250" s="147" t="s">
        <v>464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1" x14ac:dyDescent="0.2">
      <c r="A251" s="181">
        <v>71</v>
      </c>
      <c r="B251" s="182" t="s">
        <v>468</v>
      </c>
      <c r="C251" s="193" t="s">
        <v>469</v>
      </c>
      <c r="D251" s="183" t="s">
        <v>283</v>
      </c>
      <c r="E251" s="184">
        <v>47.582749999999997</v>
      </c>
      <c r="F251" s="185"/>
      <c r="G251" s="186">
        <f>ROUND(E251*F251,2)</f>
        <v>0</v>
      </c>
      <c r="H251" s="185"/>
      <c r="I251" s="186">
        <f>ROUND(E251*H251,2)</f>
        <v>0</v>
      </c>
      <c r="J251" s="185"/>
      <c r="K251" s="186">
        <f>ROUND(E251*J251,2)</f>
        <v>0</v>
      </c>
      <c r="L251" s="186">
        <v>21</v>
      </c>
      <c r="M251" s="186">
        <f>G251*(1+L251/100)</f>
        <v>0</v>
      </c>
      <c r="N251" s="184">
        <v>0</v>
      </c>
      <c r="O251" s="184">
        <f>ROUND(E251*N251,2)</f>
        <v>0</v>
      </c>
      <c r="P251" s="184">
        <v>0</v>
      </c>
      <c r="Q251" s="184">
        <f>ROUND(E251*P251,2)</f>
        <v>0</v>
      </c>
      <c r="R251" s="186" t="s">
        <v>253</v>
      </c>
      <c r="S251" s="186" t="s">
        <v>162</v>
      </c>
      <c r="T251" s="187" t="s">
        <v>163</v>
      </c>
      <c r="U251" s="158">
        <v>0</v>
      </c>
      <c r="V251" s="158">
        <f>ROUND(E251*U251,2)</f>
        <v>0</v>
      </c>
      <c r="W251" s="158"/>
      <c r="X251" s="158" t="s">
        <v>463</v>
      </c>
      <c r="Y251" s="147"/>
      <c r="Z251" s="147"/>
      <c r="AA251" s="147"/>
      <c r="AB251" s="147"/>
      <c r="AC251" s="147"/>
      <c r="AD251" s="147"/>
      <c r="AE251" s="147"/>
      <c r="AF251" s="147"/>
      <c r="AG251" s="147" t="s">
        <v>464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1" x14ac:dyDescent="0.2">
      <c r="A252" s="181">
        <v>72</v>
      </c>
      <c r="B252" s="182" t="s">
        <v>470</v>
      </c>
      <c r="C252" s="193" t="s">
        <v>471</v>
      </c>
      <c r="D252" s="183" t="s">
        <v>283</v>
      </c>
      <c r="E252" s="184">
        <v>23.79138</v>
      </c>
      <c r="F252" s="185"/>
      <c r="G252" s="186">
        <f>ROUND(E252*F252,2)</f>
        <v>0</v>
      </c>
      <c r="H252" s="185"/>
      <c r="I252" s="186">
        <f>ROUND(E252*H252,2)</f>
        <v>0</v>
      </c>
      <c r="J252" s="185"/>
      <c r="K252" s="186">
        <f>ROUND(E252*J252,2)</f>
        <v>0</v>
      </c>
      <c r="L252" s="186">
        <v>21</v>
      </c>
      <c r="M252" s="186">
        <f>G252*(1+L252/100)</f>
        <v>0</v>
      </c>
      <c r="N252" s="184">
        <v>0</v>
      </c>
      <c r="O252" s="184">
        <f>ROUND(E252*N252,2)</f>
        <v>0</v>
      </c>
      <c r="P252" s="184">
        <v>0</v>
      </c>
      <c r="Q252" s="184">
        <f>ROUND(E252*P252,2)</f>
        <v>0</v>
      </c>
      <c r="R252" s="186" t="s">
        <v>253</v>
      </c>
      <c r="S252" s="186" t="s">
        <v>162</v>
      </c>
      <c r="T252" s="187" t="s">
        <v>163</v>
      </c>
      <c r="U252" s="158">
        <v>0.94199999999999995</v>
      </c>
      <c r="V252" s="158">
        <f>ROUND(E252*U252,2)</f>
        <v>22.41</v>
      </c>
      <c r="W252" s="158"/>
      <c r="X252" s="158" t="s">
        <v>463</v>
      </c>
      <c r="Y252" s="147"/>
      <c r="Z252" s="147"/>
      <c r="AA252" s="147"/>
      <c r="AB252" s="147"/>
      <c r="AC252" s="147"/>
      <c r="AD252" s="147"/>
      <c r="AE252" s="147"/>
      <c r="AF252" s="147"/>
      <c r="AG252" s="147" t="s">
        <v>464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ht="22.5" outlineLevel="1" x14ac:dyDescent="0.2">
      <c r="A253" s="181">
        <v>73</v>
      </c>
      <c r="B253" s="182" t="s">
        <v>472</v>
      </c>
      <c r="C253" s="193" t="s">
        <v>473</v>
      </c>
      <c r="D253" s="183" t="s">
        <v>283</v>
      </c>
      <c r="E253" s="184">
        <v>142.74825999999999</v>
      </c>
      <c r="F253" s="185"/>
      <c r="G253" s="186">
        <f>ROUND(E253*F253,2)</f>
        <v>0</v>
      </c>
      <c r="H253" s="185"/>
      <c r="I253" s="186">
        <f>ROUND(E253*H253,2)</f>
        <v>0</v>
      </c>
      <c r="J253" s="185"/>
      <c r="K253" s="186">
        <f>ROUND(E253*J253,2)</f>
        <v>0</v>
      </c>
      <c r="L253" s="186">
        <v>21</v>
      </c>
      <c r="M253" s="186">
        <f>G253*(1+L253/100)</f>
        <v>0</v>
      </c>
      <c r="N253" s="184">
        <v>0</v>
      </c>
      <c r="O253" s="184">
        <f>ROUND(E253*N253,2)</f>
        <v>0</v>
      </c>
      <c r="P253" s="184">
        <v>0</v>
      </c>
      <c r="Q253" s="184">
        <f>ROUND(E253*P253,2)</f>
        <v>0</v>
      </c>
      <c r="R253" s="186" t="s">
        <v>253</v>
      </c>
      <c r="S253" s="186" t="s">
        <v>162</v>
      </c>
      <c r="T253" s="187" t="s">
        <v>163</v>
      </c>
      <c r="U253" s="158">
        <v>0.105</v>
      </c>
      <c r="V253" s="158">
        <f>ROUND(E253*U253,2)</f>
        <v>14.99</v>
      </c>
      <c r="W253" s="158"/>
      <c r="X253" s="158" t="s">
        <v>463</v>
      </c>
      <c r="Y253" s="147"/>
      <c r="Z253" s="147"/>
      <c r="AA253" s="147"/>
      <c r="AB253" s="147"/>
      <c r="AC253" s="147"/>
      <c r="AD253" s="147"/>
      <c r="AE253" s="147"/>
      <c r="AF253" s="147"/>
      <c r="AG253" s="147" t="s">
        <v>464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81">
        <v>74</v>
      </c>
      <c r="B254" s="182" t="s">
        <v>474</v>
      </c>
      <c r="C254" s="193" t="s">
        <v>475</v>
      </c>
      <c r="D254" s="183" t="s">
        <v>283</v>
      </c>
      <c r="E254" s="184">
        <v>23.79138</v>
      </c>
      <c r="F254" s="185"/>
      <c r="G254" s="186">
        <f>ROUND(E254*F254,2)</f>
        <v>0</v>
      </c>
      <c r="H254" s="185"/>
      <c r="I254" s="186">
        <f>ROUND(E254*H254,2)</f>
        <v>0</v>
      </c>
      <c r="J254" s="185"/>
      <c r="K254" s="186">
        <f>ROUND(E254*J254,2)</f>
        <v>0</v>
      </c>
      <c r="L254" s="186">
        <v>21</v>
      </c>
      <c r="M254" s="186">
        <f>G254*(1+L254/100)</f>
        <v>0</v>
      </c>
      <c r="N254" s="184">
        <v>0</v>
      </c>
      <c r="O254" s="184">
        <f>ROUND(E254*N254,2)</f>
        <v>0</v>
      </c>
      <c r="P254" s="184">
        <v>0</v>
      </c>
      <c r="Q254" s="184">
        <f>ROUND(E254*P254,2)</f>
        <v>0</v>
      </c>
      <c r="R254" s="186" t="s">
        <v>253</v>
      </c>
      <c r="S254" s="186" t="s">
        <v>162</v>
      </c>
      <c r="T254" s="187" t="s">
        <v>163</v>
      </c>
      <c r="U254" s="158">
        <v>0</v>
      </c>
      <c r="V254" s="158">
        <f>ROUND(E254*U254,2)</f>
        <v>0</v>
      </c>
      <c r="W254" s="158"/>
      <c r="X254" s="158" t="s">
        <v>463</v>
      </c>
      <c r="Y254" s="147"/>
      <c r="Z254" s="147"/>
      <c r="AA254" s="147"/>
      <c r="AB254" s="147"/>
      <c r="AC254" s="147"/>
      <c r="AD254" s="147"/>
      <c r="AE254" s="147"/>
      <c r="AF254" s="147"/>
      <c r="AG254" s="147" t="s">
        <v>464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x14ac:dyDescent="0.2">
      <c r="A255" s="167" t="s">
        <v>156</v>
      </c>
      <c r="B255" s="168" t="s">
        <v>128</v>
      </c>
      <c r="C255" s="190" t="s">
        <v>27</v>
      </c>
      <c r="D255" s="169"/>
      <c r="E255" s="170"/>
      <c r="F255" s="171"/>
      <c r="G255" s="171">
        <f>SUMIF(AG256:AG257,"&lt;&gt;NOR",G256:G257)</f>
        <v>0</v>
      </c>
      <c r="H255" s="171"/>
      <c r="I255" s="171">
        <f>SUM(I256:I257)</f>
        <v>0</v>
      </c>
      <c r="J255" s="171"/>
      <c r="K255" s="171">
        <f>SUM(K256:K257)</f>
        <v>0</v>
      </c>
      <c r="L255" s="171"/>
      <c r="M255" s="171">
        <f>SUM(M256:M257)</f>
        <v>0</v>
      </c>
      <c r="N255" s="170"/>
      <c r="O255" s="170">
        <f>SUM(O256:O257)</f>
        <v>0</v>
      </c>
      <c r="P255" s="170"/>
      <c r="Q255" s="170">
        <f>SUM(Q256:Q257)</f>
        <v>0</v>
      </c>
      <c r="R255" s="171"/>
      <c r="S255" s="171"/>
      <c r="T255" s="172"/>
      <c r="U255" s="166"/>
      <c r="V255" s="166">
        <f>SUM(V256:V257)</f>
        <v>0</v>
      </c>
      <c r="W255" s="166"/>
      <c r="X255" s="166"/>
      <c r="AG255" t="s">
        <v>157</v>
      </c>
    </row>
    <row r="256" spans="1:60" outlineLevel="1" x14ac:dyDescent="0.2">
      <c r="A256" s="181">
        <v>75</v>
      </c>
      <c r="B256" s="182" t="s">
        <v>476</v>
      </c>
      <c r="C256" s="193" t="s">
        <v>477</v>
      </c>
      <c r="D256" s="183" t="s">
        <v>478</v>
      </c>
      <c r="E256" s="184">
        <v>1</v>
      </c>
      <c r="F256" s="185"/>
      <c r="G256" s="186">
        <f>ROUND(E256*F256,2)</f>
        <v>0</v>
      </c>
      <c r="H256" s="185"/>
      <c r="I256" s="186">
        <f>ROUND(E256*H256,2)</f>
        <v>0</v>
      </c>
      <c r="J256" s="185"/>
      <c r="K256" s="186">
        <f>ROUND(E256*J256,2)</f>
        <v>0</v>
      </c>
      <c r="L256" s="186">
        <v>21</v>
      </c>
      <c r="M256" s="186">
        <f>G256*(1+L256/100)</f>
        <v>0</v>
      </c>
      <c r="N256" s="184">
        <v>0</v>
      </c>
      <c r="O256" s="184">
        <f>ROUND(E256*N256,2)</f>
        <v>0</v>
      </c>
      <c r="P256" s="184">
        <v>0</v>
      </c>
      <c r="Q256" s="184">
        <f>ROUND(E256*P256,2)</f>
        <v>0</v>
      </c>
      <c r="R256" s="186"/>
      <c r="S256" s="186" t="s">
        <v>162</v>
      </c>
      <c r="T256" s="187" t="s">
        <v>179</v>
      </c>
      <c r="U256" s="158">
        <v>0</v>
      </c>
      <c r="V256" s="158">
        <f>ROUND(E256*U256,2)</f>
        <v>0</v>
      </c>
      <c r="W256" s="158"/>
      <c r="X256" s="158" t="s">
        <v>479</v>
      </c>
      <c r="Y256" s="147"/>
      <c r="Z256" s="147"/>
      <c r="AA256" s="147"/>
      <c r="AB256" s="147"/>
      <c r="AC256" s="147"/>
      <c r="AD256" s="147"/>
      <c r="AE256" s="147"/>
      <c r="AF256" s="147"/>
      <c r="AG256" s="147" t="s">
        <v>480</v>
      </c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1" x14ac:dyDescent="0.2">
      <c r="A257" s="181">
        <v>76</v>
      </c>
      <c r="B257" s="182" t="s">
        <v>481</v>
      </c>
      <c r="C257" s="193" t="s">
        <v>482</v>
      </c>
      <c r="D257" s="183" t="s">
        <v>478</v>
      </c>
      <c r="E257" s="184">
        <v>1</v>
      </c>
      <c r="F257" s="185"/>
      <c r="G257" s="186">
        <f>ROUND(E257*F257,2)</f>
        <v>0</v>
      </c>
      <c r="H257" s="185"/>
      <c r="I257" s="186">
        <f>ROUND(E257*H257,2)</f>
        <v>0</v>
      </c>
      <c r="J257" s="185"/>
      <c r="K257" s="186">
        <f>ROUND(E257*J257,2)</f>
        <v>0</v>
      </c>
      <c r="L257" s="186">
        <v>21</v>
      </c>
      <c r="M257" s="186">
        <f>G257*(1+L257/100)</f>
        <v>0</v>
      </c>
      <c r="N257" s="184">
        <v>0</v>
      </c>
      <c r="O257" s="184">
        <f>ROUND(E257*N257,2)</f>
        <v>0</v>
      </c>
      <c r="P257" s="184">
        <v>0</v>
      </c>
      <c r="Q257" s="184">
        <f>ROUND(E257*P257,2)</f>
        <v>0</v>
      </c>
      <c r="R257" s="186"/>
      <c r="S257" s="186" t="s">
        <v>162</v>
      </c>
      <c r="T257" s="187" t="s">
        <v>179</v>
      </c>
      <c r="U257" s="158">
        <v>0</v>
      </c>
      <c r="V257" s="158">
        <f>ROUND(E257*U257,2)</f>
        <v>0</v>
      </c>
      <c r="W257" s="158"/>
      <c r="X257" s="158" t="s">
        <v>479</v>
      </c>
      <c r="Y257" s="147"/>
      <c r="Z257" s="147"/>
      <c r="AA257" s="147"/>
      <c r="AB257" s="147"/>
      <c r="AC257" s="147"/>
      <c r="AD257" s="147"/>
      <c r="AE257" s="147"/>
      <c r="AF257" s="147"/>
      <c r="AG257" s="147" t="s">
        <v>483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x14ac:dyDescent="0.2">
      <c r="A258" s="167" t="s">
        <v>156</v>
      </c>
      <c r="B258" s="168" t="s">
        <v>129</v>
      </c>
      <c r="C258" s="190" t="s">
        <v>28</v>
      </c>
      <c r="D258" s="169"/>
      <c r="E258" s="170"/>
      <c r="F258" s="171"/>
      <c r="G258" s="171">
        <f>SUMIF(AG259:AG260,"&lt;&gt;NOR",G259:G260)</f>
        <v>0</v>
      </c>
      <c r="H258" s="171"/>
      <c r="I258" s="171">
        <f>SUM(I259:I260)</f>
        <v>0</v>
      </c>
      <c r="J258" s="171"/>
      <c r="K258" s="171">
        <f>SUM(K259:K260)</f>
        <v>0</v>
      </c>
      <c r="L258" s="171"/>
      <c r="M258" s="171">
        <f>SUM(M259:M260)</f>
        <v>0</v>
      </c>
      <c r="N258" s="170"/>
      <c r="O258" s="170">
        <f>SUM(O259:O260)</f>
        <v>0</v>
      </c>
      <c r="P258" s="170"/>
      <c r="Q258" s="170">
        <f>SUM(Q259:Q260)</f>
        <v>0</v>
      </c>
      <c r="R258" s="171"/>
      <c r="S258" s="171"/>
      <c r="T258" s="172"/>
      <c r="U258" s="166"/>
      <c r="V258" s="166">
        <f>SUM(V259:V260)</f>
        <v>0</v>
      </c>
      <c r="W258" s="166"/>
      <c r="X258" s="166"/>
      <c r="AG258" t="s">
        <v>157</v>
      </c>
    </row>
    <row r="259" spans="1:60" outlineLevel="1" x14ac:dyDescent="0.2">
      <c r="A259" s="181">
        <v>77</v>
      </c>
      <c r="B259" s="182" t="s">
        <v>484</v>
      </c>
      <c r="C259" s="193" t="s">
        <v>485</v>
      </c>
      <c r="D259" s="183" t="s">
        <v>478</v>
      </c>
      <c r="E259" s="184">
        <v>1</v>
      </c>
      <c r="F259" s="185"/>
      <c r="G259" s="186">
        <f>ROUND(E259*F259,2)</f>
        <v>0</v>
      </c>
      <c r="H259" s="185"/>
      <c r="I259" s="186">
        <f>ROUND(E259*H259,2)</f>
        <v>0</v>
      </c>
      <c r="J259" s="185"/>
      <c r="K259" s="186">
        <f>ROUND(E259*J259,2)</f>
        <v>0</v>
      </c>
      <c r="L259" s="186">
        <v>21</v>
      </c>
      <c r="M259" s="186">
        <f>G259*(1+L259/100)</f>
        <v>0</v>
      </c>
      <c r="N259" s="184">
        <v>0</v>
      </c>
      <c r="O259" s="184">
        <f>ROUND(E259*N259,2)</f>
        <v>0</v>
      </c>
      <c r="P259" s="184">
        <v>0</v>
      </c>
      <c r="Q259" s="184">
        <f>ROUND(E259*P259,2)</f>
        <v>0</v>
      </c>
      <c r="R259" s="186"/>
      <c r="S259" s="186" t="s">
        <v>162</v>
      </c>
      <c r="T259" s="187" t="s">
        <v>179</v>
      </c>
      <c r="U259" s="158">
        <v>0</v>
      </c>
      <c r="V259" s="158">
        <f>ROUND(E259*U259,2)</f>
        <v>0</v>
      </c>
      <c r="W259" s="158"/>
      <c r="X259" s="158" t="s">
        <v>479</v>
      </c>
      <c r="Y259" s="147"/>
      <c r="Z259" s="147"/>
      <c r="AA259" s="147"/>
      <c r="AB259" s="147"/>
      <c r="AC259" s="147"/>
      <c r="AD259" s="147"/>
      <c r="AE259" s="147"/>
      <c r="AF259" s="147"/>
      <c r="AG259" s="147" t="s">
        <v>483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1" x14ac:dyDescent="0.2">
      <c r="A260" s="174">
        <v>78</v>
      </c>
      <c r="B260" s="175" t="s">
        <v>486</v>
      </c>
      <c r="C260" s="191" t="s">
        <v>487</v>
      </c>
      <c r="D260" s="176" t="s">
        <v>478</v>
      </c>
      <c r="E260" s="177">
        <v>1</v>
      </c>
      <c r="F260" s="178"/>
      <c r="G260" s="179">
        <f>ROUND(E260*F260,2)</f>
        <v>0</v>
      </c>
      <c r="H260" s="178"/>
      <c r="I260" s="179">
        <f>ROUND(E260*H260,2)</f>
        <v>0</v>
      </c>
      <c r="J260" s="178"/>
      <c r="K260" s="179">
        <f>ROUND(E260*J260,2)</f>
        <v>0</v>
      </c>
      <c r="L260" s="179">
        <v>21</v>
      </c>
      <c r="M260" s="179">
        <f>G260*(1+L260/100)</f>
        <v>0</v>
      </c>
      <c r="N260" s="177">
        <v>0</v>
      </c>
      <c r="O260" s="177">
        <f>ROUND(E260*N260,2)</f>
        <v>0</v>
      </c>
      <c r="P260" s="177">
        <v>0</v>
      </c>
      <c r="Q260" s="177">
        <f>ROUND(E260*P260,2)</f>
        <v>0</v>
      </c>
      <c r="R260" s="179"/>
      <c r="S260" s="179" t="s">
        <v>162</v>
      </c>
      <c r="T260" s="180" t="s">
        <v>179</v>
      </c>
      <c r="U260" s="158">
        <v>0</v>
      </c>
      <c r="V260" s="158">
        <f>ROUND(E260*U260,2)</f>
        <v>0</v>
      </c>
      <c r="W260" s="158"/>
      <c r="X260" s="158" t="s">
        <v>479</v>
      </c>
      <c r="Y260" s="147"/>
      <c r="Z260" s="147"/>
      <c r="AA260" s="147"/>
      <c r="AB260" s="147"/>
      <c r="AC260" s="147"/>
      <c r="AD260" s="147"/>
      <c r="AE260" s="147"/>
      <c r="AF260" s="147"/>
      <c r="AG260" s="147" t="s">
        <v>483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x14ac:dyDescent="0.2">
      <c r="A261" s="3"/>
      <c r="B261" s="4"/>
      <c r="C261" s="197"/>
      <c r="D261" s="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AE261">
        <v>15</v>
      </c>
      <c r="AF261">
        <v>21</v>
      </c>
      <c r="AG261" t="s">
        <v>143</v>
      </c>
    </row>
    <row r="262" spans="1:60" x14ac:dyDescent="0.2">
      <c r="A262" s="150"/>
      <c r="B262" s="151" t="s">
        <v>29</v>
      </c>
      <c r="C262" s="198"/>
      <c r="D262" s="152"/>
      <c r="E262" s="153"/>
      <c r="F262" s="153"/>
      <c r="G262" s="173">
        <f>G8+G21+G50+G70+G74+G76+G79+G131+G134+G161+G176+G197+G201+G221+G233+G247+G255+G258</f>
        <v>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AE262">
        <f>SUMIF(L7:L260,AE261,G7:G260)</f>
        <v>0</v>
      </c>
      <c r="AF262">
        <f>SUMIF(L7:L260,AF261,G7:G260)</f>
        <v>0</v>
      </c>
      <c r="AG262" t="s">
        <v>488</v>
      </c>
    </row>
    <row r="263" spans="1:60" x14ac:dyDescent="0.2">
      <c r="C263" s="199"/>
      <c r="D263" s="10"/>
      <c r="AG263" t="s">
        <v>489</v>
      </c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226" sheet="1"/>
  <mergeCells count="26">
    <mergeCell ref="C13:G13"/>
    <mergeCell ref="A1:G1"/>
    <mergeCell ref="C2:G2"/>
    <mergeCell ref="C3:G3"/>
    <mergeCell ref="C4:G4"/>
    <mergeCell ref="C10:G10"/>
    <mergeCell ref="C126:G126"/>
    <mergeCell ref="C19:G19"/>
    <mergeCell ref="C23:G23"/>
    <mergeCell ref="C28:G28"/>
    <mergeCell ref="C52:G52"/>
    <mergeCell ref="C55:G55"/>
    <mergeCell ref="C60:G60"/>
    <mergeCell ref="C63:G63"/>
    <mergeCell ref="C66:G66"/>
    <mergeCell ref="C90:G90"/>
    <mergeCell ref="C93:G93"/>
    <mergeCell ref="C111:G111"/>
    <mergeCell ref="C211:G211"/>
    <mergeCell ref="C249:G249"/>
    <mergeCell ref="C133:G133"/>
    <mergeCell ref="C157:G157"/>
    <mergeCell ref="C160:G160"/>
    <mergeCell ref="C175:G175"/>
    <mergeCell ref="C196:G196"/>
    <mergeCell ref="C200:G20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6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130</v>
      </c>
      <c r="B1" s="260"/>
      <c r="C1" s="260"/>
      <c r="D1" s="260"/>
      <c r="E1" s="260"/>
      <c r="F1" s="260"/>
      <c r="G1" s="260"/>
      <c r="AG1" t="s">
        <v>131</v>
      </c>
    </row>
    <row r="2" spans="1:60" ht="24.95" customHeight="1" x14ac:dyDescent="0.2">
      <c r="A2" s="139" t="s">
        <v>7</v>
      </c>
      <c r="B2" s="49" t="s">
        <v>44</v>
      </c>
      <c r="C2" s="261" t="s">
        <v>45</v>
      </c>
      <c r="D2" s="262"/>
      <c r="E2" s="262"/>
      <c r="F2" s="262"/>
      <c r="G2" s="263"/>
      <c r="AG2" t="s">
        <v>132</v>
      </c>
    </row>
    <row r="3" spans="1:60" ht="24.95" customHeight="1" x14ac:dyDescent="0.2">
      <c r="A3" s="139" t="s">
        <v>8</v>
      </c>
      <c r="B3" s="49" t="s">
        <v>48</v>
      </c>
      <c r="C3" s="261" t="s">
        <v>49</v>
      </c>
      <c r="D3" s="262"/>
      <c r="E3" s="262"/>
      <c r="F3" s="262"/>
      <c r="G3" s="263"/>
      <c r="AC3" s="121" t="s">
        <v>132</v>
      </c>
      <c r="AG3" t="s">
        <v>133</v>
      </c>
    </row>
    <row r="4" spans="1:60" ht="24.95" customHeight="1" x14ac:dyDescent="0.2">
      <c r="A4" s="140" t="s">
        <v>9</v>
      </c>
      <c r="B4" s="141" t="s">
        <v>54</v>
      </c>
      <c r="C4" s="264" t="s">
        <v>55</v>
      </c>
      <c r="D4" s="265"/>
      <c r="E4" s="265"/>
      <c r="F4" s="265"/>
      <c r="G4" s="266"/>
      <c r="AG4" t="s">
        <v>134</v>
      </c>
    </row>
    <row r="5" spans="1:60" x14ac:dyDescent="0.2">
      <c r="D5" s="10"/>
    </row>
    <row r="6" spans="1:60" ht="38.25" x14ac:dyDescent="0.2">
      <c r="A6" s="143" t="s">
        <v>135</v>
      </c>
      <c r="B6" s="145" t="s">
        <v>136</v>
      </c>
      <c r="C6" s="145" t="s">
        <v>137</v>
      </c>
      <c r="D6" s="144" t="s">
        <v>138</v>
      </c>
      <c r="E6" s="143" t="s">
        <v>139</v>
      </c>
      <c r="F6" s="142" t="s">
        <v>140</v>
      </c>
      <c r="G6" s="143" t="s">
        <v>29</v>
      </c>
      <c r="H6" s="146" t="s">
        <v>30</v>
      </c>
      <c r="I6" s="146" t="s">
        <v>141</v>
      </c>
      <c r="J6" s="146" t="s">
        <v>31</v>
      </c>
      <c r="K6" s="146" t="s">
        <v>142</v>
      </c>
      <c r="L6" s="146" t="s">
        <v>143</v>
      </c>
      <c r="M6" s="146" t="s">
        <v>144</v>
      </c>
      <c r="N6" s="146" t="s">
        <v>145</v>
      </c>
      <c r="O6" s="146" t="s">
        <v>146</v>
      </c>
      <c r="P6" s="146" t="s">
        <v>147</v>
      </c>
      <c r="Q6" s="146" t="s">
        <v>148</v>
      </c>
      <c r="R6" s="146" t="s">
        <v>149</v>
      </c>
      <c r="S6" s="146" t="s">
        <v>150</v>
      </c>
      <c r="T6" s="146" t="s">
        <v>151</v>
      </c>
      <c r="U6" s="146" t="s">
        <v>152</v>
      </c>
      <c r="V6" s="146" t="s">
        <v>153</v>
      </c>
      <c r="W6" s="146" t="s">
        <v>154</v>
      </c>
      <c r="X6" s="146" t="s">
        <v>155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7" t="s">
        <v>156</v>
      </c>
      <c r="B8" s="168" t="s">
        <v>95</v>
      </c>
      <c r="C8" s="190" t="s">
        <v>96</v>
      </c>
      <c r="D8" s="169"/>
      <c r="E8" s="170"/>
      <c r="F8" s="171"/>
      <c r="G8" s="171">
        <f>SUMIF(AG9:AG30,"&lt;&gt;NOR",G9:G30)</f>
        <v>0</v>
      </c>
      <c r="H8" s="171"/>
      <c r="I8" s="171">
        <f>SUM(I9:I30)</f>
        <v>0</v>
      </c>
      <c r="J8" s="171"/>
      <c r="K8" s="171">
        <f>SUM(K9:K30)</f>
        <v>0</v>
      </c>
      <c r="L8" s="171"/>
      <c r="M8" s="171">
        <f>SUM(M9:M30)</f>
        <v>0</v>
      </c>
      <c r="N8" s="170"/>
      <c r="O8" s="170">
        <f>SUM(O9:O30)</f>
        <v>0</v>
      </c>
      <c r="P8" s="170"/>
      <c r="Q8" s="170">
        <f>SUM(Q9:Q30)</f>
        <v>0</v>
      </c>
      <c r="R8" s="171"/>
      <c r="S8" s="171"/>
      <c r="T8" s="172"/>
      <c r="U8" s="166"/>
      <c r="V8" s="166">
        <f>SUM(V9:V30)</f>
        <v>29.34</v>
      </c>
      <c r="W8" s="166"/>
      <c r="X8" s="166"/>
      <c r="AG8" t="s">
        <v>157</v>
      </c>
    </row>
    <row r="9" spans="1:60" outlineLevel="1" x14ac:dyDescent="0.2">
      <c r="A9" s="174">
        <v>1</v>
      </c>
      <c r="B9" s="175" t="s">
        <v>706</v>
      </c>
      <c r="C9" s="191" t="s">
        <v>707</v>
      </c>
      <c r="D9" s="176" t="s">
        <v>172</v>
      </c>
      <c r="E9" s="177">
        <v>20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 t="s">
        <v>708</v>
      </c>
      <c r="S9" s="179" t="s">
        <v>162</v>
      </c>
      <c r="T9" s="180" t="s">
        <v>163</v>
      </c>
      <c r="U9" s="158">
        <v>0.41299999999999998</v>
      </c>
      <c r="V9" s="158">
        <f>ROUND(E9*U9,2)</f>
        <v>8.26</v>
      </c>
      <c r="W9" s="158"/>
      <c r="X9" s="158" t="s">
        <v>164</v>
      </c>
      <c r="Y9" s="147"/>
      <c r="Z9" s="147"/>
      <c r="AA9" s="147"/>
      <c r="AB9" s="147"/>
      <c r="AC9" s="147"/>
      <c r="AD9" s="147"/>
      <c r="AE9" s="147"/>
      <c r="AF9" s="147"/>
      <c r="AG9" s="147" t="s">
        <v>709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58" t="s">
        <v>710</v>
      </c>
      <c r="D10" s="259"/>
      <c r="E10" s="259"/>
      <c r="F10" s="259"/>
      <c r="G10" s="259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167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4">
        <v>2</v>
      </c>
      <c r="B11" s="175" t="s">
        <v>711</v>
      </c>
      <c r="C11" s="191" t="s">
        <v>712</v>
      </c>
      <c r="D11" s="176" t="s">
        <v>172</v>
      </c>
      <c r="E11" s="177">
        <v>12</v>
      </c>
      <c r="F11" s="178"/>
      <c r="G11" s="179">
        <f>ROUND(E11*F11,2)</f>
        <v>0</v>
      </c>
      <c r="H11" s="178"/>
      <c r="I11" s="179">
        <f>ROUND(E11*H11,2)</f>
        <v>0</v>
      </c>
      <c r="J11" s="178"/>
      <c r="K11" s="179">
        <f>ROUND(E11*J11,2)</f>
        <v>0</v>
      </c>
      <c r="L11" s="179">
        <v>21</v>
      </c>
      <c r="M11" s="179">
        <f>G11*(1+L11/100)</f>
        <v>0</v>
      </c>
      <c r="N11" s="177">
        <v>0</v>
      </c>
      <c r="O11" s="177">
        <f>ROUND(E11*N11,2)</f>
        <v>0</v>
      </c>
      <c r="P11" s="177">
        <v>0</v>
      </c>
      <c r="Q11" s="177">
        <f>ROUND(E11*P11,2)</f>
        <v>0</v>
      </c>
      <c r="R11" s="179" t="s">
        <v>708</v>
      </c>
      <c r="S11" s="179" t="s">
        <v>162</v>
      </c>
      <c r="T11" s="180" t="s">
        <v>163</v>
      </c>
      <c r="U11" s="158">
        <v>0.32</v>
      </c>
      <c r="V11" s="158">
        <f>ROUND(E11*U11,2)</f>
        <v>3.84</v>
      </c>
      <c r="W11" s="158"/>
      <c r="X11" s="158" t="s">
        <v>164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709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258" t="s">
        <v>713</v>
      </c>
      <c r="D12" s="259"/>
      <c r="E12" s="259"/>
      <c r="F12" s="259"/>
      <c r="G12" s="259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47"/>
      <c r="Z12" s="147"/>
      <c r="AA12" s="147"/>
      <c r="AB12" s="147"/>
      <c r="AC12" s="147"/>
      <c r="AD12" s="147"/>
      <c r="AE12" s="147"/>
      <c r="AF12" s="147"/>
      <c r="AG12" s="147" t="s">
        <v>167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92" t="s">
        <v>714</v>
      </c>
      <c r="D13" s="160"/>
      <c r="E13" s="161">
        <v>12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169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4">
        <v>3</v>
      </c>
      <c r="B14" s="175" t="s">
        <v>715</v>
      </c>
      <c r="C14" s="191" t="s">
        <v>716</v>
      </c>
      <c r="D14" s="176" t="s">
        <v>172</v>
      </c>
      <c r="E14" s="177">
        <v>1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 t="s">
        <v>708</v>
      </c>
      <c r="S14" s="179" t="s">
        <v>162</v>
      </c>
      <c r="T14" s="180" t="s">
        <v>163</v>
      </c>
      <c r="U14" s="158">
        <v>0.35899999999999999</v>
      </c>
      <c r="V14" s="158">
        <f>ROUND(E14*U14,2)</f>
        <v>0.36</v>
      </c>
      <c r="W14" s="158"/>
      <c r="X14" s="158" t="s">
        <v>164</v>
      </c>
      <c r="Y14" s="147"/>
      <c r="Z14" s="147"/>
      <c r="AA14" s="147"/>
      <c r="AB14" s="147"/>
      <c r="AC14" s="147"/>
      <c r="AD14" s="147"/>
      <c r="AE14" s="147"/>
      <c r="AF14" s="147"/>
      <c r="AG14" s="147" t="s">
        <v>709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258" t="s">
        <v>713</v>
      </c>
      <c r="D15" s="259"/>
      <c r="E15" s="259"/>
      <c r="F15" s="259"/>
      <c r="G15" s="259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47"/>
      <c r="Z15" s="147"/>
      <c r="AA15" s="147"/>
      <c r="AB15" s="147"/>
      <c r="AC15" s="147"/>
      <c r="AD15" s="147"/>
      <c r="AE15" s="147"/>
      <c r="AF15" s="147"/>
      <c r="AG15" s="147" t="s">
        <v>167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4</v>
      </c>
      <c r="B16" s="175" t="s">
        <v>717</v>
      </c>
      <c r="C16" s="191" t="s">
        <v>718</v>
      </c>
      <c r="D16" s="176" t="s">
        <v>172</v>
      </c>
      <c r="E16" s="177">
        <v>10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7">
        <v>0</v>
      </c>
      <c r="O16" s="177">
        <f>ROUND(E16*N16,2)</f>
        <v>0</v>
      </c>
      <c r="P16" s="177">
        <v>0</v>
      </c>
      <c r="Q16" s="177">
        <f>ROUND(E16*P16,2)</f>
        <v>0</v>
      </c>
      <c r="R16" s="179" t="s">
        <v>708</v>
      </c>
      <c r="S16" s="179" t="s">
        <v>162</v>
      </c>
      <c r="T16" s="180" t="s">
        <v>163</v>
      </c>
      <c r="U16" s="158">
        <v>0.45200000000000001</v>
      </c>
      <c r="V16" s="158">
        <f>ROUND(E16*U16,2)</f>
        <v>4.5199999999999996</v>
      </c>
      <c r="W16" s="158"/>
      <c r="X16" s="158" t="s">
        <v>164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709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258" t="s">
        <v>713</v>
      </c>
      <c r="D17" s="259"/>
      <c r="E17" s="259"/>
      <c r="F17" s="259"/>
      <c r="G17" s="259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47"/>
      <c r="Z17" s="147"/>
      <c r="AA17" s="147"/>
      <c r="AB17" s="147"/>
      <c r="AC17" s="147"/>
      <c r="AD17" s="147"/>
      <c r="AE17" s="147"/>
      <c r="AF17" s="147"/>
      <c r="AG17" s="147" t="s">
        <v>167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5</v>
      </c>
      <c r="B18" s="175" t="s">
        <v>719</v>
      </c>
      <c r="C18" s="191" t="s">
        <v>720</v>
      </c>
      <c r="D18" s="176" t="s">
        <v>172</v>
      </c>
      <c r="E18" s="177">
        <v>6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0</v>
      </c>
      <c r="O18" s="177">
        <f>ROUND(E18*N18,2)</f>
        <v>0</v>
      </c>
      <c r="P18" s="177">
        <v>0</v>
      </c>
      <c r="Q18" s="177">
        <f>ROUND(E18*P18,2)</f>
        <v>0</v>
      </c>
      <c r="R18" s="179" t="s">
        <v>708</v>
      </c>
      <c r="S18" s="179" t="s">
        <v>162</v>
      </c>
      <c r="T18" s="180" t="s">
        <v>163</v>
      </c>
      <c r="U18" s="158">
        <v>1.173</v>
      </c>
      <c r="V18" s="158">
        <f>ROUND(E18*U18,2)</f>
        <v>7.04</v>
      </c>
      <c r="W18" s="158"/>
      <c r="X18" s="158" t="s">
        <v>164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709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54"/>
      <c r="B19" s="155"/>
      <c r="C19" s="258" t="s">
        <v>713</v>
      </c>
      <c r="D19" s="259"/>
      <c r="E19" s="259"/>
      <c r="F19" s="259"/>
      <c r="G19" s="259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47"/>
      <c r="Z19" s="147"/>
      <c r="AA19" s="147"/>
      <c r="AB19" s="147"/>
      <c r="AC19" s="147"/>
      <c r="AD19" s="147"/>
      <c r="AE19" s="147"/>
      <c r="AF19" s="147"/>
      <c r="AG19" s="147" t="s">
        <v>167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4">
        <v>6</v>
      </c>
      <c r="B20" s="175" t="s">
        <v>721</v>
      </c>
      <c r="C20" s="191" t="s">
        <v>722</v>
      </c>
      <c r="D20" s="176" t="s">
        <v>177</v>
      </c>
      <c r="E20" s="177">
        <v>8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7">
        <v>0</v>
      </c>
      <c r="O20" s="177">
        <f>ROUND(E20*N20,2)</f>
        <v>0</v>
      </c>
      <c r="P20" s="177">
        <v>0</v>
      </c>
      <c r="Q20" s="177">
        <f>ROUND(E20*P20,2)</f>
        <v>0</v>
      </c>
      <c r="R20" s="179" t="s">
        <v>708</v>
      </c>
      <c r="S20" s="179" t="s">
        <v>162</v>
      </c>
      <c r="T20" s="180" t="s">
        <v>163</v>
      </c>
      <c r="U20" s="158">
        <v>0.157</v>
      </c>
      <c r="V20" s="158">
        <f>ROUND(E20*U20,2)</f>
        <v>1.26</v>
      </c>
      <c r="W20" s="158"/>
      <c r="X20" s="158" t="s">
        <v>164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709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258" t="s">
        <v>723</v>
      </c>
      <c r="D21" s="259"/>
      <c r="E21" s="259"/>
      <c r="F21" s="259"/>
      <c r="G21" s="259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47"/>
      <c r="Z21" s="147"/>
      <c r="AA21" s="147"/>
      <c r="AB21" s="147"/>
      <c r="AC21" s="147"/>
      <c r="AD21" s="147"/>
      <c r="AE21" s="147"/>
      <c r="AF21" s="147"/>
      <c r="AG21" s="147" t="s">
        <v>167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4">
        <v>7</v>
      </c>
      <c r="B22" s="175" t="s">
        <v>724</v>
      </c>
      <c r="C22" s="191" t="s">
        <v>725</v>
      </c>
      <c r="D22" s="176" t="s">
        <v>177</v>
      </c>
      <c r="E22" s="177">
        <v>3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7">
        <v>0</v>
      </c>
      <c r="O22" s="177">
        <f>ROUND(E22*N22,2)</f>
        <v>0</v>
      </c>
      <c r="P22" s="177">
        <v>0</v>
      </c>
      <c r="Q22" s="177">
        <f>ROUND(E22*P22,2)</f>
        <v>0</v>
      </c>
      <c r="R22" s="179" t="s">
        <v>708</v>
      </c>
      <c r="S22" s="179" t="s">
        <v>162</v>
      </c>
      <c r="T22" s="180" t="s">
        <v>163</v>
      </c>
      <c r="U22" s="158">
        <v>0.17399999999999999</v>
      </c>
      <c r="V22" s="158">
        <f>ROUND(E22*U22,2)</f>
        <v>0.52</v>
      </c>
      <c r="W22" s="158"/>
      <c r="X22" s="158" t="s">
        <v>164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709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258" t="s">
        <v>723</v>
      </c>
      <c r="D23" s="259"/>
      <c r="E23" s="259"/>
      <c r="F23" s="259"/>
      <c r="G23" s="259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47"/>
      <c r="Z23" s="147"/>
      <c r="AA23" s="147"/>
      <c r="AB23" s="147"/>
      <c r="AC23" s="147"/>
      <c r="AD23" s="147"/>
      <c r="AE23" s="147"/>
      <c r="AF23" s="147"/>
      <c r="AG23" s="147" t="s">
        <v>167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4">
        <v>8</v>
      </c>
      <c r="B24" s="175" t="s">
        <v>726</v>
      </c>
      <c r="C24" s="191" t="s">
        <v>727</v>
      </c>
      <c r="D24" s="176" t="s">
        <v>177</v>
      </c>
      <c r="E24" s="177">
        <v>6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0</v>
      </c>
      <c r="O24" s="177">
        <f>ROUND(E24*N24,2)</f>
        <v>0</v>
      </c>
      <c r="P24" s="177">
        <v>0</v>
      </c>
      <c r="Q24" s="177">
        <f>ROUND(E24*P24,2)</f>
        <v>0</v>
      </c>
      <c r="R24" s="179" t="s">
        <v>708</v>
      </c>
      <c r="S24" s="179" t="s">
        <v>162</v>
      </c>
      <c r="T24" s="180" t="s">
        <v>163</v>
      </c>
      <c r="U24" s="158">
        <v>0.25900000000000001</v>
      </c>
      <c r="V24" s="158">
        <f>ROUND(E24*U24,2)</f>
        <v>1.55</v>
      </c>
      <c r="W24" s="158"/>
      <c r="X24" s="158" t="s">
        <v>164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709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258" t="s">
        <v>723</v>
      </c>
      <c r="D25" s="259"/>
      <c r="E25" s="259"/>
      <c r="F25" s="259"/>
      <c r="G25" s="259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7"/>
      <c r="Z25" s="147"/>
      <c r="AA25" s="147"/>
      <c r="AB25" s="147"/>
      <c r="AC25" s="147"/>
      <c r="AD25" s="147"/>
      <c r="AE25" s="147"/>
      <c r="AF25" s="147"/>
      <c r="AG25" s="147" t="s">
        <v>167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81">
        <v>9</v>
      </c>
      <c r="B26" s="182" t="s">
        <v>728</v>
      </c>
      <c r="C26" s="193" t="s">
        <v>729</v>
      </c>
      <c r="D26" s="183" t="s">
        <v>177</v>
      </c>
      <c r="E26" s="184">
        <v>3</v>
      </c>
      <c r="F26" s="185"/>
      <c r="G26" s="186">
        <f>ROUND(E26*F26,2)</f>
        <v>0</v>
      </c>
      <c r="H26" s="185"/>
      <c r="I26" s="186">
        <f>ROUND(E26*H26,2)</f>
        <v>0</v>
      </c>
      <c r="J26" s="185"/>
      <c r="K26" s="186">
        <f>ROUND(E26*J26,2)</f>
        <v>0</v>
      </c>
      <c r="L26" s="186">
        <v>21</v>
      </c>
      <c r="M26" s="186">
        <f>G26*(1+L26/100)</f>
        <v>0</v>
      </c>
      <c r="N26" s="184">
        <v>0</v>
      </c>
      <c r="O26" s="184">
        <f>ROUND(E26*N26,2)</f>
        <v>0</v>
      </c>
      <c r="P26" s="184">
        <v>0</v>
      </c>
      <c r="Q26" s="184">
        <f>ROUND(E26*P26,2)</f>
        <v>0</v>
      </c>
      <c r="R26" s="186" t="s">
        <v>708</v>
      </c>
      <c r="S26" s="186" t="s">
        <v>162</v>
      </c>
      <c r="T26" s="187" t="s">
        <v>163</v>
      </c>
      <c r="U26" s="158">
        <v>0.2</v>
      </c>
      <c r="V26" s="158">
        <f>ROUND(E26*U26,2)</f>
        <v>0.6</v>
      </c>
      <c r="W26" s="158"/>
      <c r="X26" s="158" t="s">
        <v>164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709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4">
        <v>10</v>
      </c>
      <c r="B27" s="175" t="s">
        <v>730</v>
      </c>
      <c r="C27" s="191" t="s">
        <v>731</v>
      </c>
      <c r="D27" s="176" t="s">
        <v>172</v>
      </c>
      <c r="E27" s="177">
        <v>29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7">
        <v>0</v>
      </c>
      <c r="O27" s="177">
        <f>ROUND(E27*N27,2)</f>
        <v>0</v>
      </c>
      <c r="P27" s="177">
        <v>0</v>
      </c>
      <c r="Q27" s="177">
        <f>ROUND(E27*P27,2)</f>
        <v>0</v>
      </c>
      <c r="R27" s="179" t="s">
        <v>708</v>
      </c>
      <c r="S27" s="179" t="s">
        <v>162</v>
      </c>
      <c r="T27" s="180" t="s">
        <v>163</v>
      </c>
      <c r="U27" s="158">
        <v>4.8000000000000001E-2</v>
      </c>
      <c r="V27" s="158">
        <f>ROUND(E27*U27,2)</f>
        <v>1.39</v>
      </c>
      <c r="W27" s="158"/>
      <c r="X27" s="158" t="s">
        <v>164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709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192" t="s">
        <v>732</v>
      </c>
      <c r="D28" s="160"/>
      <c r="E28" s="161">
        <v>29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169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4">
        <v>11</v>
      </c>
      <c r="B29" s="175" t="s">
        <v>733</v>
      </c>
      <c r="C29" s="191" t="s">
        <v>734</v>
      </c>
      <c r="D29" s="176" t="s">
        <v>0</v>
      </c>
      <c r="E29" s="177">
        <v>168.84899999999999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7">
        <v>0</v>
      </c>
      <c r="O29" s="177">
        <f>ROUND(E29*N29,2)</f>
        <v>0</v>
      </c>
      <c r="P29" s="177">
        <v>0</v>
      </c>
      <c r="Q29" s="177">
        <f>ROUND(E29*P29,2)</f>
        <v>0</v>
      </c>
      <c r="R29" s="179" t="s">
        <v>708</v>
      </c>
      <c r="S29" s="179" t="s">
        <v>162</v>
      </c>
      <c r="T29" s="180" t="s">
        <v>163</v>
      </c>
      <c r="U29" s="158">
        <v>0</v>
      </c>
      <c r="V29" s="158">
        <f>ROUND(E29*U29,2)</f>
        <v>0</v>
      </c>
      <c r="W29" s="158"/>
      <c r="X29" s="158" t="s">
        <v>164</v>
      </c>
      <c r="Y29" s="147"/>
      <c r="Z29" s="147"/>
      <c r="AA29" s="147"/>
      <c r="AB29" s="147"/>
      <c r="AC29" s="147"/>
      <c r="AD29" s="147"/>
      <c r="AE29" s="147"/>
      <c r="AF29" s="147"/>
      <c r="AG29" s="147" t="s">
        <v>709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258" t="s">
        <v>735</v>
      </c>
      <c r="D30" s="259"/>
      <c r="E30" s="259"/>
      <c r="F30" s="259"/>
      <c r="G30" s="259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47"/>
      <c r="Z30" s="147"/>
      <c r="AA30" s="147"/>
      <c r="AB30" s="147"/>
      <c r="AC30" s="147"/>
      <c r="AD30" s="147"/>
      <c r="AE30" s="147"/>
      <c r="AF30" s="147"/>
      <c r="AG30" s="147" t="s">
        <v>167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x14ac:dyDescent="0.2">
      <c r="A31" s="167" t="s">
        <v>156</v>
      </c>
      <c r="B31" s="168" t="s">
        <v>97</v>
      </c>
      <c r="C31" s="190" t="s">
        <v>98</v>
      </c>
      <c r="D31" s="169"/>
      <c r="E31" s="170"/>
      <c r="F31" s="171"/>
      <c r="G31" s="171">
        <f>SUMIF(AG32:AG52,"&lt;&gt;NOR",G32:G52)</f>
        <v>0</v>
      </c>
      <c r="H31" s="171"/>
      <c r="I31" s="171">
        <f>SUM(I32:I52)</f>
        <v>0</v>
      </c>
      <c r="J31" s="171"/>
      <c r="K31" s="171">
        <f>SUM(K32:K52)</f>
        <v>0</v>
      </c>
      <c r="L31" s="171"/>
      <c r="M31" s="171">
        <f>SUM(M32:M52)</f>
        <v>0</v>
      </c>
      <c r="N31" s="170"/>
      <c r="O31" s="170">
        <f>SUM(O32:O52)</f>
        <v>0</v>
      </c>
      <c r="P31" s="170"/>
      <c r="Q31" s="170">
        <f>SUM(Q32:Q52)</f>
        <v>0</v>
      </c>
      <c r="R31" s="171"/>
      <c r="S31" s="171"/>
      <c r="T31" s="172"/>
      <c r="U31" s="166"/>
      <c r="V31" s="166">
        <f>SUM(V32:V52)</f>
        <v>62.38000000000001</v>
      </c>
      <c r="W31" s="166"/>
      <c r="X31" s="166"/>
      <c r="AG31" t="s">
        <v>157</v>
      </c>
    </row>
    <row r="32" spans="1:60" outlineLevel="1" x14ac:dyDescent="0.2">
      <c r="A32" s="174">
        <v>12</v>
      </c>
      <c r="B32" s="175" t="s">
        <v>736</v>
      </c>
      <c r="C32" s="191" t="s">
        <v>737</v>
      </c>
      <c r="D32" s="176" t="s">
        <v>172</v>
      </c>
      <c r="E32" s="177">
        <v>37</v>
      </c>
      <c r="F32" s="178"/>
      <c r="G32" s="179">
        <f>ROUND(E32*F32,2)</f>
        <v>0</v>
      </c>
      <c r="H32" s="178"/>
      <c r="I32" s="179">
        <f>ROUND(E32*H32,2)</f>
        <v>0</v>
      </c>
      <c r="J32" s="178"/>
      <c r="K32" s="179">
        <f>ROUND(E32*J32,2)</f>
        <v>0</v>
      </c>
      <c r="L32" s="179">
        <v>21</v>
      </c>
      <c r="M32" s="179">
        <f>G32*(1+L32/100)</f>
        <v>0</v>
      </c>
      <c r="N32" s="177">
        <v>0</v>
      </c>
      <c r="O32" s="177">
        <f>ROUND(E32*N32,2)</f>
        <v>0</v>
      </c>
      <c r="P32" s="177">
        <v>0</v>
      </c>
      <c r="Q32" s="177">
        <f>ROUND(E32*P32,2)</f>
        <v>0</v>
      </c>
      <c r="R32" s="179" t="s">
        <v>708</v>
      </c>
      <c r="S32" s="179" t="s">
        <v>162</v>
      </c>
      <c r="T32" s="180" t="s">
        <v>163</v>
      </c>
      <c r="U32" s="158">
        <v>0.17299999999999999</v>
      </c>
      <c r="V32" s="158">
        <f>ROUND(E32*U32,2)</f>
        <v>6.4</v>
      </c>
      <c r="W32" s="158"/>
      <c r="X32" s="158" t="s">
        <v>164</v>
      </c>
      <c r="Y32" s="147"/>
      <c r="Z32" s="147"/>
      <c r="AA32" s="147"/>
      <c r="AB32" s="147"/>
      <c r="AC32" s="147"/>
      <c r="AD32" s="147"/>
      <c r="AE32" s="147"/>
      <c r="AF32" s="147"/>
      <c r="AG32" s="147" t="s">
        <v>709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/>
      <c r="B33" s="155"/>
      <c r="C33" s="192" t="s">
        <v>738</v>
      </c>
      <c r="D33" s="160"/>
      <c r="E33" s="161">
        <v>37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47"/>
      <c r="Z33" s="147"/>
      <c r="AA33" s="147"/>
      <c r="AB33" s="147"/>
      <c r="AC33" s="147"/>
      <c r="AD33" s="147"/>
      <c r="AE33" s="147"/>
      <c r="AF33" s="147"/>
      <c r="AG33" s="147" t="s">
        <v>169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2.5" outlineLevel="1" x14ac:dyDescent="0.2">
      <c r="A34" s="174">
        <v>13</v>
      </c>
      <c r="B34" s="175" t="s">
        <v>739</v>
      </c>
      <c r="C34" s="191" t="s">
        <v>740</v>
      </c>
      <c r="D34" s="176" t="s">
        <v>172</v>
      </c>
      <c r="E34" s="177">
        <v>43</v>
      </c>
      <c r="F34" s="178"/>
      <c r="G34" s="179">
        <f>ROUND(E34*F34,2)</f>
        <v>0</v>
      </c>
      <c r="H34" s="178"/>
      <c r="I34" s="179">
        <f>ROUND(E34*H34,2)</f>
        <v>0</v>
      </c>
      <c r="J34" s="178"/>
      <c r="K34" s="179">
        <f>ROUND(E34*J34,2)</f>
        <v>0</v>
      </c>
      <c r="L34" s="179">
        <v>21</v>
      </c>
      <c r="M34" s="179">
        <f>G34*(1+L34/100)</f>
        <v>0</v>
      </c>
      <c r="N34" s="177">
        <v>0</v>
      </c>
      <c r="O34" s="177">
        <f>ROUND(E34*N34,2)</f>
        <v>0</v>
      </c>
      <c r="P34" s="177">
        <v>0</v>
      </c>
      <c r="Q34" s="177">
        <f>ROUND(E34*P34,2)</f>
        <v>0</v>
      </c>
      <c r="R34" s="179" t="s">
        <v>708</v>
      </c>
      <c r="S34" s="179" t="s">
        <v>162</v>
      </c>
      <c r="T34" s="180" t="s">
        <v>163</v>
      </c>
      <c r="U34" s="158">
        <v>0.52200000000000002</v>
      </c>
      <c r="V34" s="158">
        <f>ROUND(E34*U34,2)</f>
        <v>22.45</v>
      </c>
      <c r="W34" s="158"/>
      <c r="X34" s="158" t="s">
        <v>164</v>
      </c>
      <c r="Y34" s="147"/>
      <c r="Z34" s="147"/>
      <c r="AA34" s="147"/>
      <c r="AB34" s="147"/>
      <c r="AC34" s="147"/>
      <c r="AD34" s="147"/>
      <c r="AE34" s="147"/>
      <c r="AF34" s="147"/>
      <c r="AG34" s="147" t="s">
        <v>709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/>
      <c r="B35" s="155"/>
      <c r="C35" s="258" t="s">
        <v>741</v>
      </c>
      <c r="D35" s="259"/>
      <c r="E35" s="259"/>
      <c r="F35" s="259"/>
      <c r="G35" s="259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47"/>
      <c r="Z35" s="147"/>
      <c r="AA35" s="147"/>
      <c r="AB35" s="147"/>
      <c r="AC35" s="147"/>
      <c r="AD35" s="147"/>
      <c r="AE35" s="147"/>
      <c r="AF35" s="147"/>
      <c r="AG35" s="147" t="s">
        <v>167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92" t="s">
        <v>742</v>
      </c>
      <c r="D36" s="160"/>
      <c r="E36" s="161">
        <v>43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169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74">
        <v>14</v>
      </c>
      <c r="B37" s="175" t="s">
        <v>743</v>
      </c>
      <c r="C37" s="191" t="s">
        <v>744</v>
      </c>
      <c r="D37" s="176" t="s">
        <v>172</v>
      </c>
      <c r="E37" s="177">
        <v>4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0</v>
      </c>
      <c r="O37" s="177">
        <f>ROUND(E37*N37,2)</f>
        <v>0</v>
      </c>
      <c r="P37" s="177">
        <v>0</v>
      </c>
      <c r="Q37" s="177">
        <f>ROUND(E37*P37,2)</f>
        <v>0</v>
      </c>
      <c r="R37" s="179" t="s">
        <v>708</v>
      </c>
      <c r="S37" s="179" t="s">
        <v>162</v>
      </c>
      <c r="T37" s="180" t="s">
        <v>163</v>
      </c>
      <c r="U37" s="158">
        <v>0.6159</v>
      </c>
      <c r="V37" s="158">
        <f>ROUND(E37*U37,2)</f>
        <v>2.46</v>
      </c>
      <c r="W37" s="158"/>
      <c r="X37" s="158" t="s">
        <v>164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709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258" t="s">
        <v>741</v>
      </c>
      <c r="D38" s="259"/>
      <c r="E38" s="259"/>
      <c r="F38" s="259"/>
      <c r="G38" s="259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167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4">
        <v>15</v>
      </c>
      <c r="B39" s="175" t="s">
        <v>745</v>
      </c>
      <c r="C39" s="191" t="s">
        <v>746</v>
      </c>
      <c r="D39" s="176" t="s">
        <v>172</v>
      </c>
      <c r="E39" s="177">
        <v>6</v>
      </c>
      <c r="F39" s="178"/>
      <c r="G39" s="179">
        <f>ROUND(E39*F39,2)</f>
        <v>0</v>
      </c>
      <c r="H39" s="178"/>
      <c r="I39" s="179">
        <f>ROUND(E39*H39,2)</f>
        <v>0</v>
      </c>
      <c r="J39" s="178"/>
      <c r="K39" s="179">
        <f>ROUND(E39*J39,2)</f>
        <v>0</v>
      </c>
      <c r="L39" s="179">
        <v>21</v>
      </c>
      <c r="M39" s="179">
        <f>G39*(1+L39/100)</f>
        <v>0</v>
      </c>
      <c r="N39" s="177">
        <v>0</v>
      </c>
      <c r="O39" s="177">
        <f>ROUND(E39*N39,2)</f>
        <v>0</v>
      </c>
      <c r="P39" s="177">
        <v>0</v>
      </c>
      <c r="Q39" s="177">
        <f>ROUND(E39*P39,2)</f>
        <v>0</v>
      </c>
      <c r="R39" s="179" t="s">
        <v>708</v>
      </c>
      <c r="S39" s="179" t="s">
        <v>162</v>
      </c>
      <c r="T39" s="180" t="s">
        <v>163</v>
      </c>
      <c r="U39" s="158">
        <v>0.68279999999999996</v>
      </c>
      <c r="V39" s="158">
        <f>ROUND(E39*U39,2)</f>
        <v>4.0999999999999996</v>
      </c>
      <c r="W39" s="158"/>
      <c r="X39" s="158" t="s">
        <v>164</v>
      </c>
      <c r="Y39" s="147"/>
      <c r="Z39" s="147"/>
      <c r="AA39" s="147"/>
      <c r="AB39" s="147"/>
      <c r="AC39" s="147"/>
      <c r="AD39" s="147"/>
      <c r="AE39" s="147"/>
      <c r="AF39" s="147"/>
      <c r="AG39" s="147" t="s">
        <v>709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54"/>
      <c r="B40" s="155"/>
      <c r="C40" s="258" t="s">
        <v>741</v>
      </c>
      <c r="D40" s="259"/>
      <c r="E40" s="259"/>
      <c r="F40" s="259"/>
      <c r="G40" s="259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47"/>
      <c r="Z40" s="147"/>
      <c r="AA40" s="147"/>
      <c r="AB40" s="147"/>
      <c r="AC40" s="147"/>
      <c r="AD40" s="147"/>
      <c r="AE40" s="147"/>
      <c r="AF40" s="147"/>
      <c r="AG40" s="147" t="s">
        <v>167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81">
        <v>16</v>
      </c>
      <c r="B41" s="182" t="s">
        <v>747</v>
      </c>
      <c r="C41" s="193" t="s">
        <v>748</v>
      </c>
      <c r="D41" s="183" t="s">
        <v>172</v>
      </c>
      <c r="E41" s="184">
        <v>43</v>
      </c>
      <c r="F41" s="185"/>
      <c r="G41" s="186">
        <f t="shared" ref="G41:G48" si="0">ROUND(E41*F41,2)</f>
        <v>0</v>
      </c>
      <c r="H41" s="185"/>
      <c r="I41" s="186">
        <f t="shared" ref="I41:I48" si="1">ROUND(E41*H41,2)</f>
        <v>0</v>
      </c>
      <c r="J41" s="185"/>
      <c r="K41" s="186">
        <f t="shared" ref="K41:K48" si="2">ROUND(E41*J41,2)</f>
        <v>0</v>
      </c>
      <c r="L41" s="186">
        <v>21</v>
      </c>
      <c r="M41" s="186">
        <f t="shared" ref="M41:M48" si="3">G41*(1+L41/100)</f>
        <v>0</v>
      </c>
      <c r="N41" s="184">
        <v>0</v>
      </c>
      <c r="O41" s="184">
        <f t="shared" ref="O41:O48" si="4">ROUND(E41*N41,2)</f>
        <v>0</v>
      </c>
      <c r="P41" s="184">
        <v>0</v>
      </c>
      <c r="Q41" s="184">
        <f t="shared" ref="Q41:Q48" si="5">ROUND(E41*P41,2)</f>
        <v>0</v>
      </c>
      <c r="R41" s="186" t="s">
        <v>708</v>
      </c>
      <c r="S41" s="186" t="s">
        <v>162</v>
      </c>
      <c r="T41" s="187" t="s">
        <v>163</v>
      </c>
      <c r="U41" s="158">
        <v>0.129</v>
      </c>
      <c r="V41" s="158">
        <f t="shared" ref="V41:V48" si="6">ROUND(E41*U41,2)</f>
        <v>5.55</v>
      </c>
      <c r="W41" s="158"/>
      <c r="X41" s="158" t="s">
        <v>164</v>
      </c>
      <c r="Y41" s="147"/>
      <c r="Z41" s="147"/>
      <c r="AA41" s="147"/>
      <c r="AB41" s="147"/>
      <c r="AC41" s="147"/>
      <c r="AD41" s="147"/>
      <c r="AE41" s="147"/>
      <c r="AF41" s="147"/>
      <c r="AG41" s="147" t="s">
        <v>709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22.5" outlineLevel="1" x14ac:dyDescent="0.2">
      <c r="A42" s="181">
        <v>17</v>
      </c>
      <c r="B42" s="182" t="s">
        <v>749</v>
      </c>
      <c r="C42" s="193" t="s">
        <v>750</v>
      </c>
      <c r="D42" s="183" t="s">
        <v>172</v>
      </c>
      <c r="E42" s="184">
        <v>4</v>
      </c>
      <c r="F42" s="185"/>
      <c r="G42" s="186">
        <f t="shared" si="0"/>
        <v>0</v>
      </c>
      <c r="H42" s="185"/>
      <c r="I42" s="186">
        <f t="shared" si="1"/>
        <v>0</v>
      </c>
      <c r="J42" s="185"/>
      <c r="K42" s="186">
        <f t="shared" si="2"/>
        <v>0</v>
      </c>
      <c r="L42" s="186">
        <v>21</v>
      </c>
      <c r="M42" s="186">
        <f t="shared" si="3"/>
        <v>0</v>
      </c>
      <c r="N42" s="184">
        <v>0</v>
      </c>
      <c r="O42" s="184">
        <f t="shared" si="4"/>
        <v>0</v>
      </c>
      <c r="P42" s="184">
        <v>0</v>
      </c>
      <c r="Q42" s="184">
        <f t="shared" si="5"/>
        <v>0</v>
      </c>
      <c r="R42" s="186" t="s">
        <v>708</v>
      </c>
      <c r="S42" s="186" t="s">
        <v>162</v>
      </c>
      <c r="T42" s="187" t="s">
        <v>163</v>
      </c>
      <c r="U42" s="158">
        <v>0.129</v>
      </c>
      <c r="V42" s="158">
        <f t="shared" si="6"/>
        <v>0.52</v>
      </c>
      <c r="W42" s="158"/>
      <c r="X42" s="158" t="s">
        <v>164</v>
      </c>
      <c r="Y42" s="147"/>
      <c r="Z42" s="147"/>
      <c r="AA42" s="147"/>
      <c r="AB42" s="147"/>
      <c r="AC42" s="147"/>
      <c r="AD42" s="147"/>
      <c r="AE42" s="147"/>
      <c r="AF42" s="147"/>
      <c r="AG42" s="147" t="s">
        <v>709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81">
        <v>18</v>
      </c>
      <c r="B43" s="182" t="s">
        <v>751</v>
      </c>
      <c r="C43" s="193" t="s">
        <v>752</v>
      </c>
      <c r="D43" s="183" t="s">
        <v>172</v>
      </c>
      <c r="E43" s="184">
        <v>6</v>
      </c>
      <c r="F43" s="185"/>
      <c r="G43" s="186">
        <f t="shared" si="0"/>
        <v>0</v>
      </c>
      <c r="H43" s="185"/>
      <c r="I43" s="186">
        <f t="shared" si="1"/>
        <v>0</v>
      </c>
      <c r="J43" s="185"/>
      <c r="K43" s="186">
        <f t="shared" si="2"/>
        <v>0</v>
      </c>
      <c r="L43" s="186">
        <v>21</v>
      </c>
      <c r="M43" s="186">
        <f t="shared" si="3"/>
        <v>0</v>
      </c>
      <c r="N43" s="184">
        <v>0</v>
      </c>
      <c r="O43" s="184">
        <f t="shared" si="4"/>
        <v>0</v>
      </c>
      <c r="P43" s="184">
        <v>0</v>
      </c>
      <c r="Q43" s="184">
        <f t="shared" si="5"/>
        <v>0</v>
      </c>
      <c r="R43" s="186" t="s">
        <v>708</v>
      </c>
      <c r="S43" s="186" t="s">
        <v>162</v>
      </c>
      <c r="T43" s="187" t="s">
        <v>163</v>
      </c>
      <c r="U43" s="158">
        <v>0.14199999999999999</v>
      </c>
      <c r="V43" s="158">
        <f t="shared" si="6"/>
        <v>0.85</v>
      </c>
      <c r="W43" s="158"/>
      <c r="X43" s="158" t="s">
        <v>164</v>
      </c>
      <c r="Y43" s="147"/>
      <c r="Z43" s="147"/>
      <c r="AA43" s="147"/>
      <c r="AB43" s="147"/>
      <c r="AC43" s="147"/>
      <c r="AD43" s="147"/>
      <c r="AE43" s="147"/>
      <c r="AF43" s="147"/>
      <c r="AG43" s="147" t="s">
        <v>709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81">
        <v>19</v>
      </c>
      <c r="B44" s="182" t="s">
        <v>753</v>
      </c>
      <c r="C44" s="193" t="s">
        <v>754</v>
      </c>
      <c r="D44" s="183" t="s">
        <v>755</v>
      </c>
      <c r="E44" s="184">
        <v>20</v>
      </c>
      <c r="F44" s="185"/>
      <c r="G44" s="186">
        <f t="shared" si="0"/>
        <v>0</v>
      </c>
      <c r="H44" s="185"/>
      <c r="I44" s="186">
        <f t="shared" si="1"/>
        <v>0</v>
      </c>
      <c r="J44" s="185"/>
      <c r="K44" s="186">
        <f t="shared" si="2"/>
        <v>0</v>
      </c>
      <c r="L44" s="186">
        <v>21</v>
      </c>
      <c r="M44" s="186">
        <f t="shared" si="3"/>
        <v>0</v>
      </c>
      <c r="N44" s="184">
        <v>0</v>
      </c>
      <c r="O44" s="184">
        <f t="shared" si="4"/>
        <v>0</v>
      </c>
      <c r="P44" s="184">
        <v>0</v>
      </c>
      <c r="Q44" s="184">
        <f t="shared" si="5"/>
        <v>0</v>
      </c>
      <c r="R44" s="186" t="s">
        <v>708</v>
      </c>
      <c r="S44" s="186" t="s">
        <v>162</v>
      </c>
      <c r="T44" s="187" t="s">
        <v>163</v>
      </c>
      <c r="U44" s="158">
        <v>0.105</v>
      </c>
      <c r="V44" s="158">
        <f t="shared" si="6"/>
        <v>2.1</v>
      </c>
      <c r="W44" s="158"/>
      <c r="X44" s="158" t="s">
        <v>164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709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1" x14ac:dyDescent="0.2">
      <c r="A45" s="181">
        <v>20</v>
      </c>
      <c r="B45" s="182" t="s">
        <v>756</v>
      </c>
      <c r="C45" s="193" t="s">
        <v>757</v>
      </c>
      <c r="D45" s="183" t="s">
        <v>177</v>
      </c>
      <c r="E45" s="184">
        <v>21</v>
      </c>
      <c r="F45" s="185"/>
      <c r="G45" s="186">
        <f t="shared" si="0"/>
        <v>0</v>
      </c>
      <c r="H45" s="185"/>
      <c r="I45" s="186">
        <f t="shared" si="1"/>
        <v>0</v>
      </c>
      <c r="J45" s="185"/>
      <c r="K45" s="186">
        <f t="shared" si="2"/>
        <v>0</v>
      </c>
      <c r="L45" s="186">
        <v>21</v>
      </c>
      <c r="M45" s="186">
        <f t="shared" si="3"/>
        <v>0</v>
      </c>
      <c r="N45" s="184">
        <v>0</v>
      </c>
      <c r="O45" s="184">
        <f t="shared" si="4"/>
        <v>0</v>
      </c>
      <c r="P45" s="184">
        <v>0</v>
      </c>
      <c r="Q45" s="184">
        <f t="shared" si="5"/>
        <v>0</v>
      </c>
      <c r="R45" s="186" t="s">
        <v>708</v>
      </c>
      <c r="S45" s="186" t="s">
        <v>162</v>
      </c>
      <c r="T45" s="187" t="s">
        <v>163</v>
      </c>
      <c r="U45" s="158">
        <v>0.27200000000000002</v>
      </c>
      <c r="V45" s="158">
        <f t="shared" si="6"/>
        <v>5.71</v>
      </c>
      <c r="W45" s="158"/>
      <c r="X45" s="158" t="s">
        <v>164</v>
      </c>
      <c r="Y45" s="147"/>
      <c r="Z45" s="147"/>
      <c r="AA45" s="147"/>
      <c r="AB45" s="147"/>
      <c r="AC45" s="147"/>
      <c r="AD45" s="147"/>
      <c r="AE45" s="147"/>
      <c r="AF45" s="147"/>
      <c r="AG45" s="147" t="s">
        <v>709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81">
        <v>21</v>
      </c>
      <c r="B46" s="182" t="s">
        <v>758</v>
      </c>
      <c r="C46" s="193" t="s">
        <v>759</v>
      </c>
      <c r="D46" s="183" t="s">
        <v>760</v>
      </c>
      <c r="E46" s="184">
        <v>7</v>
      </c>
      <c r="F46" s="185"/>
      <c r="G46" s="186">
        <f t="shared" si="0"/>
        <v>0</v>
      </c>
      <c r="H46" s="185"/>
      <c r="I46" s="186">
        <f t="shared" si="1"/>
        <v>0</v>
      </c>
      <c r="J46" s="185"/>
      <c r="K46" s="186">
        <f t="shared" si="2"/>
        <v>0</v>
      </c>
      <c r="L46" s="186">
        <v>21</v>
      </c>
      <c r="M46" s="186">
        <f t="shared" si="3"/>
        <v>0</v>
      </c>
      <c r="N46" s="184">
        <v>0</v>
      </c>
      <c r="O46" s="184">
        <f t="shared" si="4"/>
        <v>0</v>
      </c>
      <c r="P46" s="184">
        <v>0</v>
      </c>
      <c r="Q46" s="184">
        <f t="shared" si="5"/>
        <v>0</v>
      </c>
      <c r="R46" s="186" t="s">
        <v>708</v>
      </c>
      <c r="S46" s="186" t="s">
        <v>162</v>
      </c>
      <c r="T46" s="187" t="s">
        <v>163</v>
      </c>
      <c r="U46" s="158">
        <v>0.54</v>
      </c>
      <c r="V46" s="158">
        <f t="shared" si="6"/>
        <v>3.78</v>
      </c>
      <c r="W46" s="158"/>
      <c r="X46" s="158" t="s">
        <v>164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709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81">
        <v>22</v>
      </c>
      <c r="B47" s="182" t="s">
        <v>761</v>
      </c>
      <c r="C47" s="193" t="s">
        <v>762</v>
      </c>
      <c r="D47" s="183" t="s">
        <v>177</v>
      </c>
      <c r="E47" s="184">
        <v>22</v>
      </c>
      <c r="F47" s="185"/>
      <c r="G47" s="186">
        <f t="shared" si="0"/>
        <v>0</v>
      </c>
      <c r="H47" s="185"/>
      <c r="I47" s="186">
        <f t="shared" si="1"/>
        <v>0</v>
      </c>
      <c r="J47" s="185"/>
      <c r="K47" s="186">
        <f t="shared" si="2"/>
        <v>0</v>
      </c>
      <c r="L47" s="186">
        <v>21</v>
      </c>
      <c r="M47" s="186">
        <f t="shared" si="3"/>
        <v>0</v>
      </c>
      <c r="N47" s="184">
        <v>0</v>
      </c>
      <c r="O47" s="184">
        <f t="shared" si="4"/>
        <v>0</v>
      </c>
      <c r="P47" s="184">
        <v>0</v>
      </c>
      <c r="Q47" s="184">
        <f t="shared" si="5"/>
        <v>0</v>
      </c>
      <c r="R47" s="186" t="s">
        <v>708</v>
      </c>
      <c r="S47" s="186" t="s">
        <v>162</v>
      </c>
      <c r="T47" s="187" t="s">
        <v>163</v>
      </c>
      <c r="U47" s="158">
        <v>0.16500000000000001</v>
      </c>
      <c r="V47" s="158">
        <f t="shared" si="6"/>
        <v>3.63</v>
      </c>
      <c r="W47" s="158"/>
      <c r="X47" s="158" t="s">
        <v>164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709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74">
        <v>23</v>
      </c>
      <c r="B48" s="175" t="s">
        <v>763</v>
      </c>
      <c r="C48" s="191" t="s">
        <v>764</v>
      </c>
      <c r="D48" s="176" t="s">
        <v>172</v>
      </c>
      <c r="E48" s="177">
        <v>53</v>
      </c>
      <c r="F48" s="178"/>
      <c r="G48" s="179">
        <f t="shared" si="0"/>
        <v>0</v>
      </c>
      <c r="H48" s="178"/>
      <c r="I48" s="179">
        <f t="shared" si="1"/>
        <v>0</v>
      </c>
      <c r="J48" s="178"/>
      <c r="K48" s="179">
        <f t="shared" si="2"/>
        <v>0</v>
      </c>
      <c r="L48" s="179">
        <v>21</v>
      </c>
      <c r="M48" s="179">
        <f t="shared" si="3"/>
        <v>0</v>
      </c>
      <c r="N48" s="177">
        <v>0</v>
      </c>
      <c r="O48" s="177">
        <f t="shared" si="4"/>
        <v>0</v>
      </c>
      <c r="P48" s="177">
        <v>0</v>
      </c>
      <c r="Q48" s="177">
        <f t="shared" si="5"/>
        <v>0</v>
      </c>
      <c r="R48" s="179" t="s">
        <v>708</v>
      </c>
      <c r="S48" s="179" t="s">
        <v>162</v>
      </c>
      <c r="T48" s="180" t="s">
        <v>163</v>
      </c>
      <c r="U48" s="158">
        <v>2.9000000000000001E-2</v>
      </c>
      <c r="V48" s="158">
        <f t="shared" si="6"/>
        <v>1.54</v>
      </c>
      <c r="W48" s="158"/>
      <c r="X48" s="158" t="s">
        <v>164</v>
      </c>
      <c r="Y48" s="147"/>
      <c r="Z48" s="147"/>
      <c r="AA48" s="147"/>
      <c r="AB48" s="147"/>
      <c r="AC48" s="147"/>
      <c r="AD48" s="147"/>
      <c r="AE48" s="147"/>
      <c r="AF48" s="147"/>
      <c r="AG48" s="147" t="s">
        <v>709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92" t="s">
        <v>765</v>
      </c>
      <c r="D49" s="160"/>
      <c r="E49" s="161">
        <v>53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47"/>
      <c r="Z49" s="147"/>
      <c r="AA49" s="147"/>
      <c r="AB49" s="147"/>
      <c r="AC49" s="147"/>
      <c r="AD49" s="147"/>
      <c r="AE49" s="147"/>
      <c r="AF49" s="147"/>
      <c r="AG49" s="147" t="s">
        <v>169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74">
        <v>24</v>
      </c>
      <c r="B50" s="175" t="s">
        <v>766</v>
      </c>
      <c r="C50" s="191" t="s">
        <v>767</v>
      </c>
      <c r="D50" s="176" t="s">
        <v>172</v>
      </c>
      <c r="E50" s="177">
        <v>53</v>
      </c>
      <c r="F50" s="178"/>
      <c r="G50" s="179">
        <f>ROUND(E50*F50,2)</f>
        <v>0</v>
      </c>
      <c r="H50" s="178"/>
      <c r="I50" s="179">
        <f>ROUND(E50*H50,2)</f>
        <v>0</v>
      </c>
      <c r="J50" s="178"/>
      <c r="K50" s="179">
        <f>ROUND(E50*J50,2)</f>
        <v>0</v>
      </c>
      <c r="L50" s="179">
        <v>21</v>
      </c>
      <c r="M50" s="179">
        <f>G50*(1+L50/100)</f>
        <v>0</v>
      </c>
      <c r="N50" s="177">
        <v>0</v>
      </c>
      <c r="O50" s="177">
        <f>ROUND(E50*N50,2)</f>
        <v>0</v>
      </c>
      <c r="P50" s="177">
        <v>0</v>
      </c>
      <c r="Q50" s="177">
        <f>ROUND(E50*P50,2)</f>
        <v>0</v>
      </c>
      <c r="R50" s="179" t="s">
        <v>708</v>
      </c>
      <c r="S50" s="179" t="s">
        <v>162</v>
      </c>
      <c r="T50" s="180" t="s">
        <v>163</v>
      </c>
      <c r="U50" s="158">
        <v>6.2E-2</v>
      </c>
      <c r="V50" s="158">
        <f>ROUND(E50*U50,2)</f>
        <v>3.29</v>
      </c>
      <c r="W50" s="158"/>
      <c r="X50" s="158" t="s">
        <v>164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709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54"/>
      <c r="B51" s="155"/>
      <c r="C51" s="192" t="s">
        <v>765</v>
      </c>
      <c r="D51" s="160"/>
      <c r="E51" s="161">
        <v>53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47"/>
      <c r="Z51" s="147"/>
      <c r="AA51" s="147"/>
      <c r="AB51" s="147"/>
      <c r="AC51" s="147"/>
      <c r="AD51" s="147"/>
      <c r="AE51" s="147"/>
      <c r="AF51" s="147"/>
      <c r="AG51" s="147" t="s">
        <v>169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81">
        <v>25</v>
      </c>
      <c r="B52" s="182" t="s">
        <v>768</v>
      </c>
      <c r="C52" s="193" t="s">
        <v>769</v>
      </c>
      <c r="D52" s="183" t="s">
        <v>0</v>
      </c>
      <c r="E52" s="184">
        <v>309.464</v>
      </c>
      <c r="F52" s="185"/>
      <c r="G52" s="186">
        <f>ROUND(E52*F52,2)</f>
        <v>0</v>
      </c>
      <c r="H52" s="185"/>
      <c r="I52" s="186">
        <f>ROUND(E52*H52,2)</f>
        <v>0</v>
      </c>
      <c r="J52" s="185"/>
      <c r="K52" s="186">
        <f>ROUND(E52*J52,2)</f>
        <v>0</v>
      </c>
      <c r="L52" s="186">
        <v>21</v>
      </c>
      <c r="M52" s="186">
        <f>G52*(1+L52/100)</f>
        <v>0</v>
      </c>
      <c r="N52" s="184">
        <v>0</v>
      </c>
      <c r="O52" s="184">
        <f>ROUND(E52*N52,2)</f>
        <v>0</v>
      </c>
      <c r="P52" s="184">
        <v>0</v>
      </c>
      <c r="Q52" s="184">
        <f>ROUND(E52*P52,2)</f>
        <v>0</v>
      </c>
      <c r="R52" s="186" t="s">
        <v>770</v>
      </c>
      <c r="S52" s="186" t="s">
        <v>162</v>
      </c>
      <c r="T52" s="187" t="s">
        <v>163</v>
      </c>
      <c r="U52" s="158">
        <v>0</v>
      </c>
      <c r="V52" s="158">
        <f>ROUND(E52*U52,2)</f>
        <v>0</v>
      </c>
      <c r="W52" s="158"/>
      <c r="X52" s="158" t="s">
        <v>164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709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7" t="s">
        <v>156</v>
      </c>
      <c r="B53" s="168" t="s">
        <v>99</v>
      </c>
      <c r="C53" s="190" t="s">
        <v>100</v>
      </c>
      <c r="D53" s="169"/>
      <c r="E53" s="170"/>
      <c r="F53" s="171"/>
      <c r="G53" s="171">
        <f>SUMIF(AG54:AG77,"&lt;&gt;NOR",G54:G77)</f>
        <v>0</v>
      </c>
      <c r="H53" s="171"/>
      <c r="I53" s="171">
        <f>SUM(I54:I77)</f>
        <v>0</v>
      </c>
      <c r="J53" s="171"/>
      <c r="K53" s="171">
        <f>SUM(K54:K77)</f>
        <v>0</v>
      </c>
      <c r="L53" s="171"/>
      <c r="M53" s="171">
        <f>SUM(M54:M77)</f>
        <v>0</v>
      </c>
      <c r="N53" s="170"/>
      <c r="O53" s="170">
        <f>SUM(O54:O77)</f>
        <v>0</v>
      </c>
      <c r="P53" s="170"/>
      <c r="Q53" s="170">
        <f>SUM(Q54:Q77)</f>
        <v>0</v>
      </c>
      <c r="R53" s="171"/>
      <c r="S53" s="171"/>
      <c r="T53" s="172"/>
      <c r="U53" s="166"/>
      <c r="V53" s="166">
        <f>SUM(V54:V77)</f>
        <v>50.949999999999996</v>
      </c>
      <c r="W53" s="166"/>
      <c r="X53" s="166"/>
      <c r="AG53" t="s">
        <v>157</v>
      </c>
    </row>
    <row r="54" spans="1:60" ht="22.5" outlineLevel="1" x14ac:dyDescent="0.2">
      <c r="A54" s="181">
        <v>26</v>
      </c>
      <c r="B54" s="182" t="s">
        <v>771</v>
      </c>
      <c r="C54" s="193" t="s">
        <v>772</v>
      </c>
      <c r="D54" s="183" t="s">
        <v>755</v>
      </c>
      <c r="E54" s="184">
        <v>4</v>
      </c>
      <c r="F54" s="185"/>
      <c r="G54" s="186">
        <f t="shared" ref="G54:G62" si="7">ROUND(E54*F54,2)</f>
        <v>0</v>
      </c>
      <c r="H54" s="185"/>
      <c r="I54" s="186">
        <f t="shared" ref="I54:I62" si="8">ROUND(E54*H54,2)</f>
        <v>0</v>
      </c>
      <c r="J54" s="185"/>
      <c r="K54" s="186">
        <f t="shared" ref="K54:K62" si="9">ROUND(E54*J54,2)</f>
        <v>0</v>
      </c>
      <c r="L54" s="186">
        <v>21</v>
      </c>
      <c r="M54" s="186">
        <f t="shared" ref="M54:M62" si="10">G54*(1+L54/100)</f>
        <v>0</v>
      </c>
      <c r="N54" s="184">
        <v>0</v>
      </c>
      <c r="O54" s="184">
        <f t="shared" ref="O54:O62" si="11">ROUND(E54*N54,2)</f>
        <v>0</v>
      </c>
      <c r="P54" s="184">
        <v>0</v>
      </c>
      <c r="Q54" s="184">
        <f t="shared" ref="Q54:Q62" si="12">ROUND(E54*P54,2)</f>
        <v>0</v>
      </c>
      <c r="R54" s="186" t="s">
        <v>708</v>
      </c>
      <c r="S54" s="186" t="s">
        <v>773</v>
      </c>
      <c r="T54" s="187" t="s">
        <v>773</v>
      </c>
      <c r="U54" s="158">
        <v>0.97299999999999998</v>
      </c>
      <c r="V54" s="158">
        <f t="shared" ref="V54:V62" si="13">ROUND(E54*U54,2)</f>
        <v>3.89</v>
      </c>
      <c r="W54" s="158"/>
      <c r="X54" s="158" t="s">
        <v>164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709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81">
        <v>27</v>
      </c>
      <c r="B55" s="182" t="s">
        <v>774</v>
      </c>
      <c r="C55" s="193" t="s">
        <v>775</v>
      </c>
      <c r="D55" s="183" t="s">
        <v>755</v>
      </c>
      <c r="E55" s="184">
        <v>1</v>
      </c>
      <c r="F55" s="185"/>
      <c r="G55" s="186">
        <f t="shared" si="7"/>
        <v>0</v>
      </c>
      <c r="H55" s="185"/>
      <c r="I55" s="186">
        <f t="shared" si="8"/>
        <v>0</v>
      </c>
      <c r="J55" s="185"/>
      <c r="K55" s="186">
        <f t="shared" si="9"/>
        <v>0</v>
      </c>
      <c r="L55" s="186">
        <v>21</v>
      </c>
      <c r="M55" s="186">
        <f t="shared" si="10"/>
        <v>0</v>
      </c>
      <c r="N55" s="184">
        <v>0</v>
      </c>
      <c r="O55" s="184">
        <f t="shared" si="11"/>
        <v>0</v>
      </c>
      <c r="P55" s="184">
        <v>0</v>
      </c>
      <c r="Q55" s="184">
        <f t="shared" si="12"/>
        <v>0</v>
      </c>
      <c r="R55" s="186" t="s">
        <v>708</v>
      </c>
      <c r="S55" s="186" t="s">
        <v>162</v>
      </c>
      <c r="T55" s="187" t="s">
        <v>163</v>
      </c>
      <c r="U55" s="158">
        <v>0.755</v>
      </c>
      <c r="V55" s="158">
        <f t="shared" si="13"/>
        <v>0.76</v>
      </c>
      <c r="W55" s="158"/>
      <c r="X55" s="158" t="s">
        <v>164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709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81">
        <v>28</v>
      </c>
      <c r="B56" s="182" t="s">
        <v>776</v>
      </c>
      <c r="C56" s="193" t="s">
        <v>777</v>
      </c>
      <c r="D56" s="183" t="s">
        <v>755</v>
      </c>
      <c r="E56" s="184">
        <v>7</v>
      </c>
      <c r="F56" s="185"/>
      <c r="G56" s="186">
        <f t="shared" si="7"/>
        <v>0</v>
      </c>
      <c r="H56" s="185"/>
      <c r="I56" s="186">
        <f t="shared" si="8"/>
        <v>0</v>
      </c>
      <c r="J56" s="185"/>
      <c r="K56" s="186">
        <f t="shared" si="9"/>
        <v>0</v>
      </c>
      <c r="L56" s="186">
        <v>21</v>
      </c>
      <c r="M56" s="186">
        <f t="shared" si="10"/>
        <v>0</v>
      </c>
      <c r="N56" s="184">
        <v>0</v>
      </c>
      <c r="O56" s="184">
        <f t="shared" si="11"/>
        <v>0</v>
      </c>
      <c r="P56" s="184">
        <v>0</v>
      </c>
      <c r="Q56" s="184">
        <f t="shared" si="12"/>
        <v>0</v>
      </c>
      <c r="R56" s="186" t="s">
        <v>708</v>
      </c>
      <c r="S56" s="186" t="s">
        <v>162</v>
      </c>
      <c r="T56" s="187" t="s">
        <v>163</v>
      </c>
      <c r="U56" s="158">
        <v>1.1890000000000001</v>
      </c>
      <c r="V56" s="158">
        <f t="shared" si="13"/>
        <v>8.32</v>
      </c>
      <c r="W56" s="158"/>
      <c r="X56" s="158" t="s">
        <v>164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709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81">
        <v>29</v>
      </c>
      <c r="B57" s="182" t="s">
        <v>778</v>
      </c>
      <c r="C57" s="193" t="s">
        <v>779</v>
      </c>
      <c r="D57" s="183" t="s">
        <v>755</v>
      </c>
      <c r="E57" s="184">
        <v>2</v>
      </c>
      <c r="F57" s="185"/>
      <c r="G57" s="186">
        <f t="shared" si="7"/>
        <v>0</v>
      </c>
      <c r="H57" s="185"/>
      <c r="I57" s="186">
        <f t="shared" si="8"/>
        <v>0</v>
      </c>
      <c r="J57" s="185"/>
      <c r="K57" s="186">
        <f t="shared" si="9"/>
        <v>0</v>
      </c>
      <c r="L57" s="186">
        <v>21</v>
      </c>
      <c r="M57" s="186">
        <f t="shared" si="10"/>
        <v>0</v>
      </c>
      <c r="N57" s="184">
        <v>0</v>
      </c>
      <c r="O57" s="184">
        <f t="shared" si="11"/>
        <v>0</v>
      </c>
      <c r="P57" s="184">
        <v>0</v>
      </c>
      <c r="Q57" s="184">
        <f t="shared" si="12"/>
        <v>0</v>
      </c>
      <c r="R57" s="186" t="s">
        <v>708</v>
      </c>
      <c r="S57" s="186" t="s">
        <v>162</v>
      </c>
      <c r="T57" s="187" t="s">
        <v>163</v>
      </c>
      <c r="U57" s="158">
        <v>1.25</v>
      </c>
      <c r="V57" s="158">
        <f t="shared" si="13"/>
        <v>2.5</v>
      </c>
      <c r="W57" s="158"/>
      <c r="X57" s="158" t="s">
        <v>164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709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81">
        <v>30</v>
      </c>
      <c r="B58" s="182" t="s">
        <v>780</v>
      </c>
      <c r="C58" s="193" t="s">
        <v>781</v>
      </c>
      <c r="D58" s="183" t="s">
        <v>755</v>
      </c>
      <c r="E58" s="184">
        <v>4</v>
      </c>
      <c r="F58" s="185"/>
      <c r="G58" s="186">
        <f t="shared" si="7"/>
        <v>0</v>
      </c>
      <c r="H58" s="185"/>
      <c r="I58" s="186">
        <f t="shared" si="8"/>
        <v>0</v>
      </c>
      <c r="J58" s="185"/>
      <c r="K58" s="186">
        <f t="shared" si="9"/>
        <v>0</v>
      </c>
      <c r="L58" s="186">
        <v>21</v>
      </c>
      <c r="M58" s="186">
        <f t="shared" si="10"/>
        <v>0</v>
      </c>
      <c r="N58" s="184">
        <v>0</v>
      </c>
      <c r="O58" s="184">
        <f t="shared" si="11"/>
        <v>0</v>
      </c>
      <c r="P58" s="184">
        <v>0</v>
      </c>
      <c r="Q58" s="184">
        <f t="shared" si="12"/>
        <v>0</v>
      </c>
      <c r="R58" s="186" t="s">
        <v>708</v>
      </c>
      <c r="S58" s="186" t="s">
        <v>162</v>
      </c>
      <c r="T58" s="187" t="s">
        <v>163</v>
      </c>
      <c r="U58" s="158">
        <v>0.59</v>
      </c>
      <c r="V58" s="158">
        <f t="shared" si="13"/>
        <v>2.36</v>
      </c>
      <c r="W58" s="158"/>
      <c r="X58" s="158" t="s">
        <v>164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709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81">
        <v>31</v>
      </c>
      <c r="B59" s="182" t="s">
        <v>782</v>
      </c>
      <c r="C59" s="193" t="s">
        <v>783</v>
      </c>
      <c r="D59" s="183" t="s">
        <v>755</v>
      </c>
      <c r="E59" s="184">
        <v>6</v>
      </c>
      <c r="F59" s="185"/>
      <c r="G59" s="186">
        <f t="shared" si="7"/>
        <v>0</v>
      </c>
      <c r="H59" s="185"/>
      <c r="I59" s="186">
        <f t="shared" si="8"/>
        <v>0</v>
      </c>
      <c r="J59" s="185"/>
      <c r="K59" s="186">
        <f t="shared" si="9"/>
        <v>0</v>
      </c>
      <c r="L59" s="186">
        <v>21</v>
      </c>
      <c r="M59" s="186">
        <f t="shared" si="10"/>
        <v>0</v>
      </c>
      <c r="N59" s="184">
        <v>0</v>
      </c>
      <c r="O59" s="184">
        <f t="shared" si="11"/>
        <v>0</v>
      </c>
      <c r="P59" s="184">
        <v>0</v>
      </c>
      <c r="Q59" s="184">
        <f t="shared" si="12"/>
        <v>0</v>
      </c>
      <c r="R59" s="186" t="s">
        <v>708</v>
      </c>
      <c r="S59" s="186" t="s">
        <v>162</v>
      </c>
      <c r="T59" s="187" t="s">
        <v>163</v>
      </c>
      <c r="U59" s="158">
        <v>1.77</v>
      </c>
      <c r="V59" s="158">
        <f t="shared" si="13"/>
        <v>10.62</v>
      </c>
      <c r="W59" s="158"/>
      <c r="X59" s="158" t="s">
        <v>164</v>
      </c>
      <c r="Y59" s="147"/>
      <c r="Z59" s="147"/>
      <c r="AA59" s="147"/>
      <c r="AB59" s="147"/>
      <c r="AC59" s="147"/>
      <c r="AD59" s="147"/>
      <c r="AE59" s="147"/>
      <c r="AF59" s="147"/>
      <c r="AG59" s="147" t="s">
        <v>709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81">
        <v>32</v>
      </c>
      <c r="B60" s="182" t="s">
        <v>784</v>
      </c>
      <c r="C60" s="193" t="s">
        <v>785</v>
      </c>
      <c r="D60" s="183" t="s">
        <v>755</v>
      </c>
      <c r="E60" s="184">
        <v>1</v>
      </c>
      <c r="F60" s="185"/>
      <c r="G60" s="186">
        <f t="shared" si="7"/>
        <v>0</v>
      </c>
      <c r="H60" s="185"/>
      <c r="I60" s="186">
        <f t="shared" si="8"/>
        <v>0</v>
      </c>
      <c r="J60" s="185"/>
      <c r="K60" s="186">
        <f t="shared" si="9"/>
        <v>0</v>
      </c>
      <c r="L60" s="186">
        <v>21</v>
      </c>
      <c r="M60" s="186">
        <f t="shared" si="10"/>
        <v>0</v>
      </c>
      <c r="N60" s="184">
        <v>0</v>
      </c>
      <c r="O60" s="184">
        <f t="shared" si="11"/>
        <v>0</v>
      </c>
      <c r="P60" s="184">
        <v>0</v>
      </c>
      <c r="Q60" s="184">
        <f t="shared" si="12"/>
        <v>0</v>
      </c>
      <c r="R60" s="186" t="s">
        <v>708</v>
      </c>
      <c r="S60" s="186" t="s">
        <v>162</v>
      </c>
      <c r="T60" s="187" t="s">
        <v>163</v>
      </c>
      <c r="U60" s="158">
        <v>0.22700000000000001</v>
      </c>
      <c r="V60" s="158">
        <f t="shared" si="13"/>
        <v>0.23</v>
      </c>
      <c r="W60" s="158"/>
      <c r="X60" s="158" t="s">
        <v>164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709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81">
        <v>33</v>
      </c>
      <c r="B61" s="182" t="s">
        <v>786</v>
      </c>
      <c r="C61" s="193" t="s">
        <v>787</v>
      </c>
      <c r="D61" s="183" t="s">
        <v>755</v>
      </c>
      <c r="E61" s="184">
        <v>7</v>
      </c>
      <c r="F61" s="185"/>
      <c r="G61" s="186">
        <f t="shared" si="7"/>
        <v>0</v>
      </c>
      <c r="H61" s="185"/>
      <c r="I61" s="186">
        <f t="shared" si="8"/>
        <v>0</v>
      </c>
      <c r="J61" s="185"/>
      <c r="K61" s="186">
        <f t="shared" si="9"/>
        <v>0</v>
      </c>
      <c r="L61" s="186">
        <v>21</v>
      </c>
      <c r="M61" s="186">
        <f t="shared" si="10"/>
        <v>0</v>
      </c>
      <c r="N61" s="184">
        <v>0</v>
      </c>
      <c r="O61" s="184">
        <f t="shared" si="11"/>
        <v>0</v>
      </c>
      <c r="P61" s="184">
        <v>0</v>
      </c>
      <c r="Q61" s="184">
        <f t="shared" si="12"/>
        <v>0</v>
      </c>
      <c r="R61" s="186" t="s">
        <v>708</v>
      </c>
      <c r="S61" s="186" t="s">
        <v>162</v>
      </c>
      <c r="T61" s="187" t="s">
        <v>163</v>
      </c>
      <c r="U61" s="158">
        <v>0.38200000000000001</v>
      </c>
      <c r="V61" s="158">
        <f t="shared" si="13"/>
        <v>2.67</v>
      </c>
      <c r="W61" s="158"/>
      <c r="X61" s="158" t="s">
        <v>164</v>
      </c>
      <c r="Y61" s="147"/>
      <c r="Z61" s="147"/>
      <c r="AA61" s="147"/>
      <c r="AB61" s="147"/>
      <c r="AC61" s="147"/>
      <c r="AD61" s="147"/>
      <c r="AE61" s="147"/>
      <c r="AF61" s="147"/>
      <c r="AG61" s="147" t="s">
        <v>709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4">
        <v>34</v>
      </c>
      <c r="B62" s="175" t="s">
        <v>788</v>
      </c>
      <c r="C62" s="191" t="s">
        <v>789</v>
      </c>
      <c r="D62" s="176" t="s">
        <v>755</v>
      </c>
      <c r="E62" s="177">
        <v>2</v>
      </c>
      <c r="F62" s="178"/>
      <c r="G62" s="179">
        <f t="shared" si="7"/>
        <v>0</v>
      </c>
      <c r="H62" s="178"/>
      <c r="I62" s="179">
        <f t="shared" si="8"/>
        <v>0</v>
      </c>
      <c r="J62" s="178"/>
      <c r="K62" s="179">
        <f t="shared" si="9"/>
        <v>0</v>
      </c>
      <c r="L62" s="179">
        <v>21</v>
      </c>
      <c r="M62" s="179">
        <f t="shared" si="10"/>
        <v>0</v>
      </c>
      <c r="N62" s="177">
        <v>0</v>
      </c>
      <c r="O62" s="177">
        <f t="shared" si="11"/>
        <v>0</v>
      </c>
      <c r="P62" s="177">
        <v>0</v>
      </c>
      <c r="Q62" s="177">
        <f t="shared" si="12"/>
        <v>0</v>
      </c>
      <c r="R62" s="179" t="s">
        <v>708</v>
      </c>
      <c r="S62" s="179" t="s">
        <v>162</v>
      </c>
      <c r="T62" s="180" t="s">
        <v>163</v>
      </c>
      <c r="U62" s="158">
        <v>0.56899999999999995</v>
      </c>
      <c r="V62" s="158">
        <f t="shared" si="13"/>
        <v>1.1399999999999999</v>
      </c>
      <c r="W62" s="158"/>
      <c r="X62" s="158" t="s">
        <v>164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709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258" t="s">
        <v>790</v>
      </c>
      <c r="D63" s="259"/>
      <c r="E63" s="259"/>
      <c r="F63" s="259"/>
      <c r="G63" s="259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47"/>
      <c r="Z63" s="147"/>
      <c r="AA63" s="147"/>
      <c r="AB63" s="147"/>
      <c r="AC63" s="147"/>
      <c r="AD63" s="147"/>
      <c r="AE63" s="147"/>
      <c r="AF63" s="147"/>
      <c r="AG63" s="147" t="s">
        <v>167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81">
        <v>35</v>
      </c>
      <c r="B64" s="182" t="s">
        <v>791</v>
      </c>
      <c r="C64" s="193" t="s">
        <v>792</v>
      </c>
      <c r="D64" s="183" t="s">
        <v>755</v>
      </c>
      <c r="E64" s="184">
        <v>17</v>
      </c>
      <c r="F64" s="185"/>
      <c r="G64" s="186">
        <f t="shared" ref="G64:G76" si="14">ROUND(E64*F64,2)</f>
        <v>0</v>
      </c>
      <c r="H64" s="185"/>
      <c r="I64" s="186">
        <f t="shared" ref="I64:I76" si="15">ROUND(E64*H64,2)</f>
        <v>0</v>
      </c>
      <c r="J64" s="185"/>
      <c r="K64" s="186">
        <f t="shared" ref="K64:K76" si="16">ROUND(E64*J64,2)</f>
        <v>0</v>
      </c>
      <c r="L64" s="186">
        <v>21</v>
      </c>
      <c r="M64" s="186">
        <f t="shared" ref="M64:M76" si="17">G64*(1+L64/100)</f>
        <v>0</v>
      </c>
      <c r="N64" s="184">
        <v>0</v>
      </c>
      <c r="O64" s="184">
        <f t="shared" ref="O64:O76" si="18">ROUND(E64*N64,2)</f>
        <v>0</v>
      </c>
      <c r="P64" s="184">
        <v>0</v>
      </c>
      <c r="Q64" s="184">
        <f t="shared" ref="Q64:Q76" si="19">ROUND(E64*P64,2)</f>
        <v>0</v>
      </c>
      <c r="R64" s="186" t="s">
        <v>708</v>
      </c>
      <c r="S64" s="186" t="s">
        <v>162</v>
      </c>
      <c r="T64" s="187" t="s">
        <v>163</v>
      </c>
      <c r="U64" s="158">
        <v>0.217</v>
      </c>
      <c r="V64" s="158">
        <f t="shared" ref="V64:V76" si="20">ROUND(E64*U64,2)</f>
        <v>3.69</v>
      </c>
      <c r="W64" s="158"/>
      <c r="X64" s="158" t="s">
        <v>164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709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81">
        <v>36</v>
      </c>
      <c r="B65" s="182" t="s">
        <v>793</v>
      </c>
      <c r="C65" s="193" t="s">
        <v>794</v>
      </c>
      <c r="D65" s="183" t="s">
        <v>755</v>
      </c>
      <c r="E65" s="184">
        <v>4</v>
      </c>
      <c r="F65" s="185"/>
      <c r="G65" s="186">
        <f t="shared" si="14"/>
        <v>0</v>
      </c>
      <c r="H65" s="185"/>
      <c r="I65" s="186">
        <f t="shared" si="15"/>
        <v>0</v>
      </c>
      <c r="J65" s="185"/>
      <c r="K65" s="186">
        <f t="shared" si="16"/>
        <v>0</v>
      </c>
      <c r="L65" s="186">
        <v>21</v>
      </c>
      <c r="M65" s="186">
        <f t="shared" si="17"/>
        <v>0</v>
      </c>
      <c r="N65" s="184">
        <v>0</v>
      </c>
      <c r="O65" s="184">
        <f t="shared" si="18"/>
        <v>0</v>
      </c>
      <c r="P65" s="184">
        <v>0</v>
      </c>
      <c r="Q65" s="184">
        <f t="shared" si="19"/>
        <v>0</v>
      </c>
      <c r="R65" s="186" t="s">
        <v>708</v>
      </c>
      <c r="S65" s="186" t="s">
        <v>162</v>
      </c>
      <c r="T65" s="187" t="s">
        <v>163</v>
      </c>
      <c r="U65" s="158">
        <v>0.222</v>
      </c>
      <c r="V65" s="158">
        <f t="shared" si="20"/>
        <v>0.89</v>
      </c>
      <c r="W65" s="158"/>
      <c r="X65" s="158" t="s">
        <v>164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709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2.5" outlineLevel="1" x14ac:dyDescent="0.2">
      <c r="A66" s="181">
        <v>37</v>
      </c>
      <c r="B66" s="182" t="s">
        <v>795</v>
      </c>
      <c r="C66" s="193" t="s">
        <v>796</v>
      </c>
      <c r="D66" s="183" t="s">
        <v>177</v>
      </c>
      <c r="E66" s="184">
        <v>11</v>
      </c>
      <c r="F66" s="185"/>
      <c r="G66" s="186">
        <f t="shared" si="14"/>
        <v>0</v>
      </c>
      <c r="H66" s="185"/>
      <c r="I66" s="186">
        <f t="shared" si="15"/>
        <v>0</v>
      </c>
      <c r="J66" s="185"/>
      <c r="K66" s="186">
        <f t="shared" si="16"/>
        <v>0</v>
      </c>
      <c r="L66" s="186">
        <v>21</v>
      </c>
      <c r="M66" s="186">
        <f t="shared" si="17"/>
        <v>0</v>
      </c>
      <c r="N66" s="184">
        <v>0</v>
      </c>
      <c r="O66" s="184">
        <f t="shared" si="18"/>
        <v>0</v>
      </c>
      <c r="P66" s="184">
        <v>0</v>
      </c>
      <c r="Q66" s="184">
        <f t="shared" si="19"/>
        <v>0</v>
      </c>
      <c r="R66" s="186" t="s">
        <v>708</v>
      </c>
      <c r="S66" s="186" t="s">
        <v>162</v>
      </c>
      <c r="T66" s="187" t="s">
        <v>163</v>
      </c>
      <c r="U66" s="158">
        <v>0.48499999999999999</v>
      </c>
      <c r="V66" s="158">
        <f t="shared" si="20"/>
        <v>5.34</v>
      </c>
      <c r="W66" s="158"/>
      <c r="X66" s="158" t="s">
        <v>164</v>
      </c>
      <c r="Y66" s="147"/>
      <c r="Z66" s="147"/>
      <c r="AA66" s="147"/>
      <c r="AB66" s="147"/>
      <c r="AC66" s="147"/>
      <c r="AD66" s="147"/>
      <c r="AE66" s="147"/>
      <c r="AF66" s="147"/>
      <c r="AG66" s="147" t="s">
        <v>709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81">
        <v>38</v>
      </c>
      <c r="B67" s="182" t="s">
        <v>797</v>
      </c>
      <c r="C67" s="193" t="s">
        <v>798</v>
      </c>
      <c r="D67" s="183" t="s">
        <v>177</v>
      </c>
      <c r="E67" s="184">
        <v>2</v>
      </c>
      <c r="F67" s="185"/>
      <c r="G67" s="186">
        <f t="shared" si="14"/>
        <v>0</v>
      </c>
      <c r="H67" s="185"/>
      <c r="I67" s="186">
        <f t="shared" si="15"/>
        <v>0</v>
      </c>
      <c r="J67" s="185"/>
      <c r="K67" s="186">
        <f t="shared" si="16"/>
        <v>0</v>
      </c>
      <c r="L67" s="186">
        <v>21</v>
      </c>
      <c r="M67" s="186">
        <f t="shared" si="17"/>
        <v>0</v>
      </c>
      <c r="N67" s="184">
        <v>0</v>
      </c>
      <c r="O67" s="184">
        <f t="shared" si="18"/>
        <v>0</v>
      </c>
      <c r="P67" s="184">
        <v>0</v>
      </c>
      <c r="Q67" s="184">
        <f t="shared" si="19"/>
        <v>0</v>
      </c>
      <c r="R67" s="186" t="s">
        <v>708</v>
      </c>
      <c r="S67" s="186" t="s">
        <v>799</v>
      </c>
      <c r="T67" s="187" t="s">
        <v>799</v>
      </c>
      <c r="U67" s="158">
        <v>0.47599999999999998</v>
      </c>
      <c r="V67" s="158">
        <f t="shared" si="20"/>
        <v>0.95</v>
      </c>
      <c r="W67" s="158"/>
      <c r="X67" s="158" t="s">
        <v>164</v>
      </c>
      <c r="Y67" s="147"/>
      <c r="Z67" s="147"/>
      <c r="AA67" s="147"/>
      <c r="AB67" s="147"/>
      <c r="AC67" s="147"/>
      <c r="AD67" s="147"/>
      <c r="AE67" s="147"/>
      <c r="AF67" s="147"/>
      <c r="AG67" s="147" t="s">
        <v>709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t="22.5" outlineLevel="1" x14ac:dyDescent="0.2">
      <c r="A68" s="181">
        <v>39</v>
      </c>
      <c r="B68" s="182" t="s">
        <v>800</v>
      </c>
      <c r="C68" s="193" t="s">
        <v>801</v>
      </c>
      <c r="D68" s="183" t="s">
        <v>177</v>
      </c>
      <c r="E68" s="184">
        <v>10</v>
      </c>
      <c r="F68" s="185"/>
      <c r="G68" s="186">
        <f t="shared" si="14"/>
        <v>0</v>
      </c>
      <c r="H68" s="185"/>
      <c r="I68" s="186">
        <f t="shared" si="15"/>
        <v>0</v>
      </c>
      <c r="J68" s="185"/>
      <c r="K68" s="186">
        <f t="shared" si="16"/>
        <v>0</v>
      </c>
      <c r="L68" s="186">
        <v>21</v>
      </c>
      <c r="M68" s="186">
        <f t="shared" si="17"/>
        <v>0</v>
      </c>
      <c r="N68" s="184">
        <v>0</v>
      </c>
      <c r="O68" s="184">
        <f t="shared" si="18"/>
        <v>0</v>
      </c>
      <c r="P68" s="184">
        <v>0</v>
      </c>
      <c r="Q68" s="184">
        <f t="shared" si="19"/>
        <v>0</v>
      </c>
      <c r="R68" s="186" t="s">
        <v>708</v>
      </c>
      <c r="S68" s="186" t="s">
        <v>802</v>
      </c>
      <c r="T68" s="187" t="s">
        <v>802</v>
      </c>
      <c r="U68" s="158">
        <v>0.58699999999999997</v>
      </c>
      <c r="V68" s="158">
        <f t="shared" si="20"/>
        <v>5.87</v>
      </c>
      <c r="W68" s="158"/>
      <c r="X68" s="158" t="s">
        <v>164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709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33.75" outlineLevel="1" x14ac:dyDescent="0.2">
      <c r="A69" s="181">
        <v>40</v>
      </c>
      <c r="B69" s="182" t="s">
        <v>803</v>
      </c>
      <c r="C69" s="193" t="s">
        <v>804</v>
      </c>
      <c r="D69" s="183" t="s">
        <v>177</v>
      </c>
      <c r="E69" s="184">
        <v>7</v>
      </c>
      <c r="F69" s="185"/>
      <c r="G69" s="186">
        <f t="shared" si="14"/>
        <v>0</v>
      </c>
      <c r="H69" s="185"/>
      <c r="I69" s="186">
        <f t="shared" si="15"/>
        <v>0</v>
      </c>
      <c r="J69" s="185"/>
      <c r="K69" s="186">
        <f t="shared" si="16"/>
        <v>0</v>
      </c>
      <c r="L69" s="186">
        <v>21</v>
      </c>
      <c r="M69" s="186">
        <f t="shared" si="17"/>
        <v>0</v>
      </c>
      <c r="N69" s="184">
        <v>0</v>
      </c>
      <c r="O69" s="184">
        <f t="shared" si="18"/>
        <v>0</v>
      </c>
      <c r="P69" s="184">
        <v>0</v>
      </c>
      <c r="Q69" s="184">
        <f t="shared" si="19"/>
        <v>0</v>
      </c>
      <c r="R69" s="186" t="s">
        <v>708</v>
      </c>
      <c r="S69" s="186" t="s">
        <v>162</v>
      </c>
      <c r="T69" s="187" t="s">
        <v>163</v>
      </c>
      <c r="U69" s="158">
        <v>0.246</v>
      </c>
      <c r="V69" s="158">
        <f t="shared" si="20"/>
        <v>1.72</v>
      </c>
      <c r="W69" s="158"/>
      <c r="X69" s="158" t="s">
        <v>164</v>
      </c>
      <c r="Y69" s="147"/>
      <c r="Z69" s="147"/>
      <c r="AA69" s="147"/>
      <c r="AB69" s="147"/>
      <c r="AC69" s="147"/>
      <c r="AD69" s="147"/>
      <c r="AE69" s="147"/>
      <c r="AF69" s="147"/>
      <c r="AG69" s="147" t="s">
        <v>709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81">
        <v>41</v>
      </c>
      <c r="B70" s="182" t="s">
        <v>805</v>
      </c>
      <c r="C70" s="193" t="s">
        <v>806</v>
      </c>
      <c r="D70" s="183" t="s">
        <v>177</v>
      </c>
      <c r="E70" s="184">
        <v>10</v>
      </c>
      <c r="F70" s="185"/>
      <c r="G70" s="186">
        <f t="shared" si="14"/>
        <v>0</v>
      </c>
      <c r="H70" s="185"/>
      <c r="I70" s="186">
        <f t="shared" si="15"/>
        <v>0</v>
      </c>
      <c r="J70" s="185"/>
      <c r="K70" s="186">
        <f t="shared" si="16"/>
        <v>0</v>
      </c>
      <c r="L70" s="186">
        <v>21</v>
      </c>
      <c r="M70" s="186">
        <f t="shared" si="17"/>
        <v>0</v>
      </c>
      <c r="N70" s="184">
        <v>0</v>
      </c>
      <c r="O70" s="184">
        <f t="shared" si="18"/>
        <v>0</v>
      </c>
      <c r="P70" s="184">
        <v>0</v>
      </c>
      <c r="Q70" s="184">
        <f t="shared" si="19"/>
        <v>0</v>
      </c>
      <c r="R70" s="186"/>
      <c r="S70" s="186" t="s">
        <v>178</v>
      </c>
      <c r="T70" s="187" t="s">
        <v>179</v>
      </c>
      <c r="U70" s="158">
        <v>0</v>
      </c>
      <c r="V70" s="158">
        <f t="shared" si="20"/>
        <v>0</v>
      </c>
      <c r="W70" s="158"/>
      <c r="X70" s="158" t="s">
        <v>223</v>
      </c>
      <c r="Y70" s="147"/>
      <c r="Z70" s="147"/>
      <c r="AA70" s="147"/>
      <c r="AB70" s="147"/>
      <c r="AC70" s="147"/>
      <c r="AD70" s="147"/>
      <c r="AE70" s="147"/>
      <c r="AF70" s="147"/>
      <c r="AG70" s="147" t="s">
        <v>807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81">
        <v>42</v>
      </c>
      <c r="B71" s="182" t="s">
        <v>808</v>
      </c>
      <c r="C71" s="193" t="s">
        <v>809</v>
      </c>
      <c r="D71" s="183" t="s">
        <v>177</v>
      </c>
      <c r="E71" s="184">
        <v>1</v>
      </c>
      <c r="F71" s="185"/>
      <c r="G71" s="186">
        <f t="shared" si="14"/>
        <v>0</v>
      </c>
      <c r="H71" s="185"/>
      <c r="I71" s="186">
        <f t="shared" si="15"/>
        <v>0</v>
      </c>
      <c r="J71" s="185"/>
      <c r="K71" s="186">
        <f t="shared" si="16"/>
        <v>0</v>
      </c>
      <c r="L71" s="186">
        <v>21</v>
      </c>
      <c r="M71" s="186">
        <f t="shared" si="17"/>
        <v>0</v>
      </c>
      <c r="N71" s="184">
        <v>0</v>
      </c>
      <c r="O71" s="184">
        <f t="shared" si="18"/>
        <v>0</v>
      </c>
      <c r="P71" s="184">
        <v>0</v>
      </c>
      <c r="Q71" s="184">
        <f t="shared" si="19"/>
        <v>0</v>
      </c>
      <c r="R71" s="186"/>
      <c r="S71" s="186" t="s">
        <v>178</v>
      </c>
      <c r="T71" s="187" t="s">
        <v>179</v>
      </c>
      <c r="U71" s="158">
        <v>0</v>
      </c>
      <c r="V71" s="158">
        <f t="shared" si="20"/>
        <v>0</v>
      </c>
      <c r="W71" s="158"/>
      <c r="X71" s="158" t="s">
        <v>223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807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81">
        <v>43</v>
      </c>
      <c r="B72" s="182" t="s">
        <v>810</v>
      </c>
      <c r="C72" s="193" t="s">
        <v>811</v>
      </c>
      <c r="D72" s="183" t="s">
        <v>177</v>
      </c>
      <c r="E72" s="184">
        <v>4</v>
      </c>
      <c r="F72" s="185"/>
      <c r="G72" s="186">
        <f t="shared" si="14"/>
        <v>0</v>
      </c>
      <c r="H72" s="185"/>
      <c r="I72" s="186">
        <f t="shared" si="15"/>
        <v>0</v>
      </c>
      <c r="J72" s="185"/>
      <c r="K72" s="186">
        <f t="shared" si="16"/>
        <v>0</v>
      </c>
      <c r="L72" s="186">
        <v>21</v>
      </c>
      <c r="M72" s="186">
        <f t="shared" si="17"/>
        <v>0</v>
      </c>
      <c r="N72" s="184">
        <v>0</v>
      </c>
      <c r="O72" s="184">
        <f t="shared" si="18"/>
        <v>0</v>
      </c>
      <c r="P72" s="184">
        <v>0</v>
      </c>
      <c r="Q72" s="184">
        <f t="shared" si="19"/>
        <v>0</v>
      </c>
      <c r="R72" s="186"/>
      <c r="S72" s="186" t="s">
        <v>178</v>
      </c>
      <c r="T72" s="187" t="s">
        <v>179</v>
      </c>
      <c r="U72" s="158">
        <v>0</v>
      </c>
      <c r="V72" s="158">
        <f t="shared" si="20"/>
        <v>0</v>
      </c>
      <c r="W72" s="158"/>
      <c r="X72" s="158" t="s">
        <v>223</v>
      </c>
      <c r="Y72" s="147"/>
      <c r="Z72" s="147"/>
      <c r="AA72" s="147"/>
      <c r="AB72" s="147"/>
      <c r="AC72" s="147"/>
      <c r="AD72" s="147"/>
      <c r="AE72" s="147"/>
      <c r="AF72" s="147"/>
      <c r="AG72" s="147" t="s">
        <v>807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81">
        <v>44</v>
      </c>
      <c r="B73" s="182" t="s">
        <v>812</v>
      </c>
      <c r="C73" s="193" t="s">
        <v>813</v>
      </c>
      <c r="D73" s="183" t="s">
        <v>177</v>
      </c>
      <c r="E73" s="184">
        <v>9</v>
      </c>
      <c r="F73" s="185"/>
      <c r="G73" s="186">
        <f t="shared" si="14"/>
        <v>0</v>
      </c>
      <c r="H73" s="185"/>
      <c r="I73" s="186">
        <f t="shared" si="15"/>
        <v>0</v>
      </c>
      <c r="J73" s="185"/>
      <c r="K73" s="186">
        <f t="shared" si="16"/>
        <v>0</v>
      </c>
      <c r="L73" s="186">
        <v>21</v>
      </c>
      <c r="M73" s="186">
        <f t="shared" si="17"/>
        <v>0</v>
      </c>
      <c r="N73" s="184">
        <v>0</v>
      </c>
      <c r="O73" s="184">
        <f t="shared" si="18"/>
        <v>0</v>
      </c>
      <c r="P73" s="184">
        <v>0</v>
      </c>
      <c r="Q73" s="184">
        <f t="shared" si="19"/>
        <v>0</v>
      </c>
      <c r="R73" s="186"/>
      <c r="S73" s="186" t="s">
        <v>178</v>
      </c>
      <c r="T73" s="187" t="s">
        <v>179</v>
      </c>
      <c r="U73" s="158">
        <v>0</v>
      </c>
      <c r="V73" s="158">
        <f t="shared" si="20"/>
        <v>0</v>
      </c>
      <c r="W73" s="158"/>
      <c r="X73" s="158" t="s">
        <v>223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807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81">
        <v>45</v>
      </c>
      <c r="B74" s="182" t="s">
        <v>814</v>
      </c>
      <c r="C74" s="193" t="s">
        <v>815</v>
      </c>
      <c r="D74" s="183" t="s">
        <v>177</v>
      </c>
      <c r="E74" s="184">
        <v>4</v>
      </c>
      <c r="F74" s="185"/>
      <c r="G74" s="186">
        <f t="shared" si="14"/>
        <v>0</v>
      </c>
      <c r="H74" s="185"/>
      <c r="I74" s="186">
        <f t="shared" si="15"/>
        <v>0</v>
      </c>
      <c r="J74" s="185"/>
      <c r="K74" s="186">
        <f t="shared" si="16"/>
        <v>0</v>
      </c>
      <c r="L74" s="186">
        <v>21</v>
      </c>
      <c r="M74" s="186">
        <f t="shared" si="17"/>
        <v>0</v>
      </c>
      <c r="N74" s="184">
        <v>0</v>
      </c>
      <c r="O74" s="184">
        <f t="shared" si="18"/>
        <v>0</v>
      </c>
      <c r="P74" s="184">
        <v>0</v>
      </c>
      <c r="Q74" s="184">
        <f t="shared" si="19"/>
        <v>0</v>
      </c>
      <c r="R74" s="186"/>
      <c r="S74" s="186" t="s">
        <v>178</v>
      </c>
      <c r="T74" s="187" t="s">
        <v>816</v>
      </c>
      <c r="U74" s="158">
        <v>0</v>
      </c>
      <c r="V74" s="158">
        <f t="shared" si="20"/>
        <v>0</v>
      </c>
      <c r="W74" s="158"/>
      <c r="X74" s="158" t="s">
        <v>164</v>
      </c>
      <c r="Y74" s="147"/>
      <c r="Z74" s="147"/>
      <c r="AA74" s="147"/>
      <c r="AB74" s="147"/>
      <c r="AC74" s="147"/>
      <c r="AD74" s="147"/>
      <c r="AE74" s="147"/>
      <c r="AF74" s="147"/>
      <c r="AG74" s="147" t="s">
        <v>709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81">
        <v>46</v>
      </c>
      <c r="B75" s="182" t="s">
        <v>817</v>
      </c>
      <c r="C75" s="193" t="s">
        <v>818</v>
      </c>
      <c r="D75" s="183" t="s">
        <v>177</v>
      </c>
      <c r="E75" s="184">
        <v>2</v>
      </c>
      <c r="F75" s="185"/>
      <c r="G75" s="186">
        <f t="shared" si="14"/>
        <v>0</v>
      </c>
      <c r="H75" s="185"/>
      <c r="I75" s="186">
        <f t="shared" si="15"/>
        <v>0</v>
      </c>
      <c r="J75" s="185"/>
      <c r="K75" s="186">
        <f t="shared" si="16"/>
        <v>0</v>
      </c>
      <c r="L75" s="186">
        <v>21</v>
      </c>
      <c r="M75" s="186">
        <f t="shared" si="17"/>
        <v>0</v>
      </c>
      <c r="N75" s="184">
        <v>0</v>
      </c>
      <c r="O75" s="184">
        <f t="shared" si="18"/>
        <v>0</v>
      </c>
      <c r="P75" s="184">
        <v>0</v>
      </c>
      <c r="Q75" s="184">
        <f t="shared" si="19"/>
        <v>0</v>
      </c>
      <c r="R75" s="186"/>
      <c r="S75" s="186" t="s">
        <v>178</v>
      </c>
      <c r="T75" s="187" t="s">
        <v>816</v>
      </c>
      <c r="U75" s="158">
        <v>0</v>
      </c>
      <c r="V75" s="158">
        <f t="shared" si="20"/>
        <v>0</v>
      </c>
      <c r="W75" s="158"/>
      <c r="X75" s="158" t="s">
        <v>164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709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4">
        <v>47</v>
      </c>
      <c r="B76" s="175" t="s">
        <v>819</v>
      </c>
      <c r="C76" s="191" t="s">
        <v>820</v>
      </c>
      <c r="D76" s="176" t="s">
        <v>0</v>
      </c>
      <c r="E76" s="177">
        <v>1923.8534</v>
      </c>
      <c r="F76" s="178"/>
      <c r="G76" s="179">
        <f t="shared" si="14"/>
        <v>0</v>
      </c>
      <c r="H76" s="178"/>
      <c r="I76" s="179">
        <f t="shared" si="15"/>
        <v>0</v>
      </c>
      <c r="J76" s="178"/>
      <c r="K76" s="179">
        <f t="shared" si="16"/>
        <v>0</v>
      </c>
      <c r="L76" s="179">
        <v>21</v>
      </c>
      <c r="M76" s="179">
        <f t="shared" si="17"/>
        <v>0</v>
      </c>
      <c r="N76" s="177">
        <v>0</v>
      </c>
      <c r="O76" s="177">
        <f t="shared" si="18"/>
        <v>0</v>
      </c>
      <c r="P76" s="177">
        <v>0</v>
      </c>
      <c r="Q76" s="177">
        <f t="shared" si="19"/>
        <v>0</v>
      </c>
      <c r="R76" s="179" t="s">
        <v>708</v>
      </c>
      <c r="S76" s="179" t="s">
        <v>162</v>
      </c>
      <c r="T76" s="180" t="s">
        <v>163</v>
      </c>
      <c r="U76" s="158">
        <v>0</v>
      </c>
      <c r="V76" s="158">
        <f t="shared" si="20"/>
        <v>0</v>
      </c>
      <c r="W76" s="158"/>
      <c r="X76" s="158" t="s">
        <v>164</v>
      </c>
      <c r="Y76" s="147"/>
      <c r="Z76" s="147"/>
      <c r="AA76" s="147"/>
      <c r="AB76" s="147"/>
      <c r="AC76" s="147"/>
      <c r="AD76" s="147"/>
      <c r="AE76" s="147"/>
      <c r="AF76" s="147"/>
      <c r="AG76" s="147" t="s">
        <v>709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54"/>
      <c r="B77" s="155"/>
      <c r="C77" s="258" t="s">
        <v>821</v>
      </c>
      <c r="D77" s="259"/>
      <c r="E77" s="259"/>
      <c r="F77" s="259"/>
      <c r="G77" s="259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47"/>
      <c r="Z77" s="147"/>
      <c r="AA77" s="147"/>
      <c r="AB77" s="147"/>
      <c r="AC77" s="147"/>
      <c r="AD77" s="147"/>
      <c r="AE77" s="147"/>
      <c r="AF77" s="147"/>
      <c r="AG77" s="147" t="s">
        <v>167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x14ac:dyDescent="0.2">
      <c r="A78" s="167" t="s">
        <v>156</v>
      </c>
      <c r="B78" s="168" t="s">
        <v>128</v>
      </c>
      <c r="C78" s="190" t="s">
        <v>27</v>
      </c>
      <c r="D78" s="169"/>
      <c r="E78" s="170"/>
      <c r="F78" s="171"/>
      <c r="G78" s="171">
        <f>SUMIF(AG79:AG86,"&lt;&gt;NOR",G79:G86)</f>
        <v>0</v>
      </c>
      <c r="H78" s="171"/>
      <c r="I78" s="171">
        <f>SUM(I79:I86)</f>
        <v>0</v>
      </c>
      <c r="J78" s="171"/>
      <c r="K78" s="171">
        <f>SUM(K79:K86)</f>
        <v>0</v>
      </c>
      <c r="L78" s="171"/>
      <c r="M78" s="171">
        <f>SUM(M79:M86)</f>
        <v>0</v>
      </c>
      <c r="N78" s="170"/>
      <c r="O78" s="170">
        <f>SUM(O79:O86)</f>
        <v>0</v>
      </c>
      <c r="P78" s="170"/>
      <c r="Q78" s="170">
        <f>SUM(Q79:Q86)</f>
        <v>0</v>
      </c>
      <c r="R78" s="171"/>
      <c r="S78" s="171"/>
      <c r="T78" s="172"/>
      <c r="U78" s="166"/>
      <c r="V78" s="166">
        <f>SUM(V79:V86)</f>
        <v>0</v>
      </c>
      <c r="W78" s="166"/>
      <c r="X78" s="166"/>
      <c r="AG78" t="s">
        <v>157</v>
      </c>
    </row>
    <row r="79" spans="1:60" outlineLevel="1" x14ac:dyDescent="0.2">
      <c r="A79" s="181">
        <v>48</v>
      </c>
      <c r="B79" s="182" t="s">
        <v>822</v>
      </c>
      <c r="C79" s="193" t="s">
        <v>823</v>
      </c>
      <c r="D79" s="183" t="s">
        <v>478</v>
      </c>
      <c r="E79" s="184">
        <v>1</v>
      </c>
      <c r="F79" s="185"/>
      <c r="G79" s="186">
        <f t="shared" ref="G79:G86" si="21">ROUND(E79*F79,2)</f>
        <v>0</v>
      </c>
      <c r="H79" s="185"/>
      <c r="I79" s="186">
        <f t="shared" ref="I79:I86" si="22">ROUND(E79*H79,2)</f>
        <v>0</v>
      </c>
      <c r="J79" s="185"/>
      <c r="K79" s="186">
        <f t="shared" ref="K79:K86" si="23">ROUND(E79*J79,2)</f>
        <v>0</v>
      </c>
      <c r="L79" s="186">
        <v>21</v>
      </c>
      <c r="M79" s="186">
        <f t="shared" ref="M79:M86" si="24">G79*(1+L79/100)</f>
        <v>0</v>
      </c>
      <c r="N79" s="184">
        <v>0</v>
      </c>
      <c r="O79" s="184">
        <f t="shared" ref="O79:O86" si="25">ROUND(E79*N79,2)</f>
        <v>0</v>
      </c>
      <c r="P79" s="184">
        <v>0</v>
      </c>
      <c r="Q79" s="184">
        <f t="shared" ref="Q79:Q86" si="26">ROUND(E79*P79,2)</f>
        <v>0</v>
      </c>
      <c r="R79" s="186"/>
      <c r="S79" s="186" t="s">
        <v>178</v>
      </c>
      <c r="T79" s="187" t="s">
        <v>179</v>
      </c>
      <c r="U79" s="158">
        <v>0</v>
      </c>
      <c r="V79" s="158">
        <f t="shared" ref="V79:V86" si="27">ROUND(E79*U79,2)</f>
        <v>0</v>
      </c>
      <c r="W79" s="158"/>
      <c r="X79" s="158" t="s">
        <v>479</v>
      </c>
      <c r="Y79" s="147"/>
      <c r="Z79" s="147"/>
      <c r="AA79" s="147"/>
      <c r="AB79" s="147"/>
      <c r="AC79" s="147"/>
      <c r="AD79" s="147"/>
      <c r="AE79" s="147"/>
      <c r="AF79" s="147"/>
      <c r="AG79" s="147" t="s">
        <v>824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81">
        <v>49</v>
      </c>
      <c r="B80" s="182" t="s">
        <v>825</v>
      </c>
      <c r="C80" s="193" t="s">
        <v>826</v>
      </c>
      <c r="D80" s="183" t="s">
        <v>478</v>
      </c>
      <c r="E80" s="184">
        <v>1</v>
      </c>
      <c r="F80" s="185"/>
      <c r="G80" s="186">
        <f t="shared" si="21"/>
        <v>0</v>
      </c>
      <c r="H80" s="185"/>
      <c r="I80" s="186">
        <f t="shared" si="22"/>
        <v>0</v>
      </c>
      <c r="J80" s="185"/>
      <c r="K80" s="186">
        <f t="shared" si="23"/>
        <v>0</v>
      </c>
      <c r="L80" s="186">
        <v>21</v>
      </c>
      <c r="M80" s="186">
        <f t="shared" si="24"/>
        <v>0</v>
      </c>
      <c r="N80" s="184">
        <v>0</v>
      </c>
      <c r="O80" s="184">
        <f t="shared" si="25"/>
        <v>0</v>
      </c>
      <c r="P80" s="184">
        <v>0</v>
      </c>
      <c r="Q80" s="184">
        <f t="shared" si="26"/>
        <v>0</v>
      </c>
      <c r="R80" s="186"/>
      <c r="S80" s="186" t="s">
        <v>178</v>
      </c>
      <c r="T80" s="187" t="s">
        <v>179</v>
      </c>
      <c r="U80" s="158">
        <v>0</v>
      </c>
      <c r="V80" s="158">
        <f t="shared" si="27"/>
        <v>0</v>
      </c>
      <c r="W80" s="158"/>
      <c r="X80" s="158" t="s">
        <v>479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824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81">
        <v>50</v>
      </c>
      <c r="B81" s="182" t="s">
        <v>827</v>
      </c>
      <c r="C81" s="193" t="s">
        <v>828</v>
      </c>
      <c r="D81" s="183" t="s">
        <v>478</v>
      </c>
      <c r="E81" s="184">
        <v>1</v>
      </c>
      <c r="F81" s="185"/>
      <c r="G81" s="186">
        <f t="shared" si="21"/>
        <v>0</v>
      </c>
      <c r="H81" s="185"/>
      <c r="I81" s="186">
        <f t="shared" si="22"/>
        <v>0</v>
      </c>
      <c r="J81" s="185"/>
      <c r="K81" s="186">
        <f t="shared" si="23"/>
        <v>0</v>
      </c>
      <c r="L81" s="186">
        <v>21</v>
      </c>
      <c r="M81" s="186">
        <f t="shared" si="24"/>
        <v>0</v>
      </c>
      <c r="N81" s="184">
        <v>0</v>
      </c>
      <c r="O81" s="184">
        <f t="shared" si="25"/>
        <v>0</v>
      </c>
      <c r="P81" s="184">
        <v>0</v>
      </c>
      <c r="Q81" s="184">
        <f t="shared" si="26"/>
        <v>0</v>
      </c>
      <c r="R81" s="186"/>
      <c r="S81" s="186" t="s">
        <v>178</v>
      </c>
      <c r="T81" s="187" t="s">
        <v>179</v>
      </c>
      <c r="U81" s="158">
        <v>0</v>
      </c>
      <c r="V81" s="158">
        <f t="shared" si="27"/>
        <v>0</v>
      </c>
      <c r="W81" s="158"/>
      <c r="X81" s="158" t="s">
        <v>479</v>
      </c>
      <c r="Y81" s="147"/>
      <c r="Z81" s="147"/>
      <c r="AA81" s="147"/>
      <c r="AB81" s="147"/>
      <c r="AC81" s="147"/>
      <c r="AD81" s="147"/>
      <c r="AE81" s="147"/>
      <c r="AF81" s="147"/>
      <c r="AG81" s="147" t="s">
        <v>824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81">
        <v>51</v>
      </c>
      <c r="B82" s="182" t="s">
        <v>829</v>
      </c>
      <c r="C82" s="193" t="s">
        <v>830</v>
      </c>
      <c r="D82" s="183" t="s">
        <v>478</v>
      </c>
      <c r="E82" s="184">
        <v>1</v>
      </c>
      <c r="F82" s="185"/>
      <c r="G82" s="186">
        <f t="shared" si="21"/>
        <v>0</v>
      </c>
      <c r="H82" s="185"/>
      <c r="I82" s="186">
        <f t="shared" si="22"/>
        <v>0</v>
      </c>
      <c r="J82" s="185"/>
      <c r="K82" s="186">
        <f t="shared" si="23"/>
        <v>0</v>
      </c>
      <c r="L82" s="186">
        <v>21</v>
      </c>
      <c r="M82" s="186">
        <f t="shared" si="24"/>
        <v>0</v>
      </c>
      <c r="N82" s="184">
        <v>0</v>
      </c>
      <c r="O82" s="184">
        <f t="shared" si="25"/>
        <v>0</v>
      </c>
      <c r="P82" s="184">
        <v>0</v>
      </c>
      <c r="Q82" s="184">
        <f t="shared" si="26"/>
        <v>0</v>
      </c>
      <c r="R82" s="186"/>
      <c r="S82" s="186" t="s">
        <v>178</v>
      </c>
      <c r="T82" s="187" t="s">
        <v>179</v>
      </c>
      <c r="U82" s="158">
        <v>0</v>
      </c>
      <c r="V82" s="158">
        <f t="shared" si="27"/>
        <v>0</v>
      </c>
      <c r="W82" s="158"/>
      <c r="X82" s="158" t="s">
        <v>479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824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81">
        <v>52</v>
      </c>
      <c r="B83" s="182" t="s">
        <v>831</v>
      </c>
      <c r="C83" s="193" t="s">
        <v>485</v>
      </c>
      <c r="D83" s="183" t="s">
        <v>478</v>
      </c>
      <c r="E83" s="184">
        <v>1</v>
      </c>
      <c r="F83" s="185"/>
      <c r="G83" s="186">
        <f t="shared" si="21"/>
        <v>0</v>
      </c>
      <c r="H83" s="185"/>
      <c r="I83" s="186">
        <f t="shared" si="22"/>
        <v>0</v>
      </c>
      <c r="J83" s="185"/>
      <c r="K83" s="186">
        <f t="shared" si="23"/>
        <v>0</v>
      </c>
      <c r="L83" s="186">
        <v>21</v>
      </c>
      <c r="M83" s="186">
        <f t="shared" si="24"/>
        <v>0</v>
      </c>
      <c r="N83" s="184">
        <v>0</v>
      </c>
      <c r="O83" s="184">
        <f t="shared" si="25"/>
        <v>0</v>
      </c>
      <c r="P83" s="184">
        <v>0</v>
      </c>
      <c r="Q83" s="184">
        <f t="shared" si="26"/>
        <v>0</v>
      </c>
      <c r="R83" s="186"/>
      <c r="S83" s="186" t="s">
        <v>162</v>
      </c>
      <c r="T83" s="187" t="s">
        <v>179</v>
      </c>
      <c r="U83" s="158">
        <v>0</v>
      </c>
      <c r="V83" s="158">
        <f t="shared" si="27"/>
        <v>0</v>
      </c>
      <c r="W83" s="158"/>
      <c r="X83" s="158" t="s">
        <v>479</v>
      </c>
      <c r="Y83" s="147"/>
      <c r="Z83" s="147"/>
      <c r="AA83" s="147"/>
      <c r="AB83" s="147"/>
      <c r="AC83" s="147"/>
      <c r="AD83" s="147"/>
      <c r="AE83" s="147"/>
      <c r="AF83" s="147"/>
      <c r="AG83" s="147" t="s">
        <v>824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81">
        <v>53</v>
      </c>
      <c r="B84" s="182" t="s">
        <v>832</v>
      </c>
      <c r="C84" s="193" t="s">
        <v>833</v>
      </c>
      <c r="D84" s="183" t="s">
        <v>478</v>
      </c>
      <c r="E84" s="184">
        <v>1</v>
      </c>
      <c r="F84" s="185"/>
      <c r="G84" s="186">
        <f t="shared" si="21"/>
        <v>0</v>
      </c>
      <c r="H84" s="185"/>
      <c r="I84" s="186">
        <f t="shared" si="22"/>
        <v>0</v>
      </c>
      <c r="J84" s="185"/>
      <c r="K84" s="186">
        <f t="shared" si="23"/>
        <v>0</v>
      </c>
      <c r="L84" s="186">
        <v>21</v>
      </c>
      <c r="M84" s="186">
        <f t="shared" si="24"/>
        <v>0</v>
      </c>
      <c r="N84" s="184">
        <v>0</v>
      </c>
      <c r="O84" s="184">
        <f t="shared" si="25"/>
        <v>0</v>
      </c>
      <c r="P84" s="184">
        <v>0</v>
      </c>
      <c r="Q84" s="184">
        <f t="shared" si="26"/>
        <v>0</v>
      </c>
      <c r="R84" s="186"/>
      <c r="S84" s="186" t="s">
        <v>178</v>
      </c>
      <c r="T84" s="187" t="s">
        <v>179</v>
      </c>
      <c r="U84" s="158">
        <v>0</v>
      </c>
      <c r="V84" s="158">
        <f t="shared" si="27"/>
        <v>0</v>
      </c>
      <c r="W84" s="158"/>
      <c r="X84" s="158" t="s">
        <v>479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824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81">
        <v>54</v>
      </c>
      <c r="B85" s="182" t="s">
        <v>834</v>
      </c>
      <c r="C85" s="193" t="s">
        <v>835</v>
      </c>
      <c r="D85" s="183" t="s">
        <v>478</v>
      </c>
      <c r="E85" s="184">
        <v>1</v>
      </c>
      <c r="F85" s="185"/>
      <c r="G85" s="186">
        <f t="shared" si="21"/>
        <v>0</v>
      </c>
      <c r="H85" s="185"/>
      <c r="I85" s="186">
        <f t="shared" si="22"/>
        <v>0</v>
      </c>
      <c r="J85" s="185"/>
      <c r="K85" s="186">
        <f t="shared" si="23"/>
        <v>0</v>
      </c>
      <c r="L85" s="186">
        <v>21</v>
      </c>
      <c r="M85" s="186">
        <f t="shared" si="24"/>
        <v>0</v>
      </c>
      <c r="N85" s="184">
        <v>0</v>
      </c>
      <c r="O85" s="184">
        <f t="shared" si="25"/>
        <v>0</v>
      </c>
      <c r="P85" s="184">
        <v>0</v>
      </c>
      <c r="Q85" s="184">
        <f t="shared" si="26"/>
        <v>0</v>
      </c>
      <c r="R85" s="186"/>
      <c r="S85" s="186" t="s">
        <v>178</v>
      </c>
      <c r="T85" s="187" t="s">
        <v>179</v>
      </c>
      <c r="U85" s="158">
        <v>0</v>
      </c>
      <c r="V85" s="158">
        <f t="shared" si="27"/>
        <v>0</v>
      </c>
      <c r="W85" s="158"/>
      <c r="X85" s="158" t="s">
        <v>479</v>
      </c>
      <c r="Y85" s="147"/>
      <c r="Z85" s="147"/>
      <c r="AA85" s="147"/>
      <c r="AB85" s="147"/>
      <c r="AC85" s="147"/>
      <c r="AD85" s="147"/>
      <c r="AE85" s="147"/>
      <c r="AF85" s="147"/>
      <c r="AG85" s="147" t="s">
        <v>824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74">
        <v>55</v>
      </c>
      <c r="B86" s="175" t="s">
        <v>836</v>
      </c>
      <c r="C86" s="191" t="s">
        <v>837</v>
      </c>
      <c r="D86" s="176" t="s">
        <v>478</v>
      </c>
      <c r="E86" s="177">
        <v>1</v>
      </c>
      <c r="F86" s="178"/>
      <c r="G86" s="179">
        <f t="shared" si="21"/>
        <v>0</v>
      </c>
      <c r="H86" s="178"/>
      <c r="I86" s="179">
        <f t="shared" si="22"/>
        <v>0</v>
      </c>
      <c r="J86" s="178"/>
      <c r="K86" s="179">
        <f t="shared" si="23"/>
        <v>0</v>
      </c>
      <c r="L86" s="179">
        <v>21</v>
      </c>
      <c r="M86" s="179">
        <f t="shared" si="24"/>
        <v>0</v>
      </c>
      <c r="N86" s="177">
        <v>0</v>
      </c>
      <c r="O86" s="177">
        <f t="shared" si="25"/>
        <v>0</v>
      </c>
      <c r="P86" s="177">
        <v>0</v>
      </c>
      <c r="Q86" s="177">
        <f t="shared" si="26"/>
        <v>0</v>
      </c>
      <c r="R86" s="179"/>
      <c r="S86" s="179" t="s">
        <v>178</v>
      </c>
      <c r="T86" s="180" t="s">
        <v>179</v>
      </c>
      <c r="U86" s="158">
        <v>0</v>
      </c>
      <c r="V86" s="158">
        <f t="shared" si="27"/>
        <v>0</v>
      </c>
      <c r="W86" s="158"/>
      <c r="X86" s="158" t="s">
        <v>479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824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3"/>
      <c r="B87" s="4"/>
      <c r="C87" s="19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AE87">
        <v>15</v>
      </c>
      <c r="AF87">
        <v>21</v>
      </c>
      <c r="AG87" t="s">
        <v>143</v>
      </c>
    </row>
    <row r="88" spans="1:60" x14ac:dyDescent="0.2">
      <c r="A88" s="150"/>
      <c r="B88" s="151" t="s">
        <v>29</v>
      </c>
      <c r="C88" s="198"/>
      <c r="D88" s="152"/>
      <c r="E88" s="153"/>
      <c r="F88" s="153"/>
      <c r="G88" s="173">
        <f>G8+G31+G53+G78</f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AE88">
        <f>SUMIF(L7:L86,AE87,G7:G86)</f>
        <v>0</v>
      </c>
      <c r="AF88">
        <f>SUMIF(L7:L86,AF87,G7:G86)</f>
        <v>0</v>
      </c>
      <c r="AG88" t="s">
        <v>488</v>
      </c>
    </row>
    <row r="89" spans="1:60" x14ac:dyDescent="0.2">
      <c r="C89" s="199"/>
      <c r="D89" s="10"/>
      <c r="AG89" t="s">
        <v>489</v>
      </c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226" sheet="1"/>
  <mergeCells count="18">
    <mergeCell ref="C12:G12"/>
    <mergeCell ref="A1:G1"/>
    <mergeCell ref="C2:G2"/>
    <mergeCell ref="C3:G3"/>
    <mergeCell ref="C4:G4"/>
    <mergeCell ref="C10:G10"/>
    <mergeCell ref="C77:G77"/>
    <mergeCell ref="C15:G15"/>
    <mergeCell ref="C17:G17"/>
    <mergeCell ref="C19:G19"/>
    <mergeCell ref="C21:G21"/>
    <mergeCell ref="C23:G23"/>
    <mergeCell ref="C25:G25"/>
    <mergeCell ref="C30:G30"/>
    <mergeCell ref="C35:G35"/>
    <mergeCell ref="C38:G38"/>
    <mergeCell ref="C40:G40"/>
    <mergeCell ref="C63:G6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93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130</v>
      </c>
      <c r="B1" s="260"/>
      <c r="C1" s="260"/>
      <c r="D1" s="260"/>
      <c r="E1" s="260"/>
      <c r="F1" s="260"/>
      <c r="G1" s="260"/>
      <c r="AG1" t="s">
        <v>131</v>
      </c>
    </row>
    <row r="2" spans="1:60" ht="24.95" customHeight="1" x14ac:dyDescent="0.2">
      <c r="A2" s="139" t="s">
        <v>7</v>
      </c>
      <c r="B2" s="49" t="s">
        <v>44</v>
      </c>
      <c r="C2" s="261" t="s">
        <v>45</v>
      </c>
      <c r="D2" s="262"/>
      <c r="E2" s="262"/>
      <c r="F2" s="262"/>
      <c r="G2" s="263"/>
      <c r="AG2" t="s">
        <v>132</v>
      </c>
    </row>
    <row r="3" spans="1:60" ht="24.95" customHeight="1" x14ac:dyDescent="0.2">
      <c r="A3" s="139" t="s">
        <v>8</v>
      </c>
      <c r="B3" s="49" t="s">
        <v>48</v>
      </c>
      <c r="C3" s="261" t="s">
        <v>49</v>
      </c>
      <c r="D3" s="262"/>
      <c r="E3" s="262"/>
      <c r="F3" s="262"/>
      <c r="G3" s="263"/>
      <c r="AC3" s="121" t="s">
        <v>132</v>
      </c>
      <c r="AG3" t="s">
        <v>133</v>
      </c>
    </row>
    <row r="4" spans="1:60" ht="24.95" customHeight="1" x14ac:dyDescent="0.2">
      <c r="A4" s="140" t="s">
        <v>9</v>
      </c>
      <c r="B4" s="141" t="s">
        <v>56</v>
      </c>
      <c r="C4" s="264" t="s">
        <v>57</v>
      </c>
      <c r="D4" s="265"/>
      <c r="E4" s="265"/>
      <c r="F4" s="265"/>
      <c r="G4" s="266"/>
      <c r="AG4" t="s">
        <v>134</v>
      </c>
    </row>
    <row r="5" spans="1:60" x14ac:dyDescent="0.2">
      <c r="D5" s="10"/>
    </row>
    <row r="6" spans="1:60" ht="38.25" x14ac:dyDescent="0.2">
      <c r="A6" s="143" t="s">
        <v>135</v>
      </c>
      <c r="B6" s="145" t="s">
        <v>136</v>
      </c>
      <c r="C6" s="145" t="s">
        <v>137</v>
      </c>
      <c r="D6" s="144" t="s">
        <v>138</v>
      </c>
      <c r="E6" s="143" t="s">
        <v>139</v>
      </c>
      <c r="F6" s="142" t="s">
        <v>140</v>
      </c>
      <c r="G6" s="143" t="s">
        <v>29</v>
      </c>
      <c r="H6" s="146" t="s">
        <v>30</v>
      </c>
      <c r="I6" s="146" t="s">
        <v>141</v>
      </c>
      <c r="J6" s="146" t="s">
        <v>31</v>
      </c>
      <c r="K6" s="146" t="s">
        <v>142</v>
      </c>
      <c r="L6" s="146" t="s">
        <v>143</v>
      </c>
      <c r="M6" s="146" t="s">
        <v>144</v>
      </c>
      <c r="N6" s="146" t="s">
        <v>145</v>
      </c>
      <c r="O6" s="146" t="s">
        <v>146</v>
      </c>
      <c r="P6" s="146" t="s">
        <v>147</v>
      </c>
      <c r="Q6" s="146" t="s">
        <v>148</v>
      </c>
      <c r="R6" s="146" t="s">
        <v>149</v>
      </c>
      <c r="S6" s="146" t="s">
        <v>150</v>
      </c>
      <c r="T6" s="146" t="s">
        <v>151</v>
      </c>
      <c r="U6" s="146" t="s">
        <v>152</v>
      </c>
      <c r="V6" s="146" t="s">
        <v>153</v>
      </c>
      <c r="W6" s="146" t="s">
        <v>154</v>
      </c>
      <c r="X6" s="146" t="s">
        <v>155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7" t="s">
        <v>156</v>
      </c>
      <c r="B8" s="168" t="s">
        <v>93</v>
      </c>
      <c r="C8" s="190" t="s">
        <v>94</v>
      </c>
      <c r="D8" s="169"/>
      <c r="E8" s="170"/>
      <c r="F8" s="171"/>
      <c r="G8" s="171">
        <f>SUMIF(AG9:AG24,"&lt;&gt;NOR",G9:G24)</f>
        <v>0</v>
      </c>
      <c r="H8" s="171"/>
      <c r="I8" s="171">
        <f>SUM(I9:I24)</f>
        <v>0</v>
      </c>
      <c r="J8" s="171"/>
      <c r="K8" s="171">
        <f>SUM(K9:K24)</f>
        <v>0</v>
      </c>
      <c r="L8" s="171"/>
      <c r="M8" s="171">
        <f>SUM(M9:M24)</f>
        <v>0</v>
      </c>
      <c r="N8" s="170"/>
      <c r="O8" s="170">
        <f>SUM(O9:O24)</f>
        <v>0</v>
      </c>
      <c r="P8" s="170"/>
      <c r="Q8" s="170">
        <f>SUM(Q9:Q24)</f>
        <v>0</v>
      </c>
      <c r="R8" s="171"/>
      <c r="S8" s="171"/>
      <c r="T8" s="172"/>
      <c r="U8" s="166"/>
      <c r="V8" s="166">
        <f>SUM(V9:V24)</f>
        <v>133.79</v>
      </c>
      <c r="W8" s="166"/>
      <c r="X8" s="166"/>
      <c r="AG8" t="s">
        <v>157</v>
      </c>
    </row>
    <row r="9" spans="1:60" ht="22.5" outlineLevel="1" x14ac:dyDescent="0.2">
      <c r="A9" s="174">
        <v>1</v>
      </c>
      <c r="B9" s="175" t="s">
        <v>838</v>
      </c>
      <c r="C9" s="191" t="s">
        <v>839</v>
      </c>
      <c r="D9" s="176" t="s">
        <v>160</v>
      </c>
      <c r="E9" s="177">
        <v>406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 t="s">
        <v>289</v>
      </c>
      <c r="S9" s="179" t="s">
        <v>162</v>
      </c>
      <c r="T9" s="180" t="s">
        <v>163</v>
      </c>
      <c r="U9" s="158">
        <v>0.2</v>
      </c>
      <c r="V9" s="158">
        <f>ROUND(E9*U9,2)</f>
        <v>81.2</v>
      </c>
      <c r="W9" s="158"/>
      <c r="X9" s="158" t="s">
        <v>164</v>
      </c>
      <c r="Y9" s="147"/>
      <c r="Z9" s="147"/>
      <c r="AA9" s="147"/>
      <c r="AB9" s="147"/>
      <c r="AC9" s="147"/>
      <c r="AD9" s="147"/>
      <c r="AE9" s="147"/>
      <c r="AF9" s="147"/>
      <c r="AG9" s="147" t="s">
        <v>709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92" t="s">
        <v>840</v>
      </c>
      <c r="D10" s="160"/>
      <c r="E10" s="161">
        <v>406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169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4">
        <v>2</v>
      </c>
      <c r="B11" s="175" t="s">
        <v>841</v>
      </c>
      <c r="C11" s="191" t="s">
        <v>842</v>
      </c>
      <c r="D11" s="176" t="s">
        <v>172</v>
      </c>
      <c r="E11" s="177">
        <v>206</v>
      </c>
      <c r="F11" s="178"/>
      <c r="G11" s="179">
        <f>ROUND(E11*F11,2)</f>
        <v>0</v>
      </c>
      <c r="H11" s="178"/>
      <c r="I11" s="179">
        <f>ROUND(E11*H11,2)</f>
        <v>0</v>
      </c>
      <c r="J11" s="178"/>
      <c r="K11" s="179">
        <f>ROUND(E11*J11,2)</f>
        <v>0</v>
      </c>
      <c r="L11" s="179">
        <v>21</v>
      </c>
      <c r="M11" s="179">
        <f>G11*(1+L11/100)</f>
        <v>0</v>
      </c>
      <c r="N11" s="177">
        <v>0</v>
      </c>
      <c r="O11" s="177">
        <f>ROUND(E11*N11,2)</f>
        <v>0</v>
      </c>
      <c r="P11" s="177">
        <v>0</v>
      </c>
      <c r="Q11" s="177">
        <f>ROUND(E11*P11,2)</f>
        <v>0</v>
      </c>
      <c r="R11" s="179" t="s">
        <v>708</v>
      </c>
      <c r="S11" s="179" t="s">
        <v>162</v>
      </c>
      <c r="T11" s="180" t="s">
        <v>163</v>
      </c>
      <c r="U11" s="158">
        <v>0.105</v>
      </c>
      <c r="V11" s="158">
        <f>ROUND(E11*U11,2)</f>
        <v>21.63</v>
      </c>
      <c r="W11" s="158"/>
      <c r="X11" s="158" t="s">
        <v>164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709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192" t="s">
        <v>843</v>
      </c>
      <c r="D12" s="160"/>
      <c r="E12" s="161">
        <v>206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47"/>
      <c r="Z12" s="147"/>
      <c r="AA12" s="147"/>
      <c r="AB12" s="147"/>
      <c r="AC12" s="147"/>
      <c r="AD12" s="147"/>
      <c r="AE12" s="147"/>
      <c r="AF12" s="147"/>
      <c r="AG12" s="147" t="s">
        <v>169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4">
        <v>3</v>
      </c>
      <c r="B13" s="175" t="s">
        <v>844</v>
      </c>
      <c r="C13" s="191" t="s">
        <v>845</v>
      </c>
      <c r="D13" s="176" t="s">
        <v>172</v>
      </c>
      <c r="E13" s="177">
        <v>134</v>
      </c>
      <c r="F13" s="178"/>
      <c r="G13" s="179">
        <f>ROUND(E13*F13,2)</f>
        <v>0</v>
      </c>
      <c r="H13" s="178"/>
      <c r="I13" s="179">
        <f>ROUND(E13*H13,2)</f>
        <v>0</v>
      </c>
      <c r="J13" s="178"/>
      <c r="K13" s="179">
        <f>ROUND(E13*J13,2)</f>
        <v>0</v>
      </c>
      <c r="L13" s="179">
        <v>21</v>
      </c>
      <c r="M13" s="179">
        <f>G13*(1+L13/100)</f>
        <v>0</v>
      </c>
      <c r="N13" s="177">
        <v>0</v>
      </c>
      <c r="O13" s="177">
        <f>ROUND(E13*N13,2)</f>
        <v>0</v>
      </c>
      <c r="P13" s="177">
        <v>0</v>
      </c>
      <c r="Q13" s="177">
        <f>ROUND(E13*P13,2)</f>
        <v>0</v>
      </c>
      <c r="R13" s="179" t="s">
        <v>708</v>
      </c>
      <c r="S13" s="179" t="s">
        <v>162</v>
      </c>
      <c r="T13" s="180" t="s">
        <v>163</v>
      </c>
      <c r="U13" s="158">
        <v>0.13500000000000001</v>
      </c>
      <c r="V13" s="158">
        <f>ROUND(E13*U13,2)</f>
        <v>18.09</v>
      </c>
      <c r="W13" s="158"/>
      <c r="X13" s="158" t="s">
        <v>164</v>
      </c>
      <c r="Y13" s="147"/>
      <c r="Z13" s="147"/>
      <c r="AA13" s="147"/>
      <c r="AB13" s="147"/>
      <c r="AC13" s="147"/>
      <c r="AD13" s="147"/>
      <c r="AE13" s="147"/>
      <c r="AF13" s="147"/>
      <c r="AG13" s="147" t="s">
        <v>709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92" t="s">
        <v>846</v>
      </c>
      <c r="D14" s="160"/>
      <c r="E14" s="161">
        <v>134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169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81">
        <v>4</v>
      </c>
      <c r="B15" s="182" t="s">
        <v>847</v>
      </c>
      <c r="C15" s="193" t="s">
        <v>848</v>
      </c>
      <c r="D15" s="183" t="s">
        <v>172</v>
      </c>
      <c r="E15" s="184">
        <v>66</v>
      </c>
      <c r="F15" s="185"/>
      <c r="G15" s="186">
        <f t="shared" ref="G15:G23" si="0">ROUND(E15*F15,2)</f>
        <v>0</v>
      </c>
      <c r="H15" s="185"/>
      <c r="I15" s="186">
        <f t="shared" ref="I15:I23" si="1">ROUND(E15*H15,2)</f>
        <v>0</v>
      </c>
      <c r="J15" s="185"/>
      <c r="K15" s="186">
        <f t="shared" ref="K15:K23" si="2">ROUND(E15*J15,2)</f>
        <v>0</v>
      </c>
      <c r="L15" s="186">
        <v>21</v>
      </c>
      <c r="M15" s="186">
        <f t="shared" ref="M15:M23" si="3">G15*(1+L15/100)</f>
        <v>0</v>
      </c>
      <c r="N15" s="184">
        <v>0</v>
      </c>
      <c r="O15" s="184">
        <f t="shared" ref="O15:O23" si="4">ROUND(E15*N15,2)</f>
        <v>0</v>
      </c>
      <c r="P15" s="184">
        <v>0</v>
      </c>
      <c r="Q15" s="184">
        <f t="shared" ref="Q15:Q23" si="5">ROUND(E15*P15,2)</f>
        <v>0</v>
      </c>
      <c r="R15" s="186" t="s">
        <v>708</v>
      </c>
      <c r="S15" s="186" t="s">
        <v>162</v>
      </c>
      <c r="T15" s="187" t="s">
        <v>163</v>
      </c>
      <c r="U15" s="158">
        <v>0.19500000000000001</v>
      </c>
      <c r="V15" s="158">
        <f t="shared" ref="V15:V23" si="6">ROUND(E15*U15,2)</f>
        <v>12.87</v>
      </c>
      <c r="W15" s="158"/>
      <c r="X15" s="158" t="s">
        <v>164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709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81">
        <v>5</v>
      </c>
      <c r="B16" s="182" t="s">
        <v>805</v>
      </c>
      <c r="C16" s="193" t="s">
        <v>849</v>
      </c>
      <c r="D16" s="183" t="s">
        <v>172</v>
      </c>
      <c r="E16" s="184">
        <v>73</v>
      </c>
      <c r="F16" s="185"/>
      <c r="G16" s="186">
        <f t="shared" si="0"/>
        <v>0</v>
      </c>
      <c r="H16" s="185"/>
      <c r="I16" s="186">
        <f t="shared" si="1"/>
        <v>0</v>
      </c>
      <c r="J16" s="185"/>
      <c r="K16" s="186">
        <f t="shared" si="2"/>
        <v>0</v>
      </c>
      <c r="L16" s="186">
        <v>21</v>
      </c>
      <c r="M16" s="186">
        <f t="shared" si="3"/>
        <v>0</v>
      </c>
      <c r="N16" s="184">
        <v>0</v>
      </c>
      <c r="O16" s="184">
        <f t="shared" si="4"/>
        <v>0</v>
      </c>
      <c r="P16" s="184">
        <v>0</v>
      </c>
      <c r="Q16" s="184">
        <f t="shared" si="5"/>
        <v>0</v>
      </c>
      <c r="R16" s="186"/>
      <c r="S16" s="186" t="s">
        <v>178</v>
      </c>
      <c r="T16" s="187" t="s">
        <v>179</v>
      </c>
      <c r="U16" s="158">
        <v>0</v>
      </c>
      <c r="V16" s="158">
        <f t="shared" si="6"/>
        <v>0</v>
      </c>
      <c r="W16" s="158"/>
      <c r="X16" s="158" t="s">
        <v>223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807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81">
        <v>6</v>
      </c>
      <c r="B17" s="182" t="s">
        <v>808</v>
      </c>
      <c r="C17" s="193" t="s">
        <v>850</v>
      </c>
      <c r="D17" s="183" t="s">
        <v>172</v>
      </c>
      <c r="E17" s="184">
        <v>99</v>
      </c>
      <c r="F17" s="185"/>
      <c r="G17" s="186">
        <f t="shared" si="0"/>
        <v>0</v>
      </c>
      <c r="H17" s="185"/>
      <c r="I17" s="186">
        <f t="shared" si="1"/>
        <v>0</v>
      </c>
      <c r="J17" s="185"/>
      <c r="K17" s="186">
        <f t="shared" si="2"/>
        <v>0</v>
      </c>
      <c r="L17" s="186">
        <v>21</v>
      </c>
      <c r="M17" s="186">
        <f t="shared" si="3"/>
        <v>0</v>
      </c>
      <c r="N17" s="184">
        <v>0</v>
      </c>
      <c r="O17" s="184">
        <f t="shared" si="4"/>
        <v>0</v>
      </c>
      <c r="P17" s="184">
        <v>0</v>
      </c>
      <c r="Q17" s="184">
        <f t="shared" si="5"/>
        <v>0</v>
      </c>
      <c r="R17" s="186"/>
      <c r="S17" s="186" t="s">
        <v>178</v>
      </c>
      <c r="T17" s="187" t="s">
        <v>179</v>
      </c>
      <c r="U17" s="158">
        <v>0</v>
      </c>
      <c r="V17" s="158">
        <f t="shared" si="6"/>
        <v>0</v>
      </c>
      <c r="W17" s="158"/>
      <c r="X17" s="158" t="s">
        <v>223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807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81">
        <v>7</v>
      </c>
      <c r="B18" s="182" t="s">
        <v>810</v>
      </c>
      <c r="C18" s="193" t="s">
        <v>851</v>
      </c>
      <c r="D18" s="183" t="s">
        <v>172</v>
      </c>
      <c r="E18" s="184">
        <v>34</v>
      </c>
      <c r="F18" s="185"/>
      <c r="G18" s="186">
        <f t="shared" si="0"/>
        <v>0</v>
      </c>
      <c r="H18" s="185"/>
      <c r="I18" s="186">
        <f t="shared" si="1"/>
        <v>0</v>
      </c>
      <c r="J18" s="185"/>
      <c r="K18" s="186">
        <f t="shared" si="2"/>
        <v>0</v>
      </c>
      <c r="L18" s="186">
        <v>21</v>
      </c>
      <c r="M18" s="186">
        <f t="shared" si="3"/>
        <v>0</v>
      </c>
      <c r="N18" s="184">
        <v>0</v>
      </c>
      <c r="O18" s="184">
        <f t="shared" si="4"/>
        <v>0</v>
      </c>
      <c r="P18" s="184">
        <v>0</v>
      </c>
      <c r="Q18" s="184">
        <f t="shared" si="5"/>
        <v>0</v>
      </c>
      <c r="R18" s="186"/>
      <c r="S18" s="186" t="s">
        <v>178</v>
      </c>
      <c r="T18" s="187" t="s">
        <v>179</v>
      </c>
      <c r="U18" s="158">
        <v>0</v>
      </c>
      <c r="V18" s="158">
        <f t="shared" si="6"/>
        <v>0</v>
      </c>
      <c r="W18" s="158"/>
      <c r="X18" s="158" t="s">
        <v>223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807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81">
        <v>8</v>
      </c>
      <c r="B19" s="182" t="s">
        <v>812</v>
      </c>
      <c r="C19" s="193" t="s">
        <v>852</v>
      </c>
      <c r="D19" s="183" t="s">
        <v>172</v>
      </c>
      <c r="E19" s="184">
        <v>21</v>
      </c>
      <c r="F19" s="185"/>
      <c r="G19" s="186">
        <f t="shared" si="0"/>
        <v>0</v>
      </c>
      <c r="H19" s="185"/>
      <c r="I19" s="186">
        <f t="shared" si="1"/>
        <v>0</v>
      </c>
      <c r="J19" s="185"/>
      <c r="K19" s="186">
        <f t="shared" si="2"/>
        <v>0</v>
      </c>
      <c r="L19" s="186">
        <v>21</v>
      </c>
      <c r="M19" s="186">
        <f t="shared" si="3"/>
        <v>0</v>
      </c>
      <c r="N19" s="184">
        <v>0</v>
      </c>
      <c r="O19" s="184">
        <f t="shared" si="4"/>
        <v>0</v>
      </c>
      <c r="P19" s="184">
        <v>0</v>
      </c>
      <c r="Q19" s="184">
        <f t="shared" si="5"/>
        <v>0</v>
      </c>
      <c r="R19" s="186"/>
      <c r="S19" s="186" t="s">
        <v>178</v>
      </c>
      <c r="T19" s="187" t="s">
        <v>179</v>
      </c>
      <c r="U19" s="158">
        <v>0</v>
      </c>
      <c r="V19" s="158">
        <f t="shared" si="6"/>
        <v>0</v>
      </c>
      <c r="W19" s="158"/>
      <c r="X19" s="158" t="s">
        <v>223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807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81">
        <v>9</v>
      </c>
      <c r="B20" s="182" t="s">
        <v>853</v>
      </c>
      <c r="C20" s="193" t="s">
        <v>854</v>
      </c>
      <c r="D20" s="183" t="s">
        <v>172</v>
      </c>
      <c r="E20" s="184">
        <v>107</v>
      </c>
      <c r="F20" s="185"/>
      <c r="G20" s="186">
        <f t="shared" si="0"/>
        <v>0</v>
      </c>
      <c r="H20" s="185"/>
      <c r="I20" s="186">
        <f t="shared" si="1"/>
        <v>0</v>
      </c>
      <c r="J20" s="185"/>
      <c r="K20" s="186">
        <f t="shared" si="2"/>
        <v>0</v>
      </c>
      <c r="L20" s="186">
        <v>21</v>
      </c>
      <c r="M20" s="186">
        <f t="shared" si="3"/>
        <v>0</v>
      </c>
      <c r="N20" s="184">
        <v>0</v>
      </c>
      <c r="O20" s="184">
        <f t="shared" si="4"/>
        <v>0</v>
      </c>
      <c r="P20" s="184">
        <v>0</v>
      </c>
      <c r="Q20" s="184">
        <f t="shared" si="5"/>
        <v>0</v>
      </c>
      <c r="R20" s="186"/>
      <c r="S20" s="186" t="s">
        <v>178</v>
      </c>
      <c r="T20" s="187" t="s">
        <v>179</v>
      </c>
      <c r="U20" s="158">
        <v>0</v>
      </c>
      <c r="V20" s="158">
        <f t="shared" si="6"/>
        <v>0</v>
      </c>
      <c r="W20" s="158"/>
      <c r="X20" s="158" t="s">
        <v>223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807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81">
        <v>10</v>
      </c>
      <c r="B21" s="182" t="s">
        <v>855</v>
      </c>
      <c r="C21" s="193" t="s">
        <v>856</v>
      </c>
      <c r="D21" s="183" t="s">
        <v>172</v>
      </c>
      <c r="E21" s="184">
        <v>6</v>
      </c>
      <c r="F21" s="185"/>
      <c r="G21" s="186">
        <f t="shared" si="0"/>
        <v>0</v>
      </c>
      <c r="H21" s="185"/>
      <c r="I21" s="186">
        <f t="shared" si="1"/>
        <v>0</v>
      </c>
      <c r="J21" s="185"/>
      <c r="K21" s="186">
        <f t="shared" si="2"/>
        <v>0</v>
      </c>
      <c r="L21" s="186">
        <v>21</v>
      </c>
      <c r="M21" s="186">
        <f t="shared" si="3"/>
        <v>0</v>
      </c>
      <c r="N21" s="184">
        <v>0</v>
      </c>
      <c r="O21" s="184">
        <f t="shared" si="4"/>
        <v>0</v>
      </c>
      <c r="P21" s="184">
        <v>0</v>
      </c>
      <c r="Q21" s="184">
        <f t="shared" si="5"/>
        <v>0</v>
      </c>
      <c r="R21" s="186"/>
      <c r="S21" s="186" t="s">
        <v>178</v>
      </c>
      <c r="T21" s="187" t="s">
        <v>179</v>
      </c>
      <c r="U21" s="158">
        <v>0</v>
      </c>
      <c r="V21" s="158">
        <f t="shared" si="6"/>
        <v>0</v>
      </c>
      <c r="W21" s="158"/>
      <c r="X21" s="158" t="s">
        <v>223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807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81">
        <v>11</v>
      </c>
      <c r="B22" s="182" t="s">
        <v>857</v>
      </c>
      <c r="C22" s="193" t="s">
        <v>858</v>
      </c>
      <c r="D22" s="183" t="s">
        <v>172</v>
      </c>
      <c r="E22" s="184">
        <v>66</v>
      </c>
      <c r="F22" s="185"/>
      <c r="G22" s="186">
        <f t="shared" si="0"/>
        <v>0</v>
      </c>
      <c r="H22" s="185"/>
      <c r="I22" s="186">
        <f t="shared" si="1"/>
        <v>0</v>
      </c>
      <c r="J22" s="185"/>
      <c r="K22" s="186">
        <f t="shared" si="2"/>
        <v>0</v>
      </c>
      <c r="L22" s="186">
        <v>21</v>
      </c>
      <c r="M22" s="186">
        <f t="shared" si="3"/>
        <v>0</v>
      </c>
      <c r="N22" s="184">
        <v>0</v>
      </c>
      <c r="O22" s="184">
        <f t="shared" si="4"/>
        <v>0</v>
      </c>
      <c r="P22" s="184">
        <v>0</v>
      </c>
      <c r="Q22" s="184">
        <f t="shared" si="5"/>
        <v>0</v>
      </c>
      <c r="R22" s="186"/>
      <c r="S22" s="186" t="s">
        <v>178</v>
      </c>
      <c r="T22" s="187" t="s">
        <v>179</v>
      </c>
      <c r="U22" s="158">
        <v>0</v>
      </c>
      <c r="V22" s="158">
        <f t="shared" si="6"/>
        <v>0</v>
      </c>
      <c r="W22" s="158"/>
      <c r="X22" s="158" t="s">
        <v>223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807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4">
        <v>12</v>
      </c>
      <c r="B23" s="175" t="s">
        <v>300</v>
      </c>
      <c r="C23" s="191" t="s">
        <v>301</v>
      </c>
      <c r="D23" s="176" t="s">
        <v>0</v>
      </c>
      <c r="E23" s="177">
        <v>888.72</v>
      </c>
      <c r="F23" s="178"/>
      <c r="G23" s="179">
        <f t="shared" si="0"/>
        <v>0</v>
      </c>
      <c r="H23" s="178"/>
      <c r="I23" s="179">
        <f t="shared" si="1"/>
        <v>0</v>
      </c>
      <c r="J23" s="178"/>
      <c r="K23" s="179">
        <f t="shared" si="2"/>
        <v>0</v>
      </c>
      <c r="L23" s="179">
        <v>21</v>
      </c>
      <c r="M23" s="179">
        <f t="shared" si="3"/>
        <v>0</v>
      </c>
      <c r="N23" s="177">
        <v>0</v>
      </c>
      <c r="O23" s="177">
        <f t="shared" si="4"/>
        <v>0</v>
      </c>
      <c r="P23" s="177">
        <v>0</v>
      </c>
      <c r="Q23" s="177">
        <f t="shared" si="5"/>
        <v>0</v>
      </c>
      <c r="R23" s="179" t="s">
        <v>289</v>
      </c>
      <c r="S23" s="179" t="s">
        <v>162</v>
      </c>
      <c r="T23" s="180" t="s">
        <v>163</v>
      </c>
      <c r="U23" s="158">
        <v>0</v>
      </c>
      <c r="V23" s="158">
        <f t="shared" si="6"/>
        <v>0</v>
      </c>
      <c r="W23" s="158"/>
      <c r="X23" s="158" t="s">
        <v>164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709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258" t="s">
        <v>302</v>
      </c>
      <c r="D24" s="259"/>
      <c r="E24" s="259"/>
      <c r="F24" s="259"/>
      <c r="G24" s="259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47"/>
      <c r="Z24" s="147"/>
      <c r="AA24" s="147"/>
      <c r="AB24" s="147"/>
      <c r="AC24" s="147"/>
      <c r="AD24" s="147"/>
      <c r="AE24" s="147"/>
      <c r="AF24" s="147"/>
      <c r="AG24" s="147" t="s">
        <v>167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67" t="s">
        <v>156</v>
      </c>
      <c r="B25" s="168" t="s">
        <v>97</v>
      </c>
      <c r="C25" s="190" t="s">
        <v>98</v>
      </c>
      <c r="D25" s="169"/>
      <c r="E25" s="170"/>
      <c r="F25" s="171"/>
      <c r="G25" s="171">
        <f>SUMIF(AG26:AG31,"&lt;&gt;NOR",G26:G31)</f>
        <v>0</v>
      </c>
      <c r="H25" s="171"/>
      <c r="I25" s="171">
        <f>SUM(I26:I31)</f>
        <v>0</v>
      </c>
      <c r="J25" s="171"/>
      <c r="K25" s="171">
        <f>SUM(K26:K31)</f>
        <v>0</v>
      </c>
      <c r="L25" s="171"/>
      <c r="M25" s="171">
        <f>SUM(M26:M31)</f>
        <v>0</v>
      </c>
      <c r="N25" s="170"/>
      <c r="O25" s="170">
        <f>SUM(O26:O31)</f>
        <v>0</v>
      </c>
      <c r="P25" s="170"/>
      <c r="Q25" s="170">
        <f>SUM(Q26:Q31)</f>
        <v>0</v>
      </c>
      <c r="R25" s="171"/>
      <c r="S25" s="171"/>
      <c r="T25" s="172"/>
      <c r="U25" s="166"/>
      <c r="V25" s="166">
        <f>SUM(V26:V31)</f>
        <v>86.96</v>
      </c>
      <c r="W25" s="166"/>
      <c r="X25" s="166"/>
      <c r="AG25" t="s">
        <v>157</v>
      </c>
    </row>
    <row r="26" spans="1:60" outlineLevel="1" x14ac:dyDescent="0.2">
      <c r="A26" s="174">
        <v>13</v>
      </c>
      <c r="B26" s="175" t="s">
        <v>736</v>
      </c>
      <c r="C26" s="191" t="s">
        <v>737</v>
      </c>
      <c r="D26" s="176" t="s">
        <v>172</v>
      </c>
      <c r="E26" s="177">
        <v>252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0</v>
      </c>
      <c r="O26" s="177">
        <f>ROUND(E26*N26,2)</f>
        <v>0</v>
      </c>
      <c r="P26" s="177">
        <v>0</v>
      </c>
      <c r="Q26" s="177">
        <f>ROUND(E26*P26,2)</f>
        <v>0</v>
      </c>
      <c r="R26" s="179" t="s">
        <v>708</v>
      </c>
      <c r="S26" s="179" t="s">
        <v>162</v>
      </c>
      <c r="T26" s="180" t="s">
        <v>163</v>
      </c>
      <c r="U26" s="158">
        <v>0.17299999999999999</v>
      </c>
      <c r="V26" s="158">
        <f>ROUND(E26*U26,2)</f>
        <v>43.6</v>
      </c>
      <c r="W26" s="158"/>
      <c r="X26" s="158" t="s">
        <v>164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709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192" t="s">
        <v>859</v>
      </c>
      <c r="D27" s="160"/>
      <c r="E27" s="161">
        <v>252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47"/>
      <c r="Z27" s="147"/>
      <c r="AA27" s="147"/>
      <c r="AB27" s="147"/>
      <c r="AC27" s="147"/>
      <c r="AD27" s="147"/>
      <c r="AE27" s="147"/>
      <c r="AF27" s="147"/>
      <c r="AG27" s="147" t="s">
        <v>169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4">
        <v>14</v>
      </c>
      <c r="B28" s="175" t="s">
        <v>860</v>
      </c>
      <c r="C28" s="191" t="s">
        <v>861</v>
      </c>
      <c r="D28" s="176" t="s">
        <v>172</v>
      </c>
      <c r="E28" s="177">
        <v>133</v>
      </c>
      <c r="F28" s="178"/>
      <c r="G28" s="179">
        <f>ROUND(E28*F28,2)</f>
        <v>0</v>
      </c>
      <c r="H28" s="178"/>
      <c r="I28" s="179">
        <f>ROUND(E28*H28,2)</f>
        <v>0</v>
      </c>
      <c r="J28" s="178"/>
      <c r="K28" s="179">
        <f>ROUND(E28*J28,2)</f>
        <v>0</v>
      </c>
      <c r="L28" s="179">
        <v>21</v>
      </c>
      <c r="M28" s="179">
        <f>G28*(1+L28/100)</f>
        <v>0</v>
      </c>
      <c r="N28" s="177">
        <v>0</v>
      </c>
      <c r="O28" s="177">
        <f>ROUND(E28*N28,2)</f>
        <v>0</v>
      </c>
      <c r="P28" s="177">
        <v>0</v>
      </c>
      <c r="Q28" s="177">
        <f>ROUND(E28*P28,2)</f>
        <v>0</v>
      </c>
      <c r="R28" s="179" t="s">
        <v>708</v>
      </c>
      <c r="S28" s="179" t="s">
        <v>162</v>
      </c>
      <c r="T28" s="180" t="s">
        <v>163</v>
      </c>
      <c r="U28" s="158">
        <v>0.20399999999999999</v>
      </c>
      <c r="V28" s="158">
        <f>ROUND(E28*U28,2)</f>
        <v>27.13</v>
      </c>
      <c r="W28" s="158"/>
      <c r="X28" s="158" t="s">
        <v>164</v>
      </c>
      <c r="Y28" s="147"/>
      <c r="Z28" s="147"/>
      <c r="AA28" s="147"/>
      <c r="AB28" s="147"/>
      <c r="AC28" s="147"/>
      <c r="AD28" s="147"/>
      <c r="AE28" s="147"/>
      <c r="AF28" s="147"/>
      <c r="AG28" s="147" t="s">
        <v>709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92" t="s">
        <v>862</v>
      </c>
      <c r="D29" s="160"/>
      <c r="E29" s="161">
        <v>133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47"/>
      <c r="Z29" s="147"/>
      <c r="AA29" s="147"/>
      <c r="AB29" s="147"/>
      <c r="AC29" s="147"/>
      <c r="AD29" s="147"/>
      <c r="AE29" s="147"/>
      <c r="AF29" s="147"/>
      <c r="AG29" s="147" t="s">
        <v>169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81">
        <v>15</v>
      </c>
      <c r="B30" s="182" t="s">
        <v>863</v>
      </c>
      <c r="C30" s="193" t="s">
        <v>864</v>
      </c>
      <c r="D30" s="183" t="s">
        <v>172</v>
      </c>
      <c r="E30" s="184">
        <v>66</v>
      </c>
      <c r="F30" s="185"/>
      <c r="G30" s="186">
        <f>ROUND(E30*F30,2)</f>
        <v>0</v>
      </c>
      <c r="H30" s="185"/>
      <c r="I30" s="186">
        <f>ROUND(E30*H30,2)</f>
        <v>0</v>
      </c>
      <c r="J30" s="185"/>
      <c r="K30" s="186">
        <f>ROUND(E30*J30,2)</f>
        <v>0</v>
      </c>
      <c r="L30" s="186">
        <v>21</v>
      </c>
      <c r="M30" s="186">
        <f>G30*(1+L30/100)</f>
        <v>0</v>
      </c>
      <c r="N30" s="184">
        <v>0</v>
      </c>
      <c r="O30" s="184">
        <f>ROUND(E30*N30,2)</f>
        <v>0</v>
      </c>
      <c r="P30" s="184">
        <v>0</v>
      </c>
      <c r="Q30" s="184">
        <f>ROUND(E30*P30,2)</f>
        <v>0</v>
      </c>
      <c r="R30" s="186" t="s">
        <v>708</v>
      </c>
      <c r="S30" s="186" t="s">
        <v>162</v>
      </c>
      <c r="T30" s="187" t="s">
        <v>163</v>
      </c>
      <c r="U30" s="158">
        <v>0.23899999999999999</v>
      </c>
      <c r="V30" s="158">
        <f>ROUND(E30*U30,2)</f>
        <v>15.77</v>
      </c>
      <c r="W30" s="158"/>
      <c r="X30" s="158" t="s">
        <v>164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709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81">
        <v>16</v>
      </c>
      <c r="B31" s="182" t="s">
        <v>865</v>
      </c>
      <c r="C31" s="193" t="s">
        <v>866</v>
      </c>
      <c r="D31" s="183" t="s">
        <v>177</v>
      </c>
      <c r="E31" s="184">
        <v>4</v>
      </c>
      <c r="F31" s="185"/>
      <c r="G31" s="186">
        <f>ROUND(E31*F31,2)</f>
        <v>0</v>
      </c>
      <c r="H31" s="185"/>
      <c r="I31" s="186">
        <f>ROUND(E31*H31,2)</f>
        <v>0</v>
      </c>
      <c r="J31" s="185"/>
      <c r="K31" s="186">
        <f>ROUND(E31*J31,2)</f>
        <v>0</v>
      </c>
      <c r="L31" s="186">
        <v>21</v>
      </c>
      <c r="M31" s="186">
        <f>G31*(1+L31/100)</f>
        <v>0</v>
      </c>
      <c r="N31" s="184">
        <v>0</v>
      </c>
      <c r="O31" s="184">
        <f>ROUND(E31*N31,2)</f>
        <v>0</v>
      </c>
      <c r="P31" s="184">
        <v>0</v>
      </c>
      <c r="Q31" s="184">
        <f>ROUND(E31*P31,2)</f>
        <v>0</v>
      </c>
      <c r="R31" s="186" t="s">
        <v>708</v>
      </c>
      <c r="S31" s="186" t="s">
        <v>162</v>
      </c>
      <c r="T31" s="187" t="s">
        <v>163</v>
      </c>
      <c r="U31" s="158">
        <v>0.114</v>
      </c>
      <c r="V31" s="158">
        <f>ROUND(E31*U31,2)</f>
        <v>0.46</v>
      </c>
      <c r="W31" s="158"/>
      <c r="X31" s="158" t="s">
        <v>164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709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7" t="s">
        <v>156</v>
      </c>
      <c r="B32" s="168" t="s">
        <v>101</v>
      </c>
      <c r="C32" s="190" t="s">
        <v>102</v>
      </c>
      <c r="D32" s="169"/>
      <c r="E32" s="170"/>
      <c r="F32" s="171"/>
      <c r="G32" s="171">
        <f>SUMIF(AG33:AG35,"&lt;&gt;NOR",G33:G35)</f>
        <v>0</v>
      </c>
      <c r="H32" s="171"/>
      <c r="I32" s="171">
        <f>SUM(I33:I35)</f>
        <v>0</v>
      </c>
      <c r="J32" s="171"/>
      <c r="K32" s="171">
        <f>SUM(K33:K35)</f>
        <v>0</v>
      </c>
      <c r="L32" s="171"/>
      <c r="M32" s="171">
        <f>SUM(M33:M35)</f>
        <v>0</v>
      </c>
      <c r="N32" s="170"/>
      <c r="O32" s="170">
        <f>SUM(O33:O35)</f>
        <v>0</v>
      </c>
      <c r="P32" s="170"/>
      <c r="Q32" s="170">
        <f>SUM(Q33:Q35)</f>
        <v>0</v>
      </c>
      <c r="R32" s="171"/>
      <c r="S32" s="171"/>
      <c r="T32" s="172"/>
      <c r="U32" s="166"/>
      <c r="V32" s="166">
        <f>SUM(V33:V35)</f>
        <v>0.96</v>
      </c>
      <c r="W32" s="166"/>
      <c r="X32" s="166"/>
      <c r="AG32" t="s">
        <v>157</v>
      </c>
    </row>
    <row r="33" spans="1:60" outlineLevel="1" x14ac:dyDescent="0.2">
      <c r="A33" s="181">
        <v>17</v>
      </c>
      <c r="B33" s="182" t="s">
        <v>867</v>
      </c>
      <c r="C33" s="193" t="s">
        <v>868</v>
      </c>
      <c r="D33" s="183" t="s">
        <v>177</v>
      </c>
      <c r="E33" s="184">
        <v>1</v>
      </c>
      <c r="F33" s="185"/>
      <c r="G33" s="186">
        <f>ROUND(E33*F33,2)</f>
        <v>0</v>
      </c>
      <c r="H33" s="185"/>
      <c r="I33" s="186">
        <f>ROUND(E33*H33,2)</f>
        <v>0</v>
      </c>
      <c r="J33" s="185"/>
      <c r="K33" s="186">
        <f>ROUND(E33*J33,2)</f>
        <v>0</v>
      </c>
      <c r="L33" s="186">
        <v>21</v>
      </c>
      <c r="M33" s="186">
        <f>G33*(1+L33/100)</f>
        <v>0</v>
      </c>
      <c r="N33" s="184">
        <v>0</v>
      </c>
      <c r="O33" s="184">
        <f>ROUND(E33*N33,2)</f>
        <v>0</v>
      </c>
      <c r="P33" s="184">
        <v>0</v>
      </c>
      <c r="Q33" s="184">
        <f>ROUND(E33*P33,2)</f>
        <v>0</v>
      </c>
      <c r="R33" s="186" t="s">
        <v>770</v>
      </c>
      <c r="S33" s="186" t="s">
        <v>162</v>
      </c>
      <c r="T33" s="187" t="s">
        <v>163</v>
      </c>
      <c r="U33" s="158">
        <v>0.43</v>
      </c>
      <c r="V33" s="158">
        <f>ROUND(E33*U33,2)</f>
        <v>0.43</v>
      </c>
      <c r="W33" s="158"/>
      <c r="X33" s="158" t="s">
        <v>164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709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4">
        <v>18</v>
      </c>
      <c r="B34" s="175" t="s">
        <v>869</v>
      </c>
      <c r="C34" s="191" t="s">
        <v>870</v>
      </c>
      <c r="D34" s="176" t="s">
        <v>177</v>
      </c>
      <c r="E34" s="177">
        <v>1</v>
      </c>
      <c r="F34" s="178"/>
      <c r="G34" s="179">
        <f>ROUND(E34*F34,2)</f>
        <v>0</v>
      </c>
      <c r="H34" s="178"/>
      <c r="I34" s="179">
        <f>ROUND(E34*H34,2)</f>
        <v>0</v>
      </c>
      <c r="J34" s="178"/>
      <c r="K34" s="179">
        <f>ROUND(E34*J34,2)</f>
        <v>0</v>
      </c>
      <c r="L34" s="179">
        <v>21</v>
      </c>
      <c r="M34" s="179">
        <f>G34*(1+L34/100)</f>
        <v>0</v>
      </c>
      <c r="N34" s="177">
        <v>0</v>
      </c>
      <c r="O34" s="177">
        <f>ROUND(E34*N34,2)</f>
        <v>0</v>
      </c>
      <c r="P34" s="177">
        <v>0</v>
      </c>
      <c r="Q34" s="177">
        <f>ROUND(E34*P34,2)</f>
        <v>0</v>
      </c>
      <c r="R34" s="179" t="s">
        <v>770</v>
      </c>
      <c r="S34" s="179" t="s">
        <v>162</v>
      </c>
      <c r="T34" s="180" t="s">
        <v>163</v>
      </c>
      <c r="U34" s="158">
        <v>0.53</v>
      </c>
      <c r="V34" s="158">
        <f>ROUND(E34*U34,2)</f>
        <v>0.53</v>
      </c>
      <c r="W34" s="158"/>
      <c r="X34" s="158" t="s">
        <v>164</v>
      </c>
      <c r="Y34" s="147"/>
      <c r="Z34" s="147"/>
      <c r="AA34" s="147"/>
      <c r="AB34" s="147"/>
      <c r="AC34" s="147"/>
      <c r="AD34" s="147"/>
      <c r="AE34" s="147"/>
      <c r="AF34" s="147"/>
      <c r="AG34" s="147" t="s">
        <v>709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/>
      <c r="B35" s="155"/>
      <c r="C35" s="258" t="s">
        <v>871</v>
      </c>
      <c r="D35" s="259"/>
      <c r="E35" s="259"/>
      <c r="F35" s="259"/>
      <c r="G35" s="259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47"/>
      <c r="Z35" s="147"/>
      <c r="AA35" s="147"/>
      <c r="AB35" s="147"/>
      <c r="AC35" s="147"/>
      <c r="AD35" s="147"/>
      <c r="AE35" s="147"/>
      <c r="AF35" s="147"/>
      <c r="AG35" s="147" t="s">
        <v>167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x14ac:dyDescent="0.2">
      <c r="A36" s="167" t="s">
        <v>156</v>
      </c>
      <c r="B36" s="168" t="s">
        <v>103</v>
      </c>
      <c r="C36" s="190" t="s">
        <v>104</v>
      </c>
      <c r="D36" s="169"/>
      <c r="E36" s="170"/>
      <c r="F36" s="171"/>
      <c r="G36" s="171">
        <f>SUMIF(AG37:AG62,"&lt;&gt;NOR",G37:G62)</f>
        <v>0</v>
      </c>
      <c r="H36" s="171"/>
      <c r="I36" s="171">
        <f>SUM(I37:I62)</f>
        <v>0</v>
      </c>
      <c r="J36" s="171"/>
      <c r="K36" s="171">
        <f>SUM(K37:K62)</f>
        <v>0</v>
      </c>
      <c r="L36" s="171"/>
      <c r="M36" s="171">
        <f>SUM(M37:M62)</f>
        <v>0</v>
      </c>
      <c r="N36" s="170"/>
      <c r="O36" s="170">
        <f>SUM(O37:O62)</f>
        <v>0</v>
      </c>
      <c r="P36" s="170"/>
      <c r="Q36" s="170">
        <f>SUM(Q37:Q62)</f>
        <v>0</v>
      </c>
      <c r="R36" s="171"/>
      <c r="S36" s="171"/>
      <c r="T36" s="172"/>
      <c r="U36" s="166"/>
      <c r="V36" s="166">
        <f>SUM(V37:V62)</f>
        <v>386.95000000000005</v>
      </c>
      <c r="W36" s="166"/>
      <c r="X36" s="166"/>
      <c r="AG36" t="s">
        <v>157</v>
      </c>
    </row>
    <row r="37" spans="1:60" ht="22.5" outlineLevel="1" x14ac:dyDescent="0.2">
      <c r="A37" s="181">
        <v>19</v>
      </c>
      <c r="B37" s="182" t="s">
        <v>872</v>
      </c>
      <c r="C37" s="193" t="s">
        <v>873</v>
      </c>
      <c r="D37" s="183" t="s">
        <v>177</v>
      </c>
      <c r="E37" s="184">
        <v>18</v>
      </c>
      <c r="F37" s="185"/>
      <c r="G37" s="186">
        <f>ROUND(E37*F37,2)</f>
        <v>0</v>
      </c>
      <c r="H37" s="185"/>
      <c r="I37" s="186">
        <f>ROUND(E37*H37,2)</f>
        <v>0</v>
      </c>
      <c r="J37" s="185"/>
      <c r="K37" s="186">
        <f>ROUND(E37*J37,2)</f>
        <v>0</v>
      </c>
      <c r="L37" s="186">
        <v>21</v>
      </c>
      <c r="M37" s="186">
        <f>G37*(1+L37/100)</f>
        <v>0</v>
      </c>
      <c r="N37" s="184">
        <v>0</v>
      </c>
      <c r="O37" s="184">
        <f>ROUND(E37*N37,2)</f>
        <v>0</v>
      </c>
      <c r="P37" s="184">
        <v>0</v>
      </c>
      <c r="Q37" s="184">
        <f>ROUND(E37*P37,2)</f>
        <v>0</v>
      </c>
      <c r="R37" s="186" t="s">
        <v>770</v>
      </c>
      <c r="S37" s="186" t="s">
        <v>162</v>
      </c>
      <c r="T37" s="187" t="s">
        <v>163</v>
      </c>
      <c r="U37" s="158">
        <v>0.23699999999999999</v>
      </c>
      <c r="V37" s="158">
        <f>ROUND(E37*U37,2)</f>
        <v>4.2699999999999996</v>
      </c>
      <c r="W37" s="158"/>
      <c r="X37" s="158" t="s">
        <v>164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709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22.5" outlineLevel="1" x14ac:dyDescent="0.2">
      <c r="A38" s="181">
        <v>20</v>
      </c>
      <c r="B38" s="182" t="s">
        <v>874</v>
      </c>
      <c r="C38" s="193" t="s">
        <v>875</v>
      </c>
      <c r="D38" s="183" t="s">
        <v>177</v>
      </c>
      <c r="E38" s="184">
        <v>48</v>
      </c>
      <c r="F38" s="185"/>
      <c r="G38" s="186">
        <f>ROUND(E38*F38,2)</f>
        <v>0</v>
      </c>
      <c r="H38" s="185"/>
      <c r="I38" s="186">
        <f>ROUND(E38*H38,2)</f>
        <v>0</v>
      </c>
      <c r="J38" s="185"/>
      <c r="K38" s="186">
        <f>ROUND(E38*J38,2)</f>
        <v>0</v>
      </c>
      <c r="L38" s="186">
        <v>21</v>
      </c>
      <c r="M38" s="186">
        <f>G38*(1+L38/100)</f>
        <v>0</v>
      </c>
      <c r="N38" s="184">
        <v>0</v>
      </c>
      <c r="O38" s="184">
        <f>ROUND(E38*N38,2)</f>
        <v>0</v>
      </c>
      <c r="P38" s="184">
        <v>0</v>
      </c>
      <c r="Q38" s="184">
        <f>ROUND(E38*P38,2)</f>
        <v>0</v>
      </c>
      <c r="R38" s="186" t="s">
        <v>770</v>
      </c>
      <c r="S38" s="186" t="s">
        <v>162</v>
      </c>
      <c r="T38" s="187" t="s">
        <v>163</v>
      </c>
      <c r="U38" s="158">
        <v>0.35</v>
      </c>
      <c r="V38" s="158">
        <f>ROUND(E38*U38,2)</f>
        <v>16.8</v>
      </c>
      <c r="W38" s="158"/>
      <c r="X38" s="158" t="s">
        <v>164</v>
      </c>
      <c r="Y38" s="147"/>
      <c r="Z38" s="147"/>
      <c r="AA38" s="147"/>
      <c r="AB38" s="147"/>
      <c r="AC38" s="147"/>
      <c r="AD38" s="147"/>
      <c r="AE38" s="147"/>
      <c r="AF38" s="147"/>
      <c r="AG38" s="147" t="s">
        <v>709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81">
        <v>21</v>
      </c>
      <c r="B39" s="182" t="s">
        <v>876</v>
      </c>
      <c r="C39" s="193" t="s">
        <v>877</v>
      </c>
      <c r="D39" s="183" t="s">
        <v>177</v>
      </c>
      <c r="E39" s="184">
        <v>12</v>
      </c>
      <c r="F39" s="185"/>
      <c r="G39" s="186">
        <f>ROUND(E39*F39,2)</f>
        <v>0</v>
      </c>
      <c r="H39" s="185"/>
      <c r="I39" s="186">
        <f>ROUND(E39*H39,2)</f>
        <v>0</v>
      </c>
      <c r="J39" s="185"/>
      <c r="K39" s="186">
        <f>ROUND(E39*J39,2)</f>
        <v>0</v>
      </c>
      <c r="L39" s="186">
        <v>21</v>
      </c>
      <c r="M39" s="186">
        <f>G39*(1+L39/100)</f>
        <v>0</v>
      </c>
      <c r="N39" s="184">
        <v>0</v>
      </c>
      <c r="O39" s="184">
        <f>ROUND(E39*N39,2)</f>
        <v>0</v>
      </c>
      <c r="P39" s="184">
        <v>0</v>
      </c>
      <c r="Q39" s="184">
        <f>ROUND(E39*P39,2)</f>
        <v>0</v>
      </c>
      <c r="R39" s="186" t="s">
        <v>770</v>
      </c>
      <c r="S39" s="186" t="s">
        <v>162</v>
      </c>
      <c r="T39" s="187" t="s">
        <v>163</v>
      </c>
      <c r="U39" s="158">
        <v>0.42199999999999999</v>
      </c>
      <c r="V39" s="158">
        <f>ROUND(E39*U39,2)</f>
        <v>5.0599999999999996</v>
      </c>
      <c r="W39" s="158"/>
      <c r="X39" s="158" t="s">
        <v>164</v>
      </c>
      <c r="Y39" s="147"/>
      <c r="Z39" s="147"/>
      <c r="AA39" s="147"/>
      <c r="AB39" s="147"/>
      <c r="AC39" s="147"/>
      <c r="AD39" s="147"/>
      <c r="AE39" s="147"/>
      <c r="AF39" s="147"/>
      <c r="AG39" s="147" t="s">
        <v>709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81">
        <v>22</v>
      </c>
      <c r="B40" s="182" t="s">
        <v>878</v>
      </c>
      <c r="C40" s="193" t="s">
        <v>879</v>
      </c>
      <c r="D40" s="183" t="s">
        <v>177</v>
      </c>
      <c r="E40" s="184">
        <v>8</v>
      </c>
      <c r="F40" s="185"/>
      <c r="G40" s="186">
        <f>ROUND(E40*F40,2)</f>
        <v>0</v>
      </c>
      <c r="H40" s="185"/>
      <c r="I40" s="186">
        <f>ROUND(E40*H40,2)</f>
        <v>0</v>
      </c>
      <c r="J40" s="185"/>
      <c r="K40" s="186">
        <f>ROUND(E40*J40,2)</f>
        <v>0</v>
      </c>
      <c r="L40" s="186">
        <v>21</v>
      </c>
      <c r="M40" s="186">
        <f>G40*(1+L40/100)</f>
        <v>0</v>
      </c>
      <c r="N40" s="184">
        <v>0</v>
      </c>
      <c r="O40" s="184">
        <f>ROUND(E40*N40,2)</f>
        <v>0</v>
      </c>
      <c r="P40" s="184">
        <v>0</v>
      </c>
      <c r="Q40" s="184">
        <f>ROUND(E40*P40,2)</f>
        <v>0</v>
      </c>
      <c r="R40" s="186" t="s">
        <v>770</v>
      </c>
      <c r="S40" s="186" t="s">
        <v>162</v>
      </c>
      <c r="T40" s="187" t="s">
        <v>163</v>
      </c>
      <c r="U40" s="158">
        <v>0.64900000000000002</v>
      </c>
      <c r="V40" s="158">
        <f>ROUND(E40*U40,2)</f>
        <v>5.19</v>
      </c>
      <c r="W40" s="158"/>
      <c r="X40" s="158" t="s">
        <v>164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709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4">
        <v>23</v>
      </c>
      <c r="B41" s="175" t="s">
        <v>880</v>
      </c>
      <c r="C41" s="191" t="s">
        <v>881</v>
      </c>
      <c r="D41" s="176" t="s">
        <v>172</v>
      </c>
      <c r="E41" s="177">
        <v>73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7">
        <v>0</v>
      </c>
      <c r="O41" s="177">
        <f>ROUND(E41*N41,2)</f>
        <v>0</v>
      </c>
      <c r="P41" s="177">
        <v>0</v>
      </c>
      <c r="Q41" s="177">
        <f>ROUND(E41*P41,2)</f>
        <v>0</v>
      </c>
      <c r="R41" s="179" t="s">
        <v>708</v>
      </c>
      <c r="S41" s="179" t="s">
        <v>882</v>
      </c>
      <c r="T41" s="180" t="s">
        <v>816</v>
      </c>
      <c r="U41" s="158">
        <v>0.71199999999999997</v>
      </c>
      <c r="V41" s="158">
        <f>ROUND(E41*U41,2)</f>
        <v>51.98</v>
      </c>
      <c r="W41" s="158"/>
      <c r="X41" s="158" t="s">
        <v>164</v>
      </c>
      <c r="Y41" s="147"/>
      <c r="Z41" s="147"/>
      <c r="AA41" s="147"/>
      <c r="AB41" s="147"/>
      <c r="AC41" s="147"/>
      <c r="AD41" s="147"/>
      <c r="AE41" s="147"/>
      <c r="AF41" s="147"/>
      <c r="AG41" s="147" t="s">
        <v>709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258" t="s">
        <v>883</v>
      </c>
      <c r="D42" s="259"/>
      <c r="E42" s="259"/>
      <c r="F42" s="259"/>
      <c r="G42" s="259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47"/>
      <c r="Z42" s="147"/>
      <c r="AA42" s="147"/>
      <c r="AB42" s="147"/>
      <c r="AC42" s="147"/>
      <c r="AD42" s="147"/>
      <c r="AE42" s="147"/>
      <c r="AF42" s="147"/>
      <c r="AG42" s="147" t="s">
        <v>167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4">
        <v>24</v>
      </c>
      <c r="B43" s="175" t="s">
        <v>884</v>
      </c>
      <c r="C43" s="191" t="s">
        <v>885</v>
      </c>
      <c r="D43" s="176" t="s">
        <v>172</v>
      </c>
      <c r="E43" s="177">
        <v>145</v>
      </c>
      <c r="F43" s="178"/>
      <c r="G43" s="179">
        <f>ROUND(E43*F43,2)</f>
        <v>0</v>
      </c>
      <c r="H43" s="178"/>
      <c r="I43" s="179">
        <f>ROUND(E43*H43,2)</f>
        <v>0</v>
      </c>
      <c r="J43" s="178"/>
      <c r="K43" s="179">
        <f>ROUND(E43*J43,2)</f>
        <v>0</v>
      </c>
      <c r="L43" s="179">
        <v>21</v>
      </c>
      <c r="M43" s="179">
        <f>G43*(1+L43/100)</f>
        <v>0</v>
      </c>
      <c r="N43" s="177">
        <v>0</v>
      </c>
      <c r="O43" s="177">
        <f>ROUND(E43*N43,2)</f>
        <v>0</v>
      </c>
      <c r="P43" s="177">
        <v>0</v>
      </c>
      <c r="Q43" s="177">
        <f>ROUND(E43*P43,2)</f>
        <v>0</v>
      </c>
      <c r="R43" s="179" t="s">
        <v>708</v>
      </c>
      <c r="S43" s="179" t="s">
        <v>882</v>
      </c>
      <c r="T43" s="180" t="s">
        <v>816</v>
      </c>
      <c r="U43" s="158">
        <v>0.71199999999999997</v>
      </c>
      <c r="V43" s="158">
        <f>ROUND(E43*U43,2)</f>
        <v>103.24</v>
      </c>
      <c r="W43" s="158"/>
      <c r="X43" s="158" t="s">
        <v>164</v>
      </c>
      <c r="Y43" s="147"/>
      <c r="Z43" s="147"/>
      <c r="AA43" s="147"/>
      <c r="AB43" s="147"/>
      <c r="AC43" s="147"/>
      <c r="AD43" s="147"/>
      <c r="AE43" s="147"/>
      <c r="AF43" s="147"/>
      <c r="AG43" s="147" t="s">
        <v>709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258" t="s">
        <v>883</v>
      </c>
      <c r="D44" s="259"/>
      <c r="E44" s="259"/>
      <c r="F44" s="259"/>
      <c r="G44" s="259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47"/>
      <c r="Z44" s="147"/>
      <c r="AA44" s="147"/>
      <c r="AB44" s="147"/>
      <c r="AC44" s="147"/>
      <c r="AD44" s="147"/>
      <c r="AE44" s="147"/>
      <c r="AF44" s="147"/>
      <c r="AG44" s="147" t="s">
        <v>167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1" x14ac:dyDescent="0.2">
      <c r="A45" s="174">
        <v>25</v>
      </c>
      <c r="B45" s="175" t="s">
        <v>886</v>
      </c>
      <c r="C45" s="191" t="s">
        <v>887</v>
      </c>
      <c r="D45" s="176" t="s">
        <v>172</v>
      </c>
      <c r="E45" s="177">
        <v>34</v>
      </c>
      <c r="F45" s="178"/>
      <c r="G45" s="179">
        <f>ROUND(E45*F45,2)</f>
        <v>0</v>
      </c>
      <c r="H45" s="178"/>
      <c r="I45" s="179">
        <f>ROUND(E45*H45,2)</f>
        <v>0</v>
      </c>
      <c r="J45" s="178"/>
      <c r="K45" s="179">
        <f>ROUND(E45*J45,2)</f>
        <v>0</v>
      </c>
      <c r="L45" s="179">
        <v>21</v>
      </c>
      <c r="M45" s="179">
        <f>G45*(1+L45/100)</f>
        <v>0</v>
      </c>
      <c r="N45" s="177">
        <v>0</v>
      </c>
      <c r="O45" s="177">
        <f>ROUND(E45*N45,2)</f>
        <v>0</v>
      </c>
      <c r="P45" s="177">
        <v>0</v>
      </c>
      <c r="Q45" s="177">
        <f>ROUND(E45*P45,2)</f>
        <v>0</v>
      </c>
      <c r="R45" s="179" t="s">
        <v>770</v>
      </c>
      <c r="S45" s="179" t="s">
        <v>162</v>
      </c>
      <c r="T45" s="180" t="s">
        <v>163</v>
      </c>
      <c r="U45" s="158">
        <v>0.31738</v>
      </c>
      <c r="V45" s="158">
        <f>ROUND(E45*U45,2)</f>
        <v>10.79</v>
      </c>
      <c r="W45" s="158"/>
      <c r="X45" s="158" t="s">
        <v>164</v>
      </c>
      <c r="Y45" s="147"/>
      <c r="Z45" s="147"/>
      <c r="AA45" s="147"/>
      <c r="AB45" s="147"/>
      <c r="AC45" s="147"/>
      <c r="AD45" s="147"/>
      <c r="AE45" s="147"/>
      <c r="AF45" s="147"/>
      <c r="AG45" s="147" t="s">
        <v>709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54"/>
      <c r="B46" s="155"/>
      <c r="C46" s="258" t="s">
        <v>741</v>
      </c>
      <c r="D46" s="259"/>
      <c r="E46" s="259"/>
      <c r="F46" s="259"/>
      <c r="G46" s="259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47"/>
      <c r="Z46" s="147"/>
      <c r="AA46" s="147"/>
      <c r="AB46" s="147"/>
      <c r="AC46" s="147"/>
      <c r="AD46" s="147"/>
      <c r="AE46" s="147"/>
      <c r="AF46" s="147"/>
      <c r="AG46" s="147" t="s">
        <v>167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4">
        <v>26</v>
      </c>
      <c r="B47" s="175" t="s">
        <v>888</v>
      </c>
      <c r="C47" s="191" t="s">
        <v>889</v>
      </c>
      <c r="D47" s="176" t="s">
        <v>172</v>
      </c>
      <c r="E47" s="177">
        <v>20.8</v>
      </c>
      <c r="F47" s="178"/>
      <c r="G47" s="179">
        <f>ROUND(E47*F47,2)</f>
        <v>0</v>
      </c>
      <c r="H47" s="178"/>
      <c r="I47" s="179">
        <f>ROUND(E47*H47,2)</f>
        <v>0</v>
      </c>
      <c r="J47" s="178"/>
      <c r="K47" s="179">
        <f>ROUND(E47*J47,2)</f>
        <v>0</v>
      </c>
      <c r="L47" s="179">
        <v>21</v>
      </c>
      <c r="M47" s="179">
        <f>G47*(1+L47/100)</f>
        <v>0</v>
      </c>
      <c r="N47" s="177">
        <v>0</v>
      </c>
      <c r="O47" s="177">
        <f>ROUND(E47*N47,2)</f>
        <v>0</v>
      </c>
      <c r="P47" s="177">
        <v>0</v>
      </c>
      <c r="Q47" s="177">
        <f>ROUND(E47*P47,2)</f>
        <v>0</v>
      </c>
      <c r="R47" s="179" t="s">
        <v>708</v>
      </c>
      <c r="S47" s="179" t="s">
        <v>882</v>
      </c>
      <c r="T47" s="180" t="s">
        <v>816</v>
      </c>
      <c r="U47" s="158">
        <v>0.70899999999999996</v>
      </c>
      <c r="V47" s="158">
        <f>ROUND(E47*U47,2)</f>
        <v>14.75</v>
      </c>
      <c r="W47" s="158"/>
      <c r="X47" s="158" t="s">
        <v>164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709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258" t="s">
        <v>883</v>
      </c>
      <c r="D48" s="259"/>
      <c r="E48" s="259"/>
      <c r="F48" s="259"/>
      <c r="G48" s="259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167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4">
        <v>27</v>
      </c>
      <c r="B49" s="175" t="s">
        <v>890</v>
      </c>
      <c r="C49" s="191" t="s">
        <v>891</v>
      </c>
      <c r="D49" s="176" t="s">
        <v>172</v>
      </c>
      <c r="E49" s="177">
        <v>106.6</v>
      </c>
      <c r="F49" s="178"/>
      <c r="G49" s="179">
        <f>ROUND(E49*F49,2)</f>
        <v>0</v>
      </c>
      <c r="H49" s="178"/>
      <c r="I49" s="179">
        <f>ROUND(E49*H49,2)</f>
        <v>0</v>
      </c>
      <c r="J49" s="178"/>
      <c r="K49" s="179">
        <f>ROUND(E49*J49,2)</f>
        <v>0</v>
      </c>
      <c r="L49" s="179">
        <v>21</v>
      </c>
      <c r="M49" s="179">
        <f>G49*(1+L49/100)</f>
        <v>0</v>
      </c>
      <c r="N49" s="177">
        <v>0</v>
      </c>
      <c r="O49" s="177">
        <f>ROUND(E49*N49,2)</f>
        <v>0</v>
      </c>
      <c r="P49" s="177">
        <v>0</v>
      </c>
      <c r="Q49" s="177">
        <f>ROUND(E49*P49,2)</f>
        <v>0</v>
      </c>
      <c r="R49" s="179" t="s">
        <v>708</v>
      </c>
      <c r="S49" s="179" t="s">
        <v>882</v>
      </c>
      <c r="T49" s="180" t="s">
        <v>816</v>
      </c>
      <c r="U49" s="158">
        <v>0.93700000000000006</v>
      </c>
      <c r="V49" s="158">
        <f>ROUND(E49*U49,2)</f>
        <v>99.88</v>
      </c>
      <c r="W49" s="158"/>
      <c r="X49" s="158" t="s">
        <v>164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709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54"/>
      <c r="B50" s="155"/>
      <c r="C50" s="258" t="s">
        <v>883</v>
      </c>
      <c r="D50" s="259"/>
      <c r="E50" s="259"/>
      <c r="F50" s="259"/>
      <c r="G50" s="259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47"/>
      <c r="Z50" s="147"/>
      <c r="AA50" s="147"/>
      <c r="AB50" s="147"/>
      <c r="AC50" s="147"/>
      <c r="AD50" s="147"/>
      <c r="AE50" s="147"/>
      <c r="AF50" s="147"/>
      <c r="AG50" s="147" t="s">
        <v>167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4">
        <v>28</v>
      </c>
      <c r="B51" s="175" t="s">
        <v>892</v>
      </c>
      <c r="C51" s="191" t="s">
        <v>893</v>
      </c>
      <c r="D51" s="176" t="s">
        <v>172</v>
      </c>
      <c r="E51" s="177">
        <v>5.2</v>
      </c>
      <c r="F51" s="178"/>
      <c r="G51" s="179">
        <f>ROUND(E51*F51,2)</f>
        <v>0</v>
      </c>
      <c r="H51" s="178"/>
      <c r="I51" s="179">
        <f>ROUND(E51*H51,2)</f>
        <v>0</v>
      </c>
      <c r="J51" s="178"/>
      <c r="K51" s="179">
        <f>ROUND(E51*J51,2)</f>
        <v>0</v>
      </c>
      <c r="L51" s="179">
        <v>21</v>
      </c>
      <c r="M51" s="179">
        <f>G51*(1+L51/100)</f>
        <v>0</v>
      </c>
      <c r="N51" s="177">
        <v>0</v>
      </c>
      <c r="O51" s="177">
        <f>ROUND(E51*N51,2)</f>
        <v>0</v>
      </c>
      <c r="P51" s="177">
        <v>0</v>
      </c>
      <c r="Q51" s="177">
        <f>ROUND(E51*P51,2)</f>
        <v>0</v>
      </c>
      <c r="R51" s="179" t="s">
        <v>708</v>
      </c>
      <c r="S51" s="179" t="s">
        <v>894</v>
      </c>
      <c r="T51" s="180" t="s">
        <v>816</v>
      </c>
      <c r="U51" s="158">
        <v>0.81299999999999994</v>
      </c>
      <c r="V51" s="158">
        <f>ROUND(E51*U51,2)</f>
        <v>4.2300000000000004</v>
      </c>
      <c r="W51" s="158"/>
      <c r="X51" s="158" t="s">
        <v>164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709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258" t="s">
        <v>883</v>
      </c>
      <c r="D52" s="259"/>
      <c r="E52" s="259"/>
      <c r="F52" s="259"/>
      <c r="G52" s="259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47"/>
      <c r="Z52" s="147"/>
      <c r="AA52" s="147"/>
      <c r="AB52" s="147"/>
      <c r="AC52" s="147"/>
      <c r="AD52" s="147"/>
      <c r="AE52" s="147"/>
      <c r="AF52" s="147"/>
      <c r="AG52" s="147" t="s">
        <v>167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74">
        <v>29</v>
      </c>
      <c r="B53" s="175" t="s">
        <v>895</v>
      </c>
      <c r="C53" s="191" t="s">
        <v>896</v>
      </c>
      <c r="D53" s="176" t="s">
        <v>172</v>
      </c>
      <c r="E53" s="177">
        <v>66</v>
      </c>
      <c r="F53" s="178"/>
      <c r="G53" s="179">
        <f>ROUND(E53*F53,2)</f>
        <v>0</v>
      </c>
      <c r="H53" s="178"/>
      <c r="I53" s="179">
        <f>ROUND(E53*H53,2)</f>
        <v>0</v>
      </c>
      <c r="J53" s="178"/>
      <c r="K53" s="179">
        <f>ROUND(E53*J53,2)</f>
        <v>0</v>
      </c>
      <c r="L53" s="179">
        <v>21</v>
      </c>
      <c r="M53" s="179">
        <f>G53*(1+L53/100)</f>
        <v>0</v>
      </c>
      <c r="N53" s="177">
        <v>0</v>
      </c>
      <c r="O53" s="177">
        <f>ROUND(E53*N53,2)</f>
        <v>0</v>
      </c>
      <c r="P53" s="177">
        <v>0</v>
      </c>
      <c r="Q53" s="177">
        <f>ROUND(E53*P53,2)</f>
        <v>0</v>
      </c>
      <c r="R53" s="179" t="s">
        <v>708</v>
      </c>
      <c r="S53" s="179" t="s">
        <v>882</v>
      </c>
      <c r="T53" s="180" t="s">
        <v>816</v>
      </c>
      <c r="U53" s="158">
        <v>0.92100000000000004</v>
      </c>
      <c r="V53" s="158">
        <f>ROUND(E53*U53,2)</f>
        <v>60.79</v>
      </c>
      <c r="W53" s="158"/>
      <c r="X53" s="158" t="s">
        <v>164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709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258" t="s">
        <v>883</v>
      </c>
      <c r="D54" s="259"/>
      <c r="E54" s="259"/>
      <c r="F54" s="259"/>
      <c r="G54" s="259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47"/>
      <c r="Z54" s="147"/>
      <c r="AA54" s="147"/>
      <c r="AB54" s="147"/>
      <c r="AC54" s="147"/>
      <c r="AD54" s="147"/>
      <c r="AE54" s="147"/>
      <c r="AF54" s="147"/>
      <c r="AG54" s="147" t="s">
        <v>167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4">
        <v>30</v>
      </c>
      <c r="B55" s="175" t="s">
        <v>897</v>
      </c>
      <c r="C55" s="191" t="s">
        <v>898</v>
      </c>
      <c r="D55" s="176" t="s">
        <v>172</v>
      </c>
      <c r="E55" s="177">
        <v>272.8</v>
      </c>
      <c r="F55" s="178"/>
      <c r="G55" s="179">
        <f>ROUND(E55*F55,2)</f>
        <v>0</v>
      </c>
      <c r="H55" s="178"/>
      <c r="I55" s="179">
        <f>ROUND(E55*H55,2)</f>
        <v>0</v>
      </c>
      <c r="J55" s="178"/>
      <c r="K55" s="179">
        <f>ROUND(E55*J55,2)</f>
        <v>0</v>
      </c>
      <c r="L55" s="179">
        <v>21</v>
      </c>
      <c r="M55" s="179">
        <f>G55*(1+L55/100)</f>
        <v>0</v>
      </c>
      <c r="N55" s="177">
        <v>0</v>
      </c>
      <c r="O55" s="177">
        <f>ROUND(E55*N55,2)</f>
        <v>0</v>
      </c>
      <c r="P55" s="177">
        <v>0</v>
      </c>
      <c r="Q55" s="177">
        <f>ROUND(E55*P55,2)</f>
        <v>0</v>
      </c>
      <c r="R55" s="179" t="s">
        <v>770</v>
      </c>
      <c r="S55" s="179" t="s">
        <v>162</v>
      </c>
      <c r="T55" s="180" t="s">
        <v>163</v>
      </c>
      <c r="U55" s="158">
        <v>1.7999999999999999E-2</v>
      </c>
      <c r="V55" s="158">
        <f>ROUND(E55*U55,2)</f>
        <v>4.91</v>
      </c>
      <c r="W55" s="158"/>
      <c r="X55" s="158" t="s">
        <v>164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709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54"/>
      <c r="B56" s="155"/>
      <c r="C56" s="192" t="s">
        <v>899</v>
      </c>
      <c r="D56" s="160"/>
      <c r="E56" s="161">
        <v>272.8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47"/>
      <c r="Z56" s="147"/>
      <c r="AA56" s="147"/>
      <c r="AB56" s="147"/>
      <c r="AC56" s="147"/>
      <c r="AD56" s="147"/>
      <c r="AE56" s="147"/>
      <c r="AF56" s="147"/>
      <c r="AG56" s="147" t="s">
        <v>169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1" x14ac:dyDescent="0.2">
      <c r="A57" s="174">
        <v>31</v>
      </c>
      <c r="B57" s="175" t="s">
        <v>900</v>
      </c>
      <c r="C57" s="191" t="s">
        <v>901</v>
      </c>
      <c r="D57" s="176" t="s">
        <v>172</v>
      </c>
      <c r="E57" s="177">
        <v>111.8</v>
      </c>
      <c r="F57" s="178"/>
      <c r="G57" s="179">
        <f>ROUND(E57*F57,2)</f>
        <v>0</v>
      </c>
      <c r="H57" s="178"/>
      <c r="I57" s="179">
        <f>ROUND(E57*H57,2)</f>
        <v>0</v>
      </c>
      <c r="J57" s="178"/>
      <c r="K57" s="179">
        <f>ROUND(E57*J57,2)</f>
        <v>0</v>
      </c>
      <c r="L57" s="179">
        <v>21</v>
      </c>
      <c r="M57" s="179">
        <f>G57*(1+L57/100)</f>
        <v>0</v>
      </c>
      <c r="N57" s="177">
        <v>0</v>
      </c>
      <c r="O57" s="177">
        <f>ROUND(E57*N57,2)</f>
        <v>0</v>
      </c>
      <c r="P57" s="177">
        <v>0</v>
      </c>
      <c r="Q57" s="177">
        <f>ROUND(E57*P57,2)</f>
        <v>0</v>
      </c>
      <c r="R57" s="179" t="s">
        <v>770</v>
      </c>
      <c r="S57" s="179" t="s">
        <v>162</v>
      </c>
      <c r="T57" s="180" t="s">
        <v>163</v>
      </c>
      <c r="U57" s="158">
        <v>2.1000000000000001E-2</v>
      </c>
      <c r="V57" s="158">
        <f>ROUND(E57*U57,2)</f>
        <v>2.35</v>
      </c>
      <c r="W57" s="158"/>
      <c r="X57" s="158" t="s">
        <v>164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709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54"/>
      <c r="B58" s="155"/>
      <c r="C58" s="192" t="s">
        <v>902</v>
      </c>
      <c r="D58" s="160"/>
      <c r="E58" s="161">
        <v>111.8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7"/>
      <c r="Z58" s="147"/>
      <c r="AA58" s="147"/>
      <c r="AB58" s="147"/>
      <c r="AC58" s="147"/>
      <c r="AD58" s="147"/>
      <c r="AE58" s="147"/>
      <c r="AF58" s="147"/>
      <c r="AG58" s="147" t="s">
        <v>169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1" x14ac:dyDescent="0.2">
      <c r="A59" s="181">
        <v>32</v>
      </c>
      <c r="B59" s="182" t="s">
        <v>903</v>
      </c>
      <c r="C59" s="193" t="s">
        <v>904</v>
      </c>
      <c r="D59" s="183" t="s">
        <v>172</v>
      </c>
      <c r="E59" s="184">
        <v>66</v>
      </c>
      <c r="F59" s="185"/>
      <c r="G59" s="186">
        <f>ROUND(E59*F59,2)</f>
        <v>0</v>
      </c>
      <c r="H59" s="185"/>
      <c r="I59" s="186">
        <f>ROUND(E59*H59,2)</f>
        <v>0</v>
      </c>
      <c r="J59" s="185"/>
      <c r="K59" s="186">
        <f>ROUND(E59*J59,2)</f>
        <v>0</v>
      </c>
      <c r="L59" s="186">
        <v>21</v>
      </c>
      <c r="M59" s="186">
        <f>G59*(1+L59/100)</f>
        <v>0</v>
      </c>
      <c r="N59" s="184">
        <v>0</v>
      </c>
      <c r="O59" s="184">
        <f>ROUND(E59*N59,2)</f>
        <v>0</v>
      </c>
      <c r="P59" s="184">
        <v>0</v>
      </c>
      <c r="Q59" s="184">
        <f>ROUND(E59*P59,2)</f>
        <v>0</v>
      </c>
      <c r="R59" s="186" t="s">
        <v>770</v>
      </c>
      <c r="S59" s="186" t="s">
        <v>162</v>
      </c>
      <c r="T59" s="187" t="s">
        <v>163</v>
      </c>
      <c r="U59" s="158">
        <v>4.1000000000000002E-2</v>
      </c>
      <c r="V59" s="158">
        <f>ROUND(E59*U59,2)</f>
        <v>2.71</v>
      </c>
      <c r="W59" s="158"/>
      <c r="X59" s="158" t="s">
        <v>164</v>
      </c>
      <c r="Y59" s="147"/>
      <c r="Z59" s="147"/>
      <c r="AA59" s="147"/>
      <c r="AB59" s="147"/>
      <c r="AC59" s="147"/>
      <c r="AD59" s="147"/>
      <c r="AE59" s="147"/>
      <c r="AF59" s="147"/>
      <c r="AG59" s="147" t="s">
        <v>709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81">
        <v>33</v>
      </c>
      <c r="B60" s="182" t="s">
        <v>905</v>
      </c>
      <c r="C60" s="193" t="s">
        <v>906</v>
      </c>
      <c r="D60" s="183" t="s">
        <v>907</v>
      </c>
      <c r="E60" s="184">
        <v>1560</v>
      </c>
      <c r="F60" s="185"/>
      <c r="G60" s="186">
        <f>ROUND(E60*F60,2)</f>
        <v>0</v>
      </c>
      <c r="H60" s="185"/>
      <c r="I60" s="186">
        <f>ROUND(E60*H60,2)</f>
        <v>0</v>
      </c>
      <c r="J60" s="185"/>
      <c r="K60" s="186">
        <f>ROUND(E60*J60,2)</f>
        <v>0</v>
      </c>
      <c r="L60" s="186">
        <v>21</v>
      </c>
      <c r="M60" s="186">
        <f>G60*(1+L60/100)</f>
        <v>0</v>
      </c>
      <c r="N60" s="184">
        <v>0</v>
      </c>
      <c r="O60" s="184">
        <f>ROUND(E60*N60,2)</f>
        <v>0</v>
      </c>
      <c r="P60" s="184">
        <v>0</v>
      </c>
      <c r="Q60" s="184">
        <f>ROUND(E60*P60,2)</f>
        <v>0</v>
      </c>
      <c r="R60" s="186"/>
      <c r="S60" s="186" t="s">
        <v>178</v>
      </c>
      <c r="T60" s="187" t="s">
        <v>816</v>
      </c>
      <c r="U60" s="158">
        <v>0</v>
      </c>
      <c r="V60" s="158">
        <f>ROUND(E60*U60,2)</f>
        <v>0</v>
      </c>
      <c r="W60" s="158"/>
      <c r="X60" s="158" t="s">
        <v>164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709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81">
        <v>34</v>
      </c>
      <c r="B61" s="182" t="s">
        <v>908</v>
      </c>
      <c r="C61" s="193" t="s">
        <v>909</v>
      </c>
      <c r="D61" s="183" t="s">
        <v>907</v>
      </c>
      <c r="E61" s="184">
        <v>1560</v>
      </c>
      <c r="F61" s="185"/>
      <c r="G61" s="186">
        <f>ROUND(E61*F61,2)</f>
        <v>0</v>
      </c>
      <c r="H61" s="185"/>
      <c r="I61" s="186">
        <f>ROUND(E61*H61,2)</f>
        <v>0</v>
      </c>
      <c r="J61" s="185"/>
      <c r="K61" s="186">
        <f>ROUND(E61*J61,2)</f>
        <v>0</v>
      </c>
      <c r="L61" s="186">
        <v>21</v>
      </c>
      <c r="M61" s="186">
        <f>G61*(1+L61/100)</f>
        <v>0</v>
      </c>
      <c r="N61" s="184">
        <v>0</v>
      </c>
      <c r="O61" s="184">
        <f>ROUND(E61*N61,2)</f>
        <v>0</v>
      </c>
      <c r="P61" s="184">
        <v>0</v>
      </c>
      <c r="Q61" s="184">
        <f>ROUND(E61*P61,2)</f>
        <v>0</v>
      </c>
      <c r="R61" s="186"/>
      <c r="S61" s="186" t="s">
        <v>178</v>
      </c>
      <c r="T61" s="187" t="s">
        <v>816</v>
      </c>
      <c r="U61" s="158">
        <v>0</v>
      </c>
      <c r="V61" s="158">
        <f>ROUND(E61*U61,2)</f>
        <v>0</v>
      </c>
      <c r="W61" s="158"/>
      <c r="X61" s="158" t="s">
        <v>164</v>
      </c>
      <c r="Y61" s="147"/>
      <c r="Z61" s="147"/>
      <c r="AA61" s="147"/>
      <c r="AB61" s="147"/>
      <c r="AC61" s="147"/>
      <c r="AD61" s="147"/>
      <c r="AE61" s="147"/>
      <c r="AF61" s="147"/>
      <c r="AG61" s="147" t="s">
        <v>709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81">
        <v>35</v>
      </c>
      <c r="B62" s="182" t="s">
        <v>768</v>
      </c>
      <c r="C62" s="193" t="s">
        <v>769</v>
      </c>
      <c r="D62" s="183" t="s">
        <v>0</v>
      </c>
      <c r="E62" s="184">
        <v>3478.9122000000002</v>
      </c>
      <c r="F62" s="185"/>
      <c r="G62" s="186">
        <f>ROUND(E62*F62,2)</f>
        <v>0</v>
      </c>
      <c r="H62" s="185"/>
      <c r="I62" s="186">
        <f>ROUND(E62*H62,2)</f>
        <v>0</v>
      </c>
      <c r="J62" s="185"/>
      <c r="K62" s="186">
        <f>ROUND(E62*J62,2)</f>
        <v>0</v>
      </c>
      <c r="L62" s="186">
        <v>21</v>
      </c>
      <c r="M62" s="186">
        <f>G62*(1+L62/100)</f>
        <v>0</v>
      </c>
      <c r="N62" s="184">
        <v>0</v>
      </c>
      <c r="O62" s="184">
        <f>ROUND(E62*N62,2)</f>
        <v>0</v>
      </c>
      <c r="P62" s="184">
        <v>0</v>
      </c>
      <c r="Q62" s="184">
        <f>ROUND(E62*P62,2)</f>
        <v>0</v>
      </c>
      <c r="R62" s="186" t="s">
        <v>770</v>
      </c>
      <c r="S62" s="186" t="s">
        <v>162</v>
      </c>
      <c r="T62" s="187" t="s">
        <v>163</v>
      </c>
      <c r="U62" s="158">
        <v>0</v>
      </c>
      <c r="V62" s="158">
        <f>ROUND(E62*U62,2)</f>
        <v>0</v>
      </c>
      <c r="W62" s="158"/>
      <c r="X62" s="158" t="s">
        <v>164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709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x14ac:dyDescent="0.2">
      <c r="A63" s="167" t="s">
        <v>156</v>
      </c>
      <c r="B63" s="168" t="s">
        <v>105</v>
      </c>
      <c r="C63" s="190" t="s">
        <v>106</v>
      </c>
      <c r="D63" s="169"/>
      <c r="E63" s="170"/>
      <c r="F63" s="171"/>
      <c r="G63" s="171">
        <f>SUMIF(AG64:AG73,"&lt;&gt;NOR",G64:G73)</f>
        <v>0</v>
      </c>
      <c r="H63" s="171"/>
      <c r="I63" s="171">
        <f>SUM(I64:I73)</f>
        <v>0</v>
      </c>
      <c r="J63" s="171"/>
      <c r="K63" s="171">
        <f>SUM(K64:K73)</f>
        <v>0</v>
      </c>
      <c r="L63" s="171"/>
      <c r="M63" s="171">
        <f>SUM(M64:M73)</f>
        <v>0</v>
      </c>
      <c r="N63" s="170"/>
      <c r="O63" s="170">
        <f>SUM(O64:O73)</f>
        <v>0</v>
      </c>
      <c r="P63" s="170"/>
      <c r="Q63" s="170">
        <f>SUM(Q64:Q73)</f>
        <v>0</v>
      </c>
      <c r="R63" s="171"/>
      <c r="S63" s="171"/>
      <c r="T63" s="172"/>
      <c r="U63" s="166"/>
      <c r="V63" s="166">
        <f>SUM(V64:V73)</f>
        <v>16.940000000000001</v>
      </c>
      <c r="W63" s="166"/>
      <c r="X63" s="166"/>
      <c r="AG63" t="s">
        <v>157</v>
      </c>
    </row>
    <row r="64" spans="1:60" outlineLevel="1" x14ac:dyDescent="0.2">
      <c r="A64" s="181">
        <v>36</v>
      </c>
      <c r="B64" s="182" t="s">
        <v>910</v>
      </c>
      <c r="C64" s="193" t="s">
        <v>911</v>
      </c>
      <c r="D64" s="183" t="s">
        <v>177</v>
      </c>
      <c r="E64" s="184">
        <v>6</v>
      </c>
      <c r="F64" s="185"/>
      <c r="G64" s="186">
        <f t="shared" ref="G64:G73" si="7">ROUND(E64*F64,2)</f>
        <v>0</v>
      </c>
      <c r="H64" s="185"/>
      <c r="I64" s="186">
        <f t="shared" ref="I64:I73" si="8">ROUND(E64*H64,2)</f>
        <v>0</v>
      </c>
      <c r="J64" s="185"/>
      <c r="K64" s="186">
        <f t="shared" ref="K64:K73" si="9">ROUND(E64*J64,2)</f>
        <v>0</v>
      </c>
      <c r="L64" s="186">
        <v>21</v>
      </c>
      <c r="M64" s="186">
        <f t="shared" ref="M64:M73" si="10">G64*(1+L64/100)</f>
        <v>0</v>
      </c>
      <c r="N64" s="184">
        <v>0</v>
      </c>
      <c r="O64" s="184">
        <f t="shared" ref="O64:O73" si="11">ROUND(E64*N64,2)</f>
        <v>0</v>
      </c>
      <c r="P64" s="184">
        <v>0</v>
      </c>
      <c r="Q64" s="184">
        <f t="shared" ref="Q64:Q73" si="12">ROUND(E64*P64,2)</f>
        <v>0</v>
      </c>
      <c r="R64" s="186" t="s">
        <v>770</v>
      </c>
      <c r="S64" s="186" t="s">
        <v>912</v>
      </c>
      <c r="T64" s="187" t="s">
        <v>816</v>
      </c>
      <c r="U64" s="158">
        <v>5.0999999999999997E-2</v>
      </c>
      <c r="V64" s="158">
        <f t="shared" ref="V64:V73" si="13">ROUND(E64*U64,2)</f>
        <v>0.31</v>
      </c>
      <c r="W64" s="158"/>
      <c r="X64" s="158" t="s">
        <v>164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709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81">
        <v>37</v>
      </c>
      <c r="B65" s="182" t="s">
        <v>913</v>
      </c>
      <c r="C65" s="193" t="s">
        <v>914</v>
      </c>
      <c r="D65" s="183" t="s">
        <v>177</v>
      </c>
      <c r="E65" s="184">
        <v>4</v>
      </c>
      <c r="F65" s="185"/>
      <c r="G65" s="186">
        <f t="shared" si="7"/>
        <v>0</v>
      </c>
      <c r="H65" s="185"/>
      <c r="I65" s="186">
        <f t="shared" si="8"/>
        <v>0</v>
      </c>
      <c r="J65" s="185"/>
      <c r="K65" s="186">
        <f t="shared" si="9"/>
        <v>0</v>
      </c>
      <c r="L65" s="186">
        <v>21</v>
      </c>
      <c r="M65" s="186">
        <f t="shared" si="10"/>
        <v>0</v>
      </c>
      <c r="N65" s="184">
        <v>0</v>
      </c>
      <c r="O65" s="184">
        <f t="shared" si="11"/>
        <v>0</v>
      </c>
      <c r="P65" s="184">
        <v>0</v>
      </c>
      <c r="Q65" s="184">
        <f t="shared" si="12"/>
        <v>0</v>
      </c>
      <c r="R65" s="186" t="s">
        <v>770</v>
      </c>
      <c r="S65" s="186" t="s">
        <v>162</v>
      </c>
      <c r="T65" s="187" t="s">
        <v>163</v>
      </c>
      <c r="U65" s="158">
        <v>0.42199999999999999</v>
      </c>
      <c r="V65" s="158">
        <f t="shared" si="13"/>
        <v>1.69</v>
      </c>
      <c r="W65" s="158"/>
      <c r="X65" s="158" t="s">
        <v>164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709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81">
        <v>38</v>
      </c>
      <c r="B66" s="182" t="s">
        <v>915</v>
      </c>
      <c r="C66" s="193" t="s">
        <v>916</v>
      </c>
      <c r="D66" s="183" t="s">
        <v>177</v>
      </c>
      <c r="E66" s="184">
        <v>31</v>
      </c>
      <c r="F66" s="185"/>
      <c r="G66" s="186">
        <f t="shared" si="7"/>
        <v>0</v>
      </c>
      <c r="H66" s="185"/>
      <c r="I66" s="186">
        <f t="shared" si="8"/>
        <v>0</v>
      </c>
      <c r="J66" s="185"/>
      <c r="K66" s="186">
        <f t="shared" si="9"/>
        <v>0</v>
      </c>
      <c r="L66" s="186">
        <v>21</v>
      </c>
      <c r="M66" s="186">
        <f t="shared" si="10"/>
        <v>0</v>
      </c>
      <c r="N66" s="184">
        <v>0</v>
      </c>
      <c r="O66" s="184">
        <f t="shared" si="11"/>
        <v>0</v>
      </c>
      <c r="P66" s="184">
        <v>0</v>
      </c>
      <c r="Q66" s="184">
        <f t="shared" si="12"/>
        <v>0</v>
      </c>
      <c r="R66" s="186" t="s">
        <v>770</v>
      </c>
      <c r="S66" s="186" t="s">
        <v>162</v>
      </c>
      <c r="T66" s="187" t="s">
        <v>163</v>
      </c>
      <c r="U66" s="158">
        <v>6.2E-2</v>
      </c>
      <c r="V66" s="158">
        <f t="shared" si="13"/>
        <v>1.92</v>
      </c>
      <c r="W66" s="158"/>
      <c r="X66" s="158" t="s">
        <v>164</v>
      </c>
      <c r="Y66" s="147"/>
      <c r="Z66" s="147"/>
      <c r="AA66" s="147"/>
      <c r="AB66" s="147"/>
      <c r="AC66" s="147"/>
      <c r="AD66" s="147"/>
      <c r="AE66" s="147"/>
      <c r="AF66" s="147"/>
      <c r="AG66" s="147" t="s">
        <v>709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81">
        <v>39</v>
      </c>
      <c r="B67" s="182" t="s">
        <v>917</v>
      </c>
      <c r="C67" s="193" t="s">
        <v>918</v>
      </c>
      <c r="D67" s="183" t="s">
        <v>177</v>
      </c>
      <c r="E67" s="184">
        <v>29</v>
      </c>
      <c r="F67" s="185"/>
      <c r="G67" s="186">
        <f t="shared" si="7"/>
        <v>0</v>
      </c>
      <c r="H67" s="185"/>
      <c r="I67" s="186">
        <f t="shared" si="8"/>
        <v>0</v>
      </c>
      <c r="J67" s="185"/>
      <c r="K67" s="186">
        <f t="shared" si="9"/>
        <v>0</v>
      </c>
      <c r="L67" s="186">
        <v>21</v>
      </c>
      <c r="M67" s="186">
        <f t="shared" si="10"/>
        <v>0</v>
      </c>
      <c r="N67" s="184">
        <v>0</v>
      </c>
      <c r="O67" s="184">
        <f t="shared" si="11"/>
        <v>0</v>
      </c>
      <c r="P67" s="184">
        <v>0</v>
      </c>
      <c r="Q67" s="184">
        <f t="shared" si="12"/>
        <v>0</v>
      </c>
      <c r="R67" s="186" t="s">
        <v>770</v>
      </c>
      <c r="S67" s="186" t="s">
        <v>162</v>
      </c>
      <c r="T67" s="187" t="s">
        <v>163</v>
      </c>
      <c r="U67" s="158">
        <v>7.1999999999999995E-2</v>
      </c>
      <c r="V67" s="158">
        <f t="shared" si="13"/>
        <v>2.09</v>
      </c>
      <c r="W67" s="158"/>
      <c r="X67" s="158" t="s">
        <v>164</v>
      </c>
      <c r="Y67" s="147"/>
      <c r="Z67" s="147"/>
      <c r="AA67" s="147"/>
      <c r="AB67" s="147"/>
      <c r="AC67" s="147"/>
      <c r="AD67" s="147"/>
      <c r="AE67" s="147"/>
      <c r="AF67" s="147"/>
      <c r="AG67" s="147" t="s">
        <v>709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t="22.5" outlineLevel="1" x14ac:dyDescent="0.2">
      <c r="A68" s="181">
        <v>40</v>
      </c>
      <c r="B68" s="182" t="s">
        <v>919</v>
      </c>
      <c r="C68" s="193" t="s">
        <v>920</v>
      </c>
      <c r="D68" s="183" t="s">
        <v>177</v>
      </c>
      <c r="E68" s="184">
        <v>31</v>
      </c>
      <c r="F68" s="185"/>
      <c r="G68" s="186">
        <f t="shared" si="7"/>
        <v>0</v>
      </c>
      <c r="H68" s="185"/>
      <c r="I68" s="186">
        <f t="shared" si="8"/>
        <v>0</v>
      </c>
      <c r="J68" s="185"/>
      <c r="K68" s="186">
        <f t="shared" si="9"/>
        <v>0</v>
      </c>
      <c r="L68" s="186">
        <v>21</v>
      </c>
      <c r="M68" s="186">
        <f t="shared" si="10"/>
        <v>0</v>
      </c>
      <c r="N68" s="184">
        <v>0</v>
      </c>
      <c r="O68" s="184">
        <f t="shared" si="11"/>
        <v>0</v>
      </c>
      <c r="P68" s="184">
        <v>0</v>
      </c>
      <c r="Q68" s="184">
        <f t="shared" si="12"/>
        <v>0</v>
      </c>
      <c r="R68" s="186" t="s">
        <v>770</v>
      </c>
      <c r="S68" s="186" t="s">
        <v>162</v>
      </c>
      <c r="T68" s="187" t="s">
        <v>163</v>
      </c>
      <c r="U68" s="158">
        <v>0.17499999999999999</v>
      </c>
      <c r="V68" s="158">
        <f t="shared" si="13"/>
        <v>5.43</v>
      </c>
      <c r="W68" s="158"/>
      <c r="X68" s="158" t="s">
        <v>164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709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81">
        <v>41</v>
      </c>
      <c r="B69" s="182" t="s">
        <v>921</v>
      </c>
      <c r="C69" s="193" t="s">
        <v>922</v>
      </c>
      <c r="D69" s="183" t="s">
        <v>177</v>
      </c>
      <c r="E69" s="184">
        <v>4</v>
      </c>
      <c r="F69" s="185"/>
      <c r="G69" s="186">
        <f t="shared" si="7"/>
        <v>0</v>
      </c>
      <c r="H69" s="185"/>
      <c r="I69" s="186">
        <f t="shared" si="8"/>
        <v>0</v>
      </c>
      <c r="J69" s="185"/>
      <c r="K69" s="186">
        <f t="shared" si="9"/>
        <v>0</v>
      </c>
      <c r="L69" s="186">
        <v>21</v>
      </c>
      <c r="M69" s="186">
        <f t="shared" si="10"/>
        <v>0</v>
      </c>
      <c r="N69" s="184">
        <v>0</v>
      </c>
      <c r="O69" s="184">
        <f t="shared" si="11"/>
        <v>0</v>
      </c>
      <c r="P69" s="184">
        <v>0</v>
      </c>
      <c r="Q69" s="184">
        <f t="shared" si="12"/>
        <v>0</v>
      </c>
      <c r="R69" s="186" t="s">
        <v>770</v>
      </c>
      <c r="S69" s="186" t="s">
        <v>162</v>
      </c>
      <c r="T69" s="187" t="s">
        <v>163</v>
      </c>
      <c r="U69" s="158">
        <v>0.42399999999999999</v>
      </c>
      <c r="V69" s="158">
        <f t="shared" si="13"/>
        <v>1.7</v>
      </c>
      <c r="W69" s="158"/>
      <c r="X69" s="158" t="s">
        <v>164</v>
      </c>
      <c r="Y69" s="147"/>
      <c r="Z69" s="147"/>
      <c r="AA69" s="147"/>
      <c r="AB69" s="147"/>
      <c r="AC69" s="147"/>
      <c r="AD69" s="147"/>
      <c r="AE69" s="147"/>
      <c r="AF69" s="147"/>
      <c r="AG69" s="147" t="s">
        <v>709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2.5" outlineLevel="1" x14ac:dyDescent="0.2">
      <c r="A70" s="181">
        <v>42</v>
      </c>
      <c r="B70" s="182" t="s">
        <v>923</v>
      </c>
      <c r="C70" s="193" t="s">
        <v>924</v>
      </c>
      <c r="D70" s="183" t="s">
        <v>177</v>
      </c>
      <c r="E70" s="184">
        <v>31</v>
      </c>
      <c r="F70" s="185"/>
      <c r="G70" s="186">
        <f t="shared" si="7"/>
        <v>0</v>
      </c>
      <c r="H70" s="185"/>
      <c r="I70" s="186">
        <f t="shared" si="8"/>
        <v>0</v>
      </c>
      <c r="J70" s="185"/>
      <c r="K70" s="186">
        <f t="shared" si="9"/>
        <v>0</v>
      </c>
      <c r="L70" s="186">
        <v>21</v>
      </c>
      <c r="M70" s="186">
        <f t="shared" si="10"/>
        <v>0</v>
      </c>
      <c r="N70" s="184">
        <v>0</v>
      </c>
      <c r="O70" s="184">
        <f t="shared" si="11"/>
        <v>0</v>
      </c>
      <c r="P70" s="184">
        <v>0</v>
      </c>
      <c r="Q70" s="184">
        <f t="shared" si="12"/>
        <v>0</v>
      </c>
      <c r="R70" s="186" t="s">
        <v>770</v>
      </c>
      <c r="S70" s="186" t="s">
        <v>162</v>
      </c>
      <c r="T70" s="187" t="s">
        <v>163</v>
      </c>
      <c r="U70" s="158">
        <v>8.2000000000000003E-2</v>
      </c>
      <c r="V70" s="158">
        <f t="shared" si="13"/>
        <v>2.54</v>
      </c>
      <c r="W70" s="158"/>
      <c r="X70" s="158" t="s">
        <v>164</v>
      </c>
      <c r="Y70" s="147"/>
      <c r="Z70" s="147"/>
      <c r="AA70" s="147"/>
      <c r="AB70" s="147"/>
      <c r="AC70" s="147"/>
      <c r="AD70" s="147"/>
      <c r="AE70" s="147"/>
      <c r="AF70" s="147"/>
      <c r="AG70" s="147" t="s">
        <v>709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81">
        <v>43</v>
      </c>
      <c r="B71" s="182" t="s">
        <v>925</v>
      </c>
      <c r="C71" s="193" t="s">
        <v>926</v>
      </c>
      <c r="D71" s="183" t="s">
        <v>177</v>
      </c>
      <c r="E71" s="184">
        <v>4</v>
      </c>
      <c r="F71" s="185"/>
      <c r="G71" s="186">
        <f t="shared" si="7"/>
        <v>0</v>
      </c>
      <c r="H71" s="185"/>
      <c r="I71" s="186">
        <f t="shared" si="8"/>
        <v>0</v>
      </c>
      <c r="J71" s="185"/>
      <c r="K71" s="186">
        <f t="shared" si="9"/>
        <v>0</v>
      </c>
      <c r="L71" s="186">
        <v>21</v>
      </c>
      <c r="M71" s="186">
        <f t="shared" si="10"/>
        <v>0</v>
      </c>
      <c r="N71" s="184">
        <v>0</v>
      </c>
      <c r="O71" s="184">
        <f t="shared" si="11"/>
        <v>0</v>
      </c>
      <c r="P71" s="184">
        <v>0</v>
      </c>
      <c r="Q71" s="184">
        <f t="shared" si="12"/>
        <v>0</v>
      </c>
      <c r="R71" s="186" t="s">
        <v>770</v>
      </c>
      <c r="S71" s="186" t="s">
        <v>162</v>
      </c>
      <c r="T71" s="187" t="s">
        <v>163</v>
      </c>
      <c r="U71" s="158">
        <v>0.21</v>
      </c>
      <c r="V71" s="158">
        <f t="shared" si="13"/>
        <v>0.84</v>
      </c>
      <c r="W71" s="158"/>
      <c r="X71" s="158" t="s">
        <v>164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709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81">
        <v>44</v>
      </c>
      <c r="B72" s="182" t="s">
        <v>927</v>
      </c>
      <c r="C72" s="193" t="s">
        <v>928</v>
      </c>
      <c r="D72" s="183" t="s">
        <v>177</v>
      </c>
      <c r="E72" s="184">
        <v>1</v>
      </c>
      <c r="F72" s="185"/>
      <c r="G72" s="186">
        <f t="shared" si="7"/>
        <v>0</v>
      </c>
      <c r="H72" s="185"/>
      <c r="I72" s="186">
        <f t="shared" si="8"/>
        <v>0</v>
      </c>
      <c r="J72" s="185"/>
      <c r="K72" s="186">
        <f t="shared" si="9"/>
        <v>0</v>
      </c>
      <c r="L72" s="186">
        <v>21</v>
      </c>
      <c r="M72" s="186">
        <f t="shared" si="10"/>
        <v>0</v>
      </c>
      <c r="N72" s="184">
        <v>0</v>
      </c>
      <c r="O72" s="184">
        <f t="shared" si="11"/>
        <v>0</v>
      </c>
      <c r="P72" s="184">
        <v>0</v>
      </c>
      <c r="Q72" s="184">
        <f t="shared" si="12"/>
        <v>0</v>
      </c>
      <c r="R72" s="186" t="s">
        <v>770</v>
      </c>
      <c r="S72" s="186" t="s">
        <v>162</v>
      </c>
      <c r="T72" s="187" t="s">
        <v>163</v>
      </c>
      <c r="U72" s="158">
        <v>0.42399999999999999</v>
      </c>
      <c r="V72" s="158">
        <f t="shared" si="13"/>
        <v>0.42</v>
      </c>
      <c r="W72" s="158"/>
      <c r="X72" s="158" t="s">
        <v>164</v>
      </c>
      <c r="Y72" s="147"/>
      <c r="Z72" s="147"/>
      <c r="AA72" s="147"/>
      <c r="AB72" s="147"/>
      <c r="AC72" s="147"/>
      <c r="AD72" s="147"/>
      <c r="AE72" s="147"/>
      <c r="AF72" s="147"/>
      <c r="AG72" s="147" t="s">
        <v>709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81">
        <v>45</v>
      </c>
      <c r="B73" s="182" t="s">
        <v>929</v>
      </c>
      <c r="C73" s="193" t="s">
        <v>930</v>
      </c>
      <c r="D73" s="183" t="s">
        <v>0</v>
      </c>
      <c r="E73" s="184">
        <v>475.79500000000002</v>
      </c>
      <c r="F73" s="185"/>
      <c r="G73" s="186">
        <f t="shared" si="7"/>
        <v>0</v>
      </c>
      <c r="H73" s="185"/>
      <c r="I73" s="186">
        <f t="shared" si="8"/>
        <v>0</v>
      </c>
      <c r="J73" s="185"/>
      <c r="K73" s="186">
        <f t="shared" si="9"/>
        <v>0</v>
      </c>
      <c r="L73" s="186">
        <v>21</v>
      </c>
      <c r="M73" s="186">
        <f t="shared" si="10"/>
        <v>0</v>
      </c>
      <c r="N73" s="184">
        <v>0</v>
      </c>
      <c r="O73" s="184">
        <f t="shared" si="11"/>
        <v>0</v>
      </c>
      <c r="P73" s="184">
        <v>0</v>
      </c>
      <c r="Q73" s="184">
        <f t="shared" si="12"/>
        <v>0</v>
      </c>
      <c r="R73" s="186" t="s">
        <v>770</v>
      </c>
      <c r="S73" s="186" t="s">
        <v>162</v>
      </c>
      <c r="T73" s="187" t="s">
        <v>163</v>
      </c>
      <c r="U73" s="158">
        <v>0</v>
      </c>
      <c r="V73" s="158">
        <f t="shared" si="13"/>
        <v>0</v>
      </c>
      <c r="W73" s="158"/>
      <c r="X73" s="158" t="s">
        <v>164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709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7" t="s">
        <v>156</v>
      </c>
      <c r="B74" s="168" t="s">
        <v>107</v>
      </c>
      <c r="C74" s="190" t="s">
        <v>108</v>
      </c>
      <c r="D74" s="169"/>
      <c r="E74" s="170"/>
      <c r="F74" s="171"/>
      <c r="G74" s="171">
        <f>SUMIF(AG75:AG86,"&lt;&gt;NOR",G75:G86)</f>
        <v>0</v>
      </c>
      <c r="H74" s="171"/>
      <c r="I74" s="171">
        <f>SUM(I75:I86)</f>
        <v>0</v>
      </c>
      <c r="J74" s="171"/>
      <c r="K74" s="171">
        <f>SUM(K75:K86)</f>
        <v>0</v>
      </c>
      <c r="L74" s="171"/>
      <c r="M74" s="171">
        <f>SUM(M75:M86)</f>
        <v>0</v>
      </c>
      <c r="N74" s="170"/>
      <c r="O74" s="170">
        <f>SUM(O75:O86)</f>
        <v>0</v>
      </c>
      <c r="P74" s="170"/>
      <c r="Q74" s="170">
        <f>SUM(Q75:Q86)</f>
        <v>0</v>
      </c>
      <c r="R74" s="171"/>
      <c r="S74" s="171"/>
      <c r="T74" s="172"/>
      <c r="U74" s="166"/>
      <c r="V74" s="166">
        <f>SUM(V75:V86)</f>
        <v>132.29999999999998</v>
      </c>
      <c r="W74" s="166"/>
      <c r="X74" s="166"/>
      <c r="AG74" t="s">
        <v>157</v>
      </c>
    </row>
    <row r="75" spans="1:60" ht="22.5" outlineLevel="1" x14ac:dyDescent="0.2">
      <c r="A75" s="181">
        <v>46</v>
      </c>
      <c r="B75" s="182" t="s">
        <v>931</v>
      </c>
      <c r="C75" s="193" t="s">
        <v>932</v>
      </c>
      <c r="D75" s="183" t="s">
        <v>177</v>
      </c>
      <c r="E75" s="184">
        <v>39</v>
      </c>
      <c r="F75" s="185"/>
      <c r="G75" s="186">
        <f t="shared" ref="G75:G82" si="14">ROUND(E75*F75,2)</f>
        <v>0</v>
      </c>
      <c r="H75" s="185"/>
      <c r="I75" s="186">
        <f t="shared" ref="I75:I82" si="15">ROUND(E75*H75,2)</f>
        <v>0</v>
      </c>
      <c r="J75" s="185"/>
      <c r="K75" s="186">
        <f t="shared" ref="K75:K82" si="16">ROUND(E75*J75,2)</f>
        <v>0</v>
      </c>
      <c r="L75" s="186">
        <v>21</v>
      </c>
      <c r="M75" s="186">
        <f t="shared" ref="M75:M82" si="17">G75*(1+L75/100)</f>
        <v>0</v>
      </c>
      <c r="N75" s="184">
        <v>0</v>
      </c>
      <c r="O75" s="184">
        <f t="shared" ref="O75:O82" si="18">ROUND(E75*N75,2)</f>
        <v>0</v>
      </c>
      <c r="P75" s="184">
        <v>0</v>
      </c>
      <c r="Q75" s="184">
        <f t="shared" ref="Q75:Q82" si="19">ROUND(E75*P75,2)</f>
        <v>0</v>
      </c>
      <c r="R75" s="186" t="s">
        <v>770</v>
      </c>
      <c r="S75" s="186" t="s">
        <v>162</v>
      </c>
      <c r="T75" s="187" t="s">
        <v>163</v>
      </c>
      <c r="U75" s="158">
        <v>0.26800000000000002</v>
      </c>
      <c r="V75" s="158">
        <f t="shared" ref="V75:V82" si="20">ROUND(E75*U75,2)</f>
        <v>10.45</v>
      </c>
      <c r="W75" s="158"/>
      <c r="X75" s="158" t="s">
        <v>164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709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81">
        <v>47</v>
      </c>
      <c r="B76" s="182" t="s">
        <v>933</v>
      </c>
      <c r="C76" s="193" t="s">
        <v>934</v>
      </c>
      <c r="D76" s="183" t="s">
        <v>160</v>
      </c>
      <c r="E76" s="184">
        <v>322</v>
      </c>
      <c r="F76" s="185"/>
      <c r="G76" s="186">
        <f t="shared" si="14"/>
        <v>0</v>
      </c>
      <c r="H76" s="185"/>
      <c r="I76" s="186">
        <f t="shared" si="15"/>
        <v>0</v>
      </c>
      <c r="J76" s="185"/>
      <c r="K76" s="186">
        <f t="shared" si="16"/>
        <v>0</v>
      </c>
      <c r="L76" s="186">
        <v>21</v>
      </c>
      <c r="M76" s="186">
        <f t="shared" si="17"/>
        <v>0</v>
      </c>
      <c r="N76" s="184">
        <v>0</v>
      </c>
      <c r="O76" s="184">
        <f t="shared" si="18"/>
        <v>0</v>
      </c>
      <c r="P76" s="184">
        <v>0</v>
      </c>
      <c r="Q76" s="184">
        <f t="shared" si="19"/>
        <v>0</v>
      </c>
      <c r="R76" s="186" t="s">
        <v>770</v>
      </c>
      <c r="S76" s="186" t="s">
        <v>162</v>
      </c>
      <c r="T76" s="187" t="s">
        <v>163</v>
      </c>
      <c r="U76" s="158">
        <v>8.2000000000000003E-2</v>
      </c>
      <c r="V76" s="158">
        <f t="shared" si="20"/>
        <v>26.4</v>
      </c>
      <c r="W76" s="158"/>
      <c r="X76" s="158" t="s">
        <v>164</v>
      </c>
      <c r="Y76" s="147"/>
      <c r="Z76" s="147"/>
      <c r="AA76" s="147"/>
      <c r="AB76" s="147"/>
      <c r="AC76" s="147"/>
      <c r="AD76" s="147"/>
      <c r="AE76" s="147"/>
      <c r="AF76" s="147"/>
      <c r="AG76" s="147" t="s">
        <v>709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81">
        <v>48</v>
      </c>
      <c r="B77" s="182" t="s">
        <v>935</v>
      </c>
      <c r="C77" s="193" t="s">
        <v>936</v>
      </c>
      <c r="D77" s="183" t="s">
        <v>160</v>
      </c>
      <c r="E77" s="184">
        <v>300</v>
      </c>
      <c r="F77" s="185"/>
      <c r="G77" s="186">
        <f t="shared" si="14"/>
        <v>0</v>
      </c>
      <c r="H77" s="185"/>
      <c r="I77" s="186">
        <f t="shared" si="15"/>
        <v>0</v>
      </c>
      <c r="J77" s="185"/>
      <c r="K77" s="186">
        <f t="shared" si="16"/>
        <v>0</v>
      </c>
      <c r="L77" s="186">
        <v>21</v>
      </c>
      <c r="M77" s="186">
        <f t="shared" si="17"/>
        <v>0</v>
      </c>
      <c r="N77" s="184">
        <v>0</v>
      </c>
      <c r="O77" s="184">
        <f t="shared" si="18"/>
        <v>0</v>
      </c>
      <c r="P77" s="184">
        <v>0</v>
      </c>
      <c r="Q77" s="184">
        <f t="shared" si="19"/>
        <v>0</v>
      </c>
      <c r="R77" s="186" t="s">
        <v>770</v>
      </c>
      <c r="S77" s="186" t="s">
        <v>162</v>
      </c>
      <c r="T77" s="187" t="s">
        <v>163</v>
      </c>
      <c r="U77" s="158">
        <v>0.13400000000000001</v>
      </c>
      <c r="V77" s="158">
        <f t="shared" si="20"/>
        <v>40.200000000000003</v>
      </c>
      <c r="W77" s="158"/>
      <c r="X77" s="158" t="s">
        <v>164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709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81">
        <v>49</v>
      </c>
      <c r="B78" s="182" t="s">
        <v>937</v>
      </c>
      <c r="C78" s="193" t="s">
        <v>938</v>
      </c>
      <c r="D78" s="183" t="s">
        <v>177</v>
      </c>
      <c r="E78" s="184">
        <v>8</v>
      </c>
      <c r="F78" s="185"/>
      <c r="G78" s="186">
        <f t="shared" si="14"/>
        <v>0</v>
      </c>
      <c r="H78" s="185"/>
      <c r="I78" s="186">
        <f t="shared" si="15"/>
        <v>0</v>
      </c>
      <c r="J78" s="185"/>
      <c r="K78" s="186">
        <f t="shared" si="16"/>
        <v>0</v>
      </c>
      <c r="L78" s="186">
        <v>21</v>
      </c>
      <c r="M78" s="186">
        <f t="shared" si="17"/>
        <v>0</v>
      </c>
      <c r="N78" s="184">
        <v>0</v>
      </c>
      <c r="O78" s="184">
        <f t="shared" si="18"/>
        <v>0</v>
      </c>
      <c r="P78" s="184">
        <v>0</v>
      </c>
      <c r="Q78" s="184">
        <f t="shared" si="19"/>
        <v>0</v>
      </c>
      <c r="R78" s="186" t="s">
        <v>770</v>
      </c>
      <c r="S78" s="186" t="s">
        <v>162</v>
      </c>
      <c r="T78" s="187" t="s">
        <v>163</v>
      </c>
      <c r="U78" s="158">
        <v>0.94</v>
      </c>
      <c r="V78" s="158">
        <f t="shared" si="20"/>
        <v>7.52</v>
      </c>
      <c r="W78" s="158"/>
      <c r="X78" s="158" t="s">
        <v>164</v>
      </c>
      <c r="Y78" s="147"/>
      <c r="Z78" s="147"/>
      <c r="AA78" s="147"/>
      <c r="AB78" s="147"/>
      <c r="AC78" s="147"/>
      <c r="AD78" s="147"/>
      <c r="AE78" s="147"/>
      <c r="AF78" s="147"/>
      <c r="AG78" s="147" t="s">
        <v>709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2.5" outlineLevel="1" x14ac:dyDescent="0.2">
      <c r="A79" s="181">
        <v>50</v>
      </c>
      <c r="B79" s="182" t="s">
        <v>939</v>
      </c>
      <c r="C79" s="193" t="s">
        <v>940</v>
      </c>
      <c r="D79" s="183" t="s">
        <v>177</v>
      </c>
      <c r="E79" s="184">
        <v>39</v>
      </c>
      <c r="F79" s="185"/>
      <c r="G79" s="186">
        <f t="shared" si="14"/>
        <v>0</v>
      </c>
      <c r="H79" s="185"/>
      <c r="I79" s="186">
        <f t="shared" si="15"/>
        <v>0</v>
      </c>
      <c r="J79" s="185"/>
      <c r="K79" s="186">
        <f t="shared" si="16"/>
        <v>0</v>
      </c>
      <c r="L79" s="186">
        <v>21</v>
      </c>
      <c r="M79" s="186">
        <f t="shared" si="17"/>
        <v>0</v>
      </c>
      <c r="N79" s="184">
        <v>0</v>
      </c>
      <c r="O79" s="184">
        <f t="shared" si="18"/>
        <v>0</v>
      </c>
      <c r="P79" s="184">
        <v>0</v>
      </c>
      <c r="Q79" s="184">
        <f t="shared" si="19"/>
        <v>0</v>
      </c>
      <c r="R79" s="186" t="s">
        <v>770</v>
      </c>
      <c r="S79" s="186" t="s">
        <v>162</v>
      </c>
      <c r="T79" s="187" t="s">
        <v>163</v>
      </c>
      <c r="U79" s="158">
        <v>6.2E-2</v>
      </c>
      <c r="V79" s="158">
        <f t="shared" si="20"/>
        <v>2.42</v>
      </c>
      <c r="W79" s="158"/>
      <c r="X79" s="158" t="s">
        <v>164</v>
      </c>
      <c r="Y79" s="147"/>
      <c r="Z79" s="147"/>
      <c r="AA79" s="147"/>
      <c r="AB79" s="147"/>
      <c r="AC79" s="147"/>
      <c r="AD79" s="147"/>
      <c r="AE79" s="147"/>
      <c r="AF79" s="147"/>
      <c r="AG79" s="147" t="s">
        <v>709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33.75" outlineLevel="1" x14ac:dyDescent="0.2">
      <c r="A80" s="181">
        <v>51</v>
      </c>
      <c r="B80" s="182" t="s">
        <v>941</v>
      </c>
      <c r="C80" s="193" t="s">
        <v>942</v>
      </c>
      <c r="D80" s="183" t="s">
        <v>160</v>
      </c>
      <c r="E80" s="184">
        <v>308</v>
      </c>
      <c r="F80" s="185"/>
      <c r="G80" s="186">
        <f t="shared" si="14"/>
        <v>0</v>
      </c>
      <c r="H80" s="185"/>
      <c r="I80" s="186">
        <f t="shared" si="15"/>
        <v>0</v>
      </c>
      <c r="J80" s="185"/>
      <c r="K80" s="186">
        <f t="shared" si="16"/>
        <v>0</v>
      </c>
      <c r="L80" s="186">
        <v>21</v>
      </c>
      <c r="M80" s="186">
        <f t="shared" si="17"/>
        <v>0</v>
      </c>
      <c r="N80" s="184">
        <v>0</v>
      </c>
      <c r="O80" s="184">
        <f t="shared" si="18"/>
        <v>0</v>
      </c>
      <c r="P80" s="184">
        <v>0</v>
      </c>
      <c r="Q80" s="184">
        <f t="shared" si="19"/>
        <v>0</v>
      </c>
      <c r="R80" s="186" t="s">
        <v>770</v>
      </c>
      <c r="S80" s="186" t="s">
        <v>162</v>
      </c>
      <c r="T80" s="187" t="s">
        <v>163</v>
      </c>
      <c r="U80" s="158">
        <v>3.1E-2</v>
      </c>
      <c r="V80" s="158">
        <f t="shared" si="20"/>
        <v>9.5500000000000007</v>
      </c>
      <c r="W80" s="158"/>
      <c r="X80" s="158" t="s">
        <v>164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709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t="22.5" outlineLevel="1" x14ac:dyDescent="0.2">
      <c r="A81" s="181">
        <v>52</v>
      </c>
      <c r="B81" s="182" t="s">
        <v>943</v>
      </c>
      <c r="C81" s="193" t="s">
        <v>944</v>
      </c>
      <c r="D81" s="183" t="s">
        <v>160</v>
      </c>
      <c r="E81" s="184">
        <v>300</v>
      </c>
      <c r="F81" s="185"/>
      <c r="G81" s="186">
        <f t="shared" si="14"/>
        <v>0</v>
      </c>
      <c r="H81" s="185"/>
      <c r="I81" s="186">
        <f t="shared" si="15"/>
        <v>0</v>
      </c>
      <c r="J81" s="185"/>
      <c r="K81" s="186">
        <f t="shared" si="16"/>
        <v>0</v>
      </c>
      <c r="L81" s="186">
        <v>21</v>
      </c>
      <c r="M81" s="186">
        <f t="shared" si="17"/>
        <v>0</v>
      </c>
      <c r="N81" s="184">
        <v>0</v>
      </c>
      <c r="O81" s="184">
        <f t="shared" si="18"/>
        <v>0</v>
      </c>
      <c r="P81" s="184">
        <v>0</v>
      </c>
      <c r="Q81" s="184">
        <f t="shared" si="19"/>
        <v>0</v>
      </c>
      <c r="R81" s="186" t="s">
        <v>770</v>
      </c>
      <c r="S81" s="186" t="s">
        <v>162</v>
      </c>
      <c r="T81" s="187" t="s">
        <v>163</v>
      </c>
      <c r="U81" s="158">
        <v>6.2E-2</v>
      </c>
      <c r="V81" s="158">
        <f t="shared" si="20"/>
        <v>18.600000000000001</v>
      </c>
      <c r="W81" s="158"/>
      <c r="X81" s="158" t="s">
        <v>164</v>
      </c>
      <c r="Y81" s="147"/>
      <c r="Z81" s="147"/>
      <c r="AA81" s="147"/>
      <c r="AB81" s="147"/>
      <c r="AC81" s="147"/>
      <c r="AD81" s="147"/>
      <c r="AE81" s="147"/>
      <c r="AF81" s="147"/>
      <c r="AG81" s="147" t="s">
        <v>709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74">
        <v>53</v>
      </c>
      <c r="B82" s="175" t="s">
        <v>945</v>
      </c>
      <c r="C82" s="191" t="s">
        <v>946</v>
      </c>
      <c r="D82" s="176" t="s">
        <v>160</v>
      </c>
      <c r="E82" s="177">
        <v>330</v>
      </c>
      <c r="F82" s="178"/>
      <c r="G82" s="179">
        <f t="shared" si="14"/>
        <v>0</v>
      </c>
      <c r="H82" s="178"/>
      <c r="I82" s="179">
        <f t="shared" si="15"/>
        <v>0</v>
      </c>
      <c r="J82" s="178"/>
      <c r="K82" s="179">
        <f t="shared" si="16"/>
        <v>0</v>
      </c>
      <c r="L82" s="179">
        <v>21</v>
      </c>
      <c r="M82" s="179">
        <f t="shared" si="17"/>
        <v>0</v>
      </c>
      <c r="N82" s="177">
        <v>0</v>
      </c>
      <c r="O82" s="177">
        <f t="shared" si="18"/>
        <v>0</v>
      </c>
      <c r="P82" s="177">
        <v>0</v>
      </c>
      <c r="Q82" s="177">
        <f t="shared" si="19"/>
        <v>0</v>
      </c>
      <c r="R82" s="179" t="s">
        <v>770</v>
      </c>
      <c r="S82" s="179" t="s">
        <v>162</v>
      </c>
      <c r="T82" s="180" t="s">
        <v>163</v>
      </c>
      <c r="U82" s="158">
        <v>5.1999999999999998E-2</v>
      </c>
      <c r="V82" s="158">
        <f t="shared" si="20"/>
        <v>17.16</v>
      </c>
      <c r="W82" s="158"/>
      <c r="X82" s="158" t="s">
        <v>164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709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258" t="s">
        <v>947</v>
      </c>
      <c r="D83" s="259"/>
      <c r="E83" s="259"/>
      <c r="F83" s="259"/>
      <c r="G83" s="259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47"/>
      <c r="Z83" s="147"/>
      <c r="AA83" s="147"/>
      <c r="AB83" s="147"/>
      <c r="AC83" s="147"/>
      <c r="AD83" s="147"/>
      <c r="AE83" s="147"/>
      <c r="AF83" s="147"/>
      <c r="AG83" s="147" t="s">
        <v>167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45" outlineLevel="1" x14ac:dyDescent="0.2">
      <c r="A84" s="181">
        <v>54</v>
      </c>
      <c r="B84" s="182" t="s">
        <v>948</v>
      </c>
      <c r="C84" s="193" t="s">
        <v>949</v>
      </c>
      <c r="D84" s="183" t="s">
        <v>177</v>
      </c>
      <c r="E84" s="184">
        <v>4</v>
      </c>
      <c r="F84" s="185"/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21</v>
      </c>
      <c r="M84" s="186">
        <f>G84*(1+L84/100)</f>
        <v>0</v>
      </c>
      <c r="N84" s="184">
        <v>0</v>
      </c>
      <c r="O84" s="184">
        <f>ROUND(E84*N84,2)</f>
        <v>0</v>
      </c>
      <c r="P84" s="184">
        <v>0</v>
      </c>
      <c r="Q84" s="184">
        <f>ROUND(E84*P84,2)</f>
        <v>0</v>
      </c>
      <c r="R84" s="186" t="s">
        <v>297</v>
      </c>
      <c r="S84" s="186" t="s">
        <v>162</v>
      </c>
      <c r="T84" s="187" t="s">
        <v>163</v>
      </c>
      <c r="U84" s="158">
        <v>0</v>
      </c>
      <c r="V84" s="158">
        <f>ROUND(E84*U84,2)</f>
        <v>0</v>
      </c>
      <c r="W84" s="158"/>
      <c r="X84" s="158" t="s">
        <v>223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807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45" outlineLevel="1" x14ac:dyDescent="0.2">
      <c r="A85" s="181">
        <v>55</v>
      </c>
      <c r="B85" s="182" t="s">
        <v>950</v>
      </c>
      <c r="C85" s="193" t="s">
        <v>951</v>
      </c>
      <c r="D85" s="183" t="s">
        <v>177</v>
      </c>
      <c r="E85" s="184">
        <v>4</v>
      </c>
      <c r="F85" s="185"/>
      <c r="G85" s="186">
        <f>ROUND(E85*F85,2)</f>
        <v>0</v>
      </c>
      <c r="H85" s="185"/>
      <c r="I85" s="186">
        <f>ROUND(E85*H85,2)</f>
        <v>0</v>
      </c>
      <c r="J85" s="185"/>
      <c r="K85" s="186">
        <f>ROUND(E85*J85,2)</f>
        <v>0</v>
      </c>
      <c r="L85" s="186">
        <v>21</v>
      </c>
      <c r="M85" s="186">
        <f>G85*(1+L85/100)</f>
        <v>0</v>
      </c>
      <c r="N85" s="184">
        <v>0</v>
      </c>
      <c r="O85" s="184">
        <f>ROUND(E85*N85,2)</f>
        <v>0</v>
      </c>
      <c r="P85" s="184">
        <v>0</v>
      </c>
      <c r="Q85" s="184">
        <f>ROUND(E85*P85,2)</f>
        <v>0</v>
      </c>
      <c r="R85" s="186" t="s">
        <v>297</v>
      </c>
      <c r="S85" s="186" t="s">
        <v>162</v>
      </c>
      <c r="T85" s="187" t="s">
        <v>163</v>
      </c>
      <c r="U85" s="158">
        <v>0</v>
      </c>
      <c r="V85" s="158">
        <f>ROUND(E85*U85,2)</f>
        <v>0</v>
      </c>
      <c r="W85" s="158"/>
      <c r="X85" s="158" t="s">
        <v>223</v>
      </c>
      <c r="Y85" s="147"/>
      <c r="Z85" s="147"/>
      <c r="AA85" s="147"/>
      <c r="AB85" s="147"/>
      <c r="AC85" s="147"/>
      <c r="AD85" s="147"/>
      <c r="AE85" s="147"/>
      <c r="AF85" s="147"/>
      <c r="AG85" s="147" t="s">
        <v>807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81">
        <v>56</v>
      </c>
      <c r="B86" s="182" t="s">
        <v>952</v>
      </c>
      <c r="C86" s="193" t="s">
        <v>953</v>
      </c>
      <c r="D86" s="183" t="s">
        <v>0</v>
      </c>
      <c r="E86" s="184">
        <v>569.30899999999997</v>
      </c>
      <c r="F86" s="185"/>
      <c r="G86" s="186">
        <f>ROUND(E86*F86,2)</f>
        <v>0</v>
      </c>
      <c r="H86" s="185"/>
      <c r="I86" s="186">
        <f>ROUND(E86*H86,2)</f>
        <v>0</v>
      </c>
      <c r="J86" s="185"/>
      <c r="K86" s="186">
        <f>ROUND(E86*J86,2)</f>
        <v>0</v>
      </c>
      <c r="L86" s="186">
        <v>21</v>
      </c>
      <c r="M86" s="186">
        <f>G86*(1+L86/100)</f>
        <v>0</v>
      </c>
      <c r="N86" s="184">
        <v>0</v>
      </c>
      <c r="O86" s="184">
        <f>ROUND(E86*N86,2)</f>
        <v>0</v>
      </c>
      <c r="P86" s="184">
        <v>0</v>
      </c>
      <c r="Q86" s="184">
        <f>ROUND(E86*P86,2)</f>
        <v>0</v>
      </c>
      <c r="R86" s="186" t="s">
        <v>770</v>
      </c>
      <c r="S86" s="186" t="s">
        <v>162</v>
      </c>
      <c r="T86" s="187" t="s">
        <v>163</v>
      </c>
      <c r="U86" s="158">
        <v>0</v>
      </c>
      <c r="V86" s="158">
        <f>ROUND(E86*U86,2)</f>
        <v>0</v>
      </c>
      <c r="W86" s="158"/>
      <c r="X86" s="158" t="s">
        <v>164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709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7" t="s">
        <v>156</v>
      </c>
      <c r="B87" s="168" t="s">
        <v>121</v>
      </c>
      <c r="C87" s="190" t="s">
        <v>122</v>
      </c>
      <c r="D87" s="169"/>
      <c r="E87" s="170"/>
      <c r="F87" s="171"/>
      <c r="G87" s="171">
        <f>SUMIF(AG88:AG89,"&lt;&gt;NOR",G88:G89)</f>
        <v>0</v>
      </c>
      <c r="H87" s="171"/>
      <c r="I87" s="171">
        <f>SUM(I88:I89)</f>
        <v>0</v>
      </c>
      <c r="J87" s="171"/>
      <c r="K87" s="171">
        <f>SUM(K88:K89)</f>
        <v>0</v>
      </c>
      <c r="L87" s="171"/>
      <c r="M87" s="171">
        <f>SUM(M88:M89)</f>
        <v>0</v>
      </c>
      <c r="N87" s="170"/>
      <c r="O87" s="170">
        <f>SUM(O88:O89)</f>
        <v>0</v>
      </c>
      <c r="P87" s="170"/>
      <c r="Q87" s="170">
        <f>SUM(Q88:Q89)</f>
        <v>0</v>
      </c>
      <c r="R87" s="171"/>
      <c r="S87" s="171"/>
      <c r="T87" s="172"/>
      <c r="U87" s="166"/>
      <c r="V87" s="166">
        <f>SUM(V88:V89)</f>
        <v>141</v>
      </c>
      <c r="W87" s="166"/>
      <c r="X87" s="166"/>
      <c r="AG87" t="s">
        <v>157</v>
      </c>
    </row>
    <row r="88" spans="1:60" ht="22.5" outlineLevel="1" x14ac:dyDescent="0.2">
      <c r="A88" s="181">
        <v>57</v>
      </c>
      <c r="B88" s="182" t="s">
        <v>954</v>
      </c>
      <c r="C88" s="193" t="s">
        <v>955</v>
      </c>
      <c r="D88" s="183" t="s">
        <v>160</v>
      </c>
      <c r="E88" s="184">
        <v>300</v>
      </c>
      <c r="F88" s="185"/>
      <c r="G88" s="186">
        <f>ROUND(E88*F88,2)</f>
        <v>0</v>
      </c>
      <c r="H88" s="185"/>
      <c r="I88" s="186">
        <f>ROUND(E88*H88,2)</f>
        <v>0</v>
      </c>
      <c r="J88" s="185"/>
      <c r="K88" s="186">
        <f>ROUND(E88*J88,2)</f>
        <v>0</v>
      </c>
      <c r="L88" s="186">
        <v>21</v>
      </c>
      <c r="M88" s="186">
        <f>G88*(1+L88/100)</f>
        <v>0</v>
      </c>
      <c r="N88" s="184">
        <v>0</v>
      </c>
      <c r="O88" s="184">
        <f>ROUND(E88*N88,2)</f>
        <v>0</v>
      </c>
      <c r="P88" s="184">
        <v>0</v>
      </c>
      <c r="Q88" s="184">
        <f>ROUND(E88*P88,2)</f>
        <v>0</v>
      </c>
      <c r="R88" s="186" t="s">
        <v>435</v>
      </c>
      <c r="S88" s="186" t="s">
        <v>162</v>
      </c>
      <c r="T88" s="187" t="s">
        <v>163</v>
      </c>
      <c r="U88" s="158">
        <v>0.40699999999999997</v>
      </c>
      <c r="V88" s="158">
        <f>ROUND(E88*U88,2)</f>
        <v>122.1</v>
      </c>
      <c r="W88" s="158"/>
      <c r="X88" s="158" t="s">
        <v>164</v>
      </c>
      <c r="Y88" s="147"/>
      <c r="Z88" s="147"/>
      <c r="AA88" s="147"/>
      <c r="AB88" s="147"/>
      <c r="AC88" s="147"/>
      <c r="AD88" s="147"/>
      <c r="AE88" s="147"/>
      <c r="AF88" s="147"/>
      <c r="AG88" s="147" t="s">
        <v>709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81">
        <v>58</v>
      </c>
      <c r="B89" s="182" t="s">
        <v>956</v>
      </c>
      <c r="C89" s="193" t="s">
        <v>957</v>
      </c>
      <c r="D89" s="183" t="s">
        <v>160</v>
      </c>
      <c r="E89" s="184">
        <v>300</v>
      </c>
      <c r="F89" s="185"/>
      <c r="G89" s="186">
        <f>ROUND(E89*F89,2)</f>
        <v>0</v>
      </c>
      <c r="H89" s="185"/>
      <c r="I89" s="186">
        <f>ROUND(E89*H89,2)</f>
        <v>0</v>
      </c>
      <c r="J89" s="185"/>
      <c r="K89" s="186">
        <f>ROUND(E89*J89,2)</f>
        <v>0</v>
      </c>
      <c r="L89" s="186">
        <v>21</v>
      </c>
      <c r="M89" s="186">
        <f>G89*(1+L89/100)</f>
        <v>0</v>
      </c>
      <c r="N89" s="184">
        <v>0</v>
      </c>
      <c r="O89" s="184">
        <f>ROUND(E89*N89,2)</f>
        <v>0</v>
      </c>
      <c r="P89" s="184">
        <v>0</v>
      </c>
      <c r="Q89" s="184">
        <f>ROUND(E89*P89,2)</f>
        <v>0</v>
      </c>
      <c r="R89" s="186" t="s">
        <v>435</v>
      </c>
      <c r="S89" s="186" t="s">
        <v>162</v>
      </c>
      <c r="T89" s="187" t="s">
        <v>163</v>
      </c>
      <c r="U89" s="158">
        <v>6.3E-2</v>
      </c>
      <c r="V89" s="158">
        <f>ROUND(E89*U89,2)</f>
        <v>18.899999999999999</v>
      </c>
      <c r="W89" s="158"/>
      <c r="X89" s="158" t="s">
        <v>164</v>
      </c>
      <c r="Y89" s="147"/>
      <c r="Z89" s="147"/>
      <c r="AA89" s="147"/>
      <c r="AB89" s="147"/>
      <c r="AC89" s="147"/>
      <c r="AD89" s="147"/>
      <c r="AE89" s="147"/>
      <c r="AF89" s="147"/>
      <c r="AG89" s="147" t="s">
        <v>709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x14ac:dyDescent="0.2">
      <c r="A90" s="167" t="s">
        <v>156</v>
      </c>
      <c r="B90" s="168" t="s">
        <v>125</v>
      </c>
      <c r="C90" s="190" t="s">
        <v>126</v>
      </c>
      <c r="D90" s="169"/>
      <c r="E90" s="170"/>
      <c r="F90" s="171"/>
      <c r="G90" s="171">
        <f>SUMIF(AG91:AG98,"&lt;&gt;NOR",G91:G98)</f>
        <v>0</v>
      </c>
      <c r="H90" s="171"/>
      <c r="I90" s="171">
        <f>SUM(I91:I98)</f>
        <v>0</v>
      </c>
      <c r="J90" s="171"/>
      <c r="K90" s="171">
        <f>SUM(K91:K98)</f>
        <v>0</v>
      </c>
      <c r="L90" s="171"/>
      <c r="M90" s="171">
        <f>SUM(M91:M98)</f>
        <v>0</v>
      </c>
      <c r="N90" s="170"/>
      <c r="O90" s="170">
        <f>SUM(O91:O98)</f>
        <v>0</v>
      </c>
      <c r="P90" s="170"/>
      <c r="Q90" s="170">
        <f>SUM(Q91:Q98)</f>
        <v>0</v>
      </c>
      <c r="R90" s="171"/>
      <c r="S90" s="171"/>
      <c r="T90" s="172"/>
      <c r="U90" s="166"/>
      <c r="V90" s="166">
        <f>SUM(V91:V98)</f>
        <v>38.340000000000003</v>
      </c>
      <c r="W90" s="166"/>
      <c r="X90" s="166"/>
      <c r="AG90" t="s">
        <v>157</v>
      </c>
    </row>
    <row r="91" spans="1:60" ht="22.5" outlineLevel="1" x14ac:dyDescent="0.2">
      <c r="A91" s="181">
        <v>59</v>
      </c>
      <c r="B91" s="182" t="s">
        <v>958</v>
      </c>
      <c r="C91" s="193" t="s">
        <v>959</v>
      </c>
      <c r="D91" s="183" t="s">
        <v>283</v>
      </c>
      <c r="E91" s="184">
        <v>10.18693</v>
      </c>
      <c r="F91" s="185"/>
      <c r="G91" s="186">
        <f t="shared" ref="G91:G98" si="21">ROUND(E91*F91,2)</f>
        <v>0</v>
      </c>
      <c r="H91" s="185"/>
      <c r="I91" s="186">
        <f t="shared" ref="I91:I98" si="22">ROUND(E91*H91,2)</f>
        <v>0</v>
      </c>
      <c r="J91" s="185"/>
      <c r="K91" s="186">
        <f t="shared" ref="K91:K98" si="23">ROUND(E91*J91,2)</f>
        <v>0</v>
      </c>
      <c r="L91" s="186">
        <v>21</v>
      </c>
      <c r="M91" s="186">
        <f t="shared" ref="M91:M98" si="24">G91*(1+L91/100)</f>
        <v>0</v>
      </c>
      <c r="N91" s="184">
        <v>0</v>
      </c>
      <c r="O91" s="184">
        <f t="shared" ref="O91:O98" si="25">ROUND(E91*N91,2)</f>
        <v>0</v>
      </c>
      <c r="P91" s="184">
        <v>0</v>
      </c>
      <c r="Q91" s="184">
        <f t="shared" ref="Q91:Q98" si="26">ROUND(E91*P91,2)</f>
        <v>0</v>
      </c>
      <c r="R91" s="186" t="s">
        <v>253</v>
      </c>
      <c r="S91" s="186" t="s">
        <v>162</v>
      </c>
      <c r="T91" s="187" t="s">
        <v>163</v>
      </c>
      <c r="U91" s="158">
        <v>0.93300000000000005</v>
      </c>
      <c r="V91" s="158">
        <f t="shared" ref="V91:V98" si="27">ROUND(E91*U91,2)</f>
        <v>9.5</v>
      </c>
      <c r="W91" s="158"/>
      <c r="X91" s="158" t="s">
        <v>164</v>
      </c>
      <c r="Y91" s="147"/>
      <c r="Z91" s="147"/>
      <c r="AA91" s="147"/>
      <c r="AB91" s="147"/>
      <c r="AC91" s="147"/>
      <c r="AD91" s="147"/>
      <c r="AE91" s="147"/>
      <c r="AF91" s="147"/>
      <c r="AG91" s="147" t="s">
        <v>960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81">
        <v>60</v>
      </c>
      <c r="B92" s="182" t="s">
        <v>961</v>
      </c>
      <c r="C92" s="193" t="s">
        <v>962</v>
      </c>
      <c r="D92" s="183" t="s">
        <v>283</v>
      </c>
      <c r="E92" s="184">
        <v>10.18693</v>
      </c>
      <c r="F92" s="185"/>
      <c r="G92" s="186">
        <f t="shared" si="21"/>
        <v>0</v>
      </c>
      <c r="H92" s="185"/>
      <c r="I92" s="186">
        <f t="shared" si="22"/>
        <v>0</v>
      </c>
      <c r="J92" s="185"/>
      <c r="K92" s="186">
        <f t="shared" si="23"/>
        <v>0</v>
      </c>
      <c r="L92" s="186">
        <v>21</v>
      </c>
      <c r="M92" s="186">
        <f t="shared" si="24"/>
        <v>0</v>
      </c>
      <c r="N92" s="184">
        <v>0</v>
      </c>
      <c r="O92" s="184">
        <f t="shared" si="25"/>
        <v>0</v>
      </c>
      <c r="P92" s="184">
        <v>0</v>
      </c>
      <c r="Q92" s="184">
        <f t="shared" si="26"/>
        <v>0</v>
      </c>
      <c r="R92" s="186" t="s">
        <v>253</v>
      </c>
      <c r="S92" s="186" t="s">
        <v>162</v>
      </c>
      <c r="T92" s="187" t="s">
        <v>163</v>
      </c>
      <c r="U92" s="158">
        <v>0.65300000000000002</v>
      </c>
      <c r="V92" s="158">
        <f t="shared" si="27"/>
        <v>6.65</v>
      </c>
      <c r="W92" s="158"/>
      <c r="X92" s="158" t="s">
        <v>164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960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81">
        <v>61</v>
      </c>
      <c r="B93" s="182" t="s">
        <v>466</v>
      </c>
      <c r="C93" s="193" t="s">
        <v>467</v>
      </c>
      <c r="D93" s="183" t="s">
        <v>283</v>
      </c>
      <c r="E93" s="184">
        <v>10.18693</v>
      </c>
      <c r="F93" s="185"/>
      <c r="G93" s="186">
        <f t="shared" si="21"/>
        <v>0</v>
      </c>
      <c r="H93" s="185"/>
      <c r="I93" s="186">
        <f t="shared" si="22"/>
        <v>0</v>
      </c>
      <c r="J93" s="185"/>
      <c r="K93" s="186">
        <f t="shared" si="23"/>
        <v>0</v>
      </c>
      <c r="L93" s="186">
        <v>21</v>
      </c>
      <c r="M93" s="186">
        <f t="shared" si="24"/>
        <v>0</v>
      </c>
      <c r="N93" s="184">
        <v>0</v>
      </c>
      <c r="O93" s="184">
        <f t="shared" si="25"/>
        <v>0</v>
      </c>
      <c r="P93" s="184">
        <v>0</v>
      </c>
      <c r="Q93" s="184">
        <f t="shared" si="26"/>
        <v>0</v>
      </c>
      <c r="R93" s="186" t="s">
        <v>253</v>
      </c>
      <c r="S93" s="186" t="s">
        <v>162</v>
      </c>
      <c r="T93" s="187" t="s">
        <v>163</v>
      </c>
      <c r="U93" s="158">
        <v>0.49</v>
      </c>
      <c r="V93" s="158">
        <f t="shared" si="27"/>
        <v>4.99</v>
      </c>
      <c r="W93" s="158"/>
      <c r="X93" s="158" t="s">
        <v>164</v>
      </c>
      <c r="Y93" s="147"/>
      <c r="Z93" s="147"/>
      <c r="AA93" s="147"/>
      <c r="AB93" s="147"/>
      <c r="AC93" s="147"/>
      <c r="AD93" s="147"/>
      <c r="AE93" s="147"/>
      <c r="AF93" s="147"/>
      <c r="AG93" s="147" t="s">
        <v>960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81">
        <v>62</v>
      </c>
      <c r="B94" s="182" t="s">
        <v>963</v>
      </c>
      <c r="C94" s="193" t="s">
        <v>469</v>
      </c>
      <c r="D94" s="183" t="s">
        <v>283</v>
      </c>
      <c r="E94" s="184">
        <v>10.18693</v>
      </c>
      <c r="F94" s="185"/>
      <c r="G94" s="186">
        <f t="shared" si="21"/>
        <v>0</v>
      </c>
      <c r="H94" s="185"/>
      <c r="I94" s="186">
        <f t="shared" si="22"/>
        <v>0</v>
      </c>
      <c r="J94" s="185"/>
      <c r="K94" s="186">
        <f t="shared" si="23"/>
        <v>0</v>
      </c>
      <c r="L94" s="186">
        <v>21</v>
      </c>
      <c r="M94" s="186">
        <f t="shared" si="24"/>
        <v>0</v>
      </c>
      <c r="N94" s="184">
        <v>0</v>
      </c>
      <c r="O94" s="184">
        <f t="shared" si="25"/>
        <v>0</v>
      </c>
      <c r="P94" s="184">
        <v>0</v>
      </c>
      <c r="Q94" s="184">
        <f t="shared" si="26"/>
        <v>0</v>
      </c>
      <c r="R94" s="186" t="s">
        <v>253</v>
      </c>
      <c r="S94" s="186" t="s">
        <v>162</v>
      </c>
      <c r="T94" s="187" t="s">
        <v>163</v>
      </c>
      <c r="U94" s="158">
        <v>0</v>
      </c>
      <c r="V94" s="158">
        <f t="shared" si="27"/>
        <v>0</v>
      </c>
      <c r="W94" s="158"/>
      <c r="X94" s="158" t="s">
        <v>164</v>
      </c>
      <c r="Y94" s="147"/>
      <c r="Z94" s="147"/>
      <c r="AA94" s="147"/>
      <c r="AB94" s="147"/>
      <c r="AC94" s="147"/>
      <c r="AD94" s="147"/>
      <c r="AE94" s="147"/>
      <c r="AF94" s="147"/>
      <c r="AG94" s="147" t="s">
        <v>960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81">
        <v>63</v>
      </c>
      <c r="B95" s="182" t="s">
        <v>470</v>
      </c>
      <c r="C95" s="193" t="s">
        <v>471</v>
      </c>
      <c r="D95" s="183" t="s">
        <v>283</v>
      </c>
      <c r="E95" s="184">
        <v>10.18693</v>
      </c>
      <c r="F95" s="185"/>
      <c r="G95" s="186">
        <f t="shared" si="21"/>
        <v>0</v>
      </c>
      <c r="H95" s="185"/>
      <c r="I95" s="186">
        <f t="shared" si="22"/>
        <v>0</v>
      </c>
      <c r="J95" s="185"/>
      <c r="K95" s="186">
        <f t="shared" si="23"/>
        <v>0</v>
      </c>
      <c r="L95" s="186">
        <v>21</v>
      </c>
      <c r="M95" s="186">
        <f t="shared" si="24"/>
        <v>0</v>
      </c>
      <c r="N95" s="184">
        <v>0</v>
      </c>
      <c r="O95" s="184">
        <f t="shared" si="25"/>
        <v>0</v>
      </c>
      <c r="P95" s="184">
        <v>0</v>
      </c>
      <c r="Q95" s="184">
        <f t="shared" si="26"/>
        <v>0</v>
      </c>
      <c r="R95" s="186" t="s">
        <v>253</v>
      </c>
      <c r="S95" s="186" t="s">
        <v>162</v>
      </c>
      <c r="T95" s="187" t="s">
        <v>163</v>
      </c>
      <c r="U95" s="158">
        <v>0.94199999999999995</v>
      </c>
      <c r="V95" s="158">
        <f t="shared" si="27"/>
        <v>9.6</v>
      </c>
      <c r="W95" s="158"/>
      <c r="X95" s="158" t="s">
        <v>164</v>
      </c>
      <c r="Y95" s="147"/>
      <c r="Z95" s="147"/>
      <c r="AA95" s="147"/>
      <c r="AB95" s="147"/>
      <c r="AC95" s="147"/>
      <c r="AD95" s="147"/>
      <c r="AE95" s="147"/>
      <c r="AF95" s="147"/>
      <c r="AG95" s="147" t="s">
        <v>960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81">
        <v>64</v>
      </c>
      <c r="B96" s="182" t="s">
        <v>964</v>
      </c>
      <c r="C96" s="193" t="s">
        <v>965</v>
      </c>
      <c r="D96" s="183" t="s">
        <v>283</v>
      </c>
      <c r="E96" s="184">
        <v>10.18693</v>
      </c>
      <c r="F96" s="185"/>
      <c r="G96" s="186">
        <f t="shared" si="21"/>
        <v>0</v>
      </c>
      <c r="H96" s="185"/>
      <c r="I96" s="186">
        <f t="shared" si="22"/>
        <v>0</v>
      </c>
      <c r="J96" s="185"/>
      <c r="K96" s="186">
        <f t="shared" si="23"/>
        <v>0</v>
      </c>
      <c r="L96" s="186">
        <v>21</v>
      </c>
      <c r="M96" s="186">
        <f t="shared" si="24"/>
        <v>0</v>
      </c>
      <c r="N96" s="184">
        <v>0</v>
      </c>
      <c r="O96" s="184">
        <f t="shared" si="25"/>
        <v>0</v>
      </c>
      <c r="P96" s="184">
        <v>0</v>
      </c>
      <c r="Q96" s="184">
        <f t="shared" si="26"/>
        <v>0</v>
      </c>
      <c r="R96" s="186" t="s">
        <v>966</v>
      </c>
      <c r="S96" s="186" t="s">
        <v>162</v>
      </c>
      <c r="T96" s="187" t="s">
        <v>163</v>
      </c>
      <c r="U96" s="158">
        <v>0.746</v>
      </c>
      <c r="V96" s="158">
        <f t="shared" si="27"/>
        <v>7.6</v>
      </c>
      <c r="W96" s="158"/>
      <c r="X96" s="158" t="s">
        <v>164</v>
      </c>
      <c r="Y96" s="147"/>
      <c r="Z96" s="147"/>
      <c r="AA96" s="147"/>
      <c r="AB96" s="147"/>
      <c r="AC96" s="147"/>
      <c r="AD96" s="147"/>
      <c r="AE96" s="147"/>
      <c r="AF96" s="147"/>
      <c r="AG96" s="147" t="s">
        <v>960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2.5" outlineLevel="1" x14ac:dyDescent="0.2">
      <c r="A97" s="181">
        <v>65</v>
      </c>
      <c r="B97" s="182" t="s">
        <v>967</v>
      </c>
      <c r="C97" s="193" t="s">
        <v>968</v>
      </c>
      <c r="D97" s="183" t="s">
        <v>283</v>
      </c>
      <c r="E97" s="184">
        <v>10.18693</v>
      </c>
      <c r="F97" s="185"/>
      <c r="G97" s="186">
        <f t="shared" si="21"/>
        <v>0</v>
      </c>
      <c r="H97" s="185"/>
      <c r="I97" s="186">
        <f t="shared" si="22"/>
        <v>0</v>
      </c>
      <c r="J97" s="185"/>
      <c r="K97" s="186">
        <f t="shared" si="23"/>
        <v>0</v>
      </c>
      <c r="L97" s="186">
        <v>21</v>
      </c>
      <c r="M97" s="186">
        <f t="shared" si="24"/>
        <v>0</v>
      </c>
      <c r="N97" s="184">
        <v>0</v>
      </c>
      <c r="O97" s="184">
        <f t="shared" si="25"/>
        <v>0</v>
      </c>
      <c r="P97" s="184">
        <v>0</v>
      </c>
      <c r="Q97" s="184">
        <f t="shared" si="26"/>
        <v>0</v>
      </c>
      <c r="R97" s="186" t="s">
        <v>966</v>
      </c>
      <c r="S97" s="186" t="s">
        <v>162</v>
      </c>
      <c r="T97" s="187" t="s">
        <v>163</v>
      </c>
      <c r="U97" s="158">
        <v>0</v>
      </c>
      <c r="V97" s="158">
        <f t="shared" si="27"/>
        <v>0</v>
      </c>
      <c r="W97" s="158"/>
      <c r="X97" s="158" t="s">
        <v>164</v>
      </c>
      <c r="Y97" s="147"/>
      <c r="Z97" s="147"/>
      <c r="AA97" s="147"/>
      <c r="AB97" s="147"/>
      <c r="AC97" s="147"/>
      <c r="AD97" s="147"/>
      <c r="AE97" s="147"/>
      <c r="AF97" s="147"/>
      <c r="AG97" s="147" t="s">
        <v>960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81">
        <v>66</v>
      </c>
      <c r="B98" s="182" t="s">
        <v>969</v>
      </c>
      <c r="C98" s="193" t="s">
        <v>970</v>
      </c>
      <c r="D98" s="183" t="s">
        <v>283</v>
      </c>
      <c r="E98" s="184">
        <v>10.18693</v>
      </c>
      <c r="F98" s="185"/>
      <c r="G98" s="186">
        <f t="shared" si="21"/>
        <v>0</v>
      </c>
      <c r="H98" s="185"/>
      <c r="I98" s="186">
        <f t="shared" si="22"/>
        <v>0</v>
      </c>
      <c r="J98" s="185"/>
      <c r="K98" s="186">
        <f t="shared" si="23"/>
        <v>0</v>
      </c>
      <c r="L98" s="186">
        <v>21</v>
      </c>
      <c r="M98" s="186">
        <f t="shared" si="24"/>
        <v>0</v>
      </c>
      <c r="N98" s="184">
        <v>0</v>
      </c>
      <c r="O98" s="184">
        <f t="shared" si="25"/>
        <v>0</v>
      </c>
      <c r="P98" s="184">
        <v>0</v>
      </c>
      <c r="Q98" s="184">
        <f t="shared" si="26"/>
        <v>0</v>
      </c>
      <c r="R98" s="186" t="s">
        <v>253</v>
      </c>
      <c r="S98" s="186" t="s">
        <v>162</v>
      </c>
      <c r="T98" s="187" t="s">
        <v>163</v>
      </c>
      <c r="U98" s="158">
        <v>0</v>
      </c>
      <c r="V98" s="158">
        <f t="shared" si="27"/>
        <v>0</v>
      </c>
      <c r="W98" s="158"/>
      <c r="X98" s="158" t="s">
        <v>164</v>
      </c>
      <c r="Y98" s="147"/>
      <c r="Z98" s="147"/>
      <c r="AA98" s="147"/>
      <c r="AB98" s="147"/>
      <c r="AC98" s="147"/>
      <c r="AD98" s="147"/>
      <c r="AE98" s="147"/>
      <c r="AF98" s="147"/>
      <c r="AG98" s="147" t="s">
        <v>960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x14ac:dyDescent="0.2">
      <c r="A99" s="167" t="s">
        <v>156</v>
      </c>
      <c r="B99" s="168" t="s">
        <v>128</v>
      </c>
      <c r="C99" s="190" t="s">
        <v>27</v>
      </c>
      <c r="D99" s="169"/>
      <c r="E99" s="170"/>
      <c r="F99" s="171"/>
      <c r="G99" s="171">
        <f>SUMIF(AG100:AG107,"&lt;&gt;NOR",G100:G107)</f>
        <v>0</v>
      </c>
      <c r="H99" s="171"/>
      <c r="I99" s="171">
        <f>SUM(I100:I107)</f>
        <v>0</v>
      </c>
      <c r="J99" s="171"/>
      <c r="K99" s="171">
        <f>SUM(K100:K107)</f>
        <v>0</v>
      </c>
      <c r="L99" s="171"/>
      <c r="M99" s="171">
        <f>SUM(M100:M107)</f>
        <v>0</v>
      </c>
      <c r="N99" s="170"/>
      <c r="O99" s="170">
        <f>SUM(O100:O107)</f>
        <v>0</v>
      </c>
      <c r="P99" s="170"/>
      <c r="Q99" s="170">
        <f>SUM(Q100:Q107)</f>
        <v>0</v>
      </c>
      <c r="R99" s="171"/>
      <c r="S99" s="171"/>
      <c r="T99" s="172"/>
      <c r="U99" s="166"/>
      <c r="V99" s="166">
        <f>SUM(V100:V107)</f>
        <v>0</v>
      </c>
      <c r="W99" s="166"/>
      <c r="X99" s="166"/>
      <c r="AG99" t="s">
        <v>157</v>
      </c>
    </row>
    <row r="100" spans="1:60" outlineLevel="1" x14ac:dyDescent="0.2">
      <c r="A100" s="181">
        <v>67</v>
      </c>
      <c r="B100" s="182" t="s">
        <v>822</v>
      </c>
      <c r="C100" s="193" t="s">
        <v>823</v>
      </c>
      <c r="D100" s="183" t="s">
        <v>478</v>
      </c>
      <c r="E100" s="184">
        <v>1</v>
      </c>
      <c r="F100" s="185"/>
      <c r="G100" s="186">
        <f t="shared" ref="G100:G107" si="28">ROUND(E100*F100,2)</f>
        <v>0</v>
      </c>
      <c r="H100" s="185"/>
      <c r="I100" s="186">
        <f t="shared" ref="I100:I107" si="29">ROUND(E100*H100,2)</f>
        <v>0</v>
      </c>
      <c r="J100" s="185"/>
      <c r="K100" s="186">
        <f t="shared" ref="K100:K107" si="30">ROUND(E100*J100,2)</f>
        <v>0</v>
      </c>
      <c r="L100" s="186">
        <v>21</v>
      </c>
      <c r="M100" s="186">
        <f t="shared" ref="M100:M107" si="31">G100*(1+L100/100)</f>
        <v>0</v>
      </c>
      <c r="N100" s="184">
        <v>0</v>
      </c>
      <c r="O100" s="184">
        <f t="shared" ref="O100:O107" si="32">ROUND(E100*N100,2)</f>
        <v>0</v>
      </c>
      <c r="P100" s="184">
        <v>0</v>
      </c>
      <c r="Q100" s="184">
        <f t="shared" ref="Q100:Q107" si="33">ROUND(E100*P100,2)</f>
        <v>0</v>
      </c>
      <c r="R100" s="186"/>
      <c r="S100" s="186" t="s">
        <v>178</v>
      </c>
      <c r="T100" s="187" t="s">
        <v>179</v>
      </c>
      <c r="U100" s="158">
        <v>0</v>
      </c>
      <c r="V100" s="158">
        <f t="shared" ref="V100:V107" si="34">ROUND(E100*U100,2)</f>
        <v>0</v>
      </c>
      <c r="W100" s="158"/>
      <c r="X100" s="158" t="s">
        <v>479</v>
      </c>
      <c r="Y100" s="147"/>
      <c r="Z100" s="147"/>
      <c r="AA100" s="147"/>
      <c r="AB100" s="147"/>
      <c r="AC100" s="147"/>
      <c r="AD100" s="147"/>
      <c r="AE100" s="147"/>
      <c r="AF100" s="147"/>
      <c r="AG100" s="147" t="s">
        <v>824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81">
        <v>68</v>
      </c>
      <c r="B101" s="182" t="s">
        <v>825</v>
      </c>
      <c r="C101" s="193" t="s">
        <v>826</v>
      </c>
      <c r="D101" s="183" t="s">
        <v>478</v>
      </c>
      <c r="E101" s="184">
        <v>1</v>
      </c>
      <c r="F101" s="185"/>
      <c r="G101" s="186">
        <f t="shared" si="28"/>
        <v>0</v>
      </c>
      <c r="H101" s="185"/>
      <c r="I101" s="186">
        <f t="shared" si="29"/>
        <v>0</v>
      </c>
      <c r="J101" s="185"/>
      <c r="K101" s="186">
        <f t="shared" si="30"/>
        <v>0</v>
      </c>
      <c r="L101" s="186">
        <v>21</v>
      </c>
      <c r="M101" s="186">
        <f t="shared" si="31"/>
        <v>0</v>
      </c>
      <c r="N101" s="184">
        <v>0</v>
      </c>
      <c r="O101" s="184">
        <f t="shared" si="32"/>
        <v>0</v>
      </c>
      <c r="P101" s="184">
        <v>0</v>
      </c>
      <c r="Q101" s="184">
        <f t="shared" si="33"/>
        <v>0</v>
      </c>
      <c r="R101" s="186"/>
      <c r="S101" s="186" t="s">
        <v>178</v>
      </c>
      <c r="T101" s="187" t="s">
        <v>179</v>
      </c>
      <c r="U101" s="158">
        <v>0</v>
      </c>
      <c r="V101" s="158">
        <f t="shared" si="34"/>
        <v>0</v>
      </c>
      <c r="W101" s="158"/>
      <c r="X101" s="158" t="s">
        <v>479</v>
      </c>
      <c r="Y101" s="147"/>
      <c r="Z101" s="147"/>
      <c r="AA101" s="147"/>
      <c r="AB101" s="147"/>
      <c r="AC101" s="147"/>
      <c r="AD101" s="147"/>
      <c r="AE101" s="147"/>
      <c r="AF101" s="147"/>
      <c r="AG101" s="147" t="s">
        <v>824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81">
        <v>69</v>
      </c>
      <c r="B102" s="182" t="s">
        <v>827</v>
      </c>
      <c r="C102" s="193" t="s">
        <v>828</v>
      </c>
      <c r="D102" s="183" t="s">
        <v>478</v>
      </c>
      <c r="E102" s="184">
        <v>1</v>
      </c>
      <c r="F102" s="185"/>
      <c r="G102" s="186">
        <f t="shared" si="28"/>
        <v>0</v>
      </c>
      <c r="H102" s="185"/>
      <c r="I102" s="186">
        <f t="shared" si="29"/>
        <v>0</v>
      </c>
      <c r="J102" s="185"/>
      <c r="K102" s="186">
        <f t="shared" si="30"/>
        <v>0</v>
      </c>
      <c r="L102" s="186">
        <v>21</v>
      </c>
      <c r="M102" s="186">
        <f t="shared" si="31"/>
        <v>0</v>
      </c>
      <c r="N102" s="184">
        <v>0</v>
      </c>
      <c r="O102" s="184">
        <f t="shared" si="32"/>
        <v>0</v>
      </c>
      <c r="P102" s="184">
        <v>0</v>
      </c>
      <c r="Q102" s="184">
        <f t="shared" si="33"/>
        <v>0</v>
      </c>
      <c r="R102" s="186"/>
      <c r="S102" s="186" t="s">
        <v>178</v>
      </c>
      <c r="T102" s="187" t="s">
        <v>179</v>
      </c>
      <c r="U102" s="158">
        <v>0</v>
      </c>
      <c r="V102" s="158">
        <f t="shared" si="34"/>
        <v>0</v>
      </c>
      <c r="W102" s="158"/>
      <c r="X102" s="158" t="s">
        <v>479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824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81">
        <v>70</v>
      </c>
      <c r="B103" s="182" t="s">
        <v>829</v>
      </c>
      <c r="C103" s="193" t="s">
        <v>830</v>
      </c>
      <c r="D103" s="183" t="s">
        <v>478</v>
      </c>
      <c r="E103" s="184">
        <v>1</v>
      </c>
      <c r="F103" s="185"/>
      <c r="G103" s="186">
        <f t="shared" si="28"/>
        <v>0</v>
      </c>
      <c r="H103" s="185"/>
      <c r="I103" s="186">
        <f t="shared" si="29"/>
        <v>0</v>
      </c>
      <c r="J103" s="185"/>
      <c r="K103" s="186">
        <f t="shared" si="30"/>
        <v>0</v>
      </c>
      <c r="L103" s="186">
        <v>21</v>
      </c>
      <c r="M103" s="186">
        <f t="shared" si="31"/>
        <v>0</v>
      </c>
      <c r="N103" s="184">
        <v>0</v>
      </c>
      <c r="O103" s="184">
        <f t="shared" si="32"/>
        <v>0</v>
      </c>
      <c r="P103" s="184">
        <v>0</v>
      </c>
      <c r="Q103" s="184">
        <f t="shared" si="33"/>
        <v>0</v>
      </c>
      <c r="R103" s="186"/>
      <c r="S103" s="186" t="s">
        <v>178</v>
      </c>
      <c r="T103" s="187" t="s">
        <v>179</v>
      </c>
      <c r="U103" s="158">
        <v>0</v>
      </c>
      <c r="V103" s="158">
        <f t="shared" si="34"/>
        <v>0</v>
      </c>
      <c r="W103" s="158"/>
      <c r="X103" s="158" t="s">
        <v>479</v>
      </c>
      <c r="Y103" s="147"/>
      <c r="Z103" s="147"/>
      <c r="AA103" s="147"/>
      <c r="AB103" s="147"/>
      <c r="AC103" s="147"/>
      <c r="AD103" s="147"/>
      <c r="AE103" s="147"/>
      <c r="AF103" s="147"/>
      <c r="AG103" s="147" t="s">
        <v>824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81">
        <v>71</v>
      </c>
      <c r="B104" s="182" t="s">
        <v>831</v>
      </c>
      <c r="C104" s="193" t="s">
        <v>485</v>
      </c>
      <c r="D104" s="183" t="s">
        <v>478</v>
      </c>
      <c r="E104" s="184">
        <v>1</v>
      </c>
      <c r="F104" s="185"/>
      <c r="G104" s="186">
        <f t="shared" si="28"/>
        <v>0</v>
      </c>
      <c r="H104" s="185"/>
      <c r="I104" s="186">
        <f t="shared" si="29"/>
        <v>0</v>
      </c>
      <c r="J104" s="185"/>
      <c r="K104" s="186">
        <f t="shared" si="30"/>
        <v>0</v>
      </c>
      <c r="L104" s="186">
        <v>21</v>
      </c>
      <c r="M104" s="186">
        <f t="shared" si="31"/>
        <v>0</v>
      </c>
      <c r="N104" s="184">
        <v>0</v>
      </c>
      <c r="O104" s="184">
        <f t="shared" si="32"/>
        <v>0</v>
      </c>
      <c r="P104" s="184">
        <v>0</v>
      </c>
      <c r="Q104" s="184">
        <f t="shared" si="33"/>
        <v>0</v>
      </c>
      <c r="R104" s="186"/>
      <c r="S104" s="186" t="s">
        <v>162</v>
      </c>
      <c r="T104" s="187" t="s">
        <v>179</v>
      </c>
      <c r="U104" s="158">
        <v>0</v>
      </c>
      <c r="V104" s="158">
        <f t="shared" si="34"/>
        <v>0</v>
      </c>
      <c r="W104" s="158"/>
      <c r="X104" s="158" t="s">
        <v>479</v>
      </c>
      <c r="Y104" s="147"/>
      <c r="Z104" s="147"/>
      <c r="AA104" s="147"/>
      <c r="AB104" s="147"/>
      <c r="AC104" s="147"/>
      <c r="AD104" s="147"/>
      <c r="AE104" s="147"/>
      <c r="AF104" s="147"/>
      <c r="AG104" s="147" t="s">
        <v>824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81">
        <v>72</v>
      </c>
      <c r="B105" s="182" t="s">
        <v>832</v>
      </c>
      <c r="C105" s="193" t="s">
        <v>833</v>
      </c>
      <c r="D105" s="183" t="s">
        <v>478</v>
      </c>
      <c r="E105" s="184">
        <v>1</v>
      </c>
      <c r="F105" s="185"/>
      <c r="G105" s="186">
        <f t="shared" si="28"/>
        <v>0</v>
      </c>
      <c r="H105" s="185"/>
      <c r="I105" s="186">
        <f t="shared" si="29"/>
        <v>0</v>
      </c>
      <c r="J105" s="185"/>
      <c r="K105" s="186">
        <f t="shared" si="30"/>
        <v>0</v>
      </c>
      <c r="L105" s="186">
        <v>21</v>
      </c>
      <c r="M105" s="186">
        <f t="shared" si="31"/>
        <v>0</v>
      </c>
      <c r="N105" s="184">
        <v>0</v>
      </c>
      <c r="O105" s="184">
        <f t="shared" si="32"/>
        <v>0</v>
      </c>
      <c r="P105" s="184">
        <v>0</v>
      </c>
      <c r="Q105" s="184">
        <f t="shared" si="33"/>
        <v>0</v>
      </c>
      <c r="R105" s="186"/>
      <c r="S105" s="186" t="s">
        <v>178</v>
      </c>
      <c r="T105" s="187" t="s">
        <v>179</v>
      </c>
      <c r="U105" s="158">
        <v>0</v>
      </c>
      <c r="V105" s="158">
        <f t="shared" si="34"/>
        <v>0</v>
      </c>
      <c r="W105" s="158"/>
      <c r="X105" s="158" t="s">
        <v>479</v>
      </c>
      <c r="Y105" s="147"/>
      <c r="Z105" s="147"/>
      <c r="AA105" s="147"/>
      <c r="AB105" s="147"/>
      <c r="AC105" s="147"/>
      <c r="AD105" s="147"/>
      <c r="AE105" s="147"/>
      <c r="AF105" s="147"/>
      <c r="AG105" s="147" t="s">
        <v>824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81">
        <v>73</v>
      </c>
      <c r="B106" s="182" t="s">
        <v>834</v>
      </c>
      <c r="C106" s="193" t="s">
        <v>835</v>
      </c>
      <c r="D106" s="183" t="s">
        <v>478</v>
      </c>
      <c r="E106" s="184">
        <v>1</v>
      </c>
      <c r="F106" s="185"/>
      <c r="G106" s="186">
        <f t="shared" si="28"/>
        <v>0</v>
      </c>
      <c r="H106" s="185"/>
      <c r="I106" s="186">
        <f t="shared" si="29"/>
        <v>0</v>
      </c>
      <c r="J106" s="185"/>
      <c r="K106" s="186">
        <f t="shared" si="30"/>
        <v>0</v>
      </c>
      <c r="L106" s="186">
        <v>21</v>
      </c>
      <c r="M106" s="186">
        <f t="shared" si="31"/>
        <v>0</v>
      </c>
      <c r="N106" s="184">
        <v>0</v>
      </c>
      <c r="O106" s="184">
        <f t="shared" si="32"/>
        <v>0</v>
      </c>
      <c r="P106" s="184">
        <v>0</v>
      </c>
      <c r="Q106" s="184">
        <f t="shared" si="33"/>
        <v>0</v>
      </c>
      <c r="R106" s="186"/>
      <c r="S106" s="186" t="s">
        <v>178</v>
      </c>
      <c r="T106" s="187" t="s">
        <v>179</v>
      </c>
      <c r="U106" s="158">
        <v>0</v>
      </c>
      <c r="V106" s="158">
        <f t="shared" si="34"/>
        <v>0</v>
      </c>
      <c r="W106" s="158"/>
      <c r="X106" s="158" t="s">
        <v>479</v>
      </c>
      <c r="Y106" s="147"/>
      <c r="Z106" s="147"/>
      <c r="AA106" s="147"/>
      <c r="AB106" s="147"/>
      <c r="AC106" s="147"/>
      <c r="AD106" s="147"/>
      <c r="AE106" s="147"/>
      <c r="AF106" s="147"/>
      <c r="AG106" s="147" t="s">
        <v>824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4">
        <v>74</v>
      </c>
      <c r="B107" s="175" t="s">
        <v>836</v>
      </c>
      <c r="C107" s="191" t="s">
        <v>837</v>
      </c>
      <c r="D107" s="176" t="s">
        <v>478</v>
      </c>
      <c r="E107" s="177">
        <v>1</v>
      </c>
      <c r="F107" s="178"/>
      <c r="G107" s="179">
        <f t="shared" si="28"/>
        <v>0</v>
      </c>
      <c r="H107" s="178"/>
      <c r="I107" s="179">
        <f t="shared" si="29"/>
        <v>0</v>
      </c>
      <c r="J107" s="178"/>
      <c r="K107" s="179">
        <f t="shared" si="30"/>
        <v>0</v>
      </c>
      <c r="L107" s="179">
        <v>21</v>
      </c>
      <c r="M107" s="179">
        <f t="shared" si="31"/>
        <v>0</v>
      </c>
      <c r="N107" s="177">
        <v>0</v>
      </c>
      <c r="O107" s="177">
        <f t="shared" si="32"/>
        <v>0</v>
      </c>
      <c r="P107" s="177">
        <v>0</v>
      </c>
      <c r="Q107" s="177">
        <f t="shared" si="33"/>
        <v>0</v>
      </c>
      <c r="R107" s="179"/>
      <c r="S107" s="179" t="s">
        <v>178</v>
      </c>
      <c r="T107" s="180" t="s">
        <v>179</v>
      </c>
      <c r="U107" s="158">
        <v>0</v>
      </c>
      <c r="V107" s="158">
        <f t="shared" si="34"/>
        <v>0</v>
      </c>
      <c r="W107" s="158"/>
      <c r="X107" s="158" t="s">
        <v>479</v>
      </c>
      <c r="Y107" s="147"/>
      <c r="Z107" s="147"/>
      <c r="AA107" s="147"/>
      <c r="AB107" s="147"/>
      <c r="AC107" s="147"/>
      <c r="AD107" s="147"/>
      <c r="AE107" s="147"/>
      <c r="AF107" s="147"/>
      <c r="AG107" s="147" t="s">
        <v>824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x14ac:dyDescent="0.2">
      <c r="A108" s="3"/>
      <c r="B108" s="4"/>
      <c r="C108" s="197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AE108">
        <v>15</v>
      </c>
      <c r="AF108">
        <v>21</v>
      </c>
      <c r="AG108" t="s">
        <v>143</v>
      </c>
    </row>
    <row r="109" spans="1:60" x14ac:dyDescent="0.2">
      <c r="A109" s="150"/>
      <c r="B109" s="151" t="s">
        <v>29</v>
      </c>
      <c r="C109" s="198"/>
      <c r="D109" s="152"/>
      <c r="E109" s="153"/>
      <c r="F109" s="153"/>
      <c r="G109" s="173">
        <f>G8+G25+G32+G36+G63+G74+G87+G90+G99</f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AE109">
        <f>SUMIF(L7:L107,AE108,G7:G107)</f>
        <v>0</v>
      </c>
      <c r="AF109">
        <f>SUMIF(L7:L107,AF108,G7:G107)</f>
        <v>0</v>
      </c>
      <c r="AG109" t="s">
        <v>488</v>
      </c>
    </row>
    <row r="110" spans="1:60" x14ac:dyDescent="0.2">
      <c r="C110" s="199"/>
      <c r="D110" s="10"/>
      <c r="AG110" t="s">
        <v>489</v>
      </c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226" sheet="1"/>
  <mergeCells count="14">
    <mergeCell ref="C35:G35"/>
    <mergeCell ref="A1:G1"/>
    <mergeCell ref="C2:G2"/>
    <mergeCell ref="C3:G3"/>
    <mergeCell ref="C4:G4"/>
    <mergeCell ref="C24:G24"/>
    <mergeCell ref="C54:G54"/>
    <mergeCell ref="C83:G83"/>
    <mergeCell ref="C42:G42"/>
    <mergeCell ref="C44:G44"/>
    <mergeCell ref="C46:G46"/>
    <mergeCell ref="C48:G48"/>
    <mergeCell ref="C50:G50"/>
    <mergeCell ref="C52:G5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010 2021073-0011 Pol</vt:lpstr>
      <vt:lpstr>010 2021073-0012 Pol</vt:lpstr>
      <vt:lpstr>010 2021073-002 Pol</vt:lpstr>
      <vt:lpstr>010 2021073-003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'010 2021073-0011 Pol'!Názvy_tisku</vt:lpstr>
      <vt:lpstr>'010 2021073-0012 Pol'!Názvy_tisku</vt:lpstr>
      <vt:lpstr>'010 2021073-002 Pol'!Názvy_tisku</vt:lpstr>
      <vt:lpstr>'010 2021073-003 Pol'!Názvy_tisku</vt:lpstr>
      <vt:lpstr>oadresa</vt:lpstr>
      <vt:lpstr>Stavba!Objednatel</vt:lpstr>
      <vt:lpstr>Stavba!Objekt</vt:lpstr>
      <vt:lpstr>'010 2021073-0011 Pol'!Oblast_tisku</vt:lpstr>
      <vt:lpstr>'010 2021073-0012 Pol'!Oblast_tisku</vt:lpstr>
      <vt:lpstr>'010 2021073-002 Pol'!Oblast_tisku</vt:lpstr>
      <vt:lpstr>'010 2021073-003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Lidumil</dc:creator>
  <cp:lastModifiedBy>Radka</cp:lastModifiedBy>
  <cp:lastPrinted>2019-03-19T12:27:02Z</cp:lastPrinted>
  <dcterms:created xsi:type="dcterms:W3CDTF">2009-04-08T07:15:50Z</dcterms:created>
  <dcterms:modified xsi:type="dcterms:W3CDTF">2022-03-23T10:25:28Z</dcterms:modified>
</cp:coreProperties>
</file>