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11115 - Přístřešek pr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'20211115 - Přístřešek pro...'!$C$147:$K$495</definedName>
    <definedName name="_xlnm.Print_Area" localSheetId="1">'20211115 - Přístřešek pro...'!$C$82:$J$131,'20211115 - Přístřešek pro...'!$C$137:$K$495</definedName>
    <definedName name="_xlnm.Print_Titles" localSheetId="1">'20211115 - Přístřešek pro...'!$147:$147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495"/>
  <c r="BH495"/>
  <c r="BG495"/>
  <c r="BF495"/>
  <c r="T495"/>
  <c r="R495"/>
  <c r="P495"/>
  <c r="BI491"/>
  <c r="BH491"/>
  <c r="BG491"/>
  <c r="BF491"/>
  <c r="T491"/>
  <c r="R491"/>
  <c r="P491"/>
  <c r="BI489"/>
  <c r="BH489"/>
  <c r="BG489"/>
  <c r="BF489"/>
  <c r="T489"/>
  <c r="R489"/>
  <c r="P489"/>
  <c r="BI488"/>
  <c r="BH488"/>
  <c r="BG488"/>
  <c r="BF488"/>
  <c r="T488"/>
  <c r="R488"/>
  <c r="P488"/>
  <c r="BI486"/>
  <c r="BH486"/>
  <c r="BG486"/>
  <c r="BF486"/>
  <c r="T486"/>
  <c r="R486"/>
  <c r="P486"/>
  <c r="BI485"/>
  <c r="BH485"/>
  <c r="BG485"/>
  <c r="BF485"/>
  <c r="T485"/>
  <c r="R485"/>
  <c r="P485"/>
  <c r="BI484"/>
  <c r="BH484"/>
  <c r="BG484"/>
  <c r="BF484"/>
  <c r="T484"/>
  <c r="R484"/>
  <c r="P484"/>
  <c r="BI483"/>
  <c r="BH483"/>
  <c r="BG483"/>
  <c r="BF483"/>
  <c r="T483"/>
  <c r="R483"/>
  <c r="P483"/>
  <c r="BI480"/>
  <c r="BH480"/>
  <c r="BG480"/>
  <c r="BF480"/>
  <c r="T480"/>
  <c r="T479"/>
  <c r="R480"/>
  <c r="R479"/>
  <c r="P480"/>
  <c r="P479"/>
  <c r="BI478"/>
  <c r="BH478"/>
  <c r="BG478"/>
  <c r="BF478"/>
  <c r="T478"/>
  <c r="R478"/>
  <c r="P478"/>
  <c r="BI476"/>
  <c r="BH476"/>
  <c r="BG476"/>
  <c r="BF476"/>
  <c r="T476"/>
  <c r="R476"/>
  <c r="P476"/>
  <c r="BI475"/>
  <c r="BH475"/>
  <c r="BG475"/>
  <c r="BF475"/>
  <c r="T475"/>
  <c r="R475"/>
  <c r="P475"/>
  <c r="BI473"/>
  <c r="BH473"/>
  <c r="BG473"/>
  <c r="BF473"/>
  <c r="T473"/>
  <c r="R473"/>
  <c r="P473"/>
  <c r="BI470"/>
  <c r="BH470"/>
  <c r="BG470"/>
  <c r="BF470"/>
  <c r="T470"/>
  <c r="R470"/>
  <c r="P470"/>
  <c r="BI468"/>
  <c r="BH468"/>
  <c r="BG468"/>
  <c r="BF468"/>
  <c r="T468"/>
  <c r="R468"/>
  <c r="P468"/>
  <c r="BI466"/>
  <c r="BH466"/>
  <c r="BG466"/>
  <c r="BF466"/>
  <c r="T466"/>
  <c r="R466"/>
  <c r="P466"/>
  <c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9"/>
  <c r="BH459"/>
  <c r="BG459"/>
  <c r="BF459"/>
  <c r="T459"/>
  <c r="R459"/>
  <c r="P459"/>
  <c r="BI458"/>
  <c r="BH458"/>
  <c r="BG458"/>
  <c r="BF458"/>
  <c r="T458"/>
  <c r="R458"/>
  <c r="P458"/>
  <c r="BI456"/>
  <c r="BH456"/>
  <c r="BG456"/>
  <c r="BF456"/>
  <c r="T456"/>
  <c r="R456"/>
  <c r="P456"/>
  <c r="BI454"/>
  <c r="BH454"/>
  <c r="BG454"/>
  <c r="BF454"/>
  <c r="T454"/>
  <c r="R454"/>
  <c r="P454"/>
  <c r="BI453"/>
  <c r="BH453"/>
  <c r="BG453"/>
  <c r="BF453"/>
  <c r="T453"/>
  <c r="R453"/>
  <c r="P453"/>
  <c r="BI451"/>
  <c r="BH451"/>
  <c r="BG451"/>
  <c r="BF451"/>
  <c r="T451"/>
  <c r="R451"/>
  <c r="P451"/>
  <c r="BI449"/>
  <c r="BH449"/>
  <c r="BG449"/>
  <c r="BF449"/>
  <c r="T449"/>
  <c r="R449"/>
  <c r="P449"/>
  <c r="BI447"/>
  <c r="BH447"/>
  <c r="BG447"/>
  <c r="BF447"/>
  <c r="T447"/>
  <c r="R447"/>
  <c r="P447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6"/>
  <c r="BH436"/>
  <c r="BG436"/>
  <c r="BF436"/>
  <c r="T436"/>
  <c r="R436"/>
  <c r="P436"/>
  <c r="BI434"/>
  <c r="BH434"/>
  <c r="BG434"/>
  <c r="BF434"/>
  <c r="T434"/>
  <c r="R434"/>
  <c r="P434"/>
  <c r="BI433"/>
  <c r="BH433"/>
  <c r="BG433"/>
  <c r="BF433"/>
  <c r="T433"/>
  <c r="R433"/>
  <c r="P433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20"/>
  <c r="BH420"/>
  <c r="BG420"/>
  <c r="BF420"/>
  <c r="T420"/>
  <c r="R420"/>
  <c r="P420"/>
  <c r="BI419"/>
  <c r="BH419"/>
  <c r="BG419"/>
  <c r="BF419"/>
  <c r="T419"/>
  <c r="R419"/>
  <c r="P419"/>
  <c r="BI418"/>
  <c r="BH418"/>
  <c r="BG418"/>
  <c r="BF418"/>
  <c r="T418"/>
  <c r="R418"/>
  <c r="P418"/>
  <c r="BI417"/>
  <c r="BH417"/>
  <c r="BG417"/>
  <c r="BF417"/>
  <c r="T417"/>
  <c r="R417"/>
  <c r="P417"/>
  <c r="BI415"/>
  <c r="BH415"/>
  <c r="BG415"/>
  <c r="BF415"/>
  <c r="T415"/>
  <c r="T414"/>
  <c r="R415"/>
  <c r="R414"/>
  <c r="P415"/>
  <c r="P414"/>
  <c r="BI413"/>
  <c r="BH413"/>
  <c r="BG413"/>
  <c r="BF413"/>
  <c r="T413"/>
  <c r="R413"/>
  <c r="P413"/>
  <c r="BI412"/>
  <c r="BH412"/>
  <c r="BG412"/>
  <c r="BF412"/>
  <c r="T412"/>
  <c r="R412"/>
  <c r="P412"/>
  <c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8"/>
  <c r="BH408"/>
  <c r="BG408"/>
  <c r="BF408"/>
  <c r="T408"/>
  <c r="R408"/>
  <c r="P408"/>
  <c r="BI407"/>
  <c r="BH407"/>
  <c r="BG407"/>
  <c r="BF407"/>
  <c r="T407"/>
  <c r="R407"/>
  <c r="P407"/>
  <c r="BI406"/>
  <c r="BH406"/>
  <c r="BG406"/>
  <c r="BF406"/>
  <c r="T406"/>
  <c r="R406"/>
  <c r="P406"/>
  <c r="BI405"/>
  <c r="BH405"/>
  <c r="BG405"/>
  <c r="BF405"/>
  <c r="T405"/>
  <c r="R405"/>
  <c r="P405"/>
  <c r="BI404"/>
  <c r="BH404"/>
  <c r="BG404"/>
  <c r="BF404"/>
  <c r="T404"/>
  <c r="R404"/>
  <c r="P404"/>
  <c r="BI403"/>
  <c r="BH403"/>
  <c r="BG403"/>
  <c r="BF403"/>
  <c r="T403"/>
  <c r="R403"/>
  <c r="P403"/>
  <c r="BI402"/>
  <c r="BH402"/>
  <c r="BG402"/>
  <c r="BF402"/>
  <c r="T402"/>
  <c r="R402"/>
  <c r="P402"/>
  <c r="BI401"/>
  <c r="BH401"/>
  <c r="BG401"/>
  <c r="BF401"/>
  <c r="T401"/>
  <c r="R401"/>
  <c r="P401"/>
  <c r="BI400"/>
  <c r="BH400"/>
  <c r="BG400"/>
  <c r="BF400"/>
  <c r="T400"/>
  <c r="R400"/>
  <c r="P400"/>
  <c r="BI399"/>
  <c r="BH399"/>
  <c r="BG399"/>
  <c r="BF399"/>
  <c r="T399"/>
  <c r="R399"/>
  <c r="P399"/>
  <c r="BI398"/>
  <c r="BH398"/>
  <c r="BG398"/>
  <c r="BF398"/>
  <c r="T398"/>
  <c r="R398"/>
  <c r="P398"/>
  <c r="BI397"/>
  <c r="BH397"/>
  <c r="BG397"/>
  <c r="BF397"/>
  <c r="T397"/>
  <c r="R397"/>
  <c r="P397"/>
  <c r="BI396"/>
  <c r="BH396"/>
  <c r="BG396"/>
  <c r="BF396"/>
  <c r="T396"/>
  <c r="R396"/>
  <c r="P396"/>
  <c r="BI395"/>
  <c r="BH395"/>
  <c r="BG395"/>
  <c r="BF395"/>
  <c r="T395"/>
  <c r="R395"/>
  <c r="P395"/>
  <c r="BI394"/>
  <c r="BH394"/>
  <c r="BG394"/>
  <c r="BF394"/>
  <c r="T394"/>
  <c r="R394"/>
  <c r="P394"/>
  <c r="BI393"/>
  <c r="BH393"/>
  <c r="BG393"/>
  <c r="BF393"/>
  <c r="T393"/>
  <c r="R393"/>
  <c r="P393"/>
  <c r="BI391"/>
  <c r="BH391"/>
  <c r="BG391"/>
  <c r="BF391"/>
  <c r="T391"/>
  <c r="R391"/>
  <c r="P391"/>
  <c r="BI390"/>
  <c r="BH390"/>
  <c r="BG390"/>
  <c r="BF390"/>
  <c r="T390"/>
  <c r="R390"/>
  <c r="P390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80"/>
  <c r="BH380"/>
  <c r="BG380"/>
  <c r="BF380"/>
  <c r="T380"/>
  <c r="R380"/>
  <c r="P380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72"/>
  <c r="BH372"/>
  <c r="BG372"/>
  <c r="BF372"/>
  <c r="T372"/>
  <c r="R372"/>
  <c r="P372"/>
  <c r="BI371"/>
  <c r="BH371"/>
  <c r="BG371"/>
  <c r="BF371"/>
  <c r="T371"/>
  <c r="R371"/>
  <c r="P371"/>
  <c r="BI369"/>
  <c r="BH369"/>
  <c r="BG369"/>
  <c r="BF369"/>
  <c r="T369"/>
  <c r="R369"/>
  <c r="P369"/>
  <c r="BI368"/>
  <c r="BH368"/>
  <c r="BG368"/>
  <c r="BF368"/>
  <c r="T368"/>
  <c r="R368"/>
  <c r="P368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0"/>
  <c r="BH350"/>
  <c r="BG350"/>
  <c r="BF350"/>
  <c r="T350"/>
  <c r="R350"/>
  <c r="P350"/>
  <c r="BI349"/>
  <c r="BH349"/>
  <c r="BG349"/>
  <c r="BF349"/>
  <c r="T349"/>
  <c r="R349"/>
  <c r="P349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6"/>
  <c r="BH286"/>
  <c r="BG286"/>
  <c r="BF286"/>
  <c r="T286"/>
  <c r="R286"/>
  <c r="P286"/>
  <c r="BI282"/>
  <c r="BH282"/>
  <c r="BG282"/>
  <c r="BF282"/>
  <c r="T282"/>
  <c r="R282"/>
  <c r="P282"/>
  <c r="BI280"/>
  <c r="BH280"/>
  <c r="BG280"/>
  <c r="BF280"/>
  <c r="T280"/>
  <c r="R280"/>
  <c r="P280"/>
  <c r="BI276"/>
  <c r="BH276"/>
  <c r="BG276"/>
  <c r="BF276"/>
  <c r="T276"/>
  <c r="R276"/>
  <c r="P276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9"/>
  <c r="BH219"/>
  <c r="BG219"/>
  <c r="BF219"/>
  <c r="T219"/>
  <c r="R219"/>
  <c r="P219"/>
  <c r="BI215"/>
  <c r="BH215"/>
  <c r="BG215"/>
  <c r="BF215"/>
  <c r="T215"/>
  <c r="R215"/>
  <c r="P215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1"/>
  <c r="BH151"/>
  <c r="BG151"/>
  <c r="BF151"/>
  <c r="T151"/>
  <c r="R151"/>
  <c r="P151"/>
  <c r="J145"/>
  <c r="J144"/>
  <c r="F142"/>
  <c r="E140"/>
  <c r="J90"/>
  <c r="J89"/>
  <c r="F87"/>
  <c r="E85"/>
  <c r="J16"/>
  <c r="E16"/>
  <c r="F90"/>
  <c r="J15"/>
  <c r="J13"/>
  <c r="E13"/>
  <c r="F144"/>
  <c r="J12"/>
  <c r="J10"/>
  <c r="J87"/>
  <c i="1" r="L90"/>
  <c r="AM90"/>
  <c r="AM89"/>
  <c r="L89"/>
  <c r="AM87"/>
  <c r="L87"/>
  <c r="L85"/>
  <c r="L84"/>
  <c i="2" r="J489"/>
  <c r="J451"/>
  <c r="BK354"/>
  <c r="J193"/>
  <c r="BK361"/>
  <c r="BK206"/>
  <c r="BK373"/>
  <c r="J312"/>
  <c r="BK268"/>
  <c r="BK364"/>
  <c r="J205"/>
  <c r="BK420"/>
  <c r="BK372"/>
  <c r="BK335"/>
  <c r="J263"/>
  <c r="BK417"/>
  <c r="J368"/>
  <c r="BK248"/>
  <c r="J174"/>
  <c r="BK393"/>
  <c r="J271"/>
  <c r="J359"/>
  <c r="BK273"/>
  <c r="BK236"/>
  <c r="BK383"/>
  <c r="BK344"/>
  <c r="BK328"/>
  <c r="BK205"/>
  <c r="BK495"/>
  <c r="J488"/>
  <c r="BK445"/>
  <c r="BK368"/>
  <c r="J253"/>
  <c r="J405"/>
  <c r="J364"/>
  <c r="J459"/>
  <c r="J411"/>
  <c r="BK350"/>
  <c r="J466"/>
  <c r="J380"/>
  <c r="J334"/>
  <c r="J168"/>
  <c r="BK324"/>
  <c r="J210"/>
  <c r="J409"/>
  <c r="BK322"/>
  <c r="BK398"/>
  <c r="J280"/>
  <c r="J234"/>
  <c r="BK349"/>
  <c r="BK220"/>
  <c r="BK358"/>
  <c r="BK234"/>
  <c r="BK276"/>
  <c r="BK362"/>
  <c r="J491"/>
  <c r="J420"/>
  <c r="J468"/>
  <c r="J408"/>
  <c r="J296"/>
  <c r="BK257"/>
  <c r="J203"/>
  <c r="BK443"/>
  <c r="BK336"/>
  <c r="J309"/>
  <c r="J412"/>
  <c r="J387"/>
  <c r="BK339"/>
  <c r="BK231"/>
  <c r="J415"/>
  <c r="BK384"/>
  <c r="J343"/>
  <c r="BK468"/>
  <c r="J439"/>
  <c r="J365"/>
  <c r="J310"/>
  <c r="BK190"/>
  <c r="BK451"/>
  <c r="BK404"/>
  <c r="J341"/>
  <c r="BK264"/>
  <c r="BK178"/>
  <c r="BK363"/>
  <c r="J404"/>
  <c r="BK193"/>
  <c r="J421"/>
  <c r="J330"/>
  <c r="J396"/>
  <c r="J305"/>
  <c r="BK240"/>
  <c r="J372"/>
  <c r="BK251"/>
  <c r="J369"/>
  <c r="J322"/>
  <c r="J266"/>
  <c r="BK357"/>
  <c r="BK317"/>
  <c r="J485"/>
  <c r="J447"/>
  <c r="BK485"/>
  <c r="BK454"/>
  <c r="BK291"/>
  <c r="J248"/>
  <c r="J464"/>
  <c r="BK386"/>
  <c r="J318"/>
  <c r="BK282"/>
  <c r="BK419"/>
  <c r="J399"/>
  <c r="J360"/>
  <c r="BK271"/>
  <c r="BK437"/>
  <c r="BK406"/>
  <c r="J383"/>
  <c r="BK464"/>
  <c r="BK427"/>
  <c r="J382"/>
  <c r="J229"/>
  <c r="BK434"/>
  <c r="J393"/>
  <c r="BK330"/>
  <c r="J247"/>
  <c r="BK411"/>
  <c r="BK441"/>
  <c r="J238"/>
  <c r="J170"/>
  <c r="BK359"/>
  <c r="BK179"/>
  <c r="BK307"/>
  <c r="J264"/>
  <c r="BK183"/>
  <c r="BK401"/>
  <c r="BK253"/>
  <c r="BK155"/>
  <c r="J326"/>
  <c r="J215"/>
  <c r="BK288"/>
  <c r="J201"/>
  <c r="J319"/>
  <c r="J298"/>
  <c r="J486"/>
  <c r="BK486"/>
  <c r="BK447"/>
  <c r="J276"/>
  <c r="J473"/>
  <c r="J445"/>
  <c r="BK381"/>
  <c r="BK314"/>
  <c r="BK165"/>
  <c r="J400"/>
  <c r="BK294"/>
  <c r="BK238"/>
  <c r="J418"/>
  <c r="BK388"/>
  <c r="BK473"/>
  <c r="BK323"/>
  <c r="BK197"/>
  <c r="J429"/>
  <c r="J339"/>
  <c r="J219"/>
  <c r="J443"/>
  <c r="J243"/>
  <c r="BK223"/>
  <c r="BK345"/>
  <c r="BK219"/>
  <c r="J231"/>
  <c r="BK329"/>
  <c r="BK246"/>
  <c r="BK312"/>
  <c r="BK456"/>
  <c r="BK399"/>
  <c r="BK346"/>
  <c r="BK270"/>
  <c r="J228"/>
  <c r="J315"/>
  <c r="BK239"/>
  <c r="J155"/>
  <c r="J347"/>
  <c r="J181"/>
  <c r="J323"/>
  <c r="BK290"/>
  <c r="BK195"/>
  <c r="BK325"/>
  <c r="BK227"/>
  <c r="BK347"/>
  <c r="J294"/>
  <c r="J483"/>
  <c r="J495"/>
  <c r="J475"/>
  <c r="J398"/>
  <c r="J289"/>
  <c r="J242"/>
  <c r="J454"/>
  <c r="J376"/>
  <c r="J313"/>
  <c r="BK161"/>
  <c r="J402"/>
  <c r="BK369"/>
  <c r="J304"/>
  <c r="BK458"/>
  <c r="J423"/>
  <c r="BK397"/>
  <c r="BK371"/>
  <c r="J336"/>
  <c r="J388"/>
  <c r="J251"/>
  <c r="BK470"/>
  <c r="BK172"/>
  <c r="BK391"/>
  <c r="BK250"/>
  <c r="BK333"/>
  <c r="J286"/>
  <c r="BK243"/>
  <c r="BK332"/>
  <c r="J256"/>
  <c r="BK318"/>
  <c r="BK304"/>
  <c r="J460"/>
  <c r="J434"/>
  <c r="BK400"/>
  <c r="J344"/>
  <c r="BK460"/>
  <c r="J361"/>
  <c r="J236"/>
  <c r="BK439"/>
  <c r="J377"/>
  <c r="J303"/>
  <c r="BK176"/>
  <c r="BK380"/>
  <c r="J417"/>
  <c r="J190"/>
  <c r="BK423"/>
  <c r="J325"/>
  <c r="BK390"/>
  <c r="J292"/>
  <c r="BK203"/>
  <c r="BK157"/>
  <c r="J337"/>
  <c r="J381"/>
  <c r="J324"/>
  <c r="J165"/>
  <c r="J321"/>
  <c r="J206"/>
  <c r="BK337"/>
  <c r="BK254"/>
  <c r="J476"/>
  <c r="BK491"/>
  <c r="BK476"/>
  <c r="J433"/>
  <c r="J308"/>
  <c r="BK258"/>
  <c r="BK475"/>
  <c r="BK382"/>
  <c r="J332"/>
  <c r="BK201"/>
  <c r="BK403"/>
  <c r="J371"/>
  <c r="BK321"/>
  <c r="J453"/>
  <c r="J314"/>
  <c r="BK453"/>
  <c r="J391"/>
  <c r="BK316"/>
  <c r="J436"/>
  <c r="BK387"/>
  <c r="BK375"/>
  <c r="J223"/>
  <c r="J394"/>
  <c r="BK266"/>
  <c r="J199"/>
  <c r="BK300"/>
  <c r="J257"/>
  <c r="J151"/>
  <c r="BK353"/>
  <c r="J246"/>
  <c r="BK378"/>
  <c r="BK327"/>
  <c r="BK242"/>
  <c r="J363"/>
  <c r="BK478"/>
  <c r="BK489"/>
  <c r="J462"/>
  <c r="J373"/>
  <c r="BK260"/>
  <c r="J470"/>
  <c r="J456"/>
  <c r="J375"/>
  <c r="J254"/>
  <c r="BK405"/>
  <c r="J374"/>
  <c r="J335"/>
  <c r="BK280"/>
  <c r="BK449"/>
  <c r="J379"/>
  <c r="BK309"/>
  <c r="BK256"/>
  <c r="BK415"/>
  <c r="BK433"/>
  <c r="J225"/>
  <c r="BK151"/>
  <c r="J346"/>
  <c r="BK215"/>
  <c r="BK488"/>
  <c r="J449"/>
  <c r="J478"/>
  <c r="BK412"/>
  <c r="BK340"/>
  <c r="J273"/>
  <c r="BK185"/>
  <c r="BK459"/>
  <c r="J333"/>
  <c r="J166"/>
  <c r="J407"/>
  <c r="BK385"/>
  <c r="J345"/>
  <c r="BK421"/>
  <c r="J410"/>
  <c r="J406"/>
  <c r="J390"/>
  <c r="J261"/>
  <c r="BK410"/>
  <c r="J358"/>
  <c r="J306"/>
  <c r="BK225"/>
  <c r="BK407"/>
  <c r="BK418"/>
  <c r="J208"/>
  <c r="BK413"/>
  <c r="BK334"/>
  <c r="J260"/>
  <c r="BK308"/>
  <c r="J268"/>
  <c r="J179"/>
  <c r="J384"/>
  <c r="J317"/>
  <c r="J185"/>
  <c r="J354"/>
  <c r="BK306"/>
  <c r="J197"/>
  <c r="J316"/>
  <c r="J157"/>
  <c r="BK315"/>
  <c r="BK208"/>
  <c r="BK484"/>
  <c r="BK409"/>
  <c r="J288"/>
  <c r="BK462"/>
  <c r="J385"/>
  <c r="BK319"/>
  <c r="J274"/>
  <c r="BK425"/>
  <c r="J395"/>
  <c r="BK305"/>
  <c r="BK396"/>
  <c r="J484"/>
  <c r="J419"/>
  <c r="BK483"/>
  <c r="J458"/>
  <c r="BK365"/>
  <c r="BK274"/>
  <c r="J239"/>
  <c r="BK402"/>
  <c r="J349"/>
  <c i="1" r="AS94"/>
  <c i="2" r="J386"/>
  <c r="J342"/>
  <c r="BK286"/>
  <c r="J355"/>
  <c r="BK170"/>
  <c r="J437"/>
  <c r="BK394"/>
  <c r="BK366"/>
  <c r="J290"/>
  <c r="J441"/>
  <c r="BK313"/>
  <c r="J258"/>
  <c r="J176"/>
  <c r="J366"/>
  <c r="BK303"/>
  <c r="J183"/>
  <c r="J353"/>
  <c r="BK292"/>
  <c r="J362"/>
  <c r="BK360"/>
  <c r="BK343"/>
  <c r="J195"/>
  <c r="J480"/>
  <c r="J425"/>
  <c r="BK480"/>
  <c r="BK466"/>
  <c r="BK376"/>
  <c r="BK263"/>
  <c r="J357"/>
  <c r="BK261"/>
  <c r="BK436"/>
  <c r="J401"/>
  <c r="BK379"/>
  <c r="J240"/>
  <c r="BK429"/>
  <c r="BK228"/>
  <c r="BK168"/>
  <c r="BK395"/>
  <c r="J397"/>
  <c r="BK296"/>
  <c r="BK247"/>
  <c r="J178"/>
  <c r="J329"/>
  <c r="J172"/>
  <c r="BK341"/>
  <c r="J291"/>
  <c r="BK374"/>
  <c r="BK310"/>
  <c r="J340"/>
  <c r="BK326"/>
  <c r="J220"/>
  <c r="BK408"/>
  <c r="BK289"/>
  <c r="BK342"/>
  <c r="J378"/>
  <c r="J282"/>
  <c r="J427"/>
  <c r="BK229"/>
  <c r="J403"/>
  <c r="J413"/>
  <c r="J227"/>
  <c r="BK166"/>
  <c r="BK355"/>
  <c r="BK298"/>
  <c r="J327"/>
  <c r="J270"/>
  <c r="BK199"/>
  <c r="J161"/>
  <c r="J350"/>
  <c r="J250"/>
  <c r="BK377"/>
  <c r="J300"/>
  <c r="BK181"/>
  <c r="J328"/>
  <c r="BK210"/>
  <c r="J307"/>
  <c r="BK174"/>
  <c l="1" r="BK233"/>
  <c r="J233"/>
  <c r="J99"/>
  <c r="T192"/>
  <c r="T245"/>
  <c r="P192"/>
  <c r="R245"/>
  <c r="T279"/>
  <c r="R320"/>
  <c r="T150"/>
  <c r="P233"/>
  <c r="R279"/>
  <c r="BK311"/>
  <c r="J311"/>
  <c r="J108"/>
  <c r="R338"/>
  <c r="BK222"/>
  <c r="J222"/>
  <c r="J98"/>
  <c r="T259"/>
  <c r="BK302"/>
  <c r="J302"/>
  <c r="J107"/>
  <c r="BK356"/>
  <c r="J356"/>
  <c r="J115"/>
  <c r="T367"/>
  <c r="T233"/>
  <c r="R255"/>
  <c r="P302"/>
  <c r="T311"/>
  <c r="R331"/>
  <c r="R352"/>
  <c r="P370"/>
  <c r="R389"/>
  <c r="BK416"/>
  <c r="J416"/>
  <c r="J121"/>
  <c r="R150"/>
  <c r="P245"/>
  <c r="BK279"/>
  <c r="J279"/>
  <c r="J104"/>
  <c r="P311"/>
  <c r="P331"/>
  <c r="P348"/>
  <c r="BK352"/>
  <c r="R392"/>
  <c r="BK192"/>
  <c r="J192"/>
  <c r="J97"/>
  <c r="R233"/>
  <c r="P279"/>
  <c r="P320"/>
  <c r="P338"/>
  <c r="R356"/>
  <c r="T392"/>
  <c r="R416"/>
  <c r="R450"/>
  <c r="P150"/>
  <c r="T222"/>
  <c r="BK255"/>
  <c r="J255"/>
  <c r="J101"/>
  <c r="T302"/>
  <c r="BK338"/>
  <c r="J338"/>
  <c r="J111"/>
  <c r="P356"/>
  <c r="R367"/>
  <c r="T370"/>
  <c r="P389"/>
  <c r="T416"/>
  <c r="BK450"/>
  <c r="J450"/>
  <c r="J123"/>
  <c r="P472"/>
  <c r="BK150"/>
  <c r="R222"/>
  <c r="R259"/>
  <c r="T295"/>
  <c r="R311"/>
  <c r="BK348"/>
  <c r="J348"/>
  <c r="J112"/>
  <c r="T356"/>
  <c r="R370"/>
  <c r="T389"/>
  <c r="T422"/>
  <c r="BK467"/>
  <c r="J467"/>
  <c r="J124"/>
  <c r="T467"/>
  <c r="P487"/>
  <c r="BK245"/>
  <c r="J245"/>
  <c r="J100"/>
  <c r="T255"/>
  <c r="P295"/>
  <c r="BK320"/>
  <c r="J320"/>
  <c r="J109"/>
  <c r="T331"/>
  <c r="R348"/>
  <c r="P352"/>
  <c r="BK392"/>
  <c r="J392"/>
  <c r="J119"/>
  <c r="P416"/>
  <c r="T450"/>
  <c r="P467"/>
  <c r="R472"/>
  <c r="P482"/>
  <c r="T482"/>
  <c r="T487"/>
  <c r="BK490"/>
  <c r="J490"/>
  <c r="J130"/>
  <c r="R192"/>
  <c r="BK259"/>
  <c r="J259"/>
  <c r="J102"/>
  <c r="R295"/>
  <c r="T338"/>
  <c r="BK370"/>
  <c r="J370"/>
  <c r="J117"/>
  <c r="BK422"/>
  <c r="J422"/>
  <c r="J122"/>
  <c r="P450"/>
  <c r="R467"/>
  <c r="R482"/>
  <c r="R487"/>
  <c r="P490"/>
  <c r="P222"/>
  <c r="P259"/>
  <c r="T320"/>
  <c r="T352"/>
  <c r="T351"/>
  <c r="P367"/>
  <c r="BK389"/>
  <c r="J389"/>
  <c r="J118"/>
  <c r="R422"/>
  <c r="T472"/>
  <c r="BK482"/>
  <c r="J482"/>
  <c r="J128"/>
  <c r="BK487"/>
  <c r="J487"/>
  <c r="J129"/>
  <c r="R490"/>
  <c r="P255"/>
  <c r="BK295"/>
  <c r="J295"/>
  <c r="J105"/>
  <c r="R302"/>
  <c r="R301"/>
  <c r="BK331"/>
  <c r="J331"/>
  <c r="J110"/>
  <c r="T348"/>
  <c r="BK367"/>
  <c r="J367"/>
  <c r="J116"/>
  <c r="P392"/>
  <c r="P422"/>
  <c r="BK472"/>
  <c r="J472"/>
  <c r="J125"/>
  <c r="T490"/>
  <c r="BK414"/>
  <c r="J414"/>
  <c r="J120"/>
  <c r="BK479"/>
  <c r="J479"/>
  <c r="J126"/>
  <c r="BE176"/>
  <c r="BE185"/>
  <c r="BE220"/>
  <c r="BE239"/>
  <c r="BE256"/>
  <c r="BE261"/>
  <c r="BE264"/>
  <c r="BE273"/>
  <c r="BE327"/>
  <c r="BE337"/>
  <c r="BE353"/>
  <c r="BE355"/>
  <c r="BE183"/>
  <c r="BE246"/>
  <c r="BE271"/>
  <c r="BE313"/>
  <c r="BE317"/>
  <c r="BE322"/>
  <c r="BE339"/>
  <c r="BE340"/>
  <c r="BE346"/>
  <c r="BE354"/>
  <c r="BE365"/>
  <c r="F145"/>
  <c r="BE174"/>
  <c r="BE178"/>
  <c r="BE208"/>
  <c r="BE223"/>
  <c r="BE228"/>
  <c r="BE243"/>
  <c r="BE307"/>
  <c r="BE308"/>
  <c r="BE319"/>
  <c r="BE330"/>
  <c r="BE350"/>
  <c r="BE363"/>
  <c r="BE384"/>
  <c r="BE390"/>
  <c r="F89"/>
  <c r="J142"/>
  <c r="BE166"/>
  <c r="BE168"/>
  <c r="BE193"/>
  <c r="BE215"/>
  <c r="BE234"/>
  <c r="BE270"/>
  <c r="BE315"/>
  <c r="BE323"/>
  <c r="BE332"/>
  <c r="BE341"/>
  <c r="BE360"/>
  <c r="BE364"/>
  <c r="BE375"/>
  <c r="BE397"/>
  <c r="BE195"/>
  <c r="BE210"/>
  <c r="BE260"/>
  <c r="BE263"/>
  <c r="BE286"/>
  <c r="BE294"/>
  <c r="BE310"/>
  <c r="BE314"/>
  <c r="BE318"/>
  <c r="BE324"/>
  <c r="BE342"/>
  <c r="BE345"/>
  <c r="BE349"/>
  <c r="BE376"/>
  <c r="BE401"/>
  <c r="BE403"/>
  <c r="BE413"/>
  <c r="BE206"/>
  <c r="BE242"/>
  <c r="BE247"/>
  <c r="BE254"/>
  <c r="BE280"/>
  <c r="BE289"/>
  <c r="BE306"/>
  <c r="BE312"/>
  <c r="BE335"/>
  <c r="BE347"/>
  <c r="BE366"/>
  <c r="BE383"/>
  <c r="BE386"/>
  <c r="BE396"/>
  <c r="BE412"/>
  <c r="BE427"/>
  <c r="BE480"/>
  <c r="BE157"/>
  <c r="BE231"/>
  <c r="BE368"/>
  <c r="BE379"/>
  <c r="BE405"/>
  <c r="BE290"/>
  <c r="BE291"/>
  <c r="BE296"/>
  <c r="BE303"/>
  <c r="BE309"/>
  <c r="BE373"/>
  <c r="BE382"/>
  <c r="BE385"/>
  <c r="BE393"/>
  <c r="BE398"/>
  <c r="BE404"/>
  <c r="BE408"/>
  <c r="BE418"/>
  <c r="BE179"/>
  <c r="BE190"/>
  <c r="BE240"/>
  <c r="BE248"/>
  <c r="BE251"/>
  <c r="BE276"/>
  <c r="BE282"/>
  <c r="BE304"/>
  <c r="BE344"/>
  <c r="BE359"/>
  <c r="BE361"/>
  <c r="BE395"/>
  <c r="BE417"/>
  <c r="BE419"/>
  <c r="BE423"/>
  <c r="BE436"/>
  <c r="BE447"/>
  <c r="BE468"/>
  <c r="BE165"/>
  <c r="BE181"/>
  <c r="BE199"/>
  <c r="BE238"/>
  <c r="BE253"/>
  <c r="BE274"/>
  <c r="BE300"/>
  <c r="BE305"/>
  <c r="BE316"/>
  <c r="BE325"/>
  <c r="BE357"/>
  <c r="BE369"/>
  <c r="BE429"/>
  <c r="BE437"/>
  <c r="BE449"/>
  <c r="BE334"/>
  <c r="BE372"/>
  <c r="BE378"/>
  <c r="BE394"/>
  <c r="BE411"/>
  <c r="BE445"/>
  <c r="BE451"/>
  <c r="BE454"/>
  <c r="BE456"/>
  <c r="BE495"/>
  <c r="BE250"/>
  <c r="BE258"/>
  <c r="BE288"/>
  <c r="BE329"/>
  <c r="BE358"/>
  <c r="BE362"/>
  <c r="BE380"/>
  <c r="BE406"/>
  <c r="BE433"/>
  <c r="BE434"/>
  <c r="BE443"/>
  <c r="BE453"/>
  <c r="BE151"/>
  <c r="BE170"/>
  <c r="BE203"/>
  <c r="BE229"/>
  <c r="BE257"/>
  <c r="BE321"/>
  <c r="BE326"/>
  <c r="BE328"/>
  <c r="BE343"/>
  <c r="BE371"/>
  <c r="BE387"/>
  <c r="BE388"/>
  <c r="BE399"/>
  <c r="BE400"/>
  <c r="BE407"/>
  <c r="BE409"/>
  <c r="BE420"/>
  <c r="BE459"/>
  <c r="BE460"/>
  <c r="BE466"/>
  <c r="BE473"/>
  <c r="BE475"/>
  <c r="BE476"/>
  <c r="BE155"/>
  <c r="BE161"/>
  <c r="BE172"/>
  <c r="BE197"/>
  <c r="BE201"/>
  <c r="BE205"/>
  <c r="BE219"/>
  <c r="BE225"/>
  <c r="BE227"/>
  <c r="BE236"/>
  <c r="BE266"/>
  <c r="BE268"/>
  <c r="BE292"/>
  <c r="BE298"/>
  <c r="BE333"/>
  <c r="BE336"/>
  <c r="BE374"/>
  <c r="BE377"/>
  <c r="BE381"/>
  <c r="BE391"/>
  <c r="BE402"/>
  <c r="BE410"/>
  <c r="BE415"/>
  <c r="BE425"/>
  <c r="BE470"/>
  <c r="BE485"/>
  <c r="BE486"/>
  <c r="BE489"/>
  <c r="BE491"/>
  <c r="BE421"/>
  <c r="BE439"/>
  <c r="BE441"/>
  <c r="BE458"/>
  <c r="BE462"/>
  <c r="BE464"/>
  <c r="BE478"/>
  <c r="BE483"/>
  <c r="BE484"/>
  <c r="BE488"/>
  <c r="F32"/>
  <c i="1" r="BA95"/>
  <c r="BA94"/>
  <c r="W30"/>
  <c i="2" r="J32"/>
  <c i="1" r="AW95"/>
  <c i="2" r="F35"/>
  <c i="1" r="BD95"/>
  <c r="BD94"/>
  <c r="W33"/>
  <c i="2" r="F34"/>
  <c i="1" r="BC95"/>
  <c r="BC94"/>
  <c r="AY94"/>
  <c i="2" r="F33"/>
  <c i="1" r="BB95"/>
  <c r="BB94"/>
  <c r="AX94"/>
  <c i="2" l="1" r="P351"/>
  <c r="R481"/>
  <c r="T481"/>
  <c r="BK149"/>
  <c r="T301"/>
  <c r="R149"/>
  <c r="T149"/>
  <c r="P149"/>
  <c r="R351"/>
  <c r="T278"/>
  <c r="P481"/>
  <c r="BK351"/>
  <c r="J351"/>
  <c r="J113"/>
  <c r="P301"/>
  <c r="P278"/>
  <c r="R278"/>
  <c r="J150"/>
  <c r="J96"/>
  <c r="J352"/>
  <c r="J114"/>
  <c r="BK301"/>
  <c r="J301"/>
  <c r="J106"/>
  <c r="BK481"/>
  <c r="J481"/>
  <c r="J127"/>
  <c i="1" r="W31"/>
  <c r="W32"/>
  <c i="2" r="J31"/>
  <c i="1" r="AV95"/>
  <c r="AT95"/>
  <c r="AW94"/>
  <c r="AK30"/>
  <c i="2" r="F31"/>
  <c i="1" r="AZ95"/>
  <c r="AZ94"/>
  <c r="AV94"/>
  <c r="AK29"/>
  <c i="2" l="1" r="P148"/>
  <c i="1" r="AU95"/>
  <c i="2" r="R148"/>
  <c r="T148"/>
  <c r="BK278"/>
  <c r="J278"/>
  <c r="J103"/>
  <c r="J149"/>
  <c r="J95"/>
  <c i="1" r="AU94"/>
  <c r="AT94"/>
  <c r="W29"/>
  <c i="2" l="1" r="BK148"/>
  <c r="J148"/>
  <c r="J94"/>
  <c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<sst xmlns="http://schemas.openxmlformats.org/spreadsheetml/2006/main">
  <si>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</si>
  <si>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</si>
  <si>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</si>
  <si>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</si>
  <si>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</si>
  <si>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{94489bab-9e31-439a-a212-9f1032b8ed74}</t>
  </si>
  <si>
    <t>0,01</t>
  </si>
  <si>
    <t>21</t>
  </si>
  <si>
    <t>1</t>
  </si>
  <si>
    <t>15</t>
  </si>
  <si>
    <t>REKAPITULACE STAVBY</t>
  </si>
  <si>
    <t xml:space="preserve">v ---  níže se nacházejí doplnkové a pomocné údaje k sestavám  --- v</t>
  </si>
  <si>
    <t>Návod na vyplnění</t>
  </si>
  <si>
    <t>Kód:</t>
  </si>
  <si>
    <t>20211115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</si>
  <si>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</si>
  <si>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</si>
  <si>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Přístřešek pro posyp v areálu SILNICE LK a.s. v Hrabačově</t>
  </si>
  <si>
    <t>KSO:</t>
  </si>
  <si>
    <t>CC-CZ:</t>
  </si>
  <si>
    <t>Místo:</t>
  </si>
  <si>
    <t xml:space="preserve"> </t>
  </si>
  <si>
    <t>Datum:</t>
  </si>
  <si>
    <t>15. 11. 2021</t>
  </si>
  <si>
    <t>Zadavatel:</t>
  </si>
  <si>
    <t>IČ:</t>
  </si>
  <si>
    <t>0,1</t>
  </si>
  <si>
    <t>DIČ:</t>
  </si>
  <si>
    <t>Uchazeč:</t>
  </si>
  <si>
    <t>Vyplň údaj</t>
  </si>
  <si>
    <t>Projektant:</t>
  </si>
  <si>
    <t>Ing. Aleš Kožnar</t>
  </si>
  <si>
    <t>True</t>
  </si>
  <si>
    <t>Zpracovatel:</t>
  </si>
  <si>
    <t>Ing. Roman Charvát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</si>
  <si>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</si>
  <si>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</si>
  <si>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</si>
  <si>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</si>
  <si>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</si>
  <si>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</si>
  <si>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</si>
  <si>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</si>
  <si>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</si>
  <si>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</si>
  <si>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</si>
  <si>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</si>
  <si>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</si>
  <si>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</si>
  <si>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</si>
  <si>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</si>
  <si>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</si>
  <si>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</si>
  <si>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</si>
  <si>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</si>
  <si>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</si>
  <si>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</si>
  <si>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</si>
  <si>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</si>
  <si>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</si>
  <si>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</si>
  <si>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</si>
  <si>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</si>
  <si>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</si>
  <si>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</si>
  <si>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</si>
  <si>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</si>
  <si>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</si>
  <si>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</si>
  <si>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</si>
  <si>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</si>
  <si>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</si>
  <si>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</si>
  <si>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</si>
  <si>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</si>
  <si>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</si>
  <si>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</si>
  <si>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</si>
  <si>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</si>
  <si>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</si>
  <si>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</si>
  <si>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</si>
  <si>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</si>
  <si>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</si>
  <si>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</si>
  <si>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</si>
  <si>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</si>
  <si>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</si>
  <si>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</si>
  <si>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</si>
  <si>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</si>
  <si>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</si>
  <si>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</si>
  <si>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</si>
  <si>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</si>
  <si>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</si>
  <si>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</si>
  <si>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</si>
  <si>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>PSV - Práce a dodávky PSV</t>
  </si>
  <si>
    <t xml:space="preserve">    711 - Izolace proti vodě, vlhkosti a plynům</t>
  </si>
  <si>
    <t xml:space="preserve">    713 - Izolace tepelné</t>
  </si>
  <si>
    <t xml:space="preserve">    726 - Zdravotechnika</t>
  </si>
  <si>
    <t xml:space="preserve">      720 - Trubní materiál</t>
  </si>
  <si>
    <t xml:space="preserve">      721 - Šachty</t>
  </si>
  <si>
    <t xml:space="preserve">      722 - Šachta pro zpětnou klapku</t>
  </si>
  <si>
    <t xml:space="preserve">      723 - Uliční vpusť</t>
  </si>
  <si>
    <t xml:space="preserve">      724 - Odlučovač lehkých kapalin</t>
  </si>
  <si>
    <t xml:space="preserve">      725 - Lapač střešních splavenin</t>
  </si>
  <si>
    <t xml:space="preserve">    740 - Elektromontáže</t>
  </si>
  <si>
    <t xml:space="preserve">      741 - Kabelový pilíř SR 402</t>
  </si>
  <si>
    <t xml:space="preserve">      742 - Elektro rozvaděč R.21</t>
  </si>
  <si>
    <t xml:space="preserve">      743 - Zásuvková rozvodnice /4x230V, 1x400V-16A, 1x400V-32A/, IP66</t>
  </si>
  <si>
    <t xml:space="preserve">      744 - Kabelové rozvody</t>
  </si>
  <si>
    <t xml:space="preserve">      745 - Elektroinstalační materiál, spínací prvky, zásuvky</t>
  </si>
  <si>
    <t xml:space="preserve">      746 - Hromosvod</t>
  </si>
  <si>
    <t xml:space="preserve">      747 - Funkční zkoušky - ELEKTRO</t>
  </si>
  <si>
    <t xml:space="preserve">      748 - Svítidla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</si>
  <si>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</si>
  <si>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</si>
  <si>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</si>
  <si>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783 - Dokončovací práce - nátěry</t>
  </si>
  <si>
    <t xml:space="preserve">    789 - Povrchové úpravy ocelových konstrukcí a technologických zařízení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</si>
  <si>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</si>
  <si>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</si>
  <si>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</si>
  <si>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</si>
  <si>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</si>
  <si>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</si>
  <si>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</si>
  <si>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</si>
  <si>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</si>
  <si>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</si>
  <si>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</si>
  <si>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</si>
  <si>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</si>
  <si>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</si>
  <si>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</si>
  <si>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</si>
  <si>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</si>
  <si>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</si>
  <si>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</si>
  <si>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</si>
  <si>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</si>
  <si>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223</t>
  </si>
  <si>
    <t>K</t>
  </si>
  <si>
    <t>122351105</t>
  </si>
  <si>
    <t>Odkopávky a prokopávky nezapažené v hornině třídy těžitelnosti II, skupiny 4 objem do 1000 m3 strojně</t>
  </si>
  <si>
    <t>m3</t>
  </si>
  <si>
    <t>CS ÚRS 2021 01</t>
  </si>
  <si>
    <t>4</t>
  </si>
  <si>
    <t>-1409071559</t>
  </si>
  <si>
    <t>VV</t>
  </si>
  <si>
    <t>2*14*0,5*50</t>
  </si>
  <si>
    <t>0,5*(600+140)</t>
  </si>
  <si>
    <t>Součet</t>
  </si>
  <si>
    <t>224</t>
  </si>
  <si>
    <t>131351103</t>
  </si>
  <si>
    <t>Hloubení jam nezapažených v hornině třídy těžitelnosti II, skupiny 4 objem do 100 m3 strojně</t>
  </si>
  <si>
    <t>686392289</t>
  </si>
  <si>
    <t>"odlučovač ropných látek" 1,5*2,7*2</t>
  </si>
  <si>
    <t>225</t>
  </si>
  <si>
    <t>132351103</t>
  </si>
  <si>
    <t xml:space="preserve">Hloubení rýh nezapažených  š do 800 mm v hornině třídy těžitelnosti II, skupiny 4 objem do 100 m3 strojně</t>
  </si>
  <si>
    <t>1789885250</t>
  </si>
  <si>
    <t>"kabel elektro" 1*0,4</t>
  </si>
  <si>
    <t>"dešťová kanalizace" 113*1,2*0,6+96*1,4*0,6</t>
  </si>
  <si>
    <t>230</t>
  </si>
  <si>
    <t>132354103</t>
  </si>
  <si>
    <t>Hloubení rýh zapažených š do 800 mm v hornině třídy těžitelnosti II, skupiny 4 objem do 100 m3 strojně</t>
  </si>
  <si>
    <t>891928071</t>
  </si>
  <si>
    <t>"základy" 0,75*1,8*(14,5*2+48+12)+0,65*2*2*2</t>
  </si>
  <si>
    <t>"nepřesnost výkopu" 12,5</t>
  </si>
  <si>
    <t>5</t>
  </si>
  <si>
    <t>153111115</t>
  </si>
  <si>
    <t>Podélné řezání ocelových zaberaněných štětovnic z terénu</t>
  </si>
  <si>
    <t>m</t>
  </si>
  <si>
    <t>-298736307</t>
  </si>
  <si>
    <t>6</t>
  </si>
  <si>
    <t>153112111</t>
  </si>
  <si>
    <t>Nastražení ocelových štětovnic dl do 10 m ve standardních podmínkách z terénu</t>
  </si>
  <si>
    <t>m2</t>
  </si>
  <si>
    <t>109386501</t>
  </si>
  <si>
    <t>50*4</t>
  </si>
  <si>
    <t>7</t>
  </si>
  <si>
    <t>153112121</t>
  </si>
  <si>
    <t>Zaberanění ocelových štětovnic na dl do 4 m ve standardních podmínkách z terénu</t>
  </si>
  <si>
    <t>322481074</t>
  </si>
  <si>
    <t>8</t>
  </si>
  <si>
    <t>M</t>
  </si>
  <si>
    <t>15920320</t>
  </si>
  <si>
    <t>štětovnice ocelová dl 4 m</t>
  </si>
  <si>
    <t>t</t>
  </si>
  <si>
    <t>-1795419185</t>
  </si>
  <si>
    <t>200,00*0,155</t>
  </si>
  <si>
    <t>226</t>
  </si>
  <si>
    <t>162751137</t>
  </si>
  <si>
    <t>Vodorovné přemístění do 10000 m výkopku/sypaniny z horniny třídy těžitelnosti II, skupiny 4 a 5</t>
  </si>
  <si>
    <t>-1413350186</t>
  </si>
  <si>
    <t>1070+137,85+8,1+67,66</t>
  </si>
  <si>
    <t>227</t>
  </si>
  <si>
    <t>162751139</t>
  </si>
  <si>
    <t>Příplatek k vodorovnému přemístění výkopku/sypaniny z horniny třídy těžitelnosti II, skupiny 4 a 5 ZKD 1000 m přes 10000 m</t>
  </si>
  <si>
    <t>364924306</t>
  </si>
  <si>
    <t>1283,61*15</t>
  </si>
  <si>
    <t>229</t>
  </si>
  <si>
    <t>171201221</t>
  </si>
  <si>
    <t>Poplatek za uložení na skládce (skládkovné) zeminy a kamení kód odpadu 17 05 04</t>
  </si>
  <si>
    <t>-801116794</t>
  </si>
  <si>
    <t>1283,61*1,9</t>
  </si>
  <si>
    <t>228</t>
  </si>
  <si>
    <t>171251201</t>
  </si>
  <si>
    <t>Uložení sypaniny na skládky nebo meziskládky</t>
  </si>
  <si>
    <t>-633174168</t>
  </si>
  <si>
    <t>13</t>
  </si>
  <si>
    <t>174101101</t>
  </si>
  <si>
    <t>Zásyp jam, šachet rýh nebo kolem objektů sypaninou se zhutněním</t>
  </si>
  <si>
    <t>-632153241</t>
  </si>
  <si>
    <t>162,4-67,66</t>
  </si>
  <si>
    <t>14</t>
  </si>
  <si>
    <t>175101201</t>
  </si>
  <si>
    <t>Obsypání objektu nad přilehlým původním terénem sypaninou bez prohození, uloženou do 3 m ručně</t>
  </si>
  <si>
    <t>-368442947</t>
  </si>
  <si>
    <t>"obyp haly v zářezu" 2*2,5*(48+14)</t>
  </si>
  <si>
    <t>58343930</t>
  </si>
  <si>
    <t>kamenivo drcené hrubé frakce 16/32</t>
  </si>
  <si>
    <t>1548333188</t>
  </si>
  <si>
    <t>310,00*1,9</t>
  </si>
  <si>
    <t>16</t>
  </si>
  <si>
    <t>175111101</t>
  </si>
  <si>
    <t>Obsypání potrubí ručně sypaninou bez prohození, uloženou do 3 m</t>
  </si>
  <si>
    <t>1603039249</t>
  </si>
  <si>
    <t>62*0,2*0,4</t>
  </si>
  <si>
    <t>113*0,6*0,5</t>
  </si>
  <si>
    <t>96*0,6*0,5</t>
  </si>
  <si>
    <t>17</t>
  </si>
  <si>
    <t>58331200</t>
  </si>
  <si>
    <t>štěrkopísek netříděný zásypový</t>
  </si>
  <si>
    <t>997351407</t>
  </si>
  <si>
    <t>67,66*1,9</t>
  </si>
  <si>
    <t>Zakládání</t>
  </si>
  <si>
    <t>18</t>
  </si>
  <si>
    <t>212755214</t>
  </si>
  <si>
    <t>Trativody z drenážních trubek plastových flexibilních D 100 mm bez lože</t>
  </si>
  <si>
    <t>-904656919</t>
  </si>
  <si>
    <t>48*2+14</t>
  </si>
  <si>
    <t>19</t>
  </si>
  <si>
    <t>271532211</t>
  </si>
  <si>
    <t>Podsyp pod základové konstrukce se zhutněním z hrubého kameniva frakce 32 až 63 mm</t>
  </si>
  <si>
    <t>946867815</t>
  </si>
  <si>
    <t>48*12,6*(0,2+0,2)</t>
  </si>
  <si>
    <t>20</t>
  </si>
  <si>
    <t>271532212</t>
  </si>
  <si>
    <t>Podsyp pod základové konstrukce se zhutněním z hrubého kameniva frakce 16 až 32 mm</t>
  </si>
  <si>
    <t>-1737312280</t>
  </si>
  <si>
    <t>48*12,6*(0,1+0,07)</t>
  </si>
  <si>
    <t>271532213</t>
  </si>
  <si>
    <t>Podsyp pod základové konstrukce se zhutněním z hrubého kameniva frakce 8 až 16 mm</t>
  </si>
  <si>
    <t>192263851</t>
  </si>
  <si>
    <t>48*12,6*0,03</t>
  </si>
  <si>
    <t>22</t>
  </si>
  <si>
    <t>273322611</t>
  </si>
  <si>
    <t>Základové desky ze ŽB se zvýšenými nároky na prostředí tř. C 30/37</t>
  </si>
  <si>
    <t>727765738</t>
  </si>
  <si>
    <t>"výkres betonových konstrukcí" 157,23</t>
  </si>
  <si>
    <t>23</t>
  </si>
  <si>
    <t>273351121</t>
  </si>
  <si>
    <t>Zřízení bednění základových desek</t>
  </si>
  <si>
    <t>-303449404</t>
  </si>
  <si>
    <t>0,25*(11,6+11,4*2)</t>
  </si>
  <si>
    <t>24</t>
  </si>
  <si>
    <t>273351122</t>
  </si>
  <si>
    <t>Odstranění bednění základových desek</t>
  </si>
  <si>
    <t>99375784</t>
  </si>
  <si>
    <t>25</t>
  </si>
  <si>
    <t>273361821</t>
  </si>
  <si>
    <t>Výztuž základových desek betonářskou ocelí 10 505 (R)</t>
  </si>
  <si>
    <t>1091958595</t>
  </si>
  <si>
    <t>0,19*1,1</t>
  </si>
  <si>
    <t>26</t>
  </si>
  <si>
    <t>273362021</t>
  </si>
  <si>
    <t>Výztuž základových desek svařovanými sítěmi Kari</t>
  </si>
  <si>
    <t>27306651</t>
  </si>
  <si>
    <t>20,922*1,1</t>
  </si>
  <si>
    <t>27</t>
  </si>
  <si>
    <t>274321411</t>
  </si>
  <si>
    <t>Základové pasy ze ŽB bez zvýšených nároků na prostředí tř. C 20/25</t>
  </si>
  <si>
    <t>-879063185</t>
  </si>
  <si>
    <t>0,75*1,8*(14,5+48+14,5+12+2*2+2,5*2)*1,1</t>
  </si>
  <si>
    <t>0,5*1,1*(13*2+48+12+1,2*1,2+1,2*1,8)</t>
  </si>
  <si>
    <t>0,95*0,4*10,9*3</t>
  </si>
  <si>
    <t>28</t>
  </si>
  <si>
    <t>274351121</t>
  </si>
  <si>
    <t>Zřízení bednění základových pasů rovného</t>
  </si>
  <si>
    <t>-1682621400</t>
  </si>
  <si>
    <t>0,5*2*(13*2+48+12+1,2*1,2+1,2*1,8)</t>
  </si>
  <si>
    <t>0,95*2*10,9*3</t>
  </si>
  <si>
    <t>29</t>
  </si>
  <si>
    <t>274351122</t>
  </si>
  <si>
    <t>Odstranění bednění základových pasů rovného</t>
  </si>
  <si>
    <t>-1510719285</t>
  </si>
  <si>
    <t>30</t>
  </si>
  <si>
    <t>274361821</t>
  </si>
  <si>
    <t>Výztuž základových pasů betonářskou ocelí 10 505 (R)</t>
  </si>
  <si>
    <t>-1087447555</t>
  </si>
  <si>
    <t>6,14*1,1</t>
  </si>
  <si>
    <t>3</t>
  </si>
  <si>
    <t>Svislé a kompletní konstrukce</t>
  </si>
  <si>
    <t>31</t>
  </si>
  <si>
    <t>311322611</t>
  </si>
  <si>
    <t>Nosná zeď ze ŽB odolného proti agresivnímu prostředí tř. C 30/37 bez výztuže</t>
  </si>
  <si>
    <t>273368541</t>
  </si>
  <si>
    <t>"výkres betonové konstrukce" 143</t>
  </si>
  <si>
    <t>32</t>
  </si>
  <si>
    <t>311351121</t>
  </si>
  <si>
    <t>Zřízení oboustranného bednění nosných nadzákladových zdí</t>
  </si>
  <si>
    <t>-379428501</t>
  </si>
  <si>
    <t>2*5,5*(13*2+48,4+12+0,4*2*3)</t>
  </si>
  <si>
    <t>33</t>
  </si>
  <si>
    <t>311351122</t>
  </si>
  <si>
    <t>Odstranění oboustranného bednění nosných nadzákladových zdí</t>
  </si>
  <si>
    <t>463465417</t>
  </si>
  <si>
    <t>34</t>
  </si>
  <si>
    <t>311351911</t>
  </si>
  <si>
    <t>Příplatek k cenám bednění nosných nadzákladových zdí za pohledový beton</t>
  </si>
  <si>
    <t>-1415275050</t>
  </si>
  <si>
    <t>35</t>
  </si>
  <si>
    <t>311361821</t>
  </si>
  <si>
    <t>Výztuž nosných zdí betonářskou ocelí 10 505</t>
  </si>
  <si>
    <t>-592052589</t>
  </si>
  <si>
    <t>(18,66-15,123)*1,1</t>
  </si>
  <si>
    <t>36</t>
  </si>
  <si>
    <t>311362021</t>
  </si>
  <si>
    <t>Výztuž nosných zdí svařovanými sítěmi Kari</t>
  </si>
  <si>
    <t>1222259750</t>
  </si>
  <si>
    <t>15,2*1,1</t>
  </si>
  <si>
    <t>Vodorovné konstrukce</t>
  </si>
  <si>
    <t>37</t>
  </si>
  <si>
    <t>413321616</t>
  </si>
  <si>
    <t>Nosníky ze ŽB tř. C 30/37</t>
  </si>
  <si>
    <t>-1308111908</t>
  </si>
  <si>
    <t>"betonové konstrukce" 34,07</t>
  </si>
  <si>
    <t>38</t>
  </si>
  <si>
    <t>413351111</t>
  </si>
  <si>
    <t>Zřízení bednění nosníků a průvlaků bez podpěrné kce výšky do 100 cm</t>
  </si>
  <si>
    <t>170069145</t>
  </si>
  <si>
    <t>2*0,75*(13*2+48,4*2)+0,2*(11,6+11,4*2)</t>
  </si>
  <si>
    <t>39</t>
  </si>
  <si>
    <t>413351112</t>
  </si>
  <si>
    <t>Odstranění bednění nosníků a průvlaků bez podpěrné kce výšky do 100 cm</t>
  </si>
  <si>
    <t>-1630850986</t>
  </si>
  <si>
    <t>40</t>
  </si>
  <si>
    <t>413351191</t>
  </si>
  <si>
    <t>Příplatek k cenám bednění nosníků za pohledový beton</t>
  </si>
  <si>
    <t>77192942</t>
  </si>
  <si>
    <t>41</t>
  </si>
  <si>
    <t>413352211</t>
  </si>
  <si>
    <t>Zřízení podpěrné konstrukce nosníků výšky podepření do 6 m pro nosník výšky do 100 cm</t>
  </si>
  <si>
    <t>482479401</t>
  </si>
  <si>
    <t>0,2*(11,6+11,4*2)</t>
  </si>
  <si>
    <t>42</t>
  </si>
  <si>
    <t>413352212</t>
  </si>
  <si>
    <t>Odstranění podpěrné konstrukce nosníků výšky podepření do 6 m pro nosník výšky do 100 cm</t>
  </si>
  <si>
    <t>-702863502</t>
  </si>
  <si>
    <t>43</t>
  </si>
  <si>
    <t>413361821</t>
  </si>
  <si>
    <t>Výztuž nosníků, volných trámů nebo průvlaků volných trámů betonářskou ocelí 10 505</t>
  </si>
  <si>
    <t>-872309319</t>
  </si>
  <si>
    <t>6,07*1,1</t>
  </si>
  <si>
    <t>Komunikace pozemní</t>
  </si>
  <si>
    <t>44</t>
  </si>
  <si>
    <t>564851111</t>
  </si>
  <si>
    <t>Podklad ze štěrkodrtě ŠD tl 150 mm</t>
  </si>
  <si>
    <t>-564982740</t>
  </si>
  <si>
    <t>45</t>
  </si>
  <si>
    <t>-491987188</t>
  </si>
  <si>
    <t>46</t>
  </si>
  <si>
    <t>564861111</t>
  </si>
  <si>
    <t>Podklad ze štěrkodrtě ŠD tl 200 mm</t>
  </si>
  <si>
    <t>1578188646</t>
  </si>
  <si>
    <t>(585,14+137,59+43,14)</t>
  </si>
  <si>
    <t>47</t>
  </si>
  <si>
    <t>-576119040</t>
  </si>
  <si>
    <t>48</t>
  </si>
  <si>
    <t>565175111</t>
  </si>
  <si>
    <t>Asfaltový beton vrstva podkladní ACP 16 (obalované kamenivo OKS) tl 100 mm š do 3 m</t>
  </si>
  <si>
    <t>-1126713900</t>
  </si>
  <si>
    <t>585,14+137,59</t>
  </si>
  <si>
    <t>49</t>
  </si>
  <si>
    <t>573231107</t>
  </si>
  <si>
    <t>Postřik živičný spojovací ze silniční emulze v množství 0,40 kg/m2</t>
  </si>
  <si>
    <t>-755218943</t>
  </si>
  <si>
    <t>50</t>
  </si>
  <si>
    <t>577144211</t>
  </si>
  <si>
    <t>Asfaltový beton vrstva obrusná ACO 11 (ABS) tř. II tl 50 mm š do 3 m z nemodifikovaného asfaltu</t>
  </si>
  <si>
    <t>414885632</t>
  </si>
  <si>
    <t>Úpravy povrchů, podlahy a osazování výplní</t>
  </si>
  <si>
    <t>51</t>
  </si>
  <si>
    <t>631319013</t>
  </si>
  <si>
    <t>Příplatek k mazanině tl do 240 mm za přehlazení povrchu</t>
  </si>
  <si>
    <t>-555358568</t>
  </si>
  <si>
    <t>52</t>
  </si>
  <si>
    <t>633131112</t>
  </si>
  <si>
    <t>Povrchová úprava průmyslových podlah pro těžký provoz vsypovou směsí s příměsí karbidu tl 3 mm</t>
  </si>
  <si>
    <t>1002095566</t>
  </si>
  <si>
    <t>53</t>
  </si>
  <si>
    <t>637211112</t>
  </si>
  <si>
    <t>Okapový chodník z betonových dlaždic tl 60 mm na MC 10</t>
  </si>
  <si>
    <t>-1492811347</t>
  </si>
  <si>
    <t>9</t>
  </si>
  <si>
    <t>Ostatní konstrukce a práce, bourání</t>
  </si>
  <si>
    <t>54</t>
  </si>
  <si>
    <t>911381812</t>
  </si>
  <si>
    <t>Odstranění silničního betonového svodidla délky 2 m výšky 0,8 m</t>
  </si>
  <si>
    <t>1115286099</t>
  </si>
  <si>
    <t>55</t>
  </si>
  <si>
    <t>915491211</t>
  </si>
  <si>
    <t>Osazení vodícího proužku z betonových desek do betonového lože tl do 100 mm š proužku 250 mm</t>
  </si>
  <si>
    <t>754132290</t>
  </si>
  <si>
    <t>44*4</t>
  </si>
  <si>
    <t>56</t>
  </si>
  <si>
    <t>59218002</t>
  </si>
  <si>
    <t>krajník betonový silniční 500x250x100mm</t>
  </si>
  <si>
    <t>1709156342</t>
  </si>
  <si>
    <t>57</t>
  </si>
  <si>
    <t>916991121</t>
  </si>
  <si>
    <t>Lože pod obrubníky, krajníky nebo obruby z dlažebních kostek z betonu prostého</t>
  </si>
  <si>
    <t>-741607832</t>
  </si>
  <si>
    <t>43,14*0,2*1,5</t>
  </si>
  <si>
    <t>58</t>
  </si>
  <si>
    <t>941111131</t>
  </si>
  <si>
    <t>Montáž lešení řadového trubkového lehkého s podlahami zatížení do 200 kg/m2 š do 1,5 m v do 10 m</t>
  </si>
  <si>
    <t>1975220253</t>
  </si>
  <si>
    <t>50*5+(50+2*17)*7</t>
  </si>
  <si>
    <t>59</t>
  </si>
  <si>
    <t>941111231</t>
  </si>
  <si>
    <t>Příplatek k lešení řadovému trubkovému lehkému s podlahami š 1,5 m v 10 m za první a ZKD den použití</t>
  </si>
  <si>
    <t>2042253667</t>
  </si>
  <si>
    <t>838,00*60</t>
  </si>
  <si>
    <t>60</t>
  </si>
  <si>
    <t>941112831</t>
  </si>
  <si>
    <t>Demontáž lešení řadového trubkového lehkého bez podlah zatížení do 200 kg/m2 š do 1,5 m v do 10 m</t>
  </si>
  <si>
    <t>-730225734</t>
  </si>
  <si>
    <t>61</t>
  </si>
  <si>
    <t>949101112</t>
  </si>
  <si>
    <t>Lešení pomocné pro objekty pozemních staveb s lešeňovou podlahou v do 3,5 m zatížení do 150 kg/m2</t>
  </si>
  <si>
    <t>-1594502563</t>
  </si>
  <si>
    <t>157,23*4</t>
  </si>
  <si>
    <t>62</t>
  </si>
  <si>
    <t>952901221</t>
  </si>
  <si>
    <t>Vyčištění budov průmyslových objektů při jakékoliv výšce podlaží</t>
  </si>
  <si>
    <t>-979181395</t>
  </si>
  <si>
    <t>63</t>
  </si>
  <si>
    <t>953333324</t>
  </si>
  <si>
    <t>PVC těsnící pás do dilatačních spar betonových kcí vnitřní š 320 mm</t>
  </si>
  <si>
    <t>-952169074</t>
  </si>
  <si>
    <t>5,5*2</t>
  </si>
  <si>
    <t>64</t>
  </si>
  <si>
    <t>953333521</t>
  </si>
  <si>
    <t>PVC těsnící pás do dilatačních spar betonových kcí uzavírací 90/20 mm</t>
  </si>
  <si>
    <t>1430610626</t>
  </si>
  <si>
    <t>11*2</t>
  </si>
  <si>
    <t>PSV</t>
  </si>
  <si>
    <t>Práce a dodávky PSV</t>
  </si>
  <si>
    <t>711</t>
  </si>
  <si>
    <t>Izolace proti vodě, vlhkosti a plynům</t>
  </si>
  <si>
    <t>65</t>
  </si>
  <si>
    <t>711471053</t>
  </si>
  <si>
    <t>Provedení vodorovné izolace proti tlakové vodě termoplasty volně položenou fólií z nízkolehčeného PE</t>
  </si>
  <si>
    <t>-448427323</t>
  </si>
  <si>
    <t>(12,4*47,8+0,4*11,6+0,4*11,4*2)</t>
  </si>
  <si>
    <t>66</t>
  </si>
  <si>
    <t>711472053</t>
  </si>
  <si>
    <t>Provedení svislé izolace proti tlakové vodě termoplasty volně položenou fólií z nízkolehčeného PE</t>
  </si>
  <si>
    <t>-463609508</t>
  </si>
  <si>
    <t>2,3*(48+7)</t>
  </si>
  <si>
    <t>0,25*(48*2+12,7*2+0,4*3)</t>
  </si>
  <si>
    <t>67</t>
  </si>
  <si>
    <t>28322017</t>
  </si>
  <si>
    <t>fólie hydroizolační pro izolaci jezírek a vodních nádrží mPVC tl 1,5mm</t>
  </si>
  <si>
    <t>193533725</t>
  </si>
  <si>
    <t>(606,48+157,15)*1,1</t>
  </si>
  <si>
    <t>68</t>
  </si>
  <si>
    <t>711491171</t>
  </si>
  <si>
    <t>Provedení doplňků izolace proti vodě na vodorovné ploše z textilií vrstva podkladní</t>
  </si>
  <si>
    <t>109783344</t>
  </si>
  <si>
    <t>69</t>
  </si>
  <si>
    <t>711491172</t>
  </si>
  <si>
    <t>Provedení doplňků izolace proti vodě na vodorovné ploše z textilií vrstva ochranná</t>
  </si>
  <si>
    <t>-480666054</t>
  </si>
  <si>
    <t>70</t>
  </si>
  <si>
    <t>711491271</t>
  </si>
  <si>
    <t>Provedení doplňků izolace proti vodě na ploše svislé z textilií vrstva podkladní</t>
  </si>
  <si>
    <t>1501479291</t>
  </si>
  <si>
    <t>71</t>
  </si>
  <si>
    <t>711491272</t>
  </si>
  <si>
    <t>Provedení doplňků izolace proti vodě na ploše svislé z textilií vrstva ochranná</t>
  </si>
  <si>
    <t>668259311</t>
  </si>
  <si>
    <t>72</t>
  </si>
  <si>
    <t>69311172</t>
  </si>
  <si>
    <t>geotextilie PP s ÚV stabilizací 300g/m2</t>
  </si>
  <si>
    <t>523101926</t>
  </si>
  <si>
    <t>(606,48*1,1*2)+(157,15*2*1,2)</t>
  </si>
  <si>
    <t>73</t>
  </si>
  <si>
    <t>998711102</t>
  </si>
  <si>
    <t>Přesun hmot tonážní pro izolace proti vodě, vlhkosti a plynům v objektech výšky do 12 m</t>
  </si>
  <si>
    <t>-31156804</t>
  </si>
  <si>
    <t>713</t>
  </si>
  <si>
    <t>Izolace tepelné</t>
  </si>
  <si>
    <t>74</t>
  </si>
  <si>
    <t>713151111</t>
  </si>
  <si>
    <t>Montáž izolace tepelné střech šikmých kladené volně mezi krokve rohoží, pásů, desek</t>
  </si>
  <si>
    <t>478387586</t>
  </si>
  <si>
    <t>"výkaz materiálů" 697</t>
  </si>
  <si>
    <t>222</t>
  </si>
  <si>
    <t>28376439</t>
  </si>
  <si>
    <t>deska z polystyrénu XPS, hrana rovná a strukturovaný povrch 250kPa tl 40mm</t>
  </si>
  <si>
    <t>-1410037224</t>
  </si>
  <si>
    <t>697,00*1,1</t>
  </si>
  <si>
    <t>76</t>
  </si>
  <si>
    <t>998713102</t>
  </si>
  <si>
    <t>Přesun hmot tonážní pro izolace tepelné v objektech v do 12 m</t>
  </si>
  <si>
    <t>1990140776</t>
  </si>
  <si>
    <t>726</t>
  </si>
  <si>
    <t>Zdravotechnika</t>
  </si>
  <si>
    <t>720</t>
  </si>
  <si>
    <t>Trubní materiál</t>
  </si>
  <si>
    <t>77</t>
  </si>
  <si>
    <t>720001</t>
  </si>
  <si>
    <t>Venkovní kanalizační systém KG SN8 - 125x3,2 - vč. základních tvarovek</t>
  </si>
  <si>
    <t>-1906026365</t>
  </si>
  <si>
    <t>78</t>
  </si>
  <si>
    <t>720002</t>
  </si>
  <si>
    <t>Venkovní kanalizační systém KG SN8 - 160x4,7 - vč. základních tvarovek</t>
  </si>
  <si>
    <t>937554435</t>
  </si>
  <si>
    <t>79</t>
  </si>
  <si>
    <t>720003</t>
  </si>
  <si>
    <t>montáž potrubí KG (montáž - cena za metr)</t>
  </si>
  <si>
    <t>718128800</t>
  </si>
  <si>
    <t>80</t>
  </si>
  <si>
    <t>720004</t>
  </si>
  <si>
    <t>Venkovní kanalizační systém PVC SN12 - 160x5,5 - vč. základních tvarovek</t>
  </si>
  <si>
    <t>-1853767760</t>
  </si>
  <si>
    <t>81</t>
  </si>
  <si>
    <t>720005</t>
  </si>
  <si>
    <t>Venkovní kanalizační systém PVC SN12 - 200x6,9 - vč. základních tvarovek</t>
  </si>
  <si>
    <t>-58110002</t>
  </si>
  <si>
    <t>82</t>
  </si>
  <si>
    <t>720006</t>
  </si>
  <si>
    <t>montáž potrubí PVC SN12 (montáž - cena za metr)</t>
  </si>
  <si>
    <t>1711083318</t>
  </si>
  <si>
    <t>83</t>
  </si>
  <si>
    <t>720007</t>
  </si>
  <si>
    <t>Venkovní kanalizační systém kameninová roura 200/1,5m, spoj pryž</t>
  </si>
  <si>
    <t>ks</t>
  </si>
  <si>
    <t>2106078737</t>
  </si>
  <si>
    <t>84</t>
  </si>
  <si>
    <t>720008</t>
  </si>
  <si>
    <t>montáž potrubí KAM (montáž - cena za metr)</t>
  </si>
  <si>
    <t>1487938968</t>
  </si>
  <si>
    <t>721</t>
  </si>
  <si>
    <t>Šachty</t>
  </si>
  <si>
    <t>85</t>
  </si>
  <si>
    <t>720009</t>
  </si>
  <si>
    <t xml:space="preserve">šachtové dno  400 T2 sběrné 400/160mm (RVDPL)</t>
  </si>
  <si>
    <t>1426004838</t>
  </si>
  <si>
    <t>86</t>
  </si>
  <si>
    <t>720010</t>
  </si>
  <si>
    <t xml:space="preserve">šachtové dno  400 T2 sběrné 400/200mm (RVDPL)</t>
  </si>
  <si>
    <t>1592248077</t>
  </si>
  <si>
    <t>87</t>
  </si>
  <si>
    <t>720011</t>
  </si>
  <si>
    <t>šachtová roura korugovaná 400 / 1000mm</t>
  </si>
  <si>
    <t>1928598771</t>
  </si>
  <si>
    <t>88</t>
  </si>
  <si>
    <t>720012</t>
  </si>
  <si>
    <t>šachtová roura korugovaná 400 / 1500mm</t>
  </si>
  <si>
    <t>-1752615972</t>
  </si>
  <si>
    <t>89</t>
  </si>
  <si>
    <t>720013</t>
  </si>
  <si>
    <t>manžeta redukční 400/315mm pro korugovanou rouru</t>
  </si>
  <si>
    <t>1168544973</t>
  </si>
  <si>
    <t>90</t>
  </si>
  <si>
    <t>720014</t>
  </si>
  <si>
    <t>teleskopická roura 315/375mm (bez těsnění)</t>
  </si>
  <si>
    <t>1108151515</t>
  </si>
  <si>
    <t>91</t>
  </si>
  <si>
    <t>720015</t>
  </si>
  <si>
    <t>poklop litinový kruhový 315 / D400</t>
  </si>
  <si>
    <t>1880483652</t>
  </si>
  <si>
    <t>92</t>
  </si>
  <si>
    <t>720016</t>
  </si>
  <si>
    <t>montáž plastové šachty</t>
  </si>
  <si>
    <t>1977730724</t>
  </si>
  <si>
    <t>722</t>
  </si>
  <si>
    <t>Šachta pro zpětnou klapku</t>
  </si>
  <si>
    <t>93</t>
  </si>
  <si>
    <t>720017</t>
  </si>
  <si>
    <t>zpětná klapka, Typ 2, DN150, plast</t>
  </si>
  <si>
    <t>31691062</t>
  </si>
  <si>
    <t>94</t>
  </si>
  <si>
    <t>720018</t>
  </si>
  <si>
    <t>skruž šachtová se stupadly DN1000, v.500, tl. 120, 510kg</t>
  </si>
  <si>
    <t>963433643</t>
  </si>
  <si>
    <t>95</t>
  </si>
  <si>
    <t>720019</t>
  </si>
  <si>
    <t>skruž šachtová se stupadly DN1000, v.1000, tl. 120, 1020kg</t>
  </si>
  <si>
    <t>1158969242</t>
  </si>
  <si>
    <t>96</t>
  </si>
  <si>
    <t>720020</t>
  </si>
  <si>
    <t>zákrytová deska 1000/625, třída zatížení D400, t 120 mm, 484kg</t>
  </si>
  <si>
    <t>169843211</t>
  </si>
  <si>
    <t>97</t>
  </si>
  <si>
    <t>720021</t>
  </si>
  <si>
    <t>poklop D400 s odvětráním, rám BEGU, 164kg</t>
  </si>
  <si>
    <t>1881728200</t>
  </si>
  <si>
    <t>98</t>
  </si>
  <si>
    <t>720022</t>
  </si>
  <si>
    <t>montáž betonové šachty</t>
  </si>
  <si>
    <t>-1311341036</t>
  </si>
  <si>
    <t>99</t>
  </si>
  <si>
    <t>720023</t>
  </si>
  <si>
    <t>jádrové vrtání - otvor prům. 180mm</t>
  </si>
  <si>
    <t>-296133729</t>
  </si>
  <si>
    <t>100</t>
  </si>
  <si>
    <t>720024</t>
  </si>
  <si>
    <t>manipulace - auto jeřáb do 20T (cena včetně dopravy autojeřábu)</t>
  </si>
  <si>
    <t>hod</t>
  </si>
  <si>
    <t>991504258</t>
  </si>
  <si>
    <t>101</t>
  </si>
  <si>
    <t>720025</t>
  </si>
  <si>
    <t>betonová šachta, prefabrikovaná - doprava dílců</t>
  </si>
  <si>
    <t>soub.</t>
  </si>
  <si>
    <t>1388517087</t>
  </si>
  <si>
    <t>102</t>
  </si>
  <si>
    <t>720043</t>
  </si>
  <si>
    <t>výústní objekt D+M</t>
  </si>
  <si>
    <t>1463658714</t>
  </si>
  <si>
    <t>723</t>
  </si>
  <si>
    <t>Uliční vpusť</t>
  </si>
  <si>
    <t>103</t>
  </si>
  <si>
    <t>720026</t>
  </si>
  <si>
    <t>Uliční vpusť PP - spodní díl 1a odtok DN160</t>
  </si>
  <si>
    <t>-1268351740</t>
  </si>
  <si>
    <t>104</t>
  </si>
  <si>
    <t>720027</t>
  </si>
  <si>
    <t>Uliční vpusť PP - kónus K11, H350</t>
  </si>
  <si>
    <t>65089753</t>
  </si>
  <si>
    <t>105</t>
  </si>
  <si>
    <t>720028</t>
  </si>
  <si>
    <t>Uliční vpusť - kalový koš 300x500mm, krátký</t>
  </si>
  <si>
    <t>1265283488</t>
  </si>
  <si>
    <t>106</t>
  </si>
  <si>
    <t>720029</t>
  </si>
  <si>
    <t>Uliční vpusť - litinová mříž 300x500mm, žlabové provedení</t>
  </si>
  <si>
    <t>450678457</t>
  </si>
  <si>
    <t>107</t>
  </si>
  <si>
    <t>720030</t>
  </si>
  <si>
    <t>montáž uliční vpusti</t>
  </si>
  <si>
    <t>-1232616523</t>
  </si>
  <si>
    <t>108</t>
  </si>
  <si>
    <t>720031</t>
  </si>
  <si>
    <t xml:space="preserve">obetonování </t>
  </si>
  <si>
    <t>-186677097</t>
  </si>
  <si>
    <t>724</t>
  </si>
  <si>
    <t>Odlučovač lehkých kapalin</t>
  </si>
  <si>
    <t>109</t>
  </si>
  <si>
    <t>720032</t>
  </si>
  <si>
    <t>odlučovač lehkých kapalin (ropných látek) -C NS10 FST1000, D400, nastavitelné, DN160</t>
  </si>
  <si>
    <t>1101553035</t>
  </si>
  <si>
    <t>110</t>
  </si>
  <si>
    <t>720033</t>
  </si>
  <si>
    <t>přechodová deska DN1500 na DN1000 - TZK - Q 1500/1000/300, 1040kg</t>
  </si>
  <si>
    <t>-112634695</t>
  </si>
  <si>
    <t>111</t>
  </si>
  <si>
    <t>720034</t>
  </si>
  <si>
    <t>skruž šachtová DN1000, v.250, tl. 120, 255kg</t>
  </si>
  <si>
    <t>2009563729</t>
  </si>
  <si>
    <t>112</t>
  </si>
  <si>
    <t>720035</t>
  </si>
  <si>
    <t>378985402</t>
  </si>
  <si>
    <t>113</t>
  </si>
  <si>
    <t>720036</t>
  </si>
  <si>
    <t>vyrovnávací prstenec výška 100 mm, pro šachtový program t 120 mm, 68kg</t>
  </si>
  <si>
    <t>-1211280010</t>
  </si>
  <si>
    <t>114</t>
  </si>
  <si>
    <t>720037</t>
  </si>
  <si>
    <t>poklop D400 s odvětráním, rám, 164kg</t>
  </si>
  <si>
    <t>-924960898</t>
  </si>
  <si>
    <t>115</t>
  </si>
  <si>
    <t>720038</t>
  </si>
  <si>
    <t>montáž odlučovače lehkých kapalin včetně podkladních konstrukcí a obsypu</t>
  </si>
  <si>
    <t>6394051</t>
  </si>
  <si>
    <t>116</t>
  </si>
  <si>
    <t>720039</t>
  </si>
  <si>
    <t>781050319</t>
  </si>
  <si>
    <t>117</t>
  </si>
  <si>
    <t>720040</t>
  </si>
  <si>
    <t>odlučovač lehkých kapalin - doprava</t>
  </si>
  <si>
    <t>263346150</t>
  </si>
  <si>
    <t>725</t>
  </si>
  <si>
    <t>Lapač střešních splavenin</t>
  </si>
  <si>
    <t>118</t>
  </si>
  <si>
    <t>720041</t>
  </si>
  <si>
    <t>lapač střešních splavenin s košem (mat. - cena za ks)</t>
  </si>
  <si>
    <t>668448515</t>
  </si>
  <si>
    <t>119</t>
  </si>
  <si>
    <t>720042</t>
  </si>
  <si>
    <t>montáž, obetonování C20/25 (montáž - cena za ks)</t>
  </si>
  <si>
    <t>-1560060537</t>
  </si>
  <si>
    <t>740</t>
  </si>
  <si>
    <t>Elektromontáže</t>
  </si>
  <si>
    <t>741</t>
  </si>
  <si>
    <t>Kabelový pilíř SR 402</t>
  </si>
  <si>
    <t>120</t>
  </si>
  <si>
    <t>740001</t>
  </si>
  <si>
    <t>nožové pojistky 50A, 500V, 100kA, PH0</t>
  </si>
  <si>
    <t>658817348</t>
  </si>
  <si>
    <t>121</t>
  </si>
  <si>
    <t>740002</t>
  </si>
  <si>
    <t>kabelová skříň SR402 - protikorozní nátěr plechových dvířek</t>
  </si>
  <si>
    <t>-285606626</t>
  </si>
  <si>
    <t>122</t>
  </si>
  <si>
    <t>740003</t>
  </si>
  <si>
    <t>kabelová skříň SR402 - vyčištění, údržba</t>
  </si>
  <si>
    <t>1496441245</t>
  </si>
  <si>
    <t>742</t>
  </si>
  <si>
    <t>Elektro rozvaděč R.21</t>
  </si>
  <si>
    <t>123</t>
  </si>
  <si>
    <t>740004</t>
  </si>
  <si>
    <t xml:space="preserve">el. rozvodnice 48M IP66 3ř povrchová/průhl.dveře, tř. och. II., š328/v550/h140mm </t>
  </si>
  <si>
    <t>-1527790906</t>
  </si>
  <si>
    <t>124</t>
  </si>
  <si>
    <t>740005</t>
  </si>
  <si>
    <t>Páčkový spínač, Ue 230/400 V a.c., 60/220 V d.c., 3-pól, šířka 3 moduly - MSO-63-3 - 63A/3, 10,0kA</t>
  </si>
  <si>
    <t>-132774597</t>
  </si>
  <si>
    <t>125</t>
  </si>
  <si>
    <t>740006</t>
  </si>
  <si>
    <t xml:space="preserve">Jistič 3 pól.  charakteristika B, Icn 6,0 kA - LTE-32B-3 - 32A/3/B, 6,0kA</t>
  </si>
  <si>
    <t>-264346647</t>
  </si>
  <si>
    <t>126</t>
  </si>
  <si>
    <t>740007</t>
  </si>
  <si>
    <t>Proudový chránič s nadproudovou ochranou - Ue 230 V a.c., charakteristika B, Idn 30 mA, 1+N-pól, Icn 6 kA, typ AC - OLE-10B-1N-030AC - 10A/B/2p., Idn 30 mA</t>
  </si>
  <si>
    <t>1257057037</t>
  </si>
  <si>
    <t>127</t>
  </si>
  <si>
    <t>740008</t>
  </si>
  <si>
    <t>hřebenová přípojnice průřez 16mm2</t>
  </si>
  <si>
    <t>764191678</t>
  </si>
  <si>
    <t>128</t>
  </si>
  <si>
    <t>740009</t>
  </si>
  <si>
    <t>řadové svorkovnice do prům. 6mm2 (soubor)</t>
  </si>
  <si>
    <t>-1741332938</t>
  </si>
  <si>
    <t>129</t>
  </si>
  <si>
    <t>740010</t>
  </si>
  <si>
    <t>kabelové průchodky IP66 (soubor)</t>
  </si>
  <si>
    <t>756195756</t>
  </si>
  <si>
    <t>130</t>
  </si>
  <si>
    <t>740011</t>
  </si>
  <si>
    <t>ostatní materiál, kab. vývodky IP66 (soubor)</t>
  </si>
  <si>
    <t>591889778</t>
  </si>
  <si>
    <t>131</t>
  </si>
  <si>
    <t>740012</t>
  </si>
  <si>
    <t>montáž a usazení elektro rozvaděče</t>
  </si>
  <si>
    <t>579334763</t>
  </si>
  <si>
    <t>132</t>
  </si>
  <si>
    <t>740013</t>
  </si>
  <si>
    <t>typová zkouška rozvaděče</t>
  </si>
  <si>
    <t>-691777596</t>
  </si>
  <si>
    <t>743</t>
  </si>
  <si>
    <t>Zásuvková rozvodnice /4x230V, 1x400V-16A, 1x400V-32A/, IP66</t>
  </si>
  <si>
    <t>133</t>
  </si>
  <si>
    <t>740014</t>
  </si>
  <si>
    <t>Zásuvková rozvodnice 4x 230V/16A, 1x 400V/16A/5p, 1x 400V/32A/5p jištěná jističi a proudovým chráničem řady D563, krytí IP66.</t>
  </si>
  <si>
    <t>530237574</t>
  </si>
  <si>
    <t>134</t>
  </si>
  <si>
    <t>740015</t>
  </si>
  <si>
    <t>montáž a usazení zásuvkové rozvodnice</t>
  </si>
  <si>
    <t>-1162103944</t>
  </si>
  <si>
    <t>744</t>
  </si>
  <si>
    <t>Kabelové rozvody</t>
  </si>
  <si>
    <t>135</t>
  </si>
  <si>
    <t>740016</t>
  </si>
  <si>
    <t>kabel silový, PVC izolace, pevně uložený - H07VV-U 2O1,5 mm2 (CYKY 2Ax1,5)</t>
  </si>
  <si>
    <t>-369701364</t>
  </si>
  <si>
    <t>136</t>
  </si>
  <si>
    <t>740017</t>
  </si>
  <si>
    <t>kabel silový, PVC izolace, pevně uložený - H07VV-U 3J1,5 mm2 (CYKY 3Cx1,5)</t>
  </si>
  <si>
    <t>219038124</t>
  </si>
  <si>
    <t>137</t>
  </si>
  <si>
    <t>740018</t>
  </si>
  <si>
    <t>montáž kabelu (montáž - cena za metr)</t>
  </si>
  <si>
    <t>2007860482</t>
  </si>
  <si>
    <t>138</t>
  </si>
  <si>
    <t>740019</t>
  </si>
  <si>
    <t>kabel silový, PVC izolace, pevně uložený - H07VV-U 5Jx6 mm2 (CYKY 5Cx6)</t>
  </si>
  <si>
    <t>-790238461</t>
  </si>
  <si>
    <t>139</t>
  </si>
  <si>
    <t>740020</t>
  </si>
  <si>
    <t>kabel silový, PVC izolace, pevně uložený - H07VV-U 5Jx10 mm2 (CYKY 5Cx10)</t>
  </si>
  <si>
    <t>1449119474</t>
  </si>
  <si>
    <t>140</t>
  </si>
  <si>
    <t>740021</t>
  </si>
  <si>
    <t>-382947733</t>
  </si>
  <si>
    <t>141</t>
  </si>
  <si>
    <t>740022</t>
  </si>
  <si>
    <t>výstražná fólie do výkopu, červená</t>
  </si>
  <si>
    <t>-886657716</t>
  </si>
  <si>
    <t>142</t>
  </si>
  <si>
    <t>740023</t>
  </si>
  <si>
    <t>drát FeZn 10</t>
  </si>
  <si>
    <t>-2010458740</t>
  </si>
  <si>
    <t>143</t>
  </si>
  <si>
    <t>740024</t>
  </si>
  <si>
    <t>montáž (montáž - cena za metr)</t>
  </si>
  <si>
    <t>-948586711</t>
  </si>
  <si>
    <t>144</t>
  </si>
  <si>
    <t>740025</t>
  </si>
  <si>
    <t>vodič jednožilový ohebný, PVC izolace zeleno/žlutá, pevně uložený - CY 16 mm2</t>
  </si>
  <si>
    <t>1659113359</t>
  </si>
  <si>
    <t>145</t>
  </si>
  <si>
    <t>740026</t>
  </si>
  <si>
    <t>montáž vodiče (montáž - cena za metr)</t>
  </si>
  <si>
    <t>1360920294</t>
  </si>
  <si>
    <t>146</t>
  </si>
  <si>
    <t>740027</t>
  </si>
  <si>
    <t xml:space="preserve">střední mechanická odolnost 750N PVC  - 1220 TRUBKA OHEBNÁ - prům. 20mm</t>
  </si>
  <si>
    <t>2064826819</t>
  </si>
  <si>
    <t>147</t>
  </si>
  <si>
    <t>740028</t>
  </si>
  <si>
    <t xml:space="preserve">střední mechanická odolnost 750N PVC  - 1225 TRUBKA OHEBNÁ - prům. 25mm</t>
  </si>
  <si>
    <t>-1534347163</t>
  </si>
  <si>
    <t>148</t>
  </si>
  <si>
    <t>740029</t>
  </si>
  <si>
    <t xml:space="preserve">střední mechanická odolnost 750N PVC  - 1232 TRUBKA OHEBNÁ - prům. 32mm</t>
  </si>
  <si>
    <t>-209330854</t>
  </si>
  <si>
    <t>149</t>
  </si>
  <si>
    <t>740030</t>
  </si>
  <si>
    <t>mm</t>
  </si>
  <si>
    <t>-1051286899</t>
  </si>
  <si>
    <t>150</t>
  </si>
  <si>
    <t>740031</t>
  </si>
  <si>
    <t>drátěný kabelový žlab - nerez - /včetně spojovacího a nosného materiálu/</t>
  </si>
  <si>
    <t>1200610088</t>
  </si>
  <si>
    <t>151</t>
  </si>
  <si>
    <t>740032</t>
  </si>
  <si>
    <t>montáž z lešení (montáž - cena za metr)</t>
  </si>
  <si>
    <t>-368559338</t>
  </si>
  <si>
    <t>152</t>
  </si>
  <si>
    <t>740033</t>
  </si>
  <si>
    <t>lešení - v. podlahy 4,5m nad podlahou</t>
  </si>
  <si>
    <t>kus</t>
  </si>
  <si>
    <t>2024071174</t>
  </si>
  <si>
    <t>745</t>
  </si>
  <si>
    <t>Elektroinstalační materiál, spínací prvky, zásuvky</t>
  </si>
  <si>
    <t>153</t>
  </si>
  <si>
    <t>740034</t>
  </si>
  <si>
    <t>vypínač s vyšším krytím, č. 1, 10A, IP66 včetně krabice - SCAME</t>
  </si>
  <si>
    <t>1594294495</t>
  </si>
  <si>
    <t>154</t>
  </si>
  <si>
    <t>740035</t>
  </si>
  <si>
    <t>montáž (montáž - cena za ks)</t>
  </si>
  <si>
    <t>1949925828</t>
  </si>
  <si>
    <t>746</t>
  </si>
  <si>
    <t>Hromosvod</t>
  </si>
  <si>
    <t>155</t>
  </si>
  <si>
    <t>740041</t>
  </si>
  <si>
    <t>-1946728025</t>
  </si>
  <si>
    <t>156</t>
  </si>
  <si>
    <t>740042</t>
  </si>
  <si>
    <t>FeZn pásek 30x4mm</t>
  </si>
  <si>
    <t>28749449</t>
  </si>
  <si>
    <t>157</t>
  </si>
  <si>
    <t>740043</t>
  </si>
  <si>
    <t>ošetření přechodu zemniče beton/zemina - teplem smršťovací PVC trubice 43/13-dl.1,0m</t>
  </si>
  <si>
    <t>1772829040</t>
  </si>
  <si>
    <t>158</t>
  </si>
  <si>
    <t>740044</t>
  </si>
  <si>
    <t>křížová svorka - svorka SR02-M8 FeZn spojovací pro pásku</t>
  </si>
  <si>
    <t>692640821</t>
  </si>
  <si>
    <t>159</t>
  </si>
  <si>
    <t>740045</t>
  </si>
  <si>
    <t>křížová svorka - svorka SR03-lit FeZn zemnící pás-drát</t>
  </si>
  <si>
    <t>-774385104</t>
  </si>
  <si>
    <t>160</t>
  </si>
  <si>
    <t>740046</t>
  </si>
  <si>
    <t>svorka clip</t>
  </si>
  <si>
    <t>-441615925</t>
  </si>
  <si>
    <t>161</t>
  </si>
  <si>
    <t>740047</t>
  </si>
  <si>
    <t>pomocný materiál - zemnič</t>
  </si>
  <si>
    <t>-310612341</t>
  </si>
  <si>
    <t>162</t>
  </si>
  <si>
    <t>740048</t>
  </si>
  <si>
    <t>drát AlMgSi -o 8mm, měkký</t>
  </si>
  <si>
    <t>-1920769427</t>
  </si>
  <si>
    <t>163</t>
  </si>
  <si>
    <t>740049</t>
  </si>
  <si>
    <t>svorka universální SuB, AL.</t>
  </si>
  <si>
    <t>1188315763</t>
  </si>
  <si>
    <t>164</t>
  </si>
  <si>
    <t>740050</t>
  </si>
  <si>
    <t>svorka universální s destičkou Su, AL.</t>
  </si>
  <si>
    <t>-1978452204</t>
  </si>
  <si>
    <t>165</t>
  </si>
  <si>
    <t>740051</t>
  </si>
  <si>
    <t>SOc svorka okapová jednošroubová, nerez</t>
  </si>
  <si>
    <t>1702249751</t>
  </si>
  <si>
    <t>166</t>
  </si>
  <si>
    <t>740052</t>
  </si>
  <si>
    <t>podpěra vedení grip na hřebenáč</t>
  </si>
  <si>
    <t>784580918</t>
  </si>
  <si>
    <t>167</t>
  </si>
  <si>
    <t>740053</t>
  </si>
  <si>
    <t xml:space="preserve">držák vedení na okapový svod, nerez, průměr okapového svodu 100-120mm </t>
  </si>
  <si>
    <t>-1545717056</t>
  </si>
  <si>
    <t>168</t>
  </si>
  <si>
    <t>740054</t>
  </si>
  <si>
    <t xml:space="preserve">conduktor - vodič CUI D 20mm, L 3,5m </t>
  </si>
  <si>
    <t>1769072964</t>
  </si>
  <si>
    <t>169</t>
  </si>
  <si>
    <t>740055</t>
  </si>
  <si>
    <t xml:space="preserve">podpěra vedení PA pro vodič CUI, D 20-23 se závitem M8, nerez </t>
  </si>
  <si>
    <t>-1295645916</t>
  </si>
  <si>
    <t>170</t>
  </si>
  <si>
    <t>740056</t>
  </si>
  <si>
    <t xml:space="preserve">ZS - svorka zkušební AL. </t>
  </si>
  <si>
    <t>-960358800</t>
  </si>
  <si>
    <t>171</t>
  </si>
  <si>
    <t>740057</t>
  </si>
  <si>
    <t>štítek s číslem svodu ( 1 až 10 )</t>
  </si>
  <si>
    <t>-1386142630</t>
  </si>
  <si>
    <t>172</t>
  </si>
  <si>
    <t>740058</t>
  </si>
  <si>
    <t>pomocný materiál - jímací soustava</t>
  </si>
  <si>
    <t>1482551073</t>
  </si>
  <si>
    <t>173</t>
  </si>
  <si>
    <t>740059</t>
  </si>
  <si>
    <t>montáž obvodového a základového zemniče</t>
  </si>
  <si>
    <t>-1920738511</t>
  </si>
  <si>
    <t>174</t>
  </si>
  <si>
    <t>740060</t>
  </si>
  <si>
    <t>montáž hromosvodu</t>
  </si>
  <si>
    <t>-540445142</t>
  </si>
  <si>
    <t>175</t>
  </si>
  <si>
    <t>740061</t>
  </si>
  <si>
    <t>výchozí revize hromosvodu</t>
  </si>
  <si>
    <t>-1985731919</t>
  </si>
  <si>
    <t>747</t>
  </si>
  <si>
    <t>Funkční zkoušky - ELEKTRO</t>
  </si>
  <si>
    <t>176</t>
  </si>
  <si>
    <t>740062</t>
  </si>
  <si>
    <t>revize elektrických rozvodů</t>
  </si>
  <si>
    <t>873858692</t>
  </si>
  <si>
    <t>748</t>
  </si>
  <si>
    <t>Svítidla</t>
  </si>
  <si>
    <t>177</t>
  </si>
  <si>
    <t>740036</t>
  </si>
  <si>
    <t>A1 … průmyslové LED svítidlo,S/EW 100 840 WH1, 101W/230V, 50Hz, IP66, 14.703lm, 4000K,</t>
  </si>
  <si>
    <t>1383662252</t>
  </si>
  <si>
    <t>178</t>
  </si>
  <si>
    <t>740037</t>
  </si>
  <si>
    <t>recyklační poplatek</t>
  </si>
  <si>
    <t>1777343989</t>
  </si>
  <si>
    <t>179</t>
  </si>
  <si>
    <t>740038</t>
  </si>
  <si>
    <t>pomocný nosný materiál - nerez. závitová tyč M6</t>
  </si>
  <si>
    <t>344216259</t>
  </si>
  <si>
    <t>180</t>
  </si>
  <si>
    <t>740039</t>
  </si>
  <si>
    <t>montáž svítidla z lešení (montáž - cena za ks)</t>
  </si>
  <si>
    <t>-614371077</t>
  </si>
  <si>
    <t>181</t>
  </si>
  <si>
    <t>740040</t>
  </si>
  <si>
    <t>soub</t>
  </si>
  <si>
    <t>-352649292</t>
  </si>
  <si>
    <t>762</t>
  </si>
  <si>
    <t>Konstrukce tesařské</t>
  </si>
  <si>
    <t>182</t>
  </si>
  <si>
    <t>762083122</t>
  </si>
  <si>
    <t>Impregnace řeziva proti dřevokaznému hmyzu, houbám a plísním máčením třída ohrožení 3 a 4</t>
  </si>
  <si>
    <t>-188640201</t>
  </si>
  <si>
    <t>23,08+18,69+766,7*0,032+189,2*0,032+2,84</t>
  </si>
  <si>
    <t>183</t>
  </si>
  <si>
    <t>762333131</t>
  </si>
  <si>
    <t>Montáž vázaných kcí krovů nepravidelných z hraněného řeziva průřezové plochy do 120 cm2</t>
  </si>
  <si>
    <t>-1572866377</t>
  </si>
  <si>
    <t>"trámek 8x8" (39,6+252+1,36+26,08+15+28,22)</t>
  </si>
  <si>
    <t>184</t>
  </si>
  <si>
    <t>762335122</t>
  </si>
  <si>
    <t>Montáž krokví rovnoběžných s okapem z hraněného řeziva průřezové plochy do 224 cm2 na ocel</t>
  </si>
  <si>
    <t>1909374608</t>
  </si>
  <si>
    <t>"krokve 12x16" (132+840)</t>
  </si>
  <si>
    <t>185</t>
  </si>
  <si>
    <t>60512131</t>
  </si>
  <si>
    <t>hranol stavební řezivo průřezu do 224cm2 dl 6-8m</t>
  </si>
  <si>
    <t>1046098115</t>
  </si>
  <si>
    <t>"trámek 8x8" (39,6+252+1,36+26,08+15+28,22)*0,08*0,08*1,1</t>
  </si>
  <si>
    <t>"krokve 12x16" (132+840)*0,12*0,16*1,1</t>
  </si>
  <si>
    <t>186</t>
  </si>
  <si>
    <t>762341210</t>
  </si>
  <si>
    <t>Montáž bednění střech rovných a šikmých sklonu do 60° z hrubých prken na sraz</t>
  </si>
  <si>
    <t>-1067540754</t>
  </si>
  <si>
    <t>187</t>
  </si>
  <si>
    <t>60511120</t>
  </si>
  <si>
    <t>řezivo stavební prkna prismovaná středová tl 25(32)mm dl 2-5m</t>
  </si>
  <si>
    <t>-694169490</t>
  </si>
  <si>
    <t>708,00*0,024*1,1</t>
  </si>
  <si>
    <t>188</t>
  </si>
  <si>
    <t>762341260</t>
  </si>
  <si>
    <t>Montáž bednění střech rovných a šikmých sklonu do 60° z palubek</t>
  </si>
  <si>
    <t>-1999305618</t>
  </si>
  <si>
    <t>189</t>
  </si>
  <si>
    <t>61189990</t>
  </si>
  <si>
    <t>palubky podlahové smrk tl 28mm A/B</t>
  </si>
  <si>
    <t>66489632</t>
  </si>
  <si>
    <t>190</t>
  </si>
  <si>
    <t>762341660</t>
  </si>
  <si>
    <t>Montáž bednění štítových okapových říms z palubek</t>
  </si>
  <si>
    <t>-1493861940</t>
  </si>
  <si>
    <t>"svislý, vodorovný obklad" (119+53)</t>
  </si>
  <si>
    <t>191</t>
  </si>
  <si>
    <t>-1987512139</t>
  </si>
  <si>
    <t>172*1,1</t>
  </si>
  <si>
    <t>192</t>
  </si>
  <si>
    <t>762342441</t>
  </si>
  <si>
    <t>Montáž lišt trojúhelníkových nebo kontralatí na střechách sklonu do 60°</t>
  </si>
  <si>
    <t>275183732</t>
  </si>
  <si>
    <t>"lať 6x4" 1077</t>
  </si>
  <si>
    <t>193</t>
  </si>
  <si>
    <t>60514106</t>
  </si>
  <si>
    <t>řezivo jehličnaté lať pevnostní třída S10-13 průřez 40x60mm</t>
  </si>
  <si>
    <t>-696383002</t>
  </si>
  <si>
    <t>1077,00*0,04*0,06*1,1</t>
  </si>
  <si>
    <t>194</t>
  </si>
  <si>
    <t>762395000</t>
  </si>
  <si>
    <t>Spojovací prostředky krovů, bednění, laťování, nadstřešních konstrukcí</t>
  </si>
  <si>
    <t>-1191598402</t>
  </si>
  <si>
    <t>195</t>
  </si>
  <si>
    <t>998762102</t>
  </si>
  <si>
    <t>Přesun hmot tonážní pro kce tesařské v objektech v do 12 m</t>
  </si>
  <si>
    <t>-1023948592</t>
  </si>
  <si>
    <t>764</t>
  </si>
  <si>
    <t>Konstrukce klempířské</t>
  </si>
  <si>
    <t>196</t>
  </si>
  <si>
    <t>764042417</t>
  </si>
  <si>
    <t>Strukturovaná oddělovací rohož s integrovanou pojistnou hydroizolací rš přes 800 do 1000 mm</t>
  </si>
  <si>
    <t>-1831655278</t>
  </si>
  <si>
    <t>708*1,1</t>
  </si>
  <si>
    <t>197</t>
  </si>
  <si>
    <t>764121401</t>
  </si>
  <si>
    <t>Krytina střechy rovné drážkováním ze svitků z Al plechu rš 500 mm sklonu do 30°</t>
  </si>
  <si>
    <t>-797268792</t>
  </si>
  <si>
    <t>198</t>
  </si>
  <si>
    <t>764222401</t>
  </si>
  <si>
    <t>Oplechování štítu závětrnou lištou z Al plechu rš 160 mm</t>
  </si>
  <si>
    <t>226787878</t>
  </si>
  <si>
    <t>7,26*4</t>
  </si>
  <si>
    <t>199</t>
  </si>
  <si>
    <t>764222430</t>
  </si>
  <si>
    <t>Oplechování rovné okapové hrany z Al plechu rš 120 mm</t>
  </si>
  <si>
    <t>-1106308510</t>
  </si>
  <si>
    <t>48*2</t>
  </si>
  <si>
    <t>200</t>
  </si>
  <si>
    <t>764306142</t>
  </si>
  <si>
    <t>Montáž ventilační turbíny na skládané nebo plechové krytině průměru do 350 mm</t>
  </si>
  <si>
    <t>-855310366</t>
  </si>
  <si>
    <t>201</t>
  </si>
  <si>
    <t>55381010</t>
  </si>
  <si>
    <t>turbína ventilační Al kompletní hlavice stavitelný krk se základnou přes D 350mm</t>
  </si>
  <si>
    <t>-1717189127</t>
  </si>
  <si>
    <t>202</t>
  </si>
  <si>
    <t>764521404</t>
  </si>
  <si>
    <t>Žlab podokapní půlkruhový z Al plechu rš 330 mm</t>
  </si>
  <si>
    <t>-1938142645</t>
  </si>
  <si>
    <t>203</t>
  </si>
  <si>
    <t>764521444</t>
  </si>
  <si>
    <t>Kotlík oválný (trychtýřový) pro podokapní žlaby z Al plechu 330/100 mm</t>
  </si>
  <si>
    <t>-1405790165</t>
  </si>
  <si>
    <t>6*2</t>
  </si>
  <si>
    <t>204</t>
  </si>
  <si>
    <t>764528422</t>
  </si>
  <si>
    <t>Svody kruhové včetně objímek, kolen, odskoků z Al plechu průměru 100 mm</t>
  </si>
  <si>
    <t>2109169586</t>
  </si>
  <si>
    <t>6*6+7*6</t>
  </si>
  <si>
    <t>205</t>
  </si>
  <si>
    <t>998764102</t>
  </si>
  <si>
    <t>Přesun hmot tonážní pro konstrukce klempířské v objektech v do 12 m</t>
  </si>
  <si>
    <t>1476400821</t>
  </si>
  <si>
    <t>767</t>
  </si>
  <si>
    <t>Konstrukce zámečnické</t>
  </si>
  <si>
    <t>206</t>
  </si>
  <si>
    <t>767995114</t>
  </si>
  <si>
    <t>Montáž atypických zámečnických konstrukcí hmotnosti do 50 kg</t>
  </si>
  <si>
    <t>kg</t>
  </si>
  <si>
    <t>684038164</t>
  </si>
  <si>
    <t>"tabulka prvků" 13900*1,1</t>
  </si>
  <si>
    <t>207</t>
  </si>
  <si>
    <t>13010359</t>
  </si>
  <si>
    <t>ocel pásová válcovaná za studena 50x3mm</t>
  </si>
  <si>
    <t>425273526</t>
  </si>
  <si>
    <t>15,29*1,1</t>
  </si>
  <si>
    <t>783</t>
  </si>
  <si>
    <t>Dokončovací práce - nátěry</t>
  </si>
  <si>
    <t>208</t>
  </si>
  <si>
    <t>783214101</t>
  </si>
  <si>
    <t>Základní jednonásobný syntetický nátěr tesařských konstrukcí</t>
  </si>
  <si>
    <t>-1561610319</t>
  </si>
  <si>
    <t>697+972*0,56+362,26*0,32+119*2+53*2</t>
  </si>
  <si>
    <t>209</t>
  </si>
  <si>
    <t>783218111</t>
  </si>
  <si>
    <t>Lazurovací dvojnásobný syntetický nátěr tesařských konstrukcí</t>
  </si>
  <si>
    <t>763400738</t>
  </si>
  <si>
    <t>210</t>
  </si>
  <si>
    <t>783826605</t>
  </si>
  <si>
    <t>Hydrofobizační transparentní silikonový nátěr hladkých betonových povrchů, povrchů z desek</t>
  </si>
  <si>
    <t>-1176494699</t>
  </si>
  <si>
    <t>211</t>
  </si>
  <si>
    <t>783827105</t>
  </si>
  <si>
    <t>Krycí jednonásobný silikonový nátěr hladkých betonových povrchů</t>
  </si>
  <si>
    <t>-2000181077</t>
  </si>
  <si>
    <t>789</t>
  </si>
  <si>
    <t>Povrchové úpravy ocelových konstrukcí a technologických zařízení</t>
  </si>
  <si>
    <t>212</t>
  </si>
  <si>
    <t>789421545</t>
  </si>
  <si>
    <t>Zinkování ocelových konstrukccí máčením</t>
  </si>
  <si>
    <t>-1983676546</t>
  </si>
  <si>
    <t>VRN</t>
  </si>
  <si>
    <t>Vedlejší rozpočtové náklady</t>
  </si>
  <si>
    <t>VRN1</t>
  </si>
  <si>
    <t>Průzkumné, geodetické a projektové práce</t>
  </si>
  <si>
    <t>213</t>
  </si>
  <si>
    <t>011314000</t>
  </si>
  <si>
    <t>Archeologický dohled</t>
  </si>
  <si>
    <t>…</t>
  </si>
  <si>
    <t>1024</t>
  </si>
  <si>
    <t>706396516</t>
  </si>
  <si>
    <t>214</t>
  </si>
  <si>
    <t>012203000</t>
  </si>
  <si>
    <t>Geodetické práce při provádění stavby</t>
  </si>
  <si>
    <t>1986092764</t>
  </si>
  <si>
    <t>215</t>
  </si>
  <si>
    <t>012303000</t>
  </si>
  <si>
    <t>Geodetické práce po výstavbě</t>
  </si>
  <si>
    <t>-1145939991</t>
  </si>
  <si>
    <t>216</t>
  </si>
  <si>
    <t>013254000</t>
  </si>
  <si>
    <t>Dokumentace skutečného provedení stavby</t>
  </si>
  <si>
    <t>2022286572</t>
  </si>
  <si>
    <t>VRN3</t>
  </si>
  <si>
    <t>Zařízení staveniště</t>
  </si>
  <si>
    <t>217</t>
  </si>
  <si>
    <t>034103000</t>
  </si>
  <si>
    <t>Oplocení staveniště</t>
  </si>
  <si>
    <t>-1828927322</t>
  </si>
  <si>
    <t>218</t>
  </si>
  <si>
    <t>034403000</t>
  </si>
  <si>
    <t>Osvětlení staveniště</t>
  </si>
  <si>
    <t>-1574480929</t>
  </si>
  <si>
    <t>VRN4</t>
  </si>
  <si>
    <t>Inženýrská činnost</t>
  </si>
  <si>
    <t>219</t>
  </si>
  <si>
    <t>041403000</t>
  </si>
  <si>
    <t>Koordinátor BOZP na staveništi</t>
  </si>
  <si>
    <t>-417191040</t>
  </si>
  <si>
    <t xml:space="preserve">Jedná se o činnost koordinátora v rámci dodávky dodvatele a pouze pro něj </t>
  </si>
  <si>
    <t xml:space="preserve">Položkou není myšlena činnost koordinátora  jako zákonné povinnosti investora</t>
  </si>
  <si>
    <t>220</t>
  </si>
  <si>
    <t>042503000</t>
  </si>
  <si>
    <t>Plán BOZP na staveništi</t>
  </si>
  <si>
    <t>-786244520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</si>
</sst>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4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4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8</v>
      </c>
      <c r="BT3" s="17" t="s">
        <v>9</v>
      </c>
    </row>
    <row r="4" s="1" customFormat="1" ht="24.96" customHeight="1">
      <c r="B4" s="21"/>
      <c r="C4" s="22"/>
      <c r="D4" s="23" t="s">
        <v>10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11</v>
      </c>
      <c r="BE4" s="25" t="s">
        <v>12</v>
      </c>
      <c r="BS4" s="17" t="s">
        <v>6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26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26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26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26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26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36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20211115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Přístřešek pro posyp v areálu SILNICE LK a.s. v Hrabačově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15. 11. 2021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 Aleš Kožnar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Ing. Roman Charvát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76</v>
      </c>
      <c r="BT94" s="117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24.75" customHeight="1">
      <c r="A95" s="118" t="s">
        <v>80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'20211115 - Přístřešek pro...'!J28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'20211115 - Přístřešek pro...'!P148</f>
        <v>0</v>
      </c>
      <c r="AV95" s="127">
        <f>'20211115 - Přístřešek pro...'!J31</f>
        <v>0</v>
      </c>
      <c r="AW95" s="127">
        <f>'20211115 - Přístřešek pro...'!J32</f>
        <v>0</v>
      </c>
      <c r="AX95" s="127">
        <f>'20211115 - Přístřešek pro...'!J33</f>
        <v>0</v>
      </c>
      <c r="AY95" s="127">
        <f>'20211115 - Přístřešek pro...'!J34</f>
        <v>0</v>
      </c>
      <c r="AZ95" s="127">
        <f>'20211115 - Přístřešek pro...'!F31</f>
        <v>0</v>
      </c>
      <c r="BA95" s="127">
        <f>'20211115 - Přístřešek pro...'!F32</f>
        <v>0</v>
      </c>
      <c r="BB95" s="127">
        <f>'20211115 - Přístřešek pro...'!F33</f>
        <v>0</v>
      </c>
      <c r="BC95" s="127">
        <f>'20211115 - Přístřešek pro...'!F34</f>
        <v>0</v>
      </c>
      <c r="BD95" s="129">
        <f>'20211115 - Přístřešek pro...'!F35</f>
        <v>0</v>
      </c>
      <c r="BE95" s="7"/>
      <c r="BT95" s="130" t="s">
        <v>8</v>
      </c>
      <c r="BU95" s="130" t="s">
        <v>82</v>
      </c>
      <c r="BV95" s="130" t="s">
        <v>78</v>
      </c>
      <c r="BW95" s="130" t="s">
        <v>5</v>
      </c>
      <c r="BX95" s="130" t="s">
        <v>79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LLPVSDFBL4bPJ8QDqrFH3GYRj0cQ1xKOg3v09jQivxZv4qfcTJz2Zo9mYcW+0p4vGz3HUUAWeAnmwBiUUuty0A==" hashValue="QRWt9M+eBgUDR14YBtamLdifBcNy1PQLwlAizOU0gJt3jZ6JQKHCPaAMvS7BrEdXBzbg5iclTGhvNCdiJlXVb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11115 - Přístřešek pr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hidden="1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83</v>
      </c>
    </row>
    <row r="4" hidden="1" s="1" customFormat="1" ht="24.96" customHeight="1">
      <c r="B4" s="20"/>
      <c r="D4" s="133" t="s">
        <v>84</v>
      </c>
      <c r="L4" s="20"/>
      <c r="M4" s="134" t="s">
        <v>11</v>
      </c>
      <c r="AT4" s="17" t="s">
        <v>4</v>
      </c>
    </row>
    <row r="5" hidden="1" s="1" customFormat="1" ht="6.96" customHeight="1">
      <c r="B5" s="20"/>
      <c r="L5" s="20"/>
    </row>
    <row r="6" hidden="1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hidden="1" s="2" customFormat="1" ht="30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hidden="1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15. 11. 2021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tr">
        <f>IF('Rekapitulace stavby'!AN10="","",'Rekapitulace stavby'!AN10)</f>
        <v/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8" customHeight="1">
      <c r="A13" s="38"/>
      <c r="B13" s="44"/>
      <c r="C13" s="38"/>
      <c r="D13" s="38"/>
      <c r="E13" s="137" t="str">
        <f>IF('Rekapitulace stavby'!E11="","",'Rekapitulace stavby'!E11)</f>
        <v xml:space="preserve"> </v>
      </c>
      <c r="F13" s="38"/>
      <c r="G13" s="38"/>
      <c r="H13" s="38"/>
      <c r="I13" s="135" t="s">
        <v>27</v>
      </c>
      <c r="J13" s="137" t="str">
        <f>IF('Rekapitulace stavby'!AN11="","",'Rekapitulace stavby'!AN11)</f>
        <v/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2" customHeight="1">
      <c r="A15" s="38"/>
      <c r="B15" s="44"/>
      <c r="C15" s="38"/>
      <c r="D15" s="135" t="s">
        <v>28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2" customHeight="1">
      <c r="A18" s="38"/>
      <c r="B18" s="44"/>
      <c r="C18" s="38"/>
      <c r="D18" s="135" t="s">
        <v>30</v>
      </c>
      <c r="E18" s="38"/>
      <c r="F18" s="38"/>
      <c r="G18" s="38"/>
      <c r="H18" s="38"/>
      <c r="I18" s="135" t="s">
        <v>25</v>
      </c>
      <c r="J18" s="137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8" customHeight="1">
      <c r="A19" s="38"/>
      <c r="B19" s="44"/>
      <c r="C19" s="38"/>
      <c r="D19" s="38"/>
      <c r="E19" s="137" t="s">
        <v>31</v>
      </c>
      <c r="F19" s="38"/>
      <c r="G19" s="38"/>
      <c r="H19" s="38"/>
      <c r="I19" s="135" t="s">
        <v>27</v>
      </c>
      <c r="J19" s="137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2" customHeight="1">
      <c r="A21" s="38"/>
      <c r="B21" s="44"/>
      <c r="C21" s="38"/>
      <c r="D21" s="135" t="s">
        <v>33</v>
      </c>
      <c r="E21" s="38"/>
      <c r="F21" s="38"/>
      <c r="G21" s="38"/>
      <c r="H21" s="38"/>
      <c r="I21" s="135" t="s">
        <v>25</v>
      </c>
      <c r="J21" s="137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8" customHeight="1">
      <c r="A22" s="38"/>
      <c r="B22" s="44"/>
      <c r="C22" s="38"/>
      <c r="D22" s="38"/>
      <c r="E22" s="137" t="s">
        <v>34</v>
      </c>
      <c r="F22" s="38"/>
      <c r="G22" s="38"/>
      <c r="H22" s="38"/>
      <c r="I22" s="135" t="s">
        <v>27</v>
      </c>
      <c r="J22" s="137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2" customHeight="1">
      <c r="A24" s="38"/>
      <c r="B24" s="44"/>
      <c r="C24" s="38"/>
      <c r="D24" s="135" t="s">
        <v>35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8" customFormat="1" ht="71.25" customHeight="1">
      <c r="A25" s="139"/>
      <c r="B25" s="140"/>
      <c r="C25" s="139"/>
      <c r="D25" s="139"/>
      <c r="E25" s="141" t="s">
        <v>36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hidden="1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25.44" customHeight="1">
      <c r="A28" s="38"/>
      <c r="B28" s="44"/>
      <c r="C28" s="38"/>
      <c r="D28" s="144" t="s">
        <v>37</v>
      </c>
      <c r="E28" s="38"/>
      <c r="F28" s="38"/>
      <c r="G28" s="38"/>
      <c r="H28" s="38"/>
      <c r="I28" s="38"/>
      <c r="J28" s="145">
        <f>ROUND(J148,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14.4" customHeight="1">
      <c r="A30" s="38"/>
      <c r="B30" s="44"/>
      <c r="C30" s="38"/>
      <c r="D30" s="38"/>
      <c r="E30" s="38"/>
      <c r="F30" s="146" t="s">
        <v>39</v>
      </c>
      <c r="G30" s="38"/>
      <c r="H30" s="38"/>
      <c r="I30" s="146" t="s">
        <v>38</v>
      </c>
      <c r="J30" s="146" t="s">
        <v>40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14.4" customHeight="1">
      <c r="A31" s="38"/>
      <c r="B31" s="44"/>
      <c r="C31" s="38"/>
      <c r="D31" s="147" t="s">
        <v>41</v>
      </c>
      <c r="E31" s="135" t="s">
        <v>42</v>
      </c>
      <c r="F31" s="148">
        <f>ROUND((SUM(BE148:BE495)),  2)</f>
        <v>0</v>
      </c>
      <c r="G31" s="38"/>
      <c r="H31" s="38"/>
      <c r="I31" s="149">
        <v>0.20999999999999999</v>
      </c>
      <c r="J31" s="148">
        <f>ROUND(((SUM(BE148:BE495))*I31),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135" t="s">
        <v>43</v>
      </c>
      <c r="F32" s="148">
        <f>ROUND((SUM(BF148:BF495)),  2)</f>
        <v>0</v>
      </c>
      <c r="G32" s="38"/>
      <c r="H32" s="38"/>
      <c r="I32" s="149">
        <v>0.14999999999999999</v>
      </c>
      <c r="J32" s="148">
        <f>ROUND(((SUM(BF148:BF495))*I32),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44</v>
      </c>
      <c r="F33" s="148">
        <f>ROUND((SUM(BG148:BG495)),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45</v>
      </c>
      <c r="F34" s="148">
        <f>ROUND((SUM(BH148:BH495)),  2)</f>
        <v>0</v>
      </c>
      <c r="G34" s="38"/>
      <c r="H34" s="38"/>
      <c r="I34" s="149">
        <v>0.14999999999999999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46</v>
      </c>
      <c r="F35" s="148">
        <f>ROUND((SUM(BI148:BI495)),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25.44" customHeight="1">
      <c r="A37" s="38"/>
      <c r="B37" s="44"/>
      <c r="C37" s="150"/>
      <c r="D37" s="151" t="s">
        <v>47</v>
      </c>
      <c r="E37" s="152"/>
      <c r="F37" s="152"/>
      <c r="G37" s="153" t="s">
        <v>48</v>
      </c>
      <c r="H37" s="154" t="s">
        <v>49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1" customFormat="1" ht="14.4" customHeight="1">
      <c r="B39" s="20"/>
      <c r="L39" s="20"/>
    </row>
    <row r="40" hidden="1" s="1" customFormat="1" ht="14.4" customHeight="1">
      <c r="B40" s="20"/>
      <c r="L40" s="20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57" t="s">
        <v>50</v>
      </c>
      <c r="E50" s="158"/>
      <c r="F50" s="158"/>
      <c r="G50" s="157" t="s">
        <v>51</v>
      </c>
      <c r="H50" s="158"/>
      <c r="I50" s="158"/>
      <c r="J50" s="158"/>
      <c r="K50" s="158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59" t="s">
        <v>52</v>
      </c>
      <c r="E61" s="160"/>
      <c r="F61" s="161" t="s">
        <v>53</v>
      </c>
      <c r="G61" s="159" t="s">
        <v>52</v>
      </c>
      <c r="H61" s="160"/>
      <c r="I61" s="160"/>
      <c r="J61" s="162" t="s">
        <v>53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57" t="s">
        <v>54</v>
      </c>
      <c r="E65" s="163"/>
      <c r="F65" s="163"/>
      <c r="G65" s="157" t="s">
        <v>55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59" t="s">
        <v>52</v>
      </c>
      <c r="E76" s="160"/>
      <c r="F76" s="161" t="s">
        <v>53</v>
      </c>
      <c r="G76" s="159" t="s">
        <v>52</v>
      </c>
      <c r="H76" s="160"/>
      <c r="I76" s="160"/>
      <c r="J76" s="162" t="s">
        <v>53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30" customHeight="1">
      <c r="A85" s="38"/>
      <c r="B85" s="39"/>
      <c r="C85" s="40"/>
      <c r="D85" s="40"/>
      <c r="E85" s="76" t="str">
        <f>E7</f>
        <v>Přístřešek pro posyp v areálu SILNICE LK a.s. v Hrabačově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 xml:space="preserve"> </v>
      </c>
      <c r="G87" s="40"/>
      <c r="H87" s="40"/>
      <c r="I87" s="32" t="s">
        <v>22</v>
      </c>
      <c r="J87" s="79" t="str">
        <f>IF(J10="","",J10)</f>
        <v>15. 11. 2021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 xml:space="preserve"> </v>
      </c>
      <c r="G89" s="40"/>
      <c r="H89" s="40"/>
      <c r="I89" s="32" t="s">
        <v>30</v>
      </c>
      <c r="J89" s="36" t="str">
        <f>E19</f>
        <v>Ing. Aleš Kožnar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33</v>
      </c>
      <c r="J90" s="36" t="str">
        <f>E22</f>
        <v>Ing. Roman Charvát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86</v>
      </c>
      <c r="D92" s="169"/>
      <c r="E92" s="169"/>
      <c r="F92" s="169"/>
      <c r="G92" s="169"/>
      <c r="H92" s="169"/>
      <c r="I92" s="169"/>
      <c r="J92" s="170" t="s">
        <v>87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88</v>
      </c>
      <c r="D94" s="40"/>
      <c r="E94" s="40"/>
      <c r="F94" s="40"/>
      <c r="G94" s="40"/>
      <c r="H94" s="40"/>
      <c r="I94" s="40"/>
      <c r="J94" s="110">
        <f>J148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89</v>
      </c>
    </row>
    <row r="95" s="9" customFormat="1" ht="24.96" customHeight="1">
      <c r="A95" s="9"/>
      <c r="B95" s="172"/>
      <c r="C95" s="173"/>
      <c r="D95" s="174" t="s">
        <v>90</v>
      </c>
      <c r="E95" s="175"/>
      <c r="F95" s="175"/>
      <c r="G95" s="175"/>
      <c r="H95" s="175"/>
      <c r="I95" s="175"/>
      <c r="J95" s="176">
        <f>J149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91</v>
      </c>
      <c r="E96" s="181"/>
      <c r="F96" s="181"/>
      <c r="G96" s="181"/>
      <c r="H96" s="181"/>
      <c r="I96" s="181"/>
      <c r="J96" s="182">
        <f>J150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92</v>
      </c>
      <c r="E97" s="181"/>
      <c r="F97" s="181"/>
      <c r="G97" s="181"/>
      <c r="H97" s="181"/>
      <c r="I97" s="181"/>
      <c r="J97" s="182">
        <f>J192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93</v>
      </c>
      <c r="E98" s="181"/>
      <c r="F98" s="181"/>
      <c r="G98" s="181"/>
      <c r="H98" s="181"/>
      <c r="I98" s="181"/>
      <c r="J98" s="182">
        <f>J222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94</v>
      </c>
      <c r="E99" s="181"/>
      <c r="F99" s="181"/>
      <c r="G99" s="181"/>
      <c r="H99" s="181"/>
      <c r="I99" s="181"/>
      <c r="J99" s="182">
        <f>J233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95</v>
      </c>
      <c r="E100" s="181"/>
      <c r="F100" s="181"/>
      <c r="G100" s="181"/>
      <c r="H100" s="181"/>
      <c r="I100" s="181"/>
      <c r="J100" s="182">
        <f>J245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96</v>
      </c>
      <c r="E101" s="181"/>
      <c r="F101" s="181"/>
      <c r="G101" s="181"/>
      <c r="H101" s="181"/>
      <c r="I101" s="181"/>
      <c r="J101" s="182">
        <f>J255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97</v>
      </c>
      <c r="E102" s="181"/>
      <c r="F102" s="181"/>
      <c r="G102" s="181"/>
      <c r="H102" s="181"/>
      <c r="I102" s="181"/>
      <c r="J102" s="182">
        <f>J259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2"/>
      <c r="C103" s="173"/>
      <c r="D103" s="174" t="s">
        <v>98</v>
      </c>
      <c r="E103" s="175"/>
      <c r="F103" s="175"/>
      <c r="G103" s="175"/>
      <c r="H103" s="175"/>
      <c r="I103" s="175"/>
      <c r="J103" s="176">
        <f>J278</f>
        <v>0</v>
      </c>
      <c r="K103" s="173"/>
      <c r="L103" s="17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78"/>
      <c r="C104" s="179"/>
      <c r="D104" s="180" t="s">
        <v>99</v>
      </c>
      <c r="E104" s="181"/>
      <c r="F104" s="181"/>
      <c r="G104" s="181"/>
      <c r="H104" s="181"/>
      <c r="I104" s="181"/>
      <c r="J104" s="182">
        <f>J279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100</v>
      </c>
      <c r="E105" s="181"/>
      <c r="F105" s="181"/>
      <c r="G105" s="181"/>
      <c r="H105" s="181"/>
      <c r="I105" s="181"/>
      <c r="J105" s="182">
        <f>J295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8"/>
      <c r="C106" s="179"/>
      <c r="D106" s="180" t="s">
        <v>101</v>
      </c>
      <c r="E106" s="181"/>
      <c r="F106" s="181"/>
      <c r="G106" s="181"/>
      <c r="H106" s="181"/>
      <c r="I106" s="181"/>
      <c r="J106" s="182">
        <f>J301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78"/>
      <c r="C107" s="179"/>
      <c r="D107" s="180" t="s">
        <v>102</v>
      </c>
      <c r="E107" s="181"/>
      <c r="F107" s="181"/>
      <c r="G107" s="181"/>
      <c r="H107" s="181"/>
      <c r="I107" s="181"/>
      <c r="J107" s="182">
        <f>J302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78"/>
      <c r="C108" s="179"/>
      <c r="D108" s="180" t="s">
        <v>103</v>
      </c>
      <c r="E108" s="181"/>
      <c r="F108" s="181"/>
      <c r="G108" s="181"/>
      <c r="H108" s="181"/>
      <c r="I108" s="181"/>
      <c r="J108" s="182">
        <f>J311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78"/>
      <c r="C109" s="179"/>
      <c r="D109" s="180" t="s">
        <v>104</v>
      </c>
      <c r="E109" s="181"/>
      <c r="F109" s="181"/>
      <c r="G109" s="181"/>
      <c r="H109" s="181"/>
      <c r="I109" s="181"/>
      <c r="J109" s="182">
        <f>J320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78"/>
      <c r="C110" s="179"/>
      <c r="D110" s="180" t="s">
        <v>105</v>
      </c>
      <c r="E110" s="181"/>
      <c r="F110" s="181"/>
      <c r="G110" s="181"/>
      <c r="H110" s="181"/>
      <c r="I110" s="181"/>
      <c r="J110" s="182">
        <f>J331</f>
        <v>0</v>
      </c>
      <c r="K110" s="179"/>
      <c r="L110" s="18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4.88" customHeight="1">
      <c r="A111" s="10"/>
      <c r="B111" s="178"/>
      <c r="C111" s="179"/>
      <c r="D111" s="180" t="s">
        <v>106</v>
      </c>
      <c r="E111" s="181"/>
      <c r="F111" s="181"/>
      <c r="G111" s="181"/>
      <c r="H111" s="181"/>
      <c r="I111" s="181"/>
      <c r="J111" s="182">
        <f>J338</f>
        <v>0</v>
      </c>
      <c r="K111" s="179"/>
      <c r="L111" s="18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4.88" customHeight="1">
      <c r="A112" s="10"/>
      <c r="B112" s="178"/>
      <c r="C112" s="179"/>
      <c r="D112" s="180" t="s">
        <v>107</v>
      </c>
      <c r="E112" s="181"/>
      <c r="F112" s="181"/>
      <c r="G112" s="181"/>
      <c r="H112" s="181"/>
      <c r="I112" s="181"/>
      <c r="J112" s="182">
        <f>J348</f>
        <v>0</v>
      </c>
      <c r="K112" s="179"/>
      <c r="L112" s="18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8"/>
      <c r="C113" s="179"/>
      <c r="D113" s="180" t="s">
        <v>108</v>
      </c>
      <c r="E113" s="181"/>
      <c r="F113" s="181"/>
      <c r="G113" s="181"/>
      <c r="H113" s="181"/>
      <c r="I113" s="181"/>
      <c r="J113" s="182">
        <f>J351</f>
        <v>0</v>
      </c>
      <c r="K113" s="179"/>
      <c r="L113" s="18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4.88" customHeight="1">
      <c r="A114" s="10"/>
      <c r="B114" s="178"/>
      <c r="C114" s="179"/>
      <c r="D114" s="180" t="s">
        <v>109</v>
      </c>
      <c r="E114" s="181"/>
      <c r="F114" s="181"/>
      <c r="G114" s="181"/>
      <c r="H114" s="181"/>
      <c r="I114" s="181"/>
      <c r="J114" s="182">
        <f>J352</f>
        <v>0</v>
      </c>
      <c r="K114" s="179"/>
      <c r="L114" s="18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4.88" customHeight="1">
      <c r="A115" s="10"/>
      <c r="B115" s="178"/>
      <c r="C115" s="179"/>
      <c r="D115" s="180" t="s">
        <v>110</v>
      </c>
      <c r="E115" s="181"/>
      <c r="F115" s="181"/>
      <c r="G115" s="181"/>
      <c r="H115" s="181"/>
      <c r="I115" s="181"/>
      <c r="J115" s="182">
        <f>J356</f>
        <v>0</v>
      </c>
      <c r="K115" s="179"/>
      <c r="L115" s="18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4.88" customHeight="1">
      <c r="A116" s="10"/>
      <c r="B116" s="178"/>
      <c r="C116" s="179"/>
      <c r="D116" s="180" t="s">
        <v>111</v>
      </c>
      <c r="E116" s="181"/>
      <c r="F116" s="181"/>
      <c r="G116" s="181"/>
      <c r="H116" s="181"/>
      <c r="I116" s="181"/>
      <c r="J116" s="182">
        <f>J367</f>
        <v>0</v>
      </c>
      <c r="K116" s="179"/>
      <c r="L116" s="18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4.88" customHeight="1">
      <c r="A117" s="10"/>
      <c r="B117" s="178"/>
      <c r="C117" s="179"/>
      <c r="D117" s="180" t="s">
        <v>112</v>
      </c>
      <c r="E117" s="181"/>
      <c r="F117" s="181"/>
      <c r="G117" s="181"/>
      <c r="H117" s="181"/>
      <c r="I117" s="181"/>
      <c r="J117" s="182">
        <f>J370</f>
        <v>0</v>
      </c>
      <c r="K117" s="179"/>
      <c r="L117" s="18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4.88" customHeight="1">
      <c r="A118" s="10"/>
      <c r="B118" s="178"/>
      <c r="C118" s="179"/>
      <c r="D118" s="180" t="s">
        <v>113</v>
      </c>
      <c r="E118" s="181"/>
      <c r="F118" s="181"/>
      <c r="G118" s="181"/>
      <c r="H118" s="181"/>
      <c r="I118" s="181"/>
      <c r="J118" s="182">
        <f>J389</f>
        <v>0</v>
      </c>
      <c r="K118" s="179"/>
      <c r="L118" s="183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4.88" customHeight="1">
      <c r="A119" s="10"/>
      <c r="B119" s="178"/>
      <c r="C119" s="179"/>
      <c r="D119" s="180" t="s">
        <v>114</v>
      </c>
      <c r="E119" s="181"/>
      <c r="F119" s="181"/>
      <c r="G119" s="181"/>
      <c r="H119" s="181"/>
      <c r="I119" s="181"/>
      <c r="J119" s="182">
        <f>J392</f>
        <v>0</v>
      </c>
      <c r="K119" s="179"/>
      <c r="L119" s="183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4.88" customHeight="1">
      <c r="A120" s="10"/>
      <c r="B120" s="178"/>
      <c r="C120" s="179"/>
      <c r="D120" s="180" t="s">
        <v>115</v>
      </c>
      <c r="E120" s="181"/>
      <c r="F120" s="181"/>
      <c r="G120" s="181"/>
      <c r="H120" s="181"/>
      <c r="I120" s="181"/>
      <c r="J120" s="182">
        <f>J414</f>
        <v>0</v>
      </c>
      <c r="K120" s="179"/>
      <c r="L120" s="183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4.88" customHeight="1">
      <c r="A121" s="10"/>
      <c r="B121" s="178"/>
      <c r="C121" s="179"/>
      <c r="D121" s="180" t="s">
        <v>116</v>
      </c>
      <c r="E121" s="181"/>
      <c r="F121" s="181"/>
      <c r="G121" s="181"/>
      <c r="H121" s="181"/>
      <c r="I121" s="181"/>
      <c r="J121" s="182">
        <f>J416</f>
        <v>0</v>
      </c>
      <c r="K121" s="179"/>
      <c r="L121" s="183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78"/>
      <c r="C122" s="179"/>
      <c r="D122" s="180" t="s">
        <v>117</v>
      </c>
      <c r="E122" s="181"/>
      <c r="F122" s="181"/>
      <c r="G122" s="181"/>
      <c r="H122" s="181"/>
      <c r="I122" s="181"/>
      <c r="J122" s="182">
        <f>J422</f>
        <v>0</v>
      </c>
      <c r="K122" s="179"/>
      <c r="L122" s="183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78"/>
      <c r="C123" s="179"/>
      <c r="D123" s="180" t="s">
        <v>118</v>
      </c>
      <c r="E123" s="181"/>
      <c r="F123" s="181"/>
      <c r="G123" s="181"/>
      <c r="H123" s="181"/>
      <c r="I123" s="181"/>
      <c r="J123" s="182">
        <f>J450</f>
        <v>0</v>
      </c>
      <c r="K123" s="179"/>
      <c r="L123" s="183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78"/>
      <c r="C124" s="179"/>
      <c r="D124" s="180" t="s">
        <v>119</v>
      </c>
      <c r="E124" s="181"/>
      <c r="F124" s="181"/>
      <c r="G124" s="181"/>
      <c r="H124" s="181"/>
      <c r="I124" s="181"/>
      <c r="J124" s="182">
        <f>J467</f>
        <v>0</v>
      </c>
      <c r="K124" s="179"/>
      <c r="L124" s="183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78"/>
      <c r="C125" s="179"/>
      <c r="D125" s="180" t="s">
        <v>120</v>
      </c>
      <c r="E125" s="181"/>
      <c r="F125" s="181"/>
      <c r="G125" s="181"/>
      <c r="H125" s="181"/>
      <c r="I125" s="181"/>
      <c r="J125" s="182">
        <f>J472</f>
        <v>0</v>
      </c>
      <c r="K125" s="179"/>
      <c r="L125" s="183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78"/>
      <c r="C126" s="179"/>
      <c r="D126" s="180" t="s">
        <v>121</v>
      </c>
      <c r="E126" s="181"/>
      <c r="F126" s="181"/>
      <c r="G126" s="181"/>
      <c r="H126" s="181"/>
      <c r="I126" s="181"/>
      <c r="J126" s="182">
        <f>J479</f>
        <v>0</v>
      </c>
      <c r="K126" s="179"/>
      <c r="L126" s="183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9" customFormat="1" ht="24.96" customHeight="1">
      <c r="A127" s="9"/>
      <c r="B127" s="172"/>
      <c r="C127" s="173"/>
      <c r="D127" s="174" t="s">
        <v>122</v>
      </c>
      <c r="E127" s="175"/>
      <c r="F127" s="175"/>
      <c r="G127" s="175"/>
      <c r="H127" s="175"/>
      <c r="I127" s="175"/>
      <c r="J127" s="176">
        <f>J481</f>
        <v>0</v>
      </c>
      <c r="K127" s="173"/>
      <c r="L127" s="177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="10" customFormat="1" ht="19.92" customHeight="1">
      <c r="A128" s="10"/>
      <c r="B128" s="178"/>
      <c r="C128" s="179"/>
      <c r="D128" s="180" t="s">
        <v>123</v>
      </c>
      <c r="E128" s="181"/>
      <c r="F128" s="181"/>
      <c r="G128" s="181"/>
      <c r="H128" s="181"/>
      <c r="I128" s="181"/>
      <c r="J128" s="182">
        <f>J482</f>
        <v>0</v>
      </c>
      <c r="K128" s="179"/>
      <c r="L128" s="183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10" customFormat="1" ht="19.92" customHeight="1">
      <c r="A129" s="10"/>
      <c r="B129" s="178"/>
      <c r="C129" s="179"/>
      <c r="D129" s="180" t="s">
        <v>124</v>
      </c>
      <c r="E129" s="181"/>
      <c r="F129" s="181"/>
      <c r="G129" s="181"/>
      <c r="H129" s="181"/>
      <c r="I129" s="181"/>
      <c r="J129" s="182">
        <f>J487</f>
        <v>0</v>
      </c>
      <c r="K129" s="179"/>
      <c r="L129" s="183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="10" customFormat="1" ht="19.92" customHeight="1">
      <c r="A130" s="10"/>
      <c r="B130" s="178"/>
      <c r="C130" s="179"/>
      <c r="D130" s="180" t="s">
        <v>125</v>
      </c>
      <c r="E130" s="181"/>
      <c r="F130" s="181"/>
      <c r="G130" s="181"/>
      <c r="H130" s="181"/>
      <c r="I130" s="181"/>
      <c r="J130" s="182">
        <f>J490</f>
        <v>0</v>
      </c>
      <c r="K130" s="179"/>
      <c r="L130" s="183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2" customFormat="1" ht="21.84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6.96" customHeight="1">
      <c r="A132" s="38"/>
      <c r="B132" s="66"/>
      <c r="C132" s="67"/>
      <c r="D132" s="67"/>
      <c r="E132" s="67"/>
      <c r="F132" s="67"/>
      <c r="G132" s="67"/>
      <c r="H132" s="67"/>
      <c r="I132" s="67"/>
      <c r="J132" s="67"/>
      <c r="K132" s="67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6" s="2" customFormat="1" ht="6.96" customHeight="1">
      <c r="A136" s="38"/>
      <c r="B136" s="68"/>
      <c r="C136" s="69"/>
      <c r="D136" s="69"/>
      <c r="E136" s="69"/>
      <c r="F136" s="69"/>
      <c r="G136" s="69"/>
      <c r="H136" s="69"/>
      <c r="I136" s="69"/>
      <c r="J136" s="69"/>
      <c r="K136" s="69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24.96" customHeight="1">
      <c r="A137" s="38"/>
      <c r="B137" s="39"/>
      <c r="C137" s="23" t="s">
        <v>126</v>
      </c>
      <c r="D137" s="40"/>
      <c r="E137" s="40"/>
      <c r="F137" s="40"/>
      <c r="G137" s="40"/>
      <c r="H137" s="40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6.96" customHeight="1">
      <c r="A138" s="38"/>
      <c r="B138" s="39"/>
      <c r="C138" s="40"/>
      <c r="D138" s="40"/>
      <c r="E138" s="40"/>
      <c r="F138" s="40"/>
      <c r="G138" s="40"/>
      <c r="H138" s="40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2" customHeight="1">
      <c r="A139" s="38"/>
      <c r="B139" s="39"/>
      <c r="C139" s="32" t="s">
        <v>16</v>
      </c>
      <c r="D139" s="40"/>
      <c r="E139" s="40"/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30" customHeight="1">
      <c r="A140" s="38"/>
      <c r="B140" s="39"/>
      <c r="C140" s="40"/>
      <c r="D140" s="40"/>
      <c r="E140" s="76" t="str">
        <f>E7</f>
        <v>Přístřešek pro posyp v areálu SILNICE LK a.s. v Hrabačově</v>
      </c>
      <c r="F140" s="40"/>
      <c r="G140" s="40"/>
      <c r="H140" s="40"/>
      <c r="I140" s="40"/>
      <c r="J140" s="40"/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6.96" customHeight="1">
      <c r="A141" s="38"/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12" customHeight="1">
      <c r="A142" s="38"/>
      <c r="B142" s="39"/>
      <c r="C142" s="32" t="s">
        <v>20</v>
      </c>
      <c r="D142" s="40"/>
      <c r="E142" s="40"/>
      <c r="F142" s="27" t="str">
        <f>F10</f>
        <v xml:space="preserve"> </v>
      </c>
      <c r="G142" s="40"/>
      <c r="H142" s="40"/>
      <c r="I142" s="32" t="s">
        <v>22</v>
      </c>
      <c r="J142" s="79" t="str">
        <f>IF(J10="","",J10)</f>
        <v>15. 11. 2021</v>
      </c>
      <c r="K142" s="40"/>
      <c r="L142" s="63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6.96" customHeight="1">
      <c r="A143" s="38"/>
      <c r="B143" s="39"/>
      <c r="C143" s="40"/>
      <c r="D143" s="40"/>
      <c r="E143" s="40"/>
      <c r="F143" s="40"/>
      <c r="G143" s="40"/>
      <c r="H143" s="40"/>
      <c r="I143" s="40"/>
      <c r="J143" s="40"/>
      <c r="K143" s="40"/>
      <c r="L143" s="63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15.15" customHeight="1">
      <c r="A144" s="38"/>
      <c r="B144" s="39"/>
      <c r="C144" s="32" t="s">
        <v>24</v>
      </c>
      <c r="D144" s="40"/>
      <c r="E144" s="40"/>
      <c r="F144" s="27" t="str">
        <f>E13</f>
        <v xml:space="preserve"> </v>
      </c>
      <c r="G144" s="40"/>
      <c r="H144" s="40"/>
      <c r="I144" s="32" t="s">
        <v>30</v>
      </c>
      <c r="J144" s="36" t="str">
        <f>E19</f>
        <v>Ing. Aleš Kožnar</v>
      </c>
      <c r="K144" s="40"/>
      <c r="L144" s="63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2" customFormat="1" ht="15.15" customHeight="1">
      <c r="A145" s="38"/>
      <c r="B145" s="39"/>
      <c r="C145" s="32" t="s">
        <v>28</v>
      </c>
      <c r="D145" s="40"/>
      <c r="E145" s="40"/>
      <c r="F145" s="27" t="str">
        <f>IF(E16="","",E16)</f>
        <v>Vyplň údaj</v>
      </c>
      <c r="G145" s="40"/>
      <c r="H145" s="40"/>
      <c r="I145" s="32" t="s">
        <v>33</v>
      </c>
      <c r="J145" s="36" t="str">
        <f>E22</f>
        <v>Ing. Roman Charvát</v>
      </c>
      <c r="K145" s="40"/>
      <c r="L145" s="63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="2" customFormat="1" ht="10.32" customHeight="1">
      <c r="A146" s="38"/>
      <c r="B146" s="39"/>
      <c r="C146" s="40"/>
      <c r="D146" s="40"/>
      <c r="E146" s="40"/>
      <c r="F146" s="40"/>
      <c r="G146" s="40"/>
      <c r="H146" s="40"/>
      <c r="I146" s="40"/>
      <c r="J146" s="40"/>
      <c r="K146" s="40"/>
      <c r="L146" s="63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  <row r="147" s="11" customFormat="1" ht="29.28" customHeight="1">
      <c r="A147" s="184"/>
      <c r="B147" s="185"/>
      <c r="C147" s="186" t="s">
        <v>127</v>
      </c>
      <c r="D147" s="187" t="s">
        <v>62</v>
      </c>
      <c r="E147" s="187" t="s">
        <v>58</v>
      </c>
      <c r="F147" s="187" t="s">
        <v>59</v>
      </c>
      <c r="G147" s="187" t="s">
        <v>128</v>
      </c>
      <c r="H147" s="187" t="s">
        <v>129</v>
      </c>
      <c r="I147" s="187" t="s">
        <v>130</v>
      </c>
      <c r="J147" s="187" t="s">
        <v>87</v>
      </c>
      <c r="K147" s="188" t="s">
        <v>131</v>
      </c>
      <c r="L147" s="189"/>
      <c r="M147" s="100" t="s">
        <v>1</v>
      </c>
      <c r="N147" s="101" t="s">
        <v>41</v>
      </c>
      <c r="O147" s="101" t="s">
        <v>132</v>
      </c>
      <c r="P147" s="101" t="s">
        <v>133</v>
      </c>
      <c r="Q147" s="101" t="s">
        <v>134</v>
      </c>
      <c r="R147" s="101" t="s">
        <v>135</v>
      </c>
      <c r="S147" s="101" t="s">
        <v>136</v>
      </c>
      <c r="T147" s="102" t="s">
        <v>137</v>
      </c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</row>
    <row r="148" s="2" customFormat="1" ht="22.8" customHeight="1">
      <c r="A148" s="38"/>
      <c r="B148" s="39"/>
      <c r="C148" s="107" t="s">
        <v>138</v>
      </c>
      <c r="D148" s="40"/>
      <c r="E148" s="40"/>
      <c r="F148" s="40"/>
      <c r="G148" s="40"/>
      <c r="H148" s="40"/>
      <c r="I148" s="40"/>
      <c r="J148" s="190">
        <f>BK148</f>
        <v>0</v>
      </c>
      <c r="K148" s="40"/>
      <c r="L148" s="44"/>
      <c r="M148" s="103"/>
      <c r="N148" s="191"/>
      <c r="O148" s="104"/>
      <c r="P148" s="192">
        <f>P149+P278+P481</f>
        <v>0</v>
      </c>
      <c r="Q148" s="104"/>
      <c r="R148" s="192">
        <f>R149+R278+R481</f>
        <v>3095.5973516221607</v>
      </c>
      <c r="S148" s="104"/>
      <c r="T148" s="193">
        <f>T149+T278+T481</f>
        <v>27.800000000000004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76</v>
      </c>
      <c r="AU148" s="17" t="s">
        <v>89</v>
      </c>
      <c r="BK148" s="194">
        <f>BK149+BK278+BK481</f>
        <v>0</v>
      </c>
    </row>
    <row r="149" s="12" customFormat="1" ht="25.92" customHeight="1">
      <c r="A149" s="12"/>
      <c r="B149" s="195"/>
      <c r="C149" s="196"/>
      <c r="D149" s="197" t="s">
        <v>76</v>
      </c>
      <c r="E149" s="198" t="s">
        <v>139</v>
      </c>
      <c r="F149" s="198" t="s">
        <v>140</v>
      </c>
      <c r="G149" s="196"/>
      <c r="H149" s="196"/>
      <c r="I149" s="199"/>
      <c r="J149" s="200">
        <f>BK149</f>
        <v>0</v>
      </c>
      <c r="K149" s="196"/>
      <c r="L149" s="201"/>
      <c r="M149" s="202"/>
      <c r="N149" s="203"/>
      <c r="O149" s="203"/>
      <c r="P149" s="204">
        <f>P150+P192+P222+P233+P245+P255+P259</f>
        <v>0</v>
      </c>
      <c r="Q149" s="203"/>
      <c r="R149" s="204">
        <f>R150+R192+R222+R233+R245+R255+R259</f>
        <v>2993.0015968671605</v>
      </c>
      <c r="S149" s="203"/>
      <c r="T149" s="205">
        <f>T150+T192+T222+T233+T245+T255+T259</f>
        <v>27.800000000000004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6" t="s">
        <v>8</v>
      </c>
      <c r="AT149" s="207" t="s">
        <v>76</v>
      </c>
      <c r="AU149" s="207" t="s">
        <v>77</v>
      </c>
      <c r="AY149" s="206" t="s">
        <v>141</v>
      </c>
      <c r="BK149" s="208">
        <f>BK150+BK192+BK222+BK233+BK245+BK255+BK259</f>
        <v>0</v>
      </c>
    </row>
    <row r="150" s="12" customFormat="1" ht="22.8" customHeight="1">
      <c r="A150" s="12"/>
      <c r="B150" s="195"/>
      <c r="C150" s="196"/>
      <c r="D150" s="197" t="s">
        <v>76</v>
      </c>
      <c r="E150" s="209" t="s">
        <v>8</v>
      </c>
      <c r="F150" s="209" t="s">
        <v>142</v>
      </c>
      <c r="G150" s="196"/>
      <c r="H150" s="196"/>
      <c r="I150" s="199"/>
      <c r="J150" s="210">
        <f>BK150</f>
        <v>0</v>
      </c>
      <c r="K150" s="196"/>
      <c r="L150" s="201"/>
      <c r="M150" s="202"/>
      <c r="N150" s="203"/>
      <c r="O150" s="203"/>
      <c r="P150" s="204">
        <f>SUM(P151:P191)</f>
        <v>0</v>
      </c>
      <c r="Q150" s="203"/>
      <c r="R150" s="204">
        <f>SUM(R151:R191)</f>
        <v>748.5967255999999</v>
      </c>
      <c r="S150" s="203"/>
      <c r="T150" s="205">
        <f>SUM(T151:T191)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6" t="s">
        <v>8</v>
      </c>
      <c r="AT150" s="207" t="s">
        <v>76</v>
      </c>
      <c r="AU150" s="207" t="s">
        <v>8</v>
      </c>
      <c r="AY150" s="206" t="s">
        <v>141</v>
      </c>
      <c r="BK150" s="208">
        <f>SUM(BK151:BK191)</f>
        <v>0</v>
      </c>
    </row>
    <row r="151" s="2" customFormat="1" ht="33" customHeight="1">
      <c r="A151" s="38"/>
      <c r="B151" s="39"/>
      <c r="C151" s="211" t="s">
        <v>143</v>
      </c>
      <c r="D151" s="211" t="s">
        <v>144</v>
      </c>
      <c r="E151" s="212" t="s">
        <v>145</v>
      </c>
      <c r="F151" s="213" t="s">
        <v>146</v>
      </c>
      <c r="G151" s="214" t="s">
        <v>147</v>
      </c>
      <c r="H151" s="215">
        <v>1070</v>
      </c>
      <c r="I151" s="216"/>
      <c r="J151" s="215">
        <f>ROUND(I151*H151,0)</f>
        <v>0</v>
      </c>
      <c r="K151" s="213" t="s">
        <v>148</v>
      </c>
      <c r="L151" s="44"/>
      <c r="M151" s="217" t="s">
        <v>1</v>
      </c>
      <c r="N151" s="218" t="s">
        <v>42</v>
      </c>
      <c r="O151" s="91"/>
      <c r="P151" s="219">
        <f>O151*H151</f>
        <v>0</v>
      </c>
      <c r="Q151" s="219">
        <v>0</v>
      </c>
      <c r="R151" s="219">
        <f>Q151*H151</f>
        <v>0</v>
      </c>
      <c r="S151" s="219">
        <v>0</v>
      </c>
      <c r="T151" s="22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1" t="s">
        <v>149</v>
      </c>
      <c r="AT151" s="221" t="s">
        <v>144</v>
      </c>
      <c r="AU151" s="221" t="s">
        <v>83</v>
      </c>
      <c r="AY151" s="17" t="s">
        <v>141</v>
      </c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17" t="s">
        <v>8</v>
      </c>
      <c r="BK151" s="222">
        <f>ROUND(I151*H151,0)</f>
        <v>0</v>
      </c>
      <c r="BL151" s="17" t="s">
        <v>149</v>
      </c>
      <c r="BM151" s="221" t="s">
        <v>150</v>
      </c>
    </row>
    <row r="152" s="13" customFormat="1">
      <c r="A152" s="13"/>
      <c r="B152" s="223"/>
      <c r="C152" s="224"/>
      <c r="D152" s="225" t="s">
        <v>151</v>
      </c>
      <c r="E152" s="226" t="s">
        <v>1</v>
      </c>
      <c r="F152" s="227" t="s">
        <v>152</v>
      </c>
      <c r="G152" s="224"/>
      <c r="H152" s="228">
        <v>700</v>
      </c>
      <c r="I152" s="229"/>
      <c r="J152" s="224"/>
      <c r="K152" s="224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151</v>
      </c>
      <c r="AU152" s="234" t="s">
        <v>83</v>
      </c>
      <c r="AV152" s="13" t="s">
        <v>83</v>
      </c>
      <c r="AW152" s="13" t="s">
        <v>32</v>
      </c>
      <c r="AX152" s="13" t="s">
        <v>77</v>
      </c>
      <c r="AY152" s="234" t="s">
        <v>141</v>
      </c>
    </row>
    <row r="153" s="13" customFormat="1">
      <c r="A153" s="13"/>
      <c r="B153" s="223"/>
      <c r="C153" s="224"/>
      <c r="D153" s="225" t="s">
        <v>151</v>
      </c>
      <c r="E153" s="226" t="s">
        <v>1</v>
      </c>
      <c r="F153" s="227" t="s">
        <v>153</v>
      </c>
      <c r="G153" s="224"/>
      <c r="H153" s="228">
        <v>370</v>
      </c>
      <c r="I153" s="229"/>
      <c r="J153" s="224"/>
      <c r="K153" s="224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151</v>
      </c>
      <c r="AU153" s="234" t="s">
        <v>83</v>
      </c>
      <c r="AV153" s="13" t="s">
        <v>83</v>
      </c>
      <c r="AW153" s="13" t="s">
        <v>32</v>
      </c>
      <c r="AX153" s="13" t="s">
        <v>77</v>
      </c>
      <c r="AY153" s="234" t="s">
        <v>141</v>
      </c>
    </row>
    <row r="154" s="14" customFormat="1">
      <c r="A154" s="14"/>
      <c r="B154" s="235"/>
      <c r="C154" s="236"/>
      <c r="D154" s="225" t="s">
        <v>151</v>
      </c>
      <c r="E154" s="237" t="s">
        <v>1</v>
      </c>
      <c r="F154" s="238" t="s">
        <v>154</v>
      </c>
      <c r="G154" s="236"/>
      <c r="H154" s="239">
        <v>1070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5" t="s">
        <v>151</v>
      </c>
      <c r="AU154" s="245" t="s">
        <v>83</v>
      </c>
      <c r="AV154" s="14" t="s">
        <v>149</v>
      </c>
      <c r="AW154" s="14" t="s">
        <v>32</v>
      </c>
      <c r="AX154" s="14" t="s">
        <v>8</v>
      </c>
      <c r="AY154" s="245" t="s">
        <v>141</v>
      </c>
    </row>
    <row r="155" s="2" customFormat="1" ht="33" customHeight="1">
      <c r="A155" s="38"/>
      <c r="B155" s="39"/>
      <c r="C155" s="211" t="s">
        <v>155</v>
      </c>
      <c r="D155" s="211" t="s">
        <v>144</v>
      </c>
      <c r="E155" s="212" t="s">
        <v>156</v>
      </c>
      <c r="F155" s="213" t="s">
        <v>157</v>
      </c>
      <c r="G155" s="214" t="s">
        <v>147</v>
      </c>
      <c r="H155" s="215">
        <v>8.0999999999999996</v>
      </c>
      <c r="I155" s="216"/>
      <c r="J155" s="215">
        <f>ROUND(I155*H155,0)</f>
        <v>0</v>
      </c>
      <c r="K155" s="213" t="s">
        <v>148</v>
      </c>
      <c r="L155" s="44"/>
      <c r="M155" s="217" t="s">
        <v>1</v>
      </c>
      <c r="N155" s="218" t="s">
        <v>42</v>
      </c>
      <c r="O155" s="91"/>
      <c r="P155" s="219">
        <f>O155*H155</f>
        <v>0</v>
      </c>
      <c r="Q155" s="219">
        <v>0</v>
      </c>
      <c r="R155" s="219">
        <f>Q155*H155</f>
        <v>0</v>
      </c>
      <c r="S155" s="219">
        <v>0</v>
      </c>
      <c r="T155" s="22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1" t="s">
        <v>149</v>
      </c>
      <c r="AT155" s="221" t="s">
        <v>144</v>
      </c>
      <c r="AU155" s="221" t="s">
        <v>83</v>
      </c>
      <c r="AY155" s="17" t="s">
        <v>141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17" t="s">
        <v>8</v>
      </c>
      <c r="BK155" s="222">
        <f>ROUND(I155*H155,0)</f>
        <v>0</v>
      </c>
      <c r="BL155" s="17" t="s">
        <v>149</v>
      </c>
      <c r="BM155" s="221" t="s">
        <v>158</v>
      </c>
    </row>
    <row r="156" s="13" customFormat="1">
      <c r="A156" s="13"/>
      <c r="B156" s="223"/>
      <c r="C156" s="224"/>
      <c r="D156" s="225" t="s">
        <v>151</v>
      </c>
      <c r="E156" s="226" t="s">
        <v>1</v>
      </c>
      <c r="F156" s="227" t="s">
        <v>159</v>
      </c>
      <c r="G156" s="224"/>
      <c r="H156" s="228">
        <v>8.0999999999999996</v>
      </c>
      <c r="I156" s="229"/>
      <c r="J156" s="224"/>
      <c r="K156" s="224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151</v>
      </c>
      <c r="AU156" s="234" t="s">
        <v>83</v>
      </c>
      <c r="AV156" s="13" t="s">
        <v>83</v>
      </c>
      <c r="AW156" s="13" t="s">
        <v>32</v>
      </c>
      <c r="AX156" s="13" t="s">
        <v>8</v>
      </c>
      <c r="AY156" s="234" t="s">
        <v>141</v>
      </c>
    </row>
    <row r="157" s="2" customFormat="1" ht="33" customHeight="1">
      <c r="A157" s="38"/>
      <c r="B157" s="39"/>
      <c r="C157" s="211" t="s">
        <v>160</v>
      </c>
      <c r="D157" s="211" t="s">
        <v>144</v>
      </c>
      <c r="E157" s="212" t="s">
        <v>161</v>
      </c>
      <c r="F157" s="213" t="s">
        <v>162</v>
      </c>
      <c r="G157" s="214" t="s">
        <v>147</v>
      </c>
      <c r="H157" s="215">
        <v>162.40000000000001</v>
      </c>
      <c r="I157" s="216"/>
      <c r="J157" s="215">
        <f>ROUND(I157*H157,0)</f>
        <v>0</v>
      </c>
      <c r="K157" s="213" t="s">
        <v>148</v>
      </c>
      <c r="L157" s="44"/>
      <c r="M157" s="217" t="s">
        <v>1</v>
      </c>
      <c r="N157" s="218" t="s">
        <v>42</v>
      </c>
      <c r="O157" s="91"/>
      <c r="P157" s="219">
        <f>O157*H157</f>
        <v>0</v>
      </c>
      <c r="Q157" s="219">
        <v>0</v>
      </c>
      <c r="R157" s="219">
        <f>Q157*H157</f>
        <v>0</v>
      </c>
      <c r="S157" s="219">
        <v>0</v>
      </c>
      <c r="T157" s="22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1" t="s">
        <v>149</v>
      </c>
      <c r="AT157" s="221" t="s">
        <v>144</v>
      </c>
      <c r="AU157" s="221" t="s">
        <v>83</v>
      </c>
      <c r="AY157" s="17" t="s">
        <v>141</v>
      </c>
      <c r="BE157" s="222">
        <f>IF(N157="základní",J157,0)</f>
        <v>0</v>
      </c>
      <c r="BF157" s="222">
        <f>IF(N157="snížená",J157,0)</f>
        <v>0</v>
      </c>
      <c r="BG157" s="222">
        <f>IF(N157="zákl. přenesená",J157,0)</f>
        <v>0</v>
      </c>
      <c r="BH157" s="222">
        <f>IF(N157="sníž. přenesená",J157,0)</f>
        <v>0</v>
      </c>
      <c r="BI157" s="222">
        <f>IF(N157="nulová",J157,0)</f>
        <v>0</v>
      </c>
      <c r="BJ157" s="17" t="s">
        <v>8</v>
      </c>
      <c r="BK157" s="222">
        <f>ROUND(I157*H157,0)</f>
        <v>0</v>
      </c>
      <c r="BL157" s="17" t="s">
        <v>149</v>
      </c>
      <c r="BM157" s="221" t="s">
        <v>163</v>
      </c>
    </row>
    <row r="158" s="13" customFormat="1">
      <c r="A158" s="13"/>
      <c r="B158" s="223"/>
      <c r="C158" s="224"/>
      <c r="D158" s="225" t="s">
        <v>151</v>
      </c>
      <c r="E158" s="226" t="s">
        <v>1</v>
      </c>
      <c r="F158" s="227" t="s">
        <v>164</v>
      </c>
      <c r="G158" s="224"/>
      <c r="H158" s="228">
        <v>0.40000000000000002</v>
      </c>
      <c r="I158" s="229"/>
      <c r="J158" s="224"/>
      <c r="K158" s="224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151</v>
      </c>
      <c r="AU158" s="234" t="s">
        <v>83</v>
      </c>
      <c r="AV158" s="13" t="s">
        <v>83</v>
      </c>
      <c r="AW158" s="13" t="s">
        <v>32</v>
      </c>
      <c r="AX158" s="13" t="s">
        <v>77</v>
      </c>
      <c r="AY158" s="234" t="s">
        <v>141</v>
      </c>
    </row>
    <row r="159" s="13" customFormat="1">
      <c r="A159" s="13"/>
      <c r="B159" s="223"/>
      <c r="C159" s="224"/>
      <c r="D159" s="225" t="s">
        <v>151</v>
      </c>
      <c r="E159" s="226" t="s">
        <v>1</v>
      </c>
      <c r="F159" s="227" t="s">
        <v>165</v>
      </c>
      <c r="G159" s="224"/>
      <c r="H159" s="228">
        <v>162</v>
      </c>
      <c r="I159" s="229"/>
      <c r="J159" s="224"/>
      <c r="K159" s="224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151</v>
      </c>
      <c r="AU159" s="234" t="s">
        <v>83</v>
      </c>
      <c r="AV159" s="13" t="s">
        <v>83</v>
      </c>
      <c r="AW159" s="13" t="s">
        <v>32</v>
      </c>
      <c r="AX159" s="13" t="s">
        <v>77</v>
      </c>
      <c r="AY159" s="234" t="s">
        <v>141</v>
      </c>
    </row>
    <row r="160" s="14" customFormat="1">
      <c r="A160" s="14"/>
      <c r="B160" s="235"/>
      <c r="C160" s="236"/>
      <c r="D160" s="225" t="s">
        <v>151</v>
      </c>
      <c r="E160" s="237" t="s">
        <v>1</v>
      </c>
      <c r="F160" s="238" t="s">
        <v>154</v>
      </c>
      <c r="G160" s="236"/>
      <c r="H160" s="239">
        <v>162.40000000000001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151</v>
      </c>
      <c r="AU160" s="245" t="s">
        <v>83</v>
      </c>
      <c r="AV160" s="14" t="s">
        <v>149</v>
      </c>
      <c r="AW160" s="14" t="s">
        <v>32</v>
      </c>
      <c r="AX160" s="14" t="s">
        <v>8</v>
      </c>
      <c r="AY160" s="245" t="s">
        <v>141</v>
      </c>
    </row>
    <row r="161" s="2" customFormat="1" ht="33" customHeight="1">
      <c r="A161" s="38"/>
      <c r="B161" s="39"/>
      <c r="C161" s="211" t="s">
        <v>166</v>
      </c>
      <c r="D161" s="211" t="s">
        <v>144</v>
      </c>
      <c r="E161" s="212" t="s">
        <v>167</v>
      </c>
      <c r="F161" s="213" t="s">
        <v>168</v>
      </c>
      <c r="G161" s="214" t="s">
        <v>147</v>
      </c>
      <c r="H161" s="215">
        <v>137.84999999999999</v>
      </c>
      <c r="I161" s="216"/>
      <c r="J161" s="215">
        <f>ROUND(I161*H161,0)</f>
        <v>0</v>
      </c>
      <c r="K161" s="213" t="s">
        <v>148</v>
      </c>
      <c r="L161" s="44"/>
      <c r="M161" s="217" t="s">
        <v>1</v>
      </c>
      <c r="N161" s="218" t="s">
        <v>42</v>
      </c>
      <c r="O161" s="91"/>
      <c r="P161" s="219">
        <f>O161*H161</f>
        <v>0</v>
      </c>
      <c r="Q161" s="219">
        <v>0</v>
      </c>
      <c r="R161" s="219">
        <f>Q161*H161</f>
        <v>0</v>
      </c>
      <c r="S161" s="219">
        <v>0</v>
      </c>
      <c r="T161" s="22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1" t="s">
        <v>149</v>
      </c>
      <c r="AT161" s="221" t="s">
        <v>144</v>
      </c>
      <c r="AU161" s="221" t="s">
        <v>83</v>
      </c>
      <c r="AY161" s="17" t="s">
        <v>141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17" t="s">
        <v>8</v>
      </c>
      <c r="BK161" s="222">
        <f>ROUND(I161*H161,0)</f>
        <v>0</v>
      </c>
      <c r="BL161" s="17" t="s">
        <v>149</v>
      </c>
      <c r="BM161" s="221" t="s">
        <v>169</v>
      </c>
    </row>
    <row r="162" s="13" customFormat="1">
      <c r="A162" s="13"/>
      <c r="B162" s="223"/>
      <c r="C162" s="224"/>
      <c r="D162" s="225" t="s">
        <v>151</v>
      </c>
      <c r="E162" s="226" t="s">
        <v>1</v>
      </c>
      <c r="F162" s="227" t="s">
        <v>170</v>
      </c>
      <c r="G162" s="224"/>
      <c r="H162" s="228">
        <v>125.34999999999999</v>
      </c>
      <c r="I162" s="229"/>
      <c r="J162" s="224"/>
      <c r="K162" s="224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151</v>
      </c>
      <c r="AU162" s="234" t="s">
        <v>83</v>
      </c>
      <c r="AV162" s="13" t="s">
        <v>83</v>
      </c>
      <c r="AW162" s="13" t="s">
        <v>32</v>
      </c>
      <c r="AX162" s="13" t="s">
        <v>77</v>
      </c>
      <c r="AY162" s="234" t="s">
        <v>141</v>
      </c>
    </row>
    <row r="163" s="13" customFormat="1">
      <c r="A163" s="13"/>
      <c r="B163" s="223"/>
      <c r="C163" s="224"/>
      <c r="D163" s="225" t="s">
        <v>151</v>
      </c>
      <c r="E163" s="226" t="s">
        <v>1</v>
      </c>
      <c r="F163" s="227" t="s">
        <v>171</v>
      </c>
      <c r="G163" s="224"/>
      <c r="H163" s="228">
        <v>12.5</v>
      </c>
      <c r="I163" s="229"/>
      <c r="J163" s="224"/>
      <c r="K163" s="224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151</v>
      </c>
      <c r="AU163" s="234" t="s">
        <v>83</v>
      </c>
      <c r="AV163" s="13" t="s">
        <v>83</v>
      </c>
      <c r="AW163" s="13" t="s">
        <v>32</v>
      </c>
      <c r="AX163" s="13" t="s">
        <v>77</v>
      </c>
      <c r="AY163" s="234" t="s">
        <v>141</v>
      </c>
    </row>
    <row r="164" s="14" customFormat="1">
      <c r="A164" s="14"/>
      <c r="B164" s="235"/>
      <c r="C164" s="236"/>
      <c r="D164" s="225" t="s">
        <v>151</v>
      </c>
      <c r="E164" s="237" t="s">
        <v>1</v>
      </c>
      <c r="F164" s="238" t="s">
        <v>154</v>
      </c>
      <c r="G164" s="236"/>
      <c r="H164" s="239">
        <v>137.84999999999999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5" t="s">
        <v>151</v>
      </c>
      <c r="AU164" s="245" t="s">
        <v>83</v>
      </c>
      <c r="AV164" s="14" t="s">
        <v>149</v>
      </c>
      <c r="AW164" s="14" t="s">
        <v>32</v>
      </c>
      <c r="AX164" s="14" t="s">
        <v>8</v>
      </c>
      <c r="AY164" s="245" t="s">
        <v>141</v>
      </c>
    </row>
    <row r="165" s="2" customFormat="1" ht="24.15" customHeight="1">
      <c r="A165" s="38"/>
      <c r="B165" s="39"/>
      <c r="C165" s="211" t="s">
        <v>172</v>
      </c>
      <c r="D165" s="211" t="s">
        <v>144</v>
      </c>
      <c r="E165" s="212" t="s">
        <v>173</v>
      </c>
      <c r="F165" s="213" t="s">
        <v>174</v>
      </c>
      <c r="G165" s="214" t="s">
        <v>175</v>
      </c>
      <c r="H165" s="215">
        <v>50</v>
      </c>
      <c r="I165" s="216"/>
      <c r="J165" s="215">
        <f>ROUND(I165*H165,0)</f>
        <v>0</v>
      </c>
      <c r="K165" s="213" t="s">
        <v>148</v>
      </c>
      <c r="L165" s="44"/>
      <c r="M165" s="217" t="s">
        <v>1</v>
      </c>
      <c r="N165" s="218" t="s">
        <v>42</v>
      </c>
      <c r="O165" s="91"/>
      <c r="P165" s="219">
        <f>O165*H165</f>
        <v>0</v>
      </c>
      <c r="Q165" s="219">
        <v>0.00033451200000000003</v>
      </c>
      <c r="R165" s="219">
        <f>Q165*H165</f>
        <v>0.0167256</v>
      </c>
      <c r="S165" s="219">
        <v>0</v>
      </c>
      <c r="T165" s="22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1" t="s">
        <v>149</v>
      </c>
      <c r="AT165" s="221" t="s">
        <v>144</v>
      </c>
      <c r="AU165" s="221" t="s">
        <v>83</v>
      </c>
      <c r="AY165" s="17" t="s">
        <v>141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17" t="s">
        <v>8</v>
      </c>
      <c r="BK165" s="222">
        <f>ROUND(I165*H165,0)</f>
        <v>0</v>
      </c>
      <c r="BL165" s="17" t="s">
        <v>149</v>
      </c>
      <c r="BM165" s="221" t="s">
        <v>176</v>
      </c>
    </row>
    <row r="166" s="2" customFormat="1" ht="24.15" customHeight="1">
      <c r="A166" s="38"/>
      <c r="B166" s="39"/>
      <c r="C166" s="211" t="s">
        <v>177</v>
      </c>
      <c r="D166" s="211" t="s">
        <v>144</v>
      </c>
      <c r="E166" s="212" t="s">
        <v>178</v>
      </c>
      <c r="F166" s="213" t="s">
        <v>179</v>
      </c>
      <c r="G166" s="214" t="s">
        <v>180</v>
      </c>
      <c r="H166" s="215">
        <v>200</v>
      </c>
      <c r="I166" s="216"/>
      <c r="J166" s="215">
        <f>ROUND(I166*H166,0)</f>
        <v>0</v>
      </c>
      <c r="K166" s="213" t="s">
        <v>148</v>
      </c>
      <c r="L166" s="44"/>
      <c r="M166" s="217" t="s">
        <v>1</v>
      </c>
      <c r="N166" s="218" t="s">
        <v>42</v>
      </c>
      <c r="O166" s="91"/>
      <c r="P166" s="219">
        <f>O166*H166</f>
        <v>0</v>
      </c>
      <c r="Q166" s="219">
        <v>0.00014999999999999999</v>
      </c>
      <c r="R166" s="219">
        <f>Q166*H166</f>
        <v>0.029999999999999999</v>
      </c>
      <c r="S166" s="219">
        <v>0</v>
      </c>
      <c r="T166" s="22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1" t="s">
        <v>149</v>
      </c>
      <c r="AT166" s="221" t="s">
        <v>144</v>
      </c>
      <c r="AU166" s="221" t="s">
        <v>83</v>
      </c>
      <c r="AY166" s="17" t="s">
        <v>141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7" t="s">
        <v>8</v>
      </c>
      <c r="BK166" s="222">
        <f>ROUND(I166*H166,0)</f>
        <v>0</v>
      </c>
      <c r="BL166" s="17" t="s">
        <v>149</v>
      </c>
      <c r="BM166" s="221" t="s">
        <v>181</v>
      </c>
    </row>
    <row r="167" s="13" customFormat="1">
      <c r="A167" s="13"/>
      <c r="B167" s="223"/>
      <c r="C167" s="224"/>
      <c r="D167" s="225" t="s">
        <v>151</v>
      </c>
      <c r="E167" s="226" t="s">
        <v>1</v>
      </c>
      <c r="F167" s="227" t="s">
        <v>182</v>
      </c>
      <c r="G167" s="224"/>
      <c r="H167" s="228">
        <v>200</v>
      </c>
      <c r="I167" s="229"/>
      <c r="J167" s="224"/>
      <c r="K167" s="224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151</v>
      </c>
      <c r="AU167" s="234" t="s">
        <v>83</v>
      </c>
      <c r="AV167" s="13" t="s">
        <v>83</v>
      </c>
      <c r="AW167" s="13" t="s">
        <v>32</v>
      </c>
      <c r="AX167" s="13" t="s">
        <v>8</v>
      </c>
      <c r="AY167" s="234" t="s">
        <v>141</v>
      </c>
    </row>
    <row r="168" s="2" customFormat="1" ht="24.15" customHeight="1">
      <c r="A168" s="38"/>
      <c r="B168" s="39"/>
      <c r="C168" s="211" t="s">
        <v>183</v>
      </c>
      <c r="D168" s="211" t="s">
        <v>144</v>
      </c>
      <c r="E168" s="212" t="s">
        <v>184</v>
      </c>
      <c r="F168" s="213" t="s">
        <v>185</v>
      </c>
      <c r="G168" s="214" t="s">
        <v>180</v>
      </c>
      <c r="H168" s="215">
        <v>200</v>
      </c>
      <c r="I168" s="216"/>
      <c r="J168" s="215">
        <f>ROUND(I168*H168,0)</f>
        <v>0</v>
      </c>
      <c r="K168" s="213" t="s">
        <v>148</v>
      </c>
      <c r="L168" s="44"/>
      <c r="M168" s="217" t="s">
        <v>1</v>
      </c>
      <c r="N168" s="218" t="s">
        <v>42</v>
      </c>
      <c r="O168" s="91"/>
      <c r="P168" s="219">
        <f>O168*H168</f>
        <v>0</v>
      </c>
      <c r="Q168" s="219">
        <v>0</v>
      </c>
      <c r="R168" s="219">
        <f>Q168*H168</f>
        <v>0</v>
      </c>
      <c r="S168" s="219">
        <v>0</v>
      </c>
      <c r="T168" s="22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1" t="s">
        <v>149</v>
      </c>
      <c r="AT168" s="221" t="s">
        <v>144</v>
      </c>
      <c r="AU168" s="221" t="s">
        <v>83</v>
      </c>
      <c r="AY168" s="17" t="s">
        <v>141</v>
      </c>
      <c r="BE168" s="222">
        <f>IF(N168="základní",J168,0)</f>
        <v>0</v>
      </c>
      <c r="BF168" s="222">
        <f>IF(N168="snížená",J168,0)</f>
        <v>0</v>
      </c>
      <c r="BG168" s="222">
        <f>IF(N168="zákl. přenesená",J168,0)</f>
        <v>0</v>
      </c>
      <c r="BH168" s="222">
        <f>IF(N168="sníž. přenesená",J168,0)</f>
        <v>0</v>
      </c>
      <c r="BI168" s="222">
        <f>IF(N168="nulová",J168,0)</f>
        <v>0</v>
      </c>
      <c r="BJ168" s="17" t="s">
        <v>8</v>
      </c>
      <c r="BK168" s="222">
        <f>ROUND(I168*H168,0)</f>
        <v>0</v>
      </c>
      <c r="BL168" s="17" t="s">
        <v>149</v>
      </c>
      <c r="BM168" s="221" t="s">
        <v>186</v>
      </c>
    </row>
    <row r="169" s="13" customFormat="1">
      <c r="A169" s="13"/>
      <c r="B169" s="223"/>
      <c r="C169" s="224"/>
      <c r="D169" s="225" t="s">
        <v>151</v>
      </c>
      <c r="E169" s="226" t="s">
        <v>1</v>
      </c>
      <c r="F169" s="227" t="s">
        <v>182</v>
      </c>
      <c r="G169" s="224"/>
      <c r="H169" s="228">
        <v>200</v>
      </c>
      <c r="I169" s="229"/>
      <c r="J169" s="224"/>
      <c r="K169" s="224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151</v>
      </c>
      <c r="AU169" s="234" t="s">
        <v>83</v>
      </c>
      <c r="AV169" s="13" t="s">
        <v>83</v>
      </c>
      <c r="AW169" s="13" t="s">
        <v>32</v>
      </c>
      <c r="AX169" s="13" t="s">
        <v>8</v>
      </c>
      <c r="AY169" s="234" t="s">
        <v>141</v>
      </c>
    </row>
    <row r="170" s="2" customFormat="1" ht="16.5" customHeight="1">
      <c r="A170" s="38"/>
      <c r="B170" s="39"/>
      <c r="C170" s="246" t="s">
        <v>187</v>
      </c>
      <c r="D170" s="246" t="s">
        <v>188</v>
      </c>
      <c r="E170" s="247" t="s">
        <v>189</v>
      </c>
      <c r="F170" s="248" t="s">
        <v>190</v>
      </c>
      <c r="G170" s="249" t="s">
        <v>191</v>
      </c>
      <c r="H170" s="250">
        <v>31</v>
      </c>
      <c r="I170" s="251"/>
      <c r="J170" s="250">
        <f>ROUND(I170*H170,0)</f>
        <v>0</v>
      </c>
      <c r="K170" s="248" t="s">
        <v>1</v>
      </c>
      <c r="L170" s="252"/>
      <c r="M170" s="253" t="s">
        <v>1</v>
      </c>
      <c r="N170" s="254" t="s">
        <v>42</v>
      </c>
      <c r="O170" s="91"/>
      <c r="P170" s="219">
        <f>O170*H170</f>
        <v>0</v>
      </c>
      <c r="Q170" s="219">
        <v>1</v>
      </c>
      <c r="R170" s="219">
        <f>Q170*H170</f>
        <v>31</v>
      </c>
      <c r="S170" s="219">
        <v>0</v>
      </c>
      <c r="T170" s="22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1" t="s">
        <v>187</v>
      </c>
      <c r="AT170" s="221" t="s">
        <v>188</v>
      </c>
      <c r="AU170" s="221" t="s">
        <v>83</v>
      </c>
      <c r="AY170" s="17" t="s">
        <v>141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7" t="s">
        <v>8</v>
      </c>
      <c r="BK170" s="222">
        <f>ROUND(I170*H170,0)</f>
        <v>0</v>
      </c>
      <c r="BL170" s="17" t="s">
        <v>149</v>
      </c>
      <c r="BM170" s="221" t="s">
        <v>192</v>
      </c>
    </row>
    <row r="171" s="13" customFormat="1">
      <c r="A171" s="13"/>
      <c r="B171" s="223"/>
      <c r="C171" s="224"/>
      <c r="D171" s="225" t="s">
        <v>151</v>
      </c>
      <c r="E171" s="226" t="s">
        <v>1</v>
      </c>
      <c r="F171" s="227" t="s">
        <v>193</v>
      </c>
      <c r="G171" s="224"/>
      <c r="H171" s="228">
        <v>31</v>
      </c>
      <c r="I171" s="229"/>
      <c r="J171" s="224"/>
      <c r="K171" s="224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151</v>
      </c>
      <c r="AU171" s="234" t="s">
        <v>83</v>
      </c>
      <c r="AV171" s="13" t="s">
        <v>83</v>
      </c>
      <c r="AW171" s="13" t="s">
        <v>32</v>
      </c>
      <c r="AX171" s="13" t="s">
        <v>8</v>
      </c>
      <c r="AY171" s="234" t="s">
        <v>141</v>
      </c>
    </row>
    <row r="172" s="2" customFormat="1" ht="33" customHeight="1">
      <c r="A172" s="38"/>
      <c r="B172" s="39"/>
      <c r="C172" s="211" t="s">
        <v>194</v>
      </c>
      <c r="D172" s="211" t="s">
        <v>144</v>
      </c>
      <c r="E172" s="212" t="s">
        <v>195</v>
      </c>
      <c r="F172" s="213" t="s">
        <v>196</v>
      </c>
      <c r="G172" s="214" t="s">
        <v>147</v>
      </c>
      <c r="H172" s="215">
        <v>1283.6099999999999</v>
      </c>
      <c r="I172" s="216"/>
      <c r="J172" s="215">
        <f>ROUND(I172*H172,0)</f>
        <v>0</v>
      </c>
      <c r="K172" s="213" t="s">
        <v>148</v>
      </c>
      <c r="L172" s="44"/>
      <c r="M172" s="217" t="s">
        <v>1</v>
      </c>
      <c r="N172" s="218" t="s">
        <v>42</v>
      </c>
      <c r="O172" s="91"/>
      <c r="P172" s="219">
        <f>O172*H172</f>
        <v>0</v>
      </c>
      <c r="Q172" s="219">
        <v>0</v>
      </c>
      <c r="R172" s="219">
        <f>Q172*H172</f>
        <v>0</v>
      </c>
      <c r="S172" s="219">
        <v>0</v>
      </c>
      <c r="T172" s="22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1" t="s">
        <v>149</v>
      </c>
      <c r="AT172" s="221" t="s">
        <v>144</v>
      </c>
      <c r="AU172" s="221" t="s">
        <v>83</v>
      </c>
      <c r="AY172" s="17" t="s">
        <v>141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17" t="s">
        <v>8</v>
      </c>
      <c r="BK172" s="222">
        <f>ROUND(I172*H172,0)</f>
        <v>0</v>
      </c>
      <c r="BL172" s="17" t="s">
        <v>149</v>
      </c>
      <c r="BM172" s="221" t="s">
        <v>197</v>
      </c>
    </row>
    <row r="173" s="13" customFormat="1">
      <c r="A173" s="13"/>
      <c r="B173" s="223"/>
      <c r="C173" s="224"/>
      <c r="D173" s="225" t="s">
        <v>151</v>
      </c>
      <c r="E173" s="226" t="s">
        <v>1</v>
      </c>
      <c r="F173" s="227" t="s">
        <v>198</v>
      </c>
      <c r="G173" s="224"/>
      <c r="H173" s="228">
        <v>1283.6099999999999</v>
      </c>
      <c r="I173" s="229"/>
      <c r="J173" s="224"/>
      <c r="K173" s="224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151</v>
      </c>
      <c r="AU173" s="234" t="s">
        <v>83</v>
      </c>
      <c r="AV173" s="13" t="s">
        <v>83</v>
      </c>
      <c r="AW173" s="13" t="s">
        <v>32</v>
      </c>
      <c r="AX173" s="13" t="s">
        <v>8</v>
      </c>
      <c r="AY173" s="234" t="s">
        <v>141</v>
      </c>
    </row>
    <row r="174" s="2" customFormat="1" ht="37.8" customHeight="1">
      <c r="A174" s="38"/>
      <c r="B174" s="39"/>
      <c r="C174" s="211" t="s">
        <v>199</v>
      </c>
      <c r="D174" s="211" t="s">
        <v>144</v>
      </c>
      <c r="E174" s="212" t="s">
        <v>200</v>
      </c>
      <c r="F174" s="213" t="s">
        <v>201</v>
      </c>
      <c r="G174" s="214" t="s">
        <v>147</v>
      </c>
      <c r="H174" s="215">
        <v>19254.150000000001</v>
      </c>
      <c r="I174" s="216"/>
      <c r="J174" s="215">
        <f>ROUND(I174*H174,0)</f>
        <v>0</v>
      </c>
      <c r="K174" s="213" t="s">
        <v>148</v>
      </c>
      <c r="L174" s="44"/>
      <c r="M174" s="217" t="s">
        <v>1</v>
      </c>
      <c r="N174" s="218" t="s">
        <v>42</v>
      </c>
      <c r="O174" s="91"/>
      <c r="P174" s="219">
        <f>O174*H174</f>
        <v>0</v>
      </c>
      <c r="Q174" s="219">
        <v>0</v>
      </c>
      <c r="R174" s="219">
        <f>Q174*H174</f>
        <v>0</v>
      </c>
      <c r="S174" s="219">
        <v>0</v>
      </c>
      <c r="T174" s="22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1" t="s">
        <v>149</v>
      </c>
      <c r="AT174" s="221" t="s">
        <v>144</v>
      </c>
      <c r="AU174" s="221" t="s">
        <v>83</v>
      </c>
      <c r="AY174" s="17" t="s">
        <v>141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17" t="s">
        <v>8</v>
      </c>
      <c r="BK174" s="222">
        <f>ROUND(I174*H174,0)</f>
        <v>0</v>
      </c>
      <c r="BL174" s="17" t="s">
        <v>149</v>
      </c>
      <c r="BM174" s="221" t="s">
        <v>202</v>
      </c>
    </row>
    <row r="175" s="13" customFormat="1">
      <c r="A175" s="13"/>
      <c r="B175" s="223"/>
      <c r="C175" s="224"/>
      <c r="D175" s="225" t="s">
        <v>151</v>
      </c>
      <c r="E175" s="226" t="s">
        <v>1</v>
      </c>
      <c r="F175" s="227" t="s">
        <v>203</v>
      </c>
      <c r="G175" s="224"/>
      <c r="H175" s="228">
        <v>19254.150000000001</v>
      </c>
      <c r="I175" s="229"/>
      <c r="J175" s="224"/>
      <c r="K175" s="224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151</v>
      </c>
      <c r="AU175" s="234" t="s">
        <v>83</v>
      </c>
      <c r="AV175" s="13" t="s">
        <v>83</v>
      </c>
      <c r="AW175" s="13" t="s">
        <v>32</v>
      </c>
      <c r="AX175" s="13" t="s">
        <v>8</v>
      </c>
      <c r="AY175" s="234" t="s">
        <v>141</v>
      </c>
    </row>
    <row r="176" s="2" customFormat="1" ht="24.15" customHeight="1">
      <c r="A176" s="38"/>
      <c r="B176" s="39"/>
      <c r="C176" s="211" t="s">
        <v>204</v>
      </c>
      <c r="D176" s="211" t="s">
        <v>144</v>
      </c>
      <c r="E176" s="212" t="s">
        <v>205</v>
      </c>
      <c r="F176" s="213" t="s">
        <v>206</v>
      </c>
      <c r="G176" s="214" t="s">
        <v>191</v>
      </c>
      <c r="H176" s="215">
        <v>2438.8600000000001</v>
      </c>
      <c r="I176" s="216"/>
      <c r="J176" s="215">
        <f>ROUND(I176*H176,0)</f>
        <v>0</v>
      </c>
      <c r="K176" s="213" t="s">
        <v>148</v>
      </c>
      <c r="L176" s="44"/>
      <c r="M176" s="217" t="s">
        <v>1</v>
      </c>
      <c r="N176" s="218" t="s">
        <v>42</v>
      </c>
      <c r="O176" s="91"/>
      <c r="P176" s="219">
        <f>O176*H176</f>
        <v>0</v>
      </c>
      <c r="Q176" s="219">
        <v>0</v>
      </c>
      <c r="R176" s="219">
        <f>Q176*H176</f>
        <v>0</v>
      </c>
      <c r="S176" s="219">
        <v>0</v>
      </c>
      <c r="T176" s="22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1" t="s">
        <v>149</v>
      </c>
      <c r="AT176" s="221" t="s">
        <v>144</v>
      </c>
      <c r="AU176" s="221" t="s">
        <v>83</v>
      </c>
      <c r="AY176" s="17" t="s">
        <v>141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17" t="s">
        <v>8</v>
      </c>
      <c r="BK176" s="222">
        <f>ROUND(I176*H176,0)</f>
        <v>0</v>
      </c>
      <c r="BL176" s="17" t="s">
        <v>149</v>
      </c>
      <c r="BM176" s="221" t="s">
        <v>207</v>
      </c>
    </row>
    <row r="177" s="13" customFormat="1">
      <c r="A177" s="13"/>
      <c r="B177" s="223"/>
      <c r="C177" s="224"/>
      <c r="D177" s="225" t="s">
        <v>151</v>
      </c>
      <c r="E177" s="226" t="s">
        <v>1</v>
      </c>
      <c r="F177" s="227" t="s">
        <v>208</v>
      </c>
      <c r="G177" s="224"/>
      <c r="H177" s="228">
        <v>2438.8600000000001</v>
      </c>
      <c r="I177" s="229"/>
      <c r="J177" s="224"/>
      <c r="K177" s="224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151</v>
      </c>
      <c r="AU177" s="234" t="s">
        <v>83</v>
      </c>
      <c r="AV177" s="13" t="s">
        <v>83</v>
      </c>
      <c r="AW177" s="13" t="s">
        <v>32</v>
      </c>
      <c r="AX177" s="13" t="s">
        <v>8</v>
      </c>
      <c r="AY177" s="234" t="s">
        <v>141</v>
      </c>
    </row>
    <row r="178" s="2" customFormat="1" ht="16.5" customHeight="1">
      <c r="A178" s="38"/>
      <c r="B178" s="39"/>
      <c r="C178" s="211" t="s">
        <v>209</v>
      </c>
      <c r="D178" s="211" t="s">
        <v>144</v>
      </c>
      <c r="E178" s="212" t="s">
        <v>210</v>
      </c>
      <c r="F178" s="213" t="s">
        <v>211</v>
      </c>
      <c r="G178" s="214" t="s">
        <v>147</v>
      </c>
      <c r="H178" s="215">
        <v>1283.6099999999999</v>
      </c>
      <c r="I178" s="216"/>
      <c r="J178" s="215">
        <f>ROUND(I178*H178,0)</f>
        <v>0</v>
      </c>
      <c r="K178" s="213" t="s">
        <v>148</v>
      </c>
      <c r="L178" s="44"/>
      <c r="M178" s="217" t="s">
        <v>1</v>
      </c>
      <c r="N178" s="218" t="s">
        <v>42</v>
      </c>
      <c r="O178" s="91"/>
      <c r="P178" s="219">
        <f>O178*H178</f>
        <v>0</v>
      </c>
      <c r="Q178" s="219">
        <v>0</v>
      </c>
      <c r="R178" s="219">
        <f>Q178*H178</f>
        <v>0</v>
      </c>
      <c r="S178" s="219">
        <v>0</v>
      </c>
      <c r="T178" s="22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1" t="s">
        <v>149</v>
      </c>
      <c r="AT178" s="221" t="s">
        <v>144</v>
      </c>
      <c r="AU178" s="221" t="s">
        <v>83</v>
      </c>
      <c r="AY178" s="17" t="s">
        <v>141</v>
      </c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17" t="s">
        <v>8</v>
      </c>
      <c r="BK178" s="222">
        <f>ROUND(I178*H178,0)</f>
        <v>0</v>
      </c>
      <c r="BL178" s="17" t="s">
        <v>149</v>
      </c>
      <c r="BM178" s="221" t="s">
        <v>212</v>
      </c>
    </row>
    <row r="179" s="2" customFormat="1" ht="24.15" customHeight="1">
      <c r="A179" s="38"/>
      <c r="B179" s="39"/>
      <c r="C179" s="211" t="s">
        <v>213</v>
      </c>
      <c r="D179" s="211" t="s">
        <v>144</v>
      </c>
      <c r="E179" s="212" t="s">
        <v>214</v>
      </c>
      <c r="F179" s="213" t="s">
        <v>215</v>
      </c>
      <c r="G179" s="214" t="s">
        <v>147</v>
      </c>
      <c r="H179" s="215">
        <v>94.739999999999995</v>
      </c>
      <c r="I179" s="216"/>
      <c r="J179" s="215">
        <f>ROUND(I179*H179,0)</f>
        <v>0</v>
      </c>
      <c r="K179" s="213" t="s">
        <v>148</v>
      </c>
      <c r="L179" s="44"/>
      <c r="M179" s="217" t="s">
        <v>1</v>
      </c>
      <c r="N179" s="218" t="s">
        <v>42</v>
      </c>
      <c r="O179" s="91"/>
      <c r="P179" s="219">
        <f>O179*H179</f>
        <v>0</v>
      </c>
      <c r="Q179" s="219">
        <v>0</v>
      </c>
      <c r="R179" s="219">
        <f>Q179*H179</f>
        <v>0</v>
      </c>
      <c r="S179" s="219">
        <v>0</v>
      </c>
      <c r="T179" s="22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1" t="s">
        <v>149</v>
      </c>
      <c r="AT179" s="221" t="s">
        <v>144</v>
      </c>
      <c r="AU179" s="221" t="s">
        <v>83</v>
      </c>
      <c r="AY179" s="17" t="s">
        <v>141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7" t="s">
        <v>8</v>
      </c>
      <c r="BK179" s="222">
        <f>ROUND(I179*H179,0)</f>
        <v>0</v>
      </c>
      <c r="BL179" s="17" t="s">
        <v>149</v>
      </c>
      <c r="BM179" s="221" t="s">
        <v>216</v>
      </c>
    </row>
    <row r="180" s="13" customFormat="1">
      <c r="A180" s="13"/>
      <c r="B180" s="223"/>
      <c r="C180" s="224"/>
      <c r="D180" s="225" t="s">
        <v>151</v>
      </c>
      <c r="E180" s="226" t="s">
        <v>1</v>
      </c>
      <c r="F180" s="227" t="s">
        <v>217</v>
      </c>
      <c r="G180" s="224"/>
      <c r="H180" s="228">
        <v>94.739999999999995</v>
      </c>
      <c r="I180" s="229"/>
      <c r="J180" s="224"/>
      <c r="K180" s="224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151</v>
      </c>
      <c r="AU180" s="234" t="s">
        <v>83</v>
      </c>
      <c r="AV180" s="13" t="s">
        <v>83</v>
      </c>
      <c r="AW180" s="13" t="s">
        <v>32</v>
      </c>
      <c r="AX180" s="13" t="s">
        <v>8</v>
      </c>
      <c r="AY180" s="234" t="s">
        <v>141</v>
      </c>
    </row>
    <row r="181" s="2" customFormat="1" ht="33" customHeight="1">
      <c r="A181" s="38"/>
      <c r="B181" s="39"/>
      <c r="C181" s="211" t="s">
        <v>218</v>
      </c>
      <c r="D181" s="211" t="s">
        <v>144</v>
      </c>
      <c r="E181" s="212" t="s">
        <v>219</v>
      </c>
      <c r="F181" s="213" t="s">
        <v>220</v>
      </c>
      <c r="G181" s="214" t="s">
        <v>147</v>
      </c>
      <c r="H181" s="215">
        <v>310</v>
      </c>
      <c r="I181" s="216"/>
      <c r="J181" s="215">
        <f>ROUND(I181*H181,0)</f>
        <v>0</v>
      </c>
      <c r="K181" s="213" t="s">
        <v>148</v>
      </c>
      <c r="L181" s="44"/>
      <c r="M181" s="217" t="s">
        <v>1</v>
      </c>
      <c r="N181" s="218" t="s">
        <v>42</v>
      </c>
      <c r="O181" s="91"/>
      <c r="P181" s="219">
        <f>O181*H181</f>
        <v>0</v>
      </c>
      <c r="Q181" s="219">
        <v>0</v>
      </c>
      <c r="R181" s="219">
        <f>Q181*H181</f>
        <v>0</v>
      </c>
      <c r="S181" s="219">
        <v>0</v>
      </c>
      <c r="T181" s="22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1" t="s">
        <v>149</v>
      </c>
      <c r="AT181" s="221" t="s">
        <v>144</v>
      </c>
      <c r="AU181" s="221" t="s">
        <v>83</v>
      </c>
      <c r="AY181" s="17" t="s">
        <v>141</v>
      </c>
      <c r="BE181" s="222">
        <f>IF(N181="základní",J181,0)</f>
        <v>0</v>
      </c>
      <c r="BF181" s="222">
        <f>IF(N181="snížená",J181,0)</f>
        <v>0</v>
      </c>
      <c r="BG181" s="222">
        <f>IF(N181="zákl. přenesená",J181,0)</f>
        <v>0</v>
      </c>
      <c r="BH181" s="222">
        <f>IF(N181="sníž. přenesená",J181,0)</f>
        <v>0</v>
      </c>
      <c r="BI181" s="222">
        <f>IF(N181="nulová",J181,0)</f>
        <v>0</v>
      </c>
      <c r="BJ181" s="17" t="s">
        <v>8</v>
      </c>
      <c r="BK181" s="222">
        <f>ROUND(I181*H181,0)</f>
        <v>0</v>
      </c>
      <c r="BL181" s="17" t="s">
        <v>149</v>
      </c>
      <c r="BM181" s="221" t="s">
        <v>221</v>
      </c>
    </row>
    <row r="182" s="13" customFormat="1">
      <c r="A182" s="13"/>
      <c r="B182" s="223"/>
      <c r="C182" s="224"/>
      <c r="D182" s="225" t="s">
        <v>151</v>
      </c>
      <c r="E182" s="226" t="s">
        <v>1</v>
      </c>
      <c r="F182" s="227" t="s">
        <v>222</v>
      </c>
      <c r="G182" s="224"/>
      <c r="H182" s="228">
        <v>310</v>
      </c>
      <c r="I182" s="229"/>
      <c r="J182" s="224"/>
      <c r="K182" s="224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151</v>
      </c>
      <c r="AU182" s="234" t="s">
        <v>83</v>
      </c>
      <c r="AV182" s="13" t="s">
        <v>83</v>
      </c>
      <c r="AW182" s="13" t="s">
        <v>32</v>
      </c>
      <c r="AX182" s="13" t="s">
        <v>8</v>
      </c>
      <c r="AY182" s="234" t="s">
        <v>141</v>
      </c>
    </row>
    <row r="183" s="2" customFormat="1" ht="16.5" customHeight="1">
      <c r="A183" s="38"/>
      <c r="B183" s="39"/>
      <c r="C183" s="246" t="s">
        <v>9</v>
      </c>
      <c r="D183" s="246" t="s">
        <v>188</v>
      </c>
      <c r="E183" s="247" t="s">
        <v>223</v>
      </c>
      <c r="F183" s="248" t="s">
        <v>224</v>
      </c>
      <c r="G183" s="249" t="s">
        <v>191</v>
      </c>
      <c r="H183" s="250">
        <v>589</v>
      </c>
      <c r="I183" s="251"/>
      <c r="J183" s="250">
        <f>ROUND(I183*H183,0)</f>
        <v>0</v>
      </c>
      <c r="K183" s="248" t="s">
        <v>148</v>
      </c>
      <c r="L183" s="252"/>
      <c r="M183" s="253" t="s">
        <v>1</v>
      </c>
      <c r="N183" s="254" t="s">
        <v>42</v>
      </c>
      <c r="O183" s="91"/>
      <c r="P183" s="219">
        <f>O183*H183</f>
        <v>0</v>
      </c>
      <c r="Q183" s="219">
        <v>1</v>
      </c>
      <c r="R183" s="219">
        <f>Q183*H183</f>
        <v>589</v>
      </c>
      <c r="S183" s="219">
        <v>0</v>
      </c>
      <c r="T183" s="22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1" t="s">
        <v>187</v>
      </c>
      <c r="AT183" s="221" t="s">
        <v>188</v>
      </c>
      <c r="AU183" s="221" t="s">
        <v>83</v>
      </c>
      <c r="AY183" s="17" t="s">
        <v>141</v>
      </c>
      <c r="BE183" s="222">
        <f>IF(N183="základní",J183,0)</f>
        <v>0</v>
      </c>
      <c r="BF183" s="222">
        <f>IF(N183="snížená",J183,0)</f>
        <v>0</v>
      </c>
      <c r="BG183" s="222">
        <f>IF(N183="zákl. přenesená",J183,0)</f>
        <v>0</v>
      </c>
      <c r="BH183" s="222">
        <f>IF(N183="sníž. přenesená",J183,0)</f>
        <v>0</v>
      </c>
      <c r="BI183" s="222">
        <f>IF(N183="nulová",J183,0)</f>
        <v>0</v>
      </c>
      <c r="BJ183" s="17" t="s">
        <v>8</v>
      </c>
      <c r="BK183" s="222">
        <f>ROUND(I183*H183,0)</f>
        <v>0</v>
      </c>
      <c r="BL183" s="17" t="s">
        <v>149</v>
      </c>
      <c r="BM183" s="221" t="s">
        <v>225</v>
      </c>
    </row>
    <row r="184" s="13" customFormat="1">
      <c r="A184" s="13"/>
      <c r="B184" s="223"/>
      <c r="C184" s="224"/>
      <c r="D184" s="225" t="s">
        <v>151</v>
      </c>
      <c r="E184" s="226" t="s">
        <v>1</v>
      </c>
      <c r="F184" s="227" t="s">
        <v>226</v>
      </c>
      <c r="G184" s="224"/>
      <c r="H184" s="228">
        <v>589</v>
      </c>
      <c r="I184" s="229"/>
      <c r="J184" s="224"/>
      <c r="K184" s="224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151</v>
      </c>
      <c r="AU184" s="234" t="s">
        <v>83</v>
      </c>
      <c r="AV184" s="13" t="s">
        <v>83</v>
      </c>
      <c r="AW184" s="13" t="s">
        <v>32</v>
      </c>
      <c r="AX184" s="13" t="s">
        <v>8</v>
      </c>
      <c r="AY184" s="234" t="s">
        <v>141</v>
      </c>
    </row>
    <row r="185" s="2" customFormat="1" ht="24.15" customHeight="1">
      <c r="A185" s="38"/>
      <c r="B185" s="39"/>
      <c r="C185" s="211" t="s">
        <v>227</v>
      </c>
      <c r="D185" s="211" t="s">
        <v>144</v>
      </c>
      <c r="E185" s="212" t="s">
        <v>228</v>
      </c>
      <c r="F185" s="213" t="s">
        <v>229</v>
      </c>
      <c r="G185" s="214" t="s">
        <v>147</v>
      </c>
      <c r="H185" s="215">
        <v>67.659999999999997</v>
      </c>
      <c r="I185" s="216"/>
      <c r="J185" s="215">
        <f>ROUND(I185*H185,0)</f>
        <v>0</v>
      </c>
      <c r="K185" s="213" t="s">
        <v>148</v>
      </c>
      <c r="L185" s="44"/>
      <c r="M185" s="217" t="s">
        <v>1</v>
      </c>
      <c r="N185" s="218" t="s">
        <v>42</v>
      </c>
      <c r="O185" s="91"/>
      <c r="P185" s="219">
        <f>O185*H185</f>
        <v>0</v>
      </c>
      <c r="Q185" s="219">
        <v>0</v>
      </c>
      <c r="R185" s="219">
        <f>Q185*H185</f>
        <v>0</v>
      </c>
      <c r="S185" s="219">
        <v>0</v>
      </c>
      <c r="T185" s="22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1" t="s">
        <v>149</v>
      </c>
      <c r="AT185" s="221" t="s">
        <v>144</v>
      </c>
      <c r="AU185" s="221" t="s">
        <v>83</v>
      </c>
      <c r="AY185" s="17" t="s">
        <v>141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17" t="s">
        <v>8</v>
      </c>
      <c r="BK185" s="222">
        <f>ROUND(I185*H185,0)</f>
        <v>0</v>
      </c>
      <c r="BL185" s="17" t="s">
        <v>149</v>
      </c>
      <c r="BM185" s="221" t="s">
        <v>230</v>
      </c>
    </row>
    <row r="186" s="13" customFormat="1">
      <c r="A186" s="13"/>
      <c r="B186" s="223"/>
      <c r="C186" s="224"/>
      <c r="D186" s="225" t="s">
        <v>151</v>
      </c>
      <c r="E186" s="226" t="s">
        <v>1</v>
      </c>
      <c r="F186" s="227" t="s">
        <v>231</v>
      </c>
      <c r="G186" s="224"/>
      <c r="H186" s="228">
        <v>4.96</v>
      </c>
      <c r="I186" s="229"/>
      <c r="J186" s="224"/>
      <c r="K186" s="224"/>
      <c r="L186" s="230"/>
      <c r="M186" s="231"/>
      <c r="N186" s="232"/>
      <c r="O186" s="232"/>
      <c r="P186" s="232"/>
      <c r="Q186" s="232"/>
      <c r="R186" s="232"/>
      <c r="S186" s="232"/>
      <c r="T186" s="23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4" t="s">
        <v>151</v>
      </c>
      <c r="AU186" s="234" t="s">
        <v>83</v>
      </c>
      <c r="AV186" s="13" t="s">
        <v>83</v>
      </c>
      <c r="AW186" s="13" t="s">
        <v>32</v>
      </c>
      <c r="AX186" s="13" t="s">
        <v>77</v>
      </c>
      <c r="AY186" s="234" t="s">
        <v>141</v>
      </c>
    </row>
    <row r="187" s="13" customFormat="1">
      <c r="A187" s="13"/>
      <c r="B187" s="223"/>
      <c r="C187" s="224"/>
      <c r="D187" s="225" t="s">
        <v>151</v>
      </c>
      <c r="E187" s="226" t="s">
        <v>1</v>
      </c>
      <c r="F187" s="227" t="s">
        <v>232</v>
      </c>
      <c r="G187" s="224"/>
      <c r="H187" s="228">
        <v>33.899999999999999</v>
      </c>
      <c r="I187" s="229"/>
      <c r="J187" s="224"/>
      <c r="K187" s="224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151</v>
      </c>
      <c r="AU187" s="234" t="s">
        <v>83</v>
      </c>
      <c r="AV187" s="13" t="s">
        <v>83</v>
      </c>
      <c r="AW187" s="13" t="s">
        <v>32</v>
      </c>
      <c r="AX187" s="13" t="s">
        <v>77</v>
      </c>
      <c r="AY187" s="234" t="s">
        <v>141</v>
      </c>
    </row>
    <row r="188" s="13" customFormat="1">
      <c r="A188" s="13"/>
      <c r="B188" s="223"/>
      <c r="C188" s="224"/>
      <c r="D188" s="225" t="s">
        <v>151</v>
      </c>
      <c r="E188" s="226" t="s">
        <v>1</v>
      </c>
      <c r="F188" s="227" t="s">
        <v>233</v>
      </c>
      <c r="G188" s="224"/>
      <c r="H188" s="228">
        <v>28.800000000000001</v>
      </c>
      <c r="I188" s="229"/>
      <c r="J188" s="224"/>
      <c r="K188" s="224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151</v>
      </c>
      <c r="AU188" s="234" t="s">
        <v>83</v>
      </c>
      <c r="AV188" s="13" t="s">
        <v>83</v>
      </c>
      <c r="AW188" s="13" t="s">
        <v>32</v>
      </c>
      <c r="AX188" s="13" t="s">
        <v>77</v>
      </c>
      <c r="AY188" s="234" t="s">
        <v>141</v>
      </c>
    </row>
    <row r="189" s="14" customFormat="1">
      <c r="A189" s="14"/>
      <c r="B189" s="235"/>
      <c r="C189" s="236"/>
      <c r="D189" s="225" t="s">
        <v>151</v>
      </c>
      <c r="E189" s="237" t="s">
        <v>1</v>
      </c>
      <c r="F189" s="238" t="s">
        <v>154</v>
      </c>
      <c r="G189" s="236"/>
      <c r="H189" s="239">
        <v>67.659999999999997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151</v>
      </c>
      <c r="AU189" s="245" t="s">
        <v>83</v>
      </c>
      <c r="AV189" s="14" t="s">
        <v>149</v>
      </c>
      <c r="AW189" s="14" t="s">
        <v>32</v>
      </c>
      <c r="AX189" s="14" t="s">
        <v>8</v>
      </c>
      <c r="AY189" s="245" t="s">
        <v>141</v>
      </c>
    </row>
    <row r="190" s="2" customFormat="1" ht="16.5" customHeight="1">
      <c r="A190" s="38"/>
      <c r="B190" s="39"/>
      <c r="C190" s="246" t="s">
        <v>234</v>
      </c>
      <c r="D190" s="246" t="s">
        <v>188</v>
      </c>
      <c r="E190" s="247" t="s">
        <v>235</v>
      </c>
      <c r="F190" s="248" t="s">
        <v>236</v>
      </c>
      <c r="G190" s="249" t="s">
        <v>191</v>
      </c>
      <c r="H190" s="250">
        <v>128.55000000000001</v>
      </c>
      <c r="I190" s="251"/>
      <c r="J190" s="250">
        <f>ROUND(I190*H190,0)</f>
        <v>0</v>
      </c>
      <c r="K190" s="248" t="s">
        <v>148</v>
      </c>
      <c r="L190" s="252"/>
      <c r="M190" s="253" t="s">
        <v>1</v>
      </c>
      <c r="N190" s="254" t="s">
        <v>42</v>
      </c>
      <c r="O190" s="91"/>
      <c r="P190" s="219">
        <f>O190*H190</f>
        <v>0</v>
      </c>
      <c r="Q190" s="219">
        <v>1</v>
      </c>
      <c r="R190" s="219">
        <f>Q190*H190</f>
        <v>128.55000000000001</v>
      </c>
      <c r="S190" s="219">
        <v>0</v>
      </c>
      <c r="T190" s="22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1" t="s">
        <v>187</v>
      </c>
      <c r="AT190" s="221" t="s">
        <v>188</v>
      </c>
      <c r="AU190" s="221" t="s">
        <v>83</v>
      </c>
      <c r="AY190" s="17" t="s">
        <v>141</v>
      </c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17" t="s">
        <v>8</v>
      </c>
      <c r="BK190" s="222">
        <f>ROUND(I190*H190,0)</f>
        <v>0</v>
      </c>
      <c r="BL190" s="17" t="s">
        <v>149</v>
      </c>
      <c r="BM190" s="221" t="s">
        <v>237</v>
      </c>
    </row>
    <row r="191" s="13" customFormat="1">
      <c r="A191" s="13"/>
      <c r="B191" s="223"/>
      <c r="C191" s="224"/>
      <c r="D191" s="225" t="s">
        <v>151</v>
      </c>
      <c r="E191" s="226" t="s">
        <v>1</v>
      </c>
      <c r="F191" s="227" t="s">
        <v>238</v>
      </c>
      <c r="G191" s="224"/>
      <c r="H191" s="228">
        <v>128.55000000000001</v>
      </c>
      <c r="I191" s="229"/>
      <c r="J191" s="224"/>
      <c r="K191" s="224"/>
      <c r="L191" s="230"/>
      <c r="M191" s="231"/>
      <c r="N191" s="232"/>
      <c r="O191" s="232"/>
      <c r="P191" s="232"/>
      <c r="Q191" s="232"/>
      <c r="R191" s="232"/>
      <c r="S191" s="232"/>
      <c r="T191" s="23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4" t="s">
        <v>151</v>
      </c>
      <c r="AU191" s="234" t="s">
        <v>83</v>
      </c>
      <c r="AV191" s="13" t="s">
        <v>83</v>
      </c>
      <c r="AW191" s="13" t="s">
        <v>32</v>
      </c>
      <c r="AX191" s="13" t="s">
        <v>8</v>
      </c>
      <c r="AY191" s="234" t="s">
        <v>141</v>
      </c>
    </row>
    <row r="192" s="12" customFormat="1" ht="22.8" customHeight="1">
      <c r="A192" s="12"/>
      <c r="B192" s="195"/>
      <c r="C192" s="196"/>
      <c r="D192" s="197" t="s">
        <v>76</v>
      </c>
      <c r="E192" s="209" t="s">
        <v>83</v>
      </c>
      <c r="F192" s="209" t="s">
        <v>239</v>
      </c>
      <c r="G192" s="196"/>
      <c r="H192" s="196"/>
      <c r="I192" s="199"/>
      <c r="J192" s="210">
        <f>BK192</f>
        <v>0</v>
      </c>
      <c r="K192" s="196"/>
      <c r="L192" s="201"/>
      <c r="M192" s="202"/>
      <c r="N192" s="203"/>
      <c r="O192" s="203"/>
      <c r="P192" s="204">
        <f>SUM(P193:P221)</f>
        <v>0</v>
      </c>
      <c r="Q192" s="203"/>
      <c r="R192" s="204">
        <f>SUM(R193:R221)</f>
        <v>1710.2920883477768</v>
      </c>
      <c r="S192" s="203"/>
      <c r="T192" s="205">
        <f>SUM(T193:T221)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6" t="s">
        <v>8</v>
      </c>
      <c r="AT192" s="207" t="s">
        <v>76</v>
      </c>
      <c r="AU192" s="207" t="s">
        <v>8</v>
      </c>
      <c r="AY192" s="206" t="s">
        <v>141</v>
      </c>
      <c r="BK192" s="208">
        <f>SUM(BK193:BK221)</f>
        <v>0</v>
      </c>
    </row>
    <row r="193" s="2" customFormat="1" ht="24.15" customHeight="1">
      <c r="A193" s="38"/>
      <c r="B193" s="39"/>
      <c r="C193" s="211" t="s">
        <v>240</v>
      </c>
      <c r="D193" s="211" t="s">
        <v>144</v>
      </c>
      <c r="E193" s="212" t="s">
        <v>241</v>
      </c>
      <c r="F193" s="213" t="s">
        <v>242</v>
      </c>
      <c r="G193" s="214" t="s">
        <v>175</v>
      </c>
      <c r="H193" s="215">
        <v>110</v>
      </c>
      <c r="I193" s="216"/>
      <c r="J193" s="215">
        <f>ROUND(I193*H193,0)</f>
        <v>0</v>
      </c>
      <c r="K193" s="213" t="s">
        <v>148</v>
      </c>
      <c r="L193" s="44"/>
      <c r="M193" s="217" t="s">
        <v>1</v>
      </c>
      <c r="N193" s="218" t="s">
        <v>42</v>
      </c>
      <c r="O193" s="91"/>
      <c r="P193" s="219">
        <f>O193*H193</f>
        <v>0</v>
      </c>
      <c r="Q193" s="219">
        <v>0.00048959999999999997</v>
      </c>
      <c r="R193" s="219">
        <f>Q193*H193</f>
        <v>0.053855999999999994</v>
      </c>
      <c r="S193" s="219">
        <v>0</v>
      </c>
      <c r="T193" s="22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1" t="s">
        <v>149</v>
      </c>
      <c r="AT193" s="221" t="s">
        <v>144</v>
      </c>
      <c r="AU193" s="221" t="s">
        <v>83</v>
      </c>
      <c r="AY193" s="17" t="s">
        <v>141</v>
      </c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17" t="s">
        <v>8</v>
      </c>
      <c r="BK193" s="222">
        <f>ROUND(I193*H193,0)</f>
        <v>0</v>
      </c>
      <c r="BL193" s="17" t="s">
        <v>149</v>
      </c>
      <c r="BM193" s="221" t="s">
        <v>243</v>
      </c>
    </row>
    <row r="194" s="13" customFormat="1">
      <c r="A194" s="13"/>
      <c r="B194" s="223"/>
      <c r="C194" s="224"/>
      <c r="D194" s="225" t="s">
        <v>151</v>
      </c>
      <c r="E194" s="226" t="s">
        <v>1</v>
      </c>
      <c r="F194" s="227" t="s">
        <v>244</v>
      </c>
      <c r="G194" s="224"/>
      <c r="H194" s="228">
        <v>110</v>
      </c>
      <c r="I194" s="229"/>
      <c r="J194" s="224"/>
      <c r="K194" s="224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151</v>
      </c>
      <c r="AU194" s="234" t="s">
        <v>83</v>
      </c>
      <c r="AV194" s="13" t="s">
        <v>83</v>
      </c>
      <c r="AW194" s="13" t="s">
        <v>32</v>
      </c>
      <c r="AX194" s="13" t="s">
        <v>8</v>
      </c>
      <c r="AY194" s="234" t="s">
        <v>141</v>
      </c>
    </row>
    <row r="195" s="2" customFormat="1" ht="24.15" customHeight="1">
      <c r="A195" s="38"/>
      <c r="B195" s="39"/>
      <c r="C195" s="211" t="s">
        <v>245</v>
      </c>
      <c r="D195" s="211" t="s">
        <v>144</v>
      </c>
      <c r="E195" s="212" t="s">
        <v>246</v>
      </c>
      <c r="F195" s="213" t="s">
        <v>247</v>
      </c>
      <c r="G195" s="214" t="s">
        <v>147</v>
      </c>
      <c r="H195" s="215">
        <v>241.91999999999999</v>
      </c>
      <c r="I195" s="216"/>
      <c r="J195" s="215">
        <f>ROUND(I195*H195,0)</f>
        <v>0</v>
      </c>
      <c r="K195" s="213" t="s">
        <v>148</v>
      </c>
      <c r="L195" s="44"/>
      <c r="M195" s="217" t="s">
        <v>1</v>
      </c>
      <c r="N195" s="218" t="s">
        <v>42</v>
      </c>
      <c r="O195" s="91"/>
      <c r="P195" s="219">
        <f>O195*H195</f>
        <v>0</v>
      </c>
      <c r="Q195" s="219">
        <v>2.1600000000000001</v>
      </c>
      <c r="R195" s="219">
        <f>Q195*H195</f>
        <v>522.54719999999998</v>
      </c>
      <c r="S195" s="219">
        <v>0</v>
      </c>
      <c r="T195" s="22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1" t="s">
        <v>149</v>
      </c>
      <c r="AT195" s="221" t="s">
        <v>144</v>
      </c>
      <c r="AU195" s="221" t="s">
        <v>83</v>
      </c>
      <c r="AY195" s="17" t="s">
        <v>141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7" t="s">
        <v>8</v>
      </c>
      <c r="BK195" s="222">
        <f>ROUND(I195*H195,0)</f>
        <v>0</v>
      </c>
      <c r="BL195" s="17" t="s">
        <v>149</v>
      </c>
      <c r="BM195" s="221" t="s">
        <v>248</v>
      </c>
    </row>
    <row r="196" s="13" customFormat="1">
      <c r="A196" s="13"/>
      <c r="B196" s="223"/>
      <c r="C196" s="224"/>
      <c r="D196" s="225" t="s">
        <v>151</v>
      </c>
      <c r="E196" s="226" t="s">
        <v>1</v>
      </c>
      <c r="F196" s="227" t="s">
        <v>249</v>
      </c>
      <c r="G196" s="224"/>
      <c r="H196" s="228">
        <v>241.91999999999999</v>
      </c>
      <c r="I196" s="229"/>
      <c r="J196" s="224"/>
      <c r="K196" s="224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151</v>
      </c>
      <c r="AU196" s="234" t="s">
        <v>83</v>
      </c>
      <c r="AV196" s="13" t="s">
        <v>83</v>
      </c>
      <c r="AW196" s="13" t="s">
        <v>32</v>
      </c>
      <c r="AX196" s="13" t="s">
        <v>8</v>
      </c>
      <c r="AY196" s="234" t="s">
        <v>141</v>
      </c>
    </row>
    <row r="197" s="2" customFormat="1" ht="24.15" customHeight="1">
      <c r="A197" s="38"/>
      <c r="B197" s="39"/>
      <c r="C197" s="211" t="s">
        <v>250</v>
      </c>
      <c r="D197" s="211" t="s">
        <v>144</v>
      </c>
      <c r="E197" s="212" t="s">
        <v>251</v>
      </c>
      <c r="F197" s="213" t="s">
        <v>252</v>
      </c>
      <c r="G197" s="214" t="s">
        <v>147</v>
      </c>
      <c r="H197" s="215">
        <v>102.81999999999999</v>
      </c>
      <c r="I197" s="216"/>
      <c r="J197" s="215">
        <f>ROUND(I197*H197,0)</f>
        <v>0</v>
      </c>
      <c r="K197" s="213" t="s">
        <v>148</v>
      </c>
      <c r="L197" s="44"/>
      <c r="M197" s="217" t="s">
        <v>1</v>
      </c>
      <c r="N197" s="218" t="s">
        <v>42</v>
      </c>
      <c r="O197" s="91"/>
      <c r="P197" s="219">
        <f>O197*H197</f>
        <v>0</v>
      </c>
      <c r="Q197" s="219">
        <v>2.1600000000000001</v>
      </c>
      <c r="R197" s="219">
        <f>Q197*H197</f>
        <v>222.09119999999999</v>
      </c>
      <c r="S197" s="219">
        <v>0</v>
      </c>
      <c r="T197" s="22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1" t="s">
        <v>149</v>
      </c>
      <c r="AT197" s="221" t="s">
        <v>144</v>
      </c>
      <c r="AU197" s="221" t="s">
        <v>83</v>
      </c>
      <c r="AY197" s="17" t="s">
        <v>141</v>
      </c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17" t="s">
        <v>8</v>
      </c>
      <c r="BK197" s="222">
        <f>ROUND(I197*H197,0)</f>
        <v>0</v>
      </c>
      <c r="BL197" s="17" t="s">
        <v>149</v>
      </c>
      <c r="BM197" s="221" t="s">
        <v>253</v>
      </c>
    </row>
    <row r="198" s="13" customFormat="1">
      <c r="A198" s="13"/>
      <c r="B198" s="223"/>
      <c r="C198" s="224"/>
      <c r="D198" s="225" t="s">
        <v>151</v>
      </c>
      <c r="E198" s="226" t="s">
        <v>1</v>
      </c>
      <c r="F198" s="227" t="s">
        <v>254</v>
      </c>
      <c r="G198" s="224"/>
      <c r="H198" s="228">
        <v>102.81999999999999</v>
      </c>
      <c r="I198" s="229"/>
      <c r="J198" s="224"/>
      <c r="K198" s="224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151</v>
      </c>
      <c r="AU198" s="234" t="s">
        <v>83</v>
      </c>
      <c r="AV198" s="13" t="s">
        <v>83</v>
      </c>
      <c r="AW198" s="13" t="s">
        <v>32</v>
      </c>
      <c r="AX198" s="13" t="s">
        <v>8</v>
      </c>
      <c r="AY198" s="234" t="s">
        <v>141</v>
      </c>
    </row>
    <row r="199" s="2" customFormat="1" ht="24.15" customHeight="1">
      <c r="A199" s="38"/>
      <c r="B199" s="39"/>
      <c r="C199" s="211" t="s">
        <v>7</v>
      </c>
      <c r="D199" s="211" t="s">
        <v>144</v>
      </c>
      <c r="E199" s="212" t="s">
        <v>255</v>
      </c>
      <c r="F199" s="213" t="s">
        <v>256</v>
      </c>
      <c r="G199" s="214" t="s">
        <v>147</v>
      </c>
      <c r="H199" s="215">
        <v>18.140000000000001</v>
      </c>
      <c r="I199" s="216"/>
      <c r="J199" s="215">
        <f>ROUND(I199*H199,0)</f>
        <v>0</v>
      </c>
      <c r="K199" s="213" t="s">
        <v>148</v>
      </c>
      <c r="L199" s="44"/>
      <c r="M199" s="217" t="s">
        <v>1</v>
      </c>
      <c r="N199" s="218" t="s">
        <v>42</v>
      </c>
      <c r="O199" s="91"/>
      <c r="P199" s="219">
        <f>O199*H199</f>
        <v>0</v>
      </c>
      <c r="Q199" s="219">
        <v>2.1600000000000001</v>
      </c>
      <c r="R199" s="219">
        <f>Q199*H199</f>
        <v>39.182400000000001</v>
      </c>
      <c r="S199" s="219">
        <v>0</v>
      </c>
      <c r="T199" s="22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1" t="s">
        <v>149</v>
      </c>
      <c r="AT199" s="221" t="s">
        <v>144</v>
      </c>
      <c r="AU199" s="221" t="s">
        <v>83</v>
      </c>
      <c r="AY199" s="17" t="s">
        <v>141</v>
      </c>
      <c r="BE199" s="222">
        <f>IF(N199="základní",J199,0)</f>
        <v>0</v>
      </c>
      <c r="BF199" s="222">
        <f>IF(N199="snížená",J199,0)</f>
        <v>0</v>
      </c>
      <c r="BG199" s="222">
        <f>IF(N199="zákl. přenesená",J199,0)</f>
        <v>0</v>
      </c>
      <c r="BH199" s="222">
        <f>IF(N199="sníž. přenesená",J199,0)</f>
        <v>0</v>
      </c>
      <c r="BI199" s="222">
        <f>IF(N199="nulová",J199,0)</f>
        <v>0</v>
      </c>
      <c r="BJ199" s="17" t="s">
        <v>8</v>
      </c>
      <c r="BK199" s="222">
        <f>ROUND(I199*H199,0)</f>
        <v>0</v>
      </c>
      <c r="BL199" s="17" t="s">
        <v>149</v>
      </c>
      <c r="BM199" s="221" t="s">
        <v>257</v>
      </c>
    </row>
    <row r="200" s="13" customFormat="1">
      <c r="A200" s="13"/>
      <c r="B200" s="223"/>
      <c r="C200" s="224"/>
      <c r="D200" s="225" t="s">
        <v>151</v>
      </c>
      <c r="E200" s="226" t="s">
        <v>1</v>
      </c>
      <c r="F200" s="227" t="s">
        <v>258</v>
      </c>
      <c r="G200" s="224"/>
      <c r="H200" s="228">
        <v>18.140000000000001</v>
      </c>
      <c r="I200" s="229"/>
      <c r="J200" s="224"/>
      <c r="K200" s="224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151</v>
      </c>
      <c r="AU200" s="234" t="s">
        <v>83</v>
      </c>
      <c r="AV200" s="13" t="s">
        <v>83</v>
      </c>
      <c r="AW200" s="13" t="s">
        <v>32</v>
      </c>
      <c r="AX200" s="13" t="s">
        <v>8</v>
      </c>
      <c r="AY200" s="234" t="s">
        <v>141</v>
      </c>
    </row>
    <row r="201" s="2" customFormat="1" ht="24.15" customHeight="1">
      <c r="A201" s="38"/>
      <c r="B201" s="39"/>
      <c r="C201" s="211" t="s">
        <v>259</v>
      </c>
      <c r="D201" s="211" t="s">
        <v>144</v>
      </c>
      <c r="E201" s="212" t="s">
        <v>260</v>
      </c>
      <c r="F201" s="213" t="s">
        <v>261</v>
      </c>
      <c r="G201" s="214" t="s">
        <v>147</v>
      </c>
      <c r="H201" s="215">
        <v>157.22999999999999</v>
      </c>
      <c r="I201" s="216"/>
      <c r="J201" s="215">
        <f>ROUND(I201*H201,0)</f>
        <v>0</v>
      </c>
      <c r="K201" s="213" t="s">
        <v>148</v>
      </c>
      <c r="L201" s="44"/>
      <c r="M201" s="217" t="s">
        <v>1</v>
      </c>
      <c r="N201" s="218" t="s">
        <v>42</v>
      </c>
      <c r="O201" s="91"/>
      <c r="P201" s="219">
        <f>O201*H201</f>
        <v>0</v>
      </c>
      <c r="Q201" s="219">
        <v>2.4532922039999998</v>
      </c>
      <c r="R201" s="219">
        <f>Q201*H201</f>
        <v>385.73113323491992</v>
      </c>
      <c r="S201" s="219">
        <v>0</v>
      </c>
      <c r="T201" s="22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1" t="s">
        <v>149</v>
      </c>
      <c r="AT201" s="221" t="s">
        <v>144</v>
      </c>
      <c r="AU201" s="221" t="s">
        <v>83</v>
      </c>
      <c r="AY201" s="17" t="s">
        <v>141</v>
      </c>
      <c r="BE201" s="222">
        <f>IF(N201="základní",J201,0)</f>
        <v>0</v>
      </c>
      <c r="BF201" s="222">
        <f>IF(N201="snížená",J201,0)</f>
        <v>0</v>
      </c>
      <c r="BG201" s="222">
        <f>IF(N201="zákl. přenesená",J201,0)</f>
        <v>0</v>
      </c>
      <c r="BH201" s="222">
        <f>IF(N201="sníž. přenesená",J201,0)</f>
        <v>0</v>
      </c>
      <c r="BI201" s="222">
        <f>IF(N201="nulová",J201,0)</f>
        <v>0</v>
      </c>
      <c r="BJ201" s="17" t="s">
        <v>8</v>
      </c>
      <c r="BK201" s="222">
        <f>ROUND(I201*H201,0)</f>
        <v>0</v>
      </c>
      <c r="BL201" s="17" t="s">
        <v>149</v>
      </c>
      <c r="BM201" s="221" t="s">
        <v>262</v>
      </c>
    </row>
    <row r="202" s="13" customFormat="1">
      <c r="A202" s="13"/>
      <c r="B202" s="223"/>
      <c r="C202" s="224"/>
      <c r="D202" s="225" t="s">
        <v>151</v>
      </c>
      <c r="E202" s="226" t="s">
        <v>1</v>
      </c>
      <c r="F202" s="227" t="s">
        <v>263</v>
      </c>
      <c r="G202" s="224"/>
      <c r="H202" s="228">
        <v>157.22999999999999</v>
      </c>
      <c r="I202" s="229"/>
      <c r="J202" s="224"/>
      <c r="K202" s="224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151</v>
      </c>
      <c r="AU202" s="234" t="s">
        <v>83</v>
      </c>
      <c r="AV202" s="13" t="s">
        <v>83</v>
      </c>
      <c r="AW202" s="13" t="s">
        <v>32</v>
      </c>
      <c r="AX202" s="13" t="s">
        <v>8</v>
      </c>
      <c r="AY202" s="234" t="s">
        <v>141</v>
      </c>
    </row>
    <row r="203" s="2" customFormat="1" ht="16.5" customHeight="1">
      <c r="A203" s="38"/>
      <c r="B203" s="39"/>
      <c r="C203" s="211" t="s">
        <v>264</v>
      </c>
      <c r="D203" s="211" t="s">
        <v>144</v>
      </c>
      <c r="E203" s="212" t="s">
        <v>265</v>
      </c>
      <c r="F203" s="213" t="s">
        <v>266</v>
      </c>
      <c r="G203" s="214" t="s">
        <v>180</v>
      </c>
      <c r="H203" s="215">
        <v>8.5999999999999996</v>
      </c>
      <c r="I203" s="216"/>
      <c r="J203" s="215">
        <f>ROUND(I203*H203,0)</f>
        <v>0</v>
      </c>
      <c r="K203" s="213" t="s">
        <v>148</v>
      </c>
      <c r="L203" s="44"/>
      <c r="M203" s="217" t="s">
        <v>1</v>
      </c>
      <c r="N203" s="218" t="s">
        <v>42</v>
      </c>
      <c r="O203" s="91"/>
      <c r="P203" s="219">
        <f>O203*H203</f>
        <v>0</v>
      </c>
      <c r="Q203" s="219">
        <v>0.0024719</v>
      </c>
      <c r="R203" s="219">
        <f>Q203*H203</f>
        <v>0.021258339999999997</v>
      </c>
      <c r="S203" s="219">
        <v>0</v>
      </c>
      <c r="T203" s="22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1" t="s">
        <v>149</v>
      </c>
      <c r="AT203" s="221" t="s">
        <v>144</v>
      </c>
      <c r="AU203" s="221" t="s">
        <v>83</v>
      </c>
      <c r="AY203" s="17" t="s">
        <v>141</v>
      </c>
      <c r="BE203" s="222">
        <f>IF(N203="základní",J203,0)</f>
        <v>0</v>
      </c>
      <c r="BF203" s="222">
        <f>IF(N203="snížená",J203,0)</f>
        <v>0</v>
      </c>
      <c r="BG203" s="222">
        <f>IF(N203="zákl. přenesená",J203,0)</f>
        <v>0</v>
      </c>
      <c r="BH203" s="222">
        <f>IF(N203="sníž. přenesená",J203,0)</f>
        <v>0</v>
      </c>
      <c r="BI203" s="222">
        <f>IF(N203="nulová",J203,0)</f>
        <v>0</v>
      </c>
      <c r="BJ203" s="17" t="s">
        <v>8</v>
      </c>
      <c r="BK203" s="222">
        <f>ROUND(I203*H203,0)</f>
        <v>0</v>
      </c>
      <c r="BL203" s="17" t="s">
        <v>149</v>
      </c>
      <c r="BM203" s="221" t="s">
        <v>267</v>
      </c>
    </row>
    <row r="204" s="13" customFormat="1">
      <c r="A204" s="13"/>
      <c r="B204" s="223"/>
      <c r="C204" s="224"/>
      <c r="D204" s="225" t="s">
        <v>151</v>
      </c>
      <c r="E204" s="226" t="s">
        <v>1</v>
      </c>
      <c r="F204" s="227" t="s">
        <v>268</v>
      </c>
      <c r="G204" s="224"/>
      <c r="H204" s="228">
        <v>8.5999999999999996</v>
      </c>
      <c r="I204" s="229"/>
      <c r="J204" s="224"/>
      <c r="K204" s="224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151</v>
      </c>
      <c r="AU204" s="234" t="s">
        <v>83</v>
      </c>
      <c r="AV204" s="13" t="s">
        <v>83</v>
      </c>
      <c r="AW204" s="13" t="s">
        <v>32</v>
      </c>
      <c r="AX204" s="13" t="s">
        <v>8</v>
      </c>
      <c r="AY204" s="234" t="s">
        <v>141</v>
      </c>
    </row>
    <row r="205" s="2" customFormat="1" ht="16.5" customHeight="1">
      <c r="A205" s="38"/>
      <c r="B205" s="39"/>
      <c r="C205" s="211" t="s">
        <v>269</v>
      </c>
      <c r="D205" s="211" t="s">
        <v>144</v>
      </c>
      <c r="E205" s="212" t="s">
        <v>270</v>
      </c>
      <c r="F205" s="213" t="s">
        <v>271</v>
      </c>
      <c r="G205" s="214" t="s">
        <v>180</v>
      </c>
      <c r="H205" s="215">
        <v>8.5999999999999996</v>
      </c>
      <c r="I205" s="216"/>
      <c r="J205" s="215">
        <f>ROUND(I205*H205,0)</f>
        <v>0</v>
      </c>
      <c r="K205" s="213" t="s">
        <v>148</v>
      </c>
      <c r="L205" s="44"/>
      <c r="M205" s="217" t="s">
        <v>1</v>
      </c>
      <c r="N205" s="218" t="s">
        <v>42</v>
      </c>
      <c r="O205" s="91"/>
      <c r="P205" s="219">
        <f>O205*H205</f>
        <v>0</v>
      </c>
      <c r="Q205" s="219">
        <v>0</v>
      </c>
      <c r="R205" s="219">
        <f>Q205*H205</f>
        <v>0</v>
      </c>
      <c r="S205" s="219">
        <v>0</v>
      </c>
      <c r="T205" s="22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1" t="s">
        <v>149</v>
      </c>
      <c r="AT205" s="221" t="s">
        <v>144</v>
      </c>
      <c r="AU205" s="221" t="s">
        <v>83</v>
      </c>
      <c r="AY205" s="17" t="s">
        <v>141</v>
      </c>
      <c r="BE205" s="222">
        <f>IF(N205="základní",J205,0)</f>
        <v>0</v>
      </c>
      <c r="BF205" s="222">
        <f>IF(N205="snížená",J205,0)</f>
        <v>0</v>
      </c>
      <c r="BG205" s="222">
        <f>IF(N205="zákl. přenesená",J205,0)</f>
        <v>0</v>
      </c>
      <c r="BH205" s="222">
        <f>IF(N205="sníž. přenesená",J205,0)</f>
        <v>0</v>
      </c>
      <c r="BI205" s="222">
        <f>IF(N205="nulová",J205,0)</f>
        <v>0</v>
      </c>
      <c r="BJ205" s="17" t="s">
        <v>8</v>
      </c>
      <c r="BK205" s="222">
        <f>ROUND(I205*H205,0)</f>
        <v>0</v>
      </c>
      <c r="BL205" s="17" t="s">
        <v>149</v>
      </c>
      <c r="BM205" s="221" t="s">
        <v>272</v>
      </c>
    </row>
    <row r="206" s="2" customFormat="1" ht="21.75" customHeight="1">
      <c r="A206" s="38"/>
      <c r="B206" s="39"/>
      <c r="C206" s="211" t="s">
        <v>273</v>
      </c>
      <c r="D206" s="211" t="s">
        <v>144</v>
      </c>
      <c r="E206" s="212" t="s">
        <v>274</v>
      </c>
      <c r="F206" s="213" t="s">
        <v>275</v>
      </c>
      <c r="G206" s="214" t="s">
        <v>191</v>
      </c>
      <c r="H206" s="215">
        <v>0.20999999999999999</v>
      </c>
      <c r="I206" s="216"/>
      <c r="J206" s="215">
        <f>ROUND(I206*H206,0)</f>
        <v>0</v>
      </c>
      <c r="K206" s="213" t="s">
        <v>148</v>
      </c>
      <c r="L206" s="44"/>
      <c r="M206" s="217" t="s">
        <v>1</v>
      </c>
      <c r="N206" s="218" t="s">
        <v>42</v>
      </c>
      <c r="O206" s="91"/>
      <c r="P206" s="219">
        <f>O206*H206</f>
        <v>0</v>
      </c>
      <c r="Q206" s="219">
        <v>1.0606207999999999</v>
      </c>
      <c r="R206" s="219">
        <f>Q206*H206</f>
        <v>0.22273036799999998</v>
      </c>
      <c r="S206" s="219">
        <v>0</v>
      </c>
      <c r="T206" s="22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1" t="s">
        <v>149</v>
      </c>
      <c r="AT206" s="221" t="s">
        <v>144</v>
      </c>
      <c r="AU206" s="221" t="s">
        <v>83</v>
      </c>
      <c r="AY206" s="17" t="s">
        <v>141</v>
      </c>
      <c r="BE206" s="222">
        <f>IF(N206="základní",J206,0)</f>
        <v>0</v>
      </c>
      <c r="BF206" s="222">
        <f>IF(N206="snížená",J206,0)</f>
        <v>0</v>
      </c>
      <c r="BG206" s="222">
        <f>IF(N206="zákl. přenesená",J206,0)</f>
        <v>0</v>
      </c>
      <c r="BH206" s="222">
        <f>IF(N206="sníž. přenesená",J206,0)</f>
        <v>0</v>
      </c>
      <c r="BI206" s="222">
        <f>IF(N206="nulová",J206,0)</f>
        <v>0</v>
      </c>
      <c r="BJ206" s="17" t="s">
        <v>8</v>
      </c>
      <c r="BK206" s="222">
        <f>ROUND(I206*H206,0)</f>
        <v>0</v>
      </c>
      <c r="BL206" s="17" t="s">
        <v>149</v>
      </c>
      <c r="BM206" s="221" t="s">
        <v>276</v>
      </c>
    </row>
    <row r="207" s="13" customFormat="1">
      <c r="A207" s="13"/>
      <c r="B207" s="223"/>
      <c r="C207" s="224"/>
      <c r="D207" s="225" t="s">
        <v>151</v>
      </c>
      <c r="E207" s="226" t="s">
        <v>1</v>
      </c>
      <c r="F207" s="227" t="s">
        <v>277</v>
      </c>
      <c r="G207" s="224"/>
      <c r="H207" s="228">
        <v>0.20999999999999999</v>
      </c>
      <c r="I207" s="229"/>
      <c r="J207" s="224"/>
      <c r="K207" s="224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151</v>
      </c>
      <c r="AU207" s="234" t="s">
        <v>83</v>
      </c>
      <c r="AV207" s="13" t="s">
        <v>83</v>
      </c>
      <c r="AW207" s="13" t="s">
        <v>32</v>
      </c>
      <c r="AX207" s="13" t="s">
        <v>8</v>
      </c>
      <c r="AY207" s="234" t="s">
        <v>141</v>
      </c>
    </row>
    <row r="208" s="2" customFormat="1" ht="16.5" customHeight="1">
      <c r="A208" s="38"/>
      <c r="B208" s="39"/>
      <c r="C208" s="211" t="s">
        <v>278</v>
      </c>
      <c r="D208" s="211" t="s">
        <v>144</v>
      </c>
      <c r="E208" s="212" t="s">
        <v>279</v>
      </c>
      <c r="F208" s="213" t="s">
        <v>280</v>
      </c>
      <c r="G208" s="214" t="s">
        <v>191</v>
      </c>
      <c r="H208" s="215">
        <v>23.010000000000002</v>
      </c>
      <c r="I208" s="216"/>
      <c r="J208" s="215">
        <f>ROUND(I208*H208,0)</f>
        <v>0</v>
      </c>
      <c r="K208" s="213" t="s">
        <v>148</v>
      </c>
      <c r="L208" s="44"/>
      <c r="M208" s="217" t="s">
        <v>1</v>
      </c>
      <c r="N208" s="218" t="s">
        <v>42</v>
      </c>
      <c r="O208" s="91"/>
      <c r="P208" s="219">
        <f>O208*H208</f>
        <v>0</v>
      </c>
      <c r="Q208" s="219">
        <v>1.0627727797</v>
      </c>
      <c r="R208" s="219">
        <f>Q208*H208</f>
        <v>24.454401660897002</v>
      </c>
      <c r="S208" s="219">
        <v>0</v>
      </c>
      <c r="T208" s="22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1" t="s">
        <v>149</v>
      </c>
      <c r="AT208" s="221" t="s">
        <v>144</v>
      </c>
      <c r="AU208" s="221" t="s">
        <v>83</v>
      </c>
      <c r="AY208" s="17" t="s">
        <v>141</v>
      </c>
      <c r="BE208" s="222">
        <f>IF(N208="základní",J208,0)</f>
        <v>0</v>
      </c>
      <c r="BF208" s="222">
        <f>IF(N208="snížená",J208,0)</f>
        <v>0</v>
      </c>
      <c r="BG208" s="222">
        <f>IF(N208="zákl. přenesená",J208,0)</f>
        <v>0</v>
      </c>
      <c r="BH208" s="222">
        <f>IF(N208="sníž. přenesená",J208,0)</f>
        <v>0</v>
      </c>
      <c r="BI208" s="222">
        <f>IF(N208="nulová",J208,0)</f>
        <v>0</v>
      </c>
      <c r="BJ208" s="17" t="s">
        <v>8</v>
      </c>
      <c r="BK208" s="222">
        <f>ROUND(I208*H208,0)</f>
        <v>0</v>
      </c>
      <c r="BL208" s="17" t="s">
        <v>149</v>
      </c>
      <c r="BM208" s="221" t="s">
        <v>281</v>
      </c>
    </row>
    <row r="209" s="13" customFormat="1">
      <c r="A209" s="13"/>
      <c r="B209" s="223"/>
      <c r="C209" s="224"/>
      <c r="D209" s="225" t="s">
        <v>151</v>
      </c>
      <c r="E209" s="226" t="s">
        <v>1</v>
      </c>
      <c r="F209" s="227" t="s">
        <v>282</v>
      </c>
      <c r="G209" s="224"/>
      <c r="H209" s="228">
        <v>23.010000000000002</v>
      </c>
      <c r="I209" s="229"/>
      <c r="J209" s="224"/>
      <c r="K209" s="224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151</v>
      </c>
      <c r="AU209" s="234" t="s">
        <v>83</v>
      </c>
      <c r="AV209" s="13" t="s">
        <v>83</v>
      </c>
      <c r="AW209" s="13" t="s">
        <v>32</v>
      </c>
      <c r="AX209" s="13" t="s">
        <v>8</v>
      </c>
      <c r="AY209" s="234" t="s">
        <v>141</v>
      </c>
    </row>
    <row r="210" s="2" customFormat="1" ht="24.15" customHeight="1">
      <c r="A210" s="38"/>
      <c r="B210" s="39"/>
      <c r="C210" s="211" t="s">
        <v>283</v>
      </c>
      <c r="D210" s="211" t="s">
        <v>144</v>
      </c>
      <c r="E210" s="212" t="s">
        <v>284</v>
      </c>
      <c r="F210" s="213" t="s">
        <v>285</v>
      </c>
      <c r="G210" s="214" t="s">
        <v>147</v>
      </c>
      <c r="H210" s="215">
        <v>207.24000000000001</v>
      </c>
      <c r="I210" s="216"/>
      <c r="J210" s="215">
        <f>ROUND(I210*H210,0)</f>
        <v>0</v>
      </c>
      <c r="K210" s="213" t="s">
        <v>148</v>
      </c>
      <c r="L210" s="44"/>
      <c r="M210" s="217" t="s">
        <v>1</v>
      </c>
      <c r="N210" s="218" t="s">
        <v>42</v>
      </c>
      <c r="O210" s="91"/>
      <c r="P210" s="219">
        <f>O210*H210</f>
        <v>0</v>
      </c>
      <c r="Q210" s="219">
        <v>2.4532922039999998</v>
      </c>
      <c r="R210" s="219">
        <f>Q210*H210</f>
        <v>508.42027635695996</v>
      </c>
      <c r="S210" s="219">
        <v>0</v>
      </c>
      <c r="T210" s="22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1" t="s">
        <v>149</v>
      </c>
      <c r="AT210" s="221" t="s">
        <v>144</v>
      </c>
      <c r="AU210" s="221" t="s">
        <v>83</v>
      </c>
      <c r="AY210" s="17" t="s">
        <v>141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17" t="s">
        <v>8</v>
      </c>
      <c r="BK210" s="222">
        <f>ROUND(I210*H210,0)</f>
        <v>0</v>
      </c>
      <c r="BL210" s="17" t="s">
        <v>149</v>
      </c>
      <c r="BM210" s="221" t="s">
        <v>286</v>
      </c>
    </row>
    <row r="211" s="13" customFormat="1">
      <c r="A211" s="13"/>
      <c r="B211" s="223"/>
      <c r="C211" s="224"/>
      <c r="D211" s="225" t="s">
        <v>151</v>
      </c>
      <c r="E211" s="226" t="s">
        <v>1</v>
      </c>
      <c r="F211" s="227" t="s">
        <v>287</v>
      </c>
      <c r="G211" s="224"/>
      <c r="H211" s="228">
        <v>145.53</v>
      </c>
      <c r="I211" s="229"/>
      <c r="J211" s="224"/>
      <c r="K211" s="224"/>
      <c r="L211" s="230"/>
      <c r="M211" s="231"/>
      <c r="N211" s="232"/>
      <c r="O211" s="232"/>
      <c r="P211" s="232"/>
      <c r="Q211" s="232"/>
      <c r="R211" s="232"/>
      <c r="S211" s="232"/>
      <c r="T211" s="23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4" t="s">
        <v>151</v>
      </c>
      <c r="AU211" s="234" t="s">
        <v>83</v>
      </c>
      <c r="AV211" s="13" t="s">
        <v>83</v>
      </c>
      <c r="AW211" s="13" t="s">
        <v>32</v>
      </c>
      <c r="AX211" s="13" t="s">
        <v>77</v>
      </c>
      <c r="AY211" s="234" t="s">
        <v>141</v>
      </c>
    </row>
    <row r="212" s="13" customFormat="1">
      <c r="A212" s="13"/>
      <c r="B212" s="223"/>
      <c r="C212" s="224"/>
      <c r="D212" s="225" t="s">
        <v>151</v>
      </c>
      <c r="E212" s="226" t="s">
        <v>1</v>
      </c>
      <c r="F212" s="227" t="s">
        <v>288</v>
      </c>
      <c r="G212" s="224"/>
      <c r="H212" s="228">
        <v>49.280000000000001</v>
      </c>
      <c r="I212" s="229"/>
      <c r="J212" s="224"/>
      <c r="K212" s="224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151</v>
      </c>
      <c r="AU212" s="234" t="s">
        <v>83</v>
      </c>
      <c r="AV212" s="13" t="s">
        <v>83</v>
      </c>
      <c r="AW212" s="13" t="s">
        <v>32</v>
      </c>
      <c r="AX212" s="13" t="s">
        <v>77</v>
      </c>
      <c r="AY212" s="234" t="s">
        <v>141</v>
      </c>
    </row>
    <row r="213" s="13" customFormat="1">
      <c r="A213" s="13"/>
      <c r="B213" s="223"/>
      <c r="C213" s="224"/>
      <c r="D213" s="225" t="s">
        <v>151</v>
      </c>
      <c r="E213" s="226" t="s">
        <v>1</v>
      </c>
      <c r="F213" s="227" t="s">
        <v>289</v>
      </c>
      <c r="G213" s="224"/>
      <c r="H213" s="228">
        <v>12.43</v>
      </c>
      <c r="I213" s="229"/>
      <c r="J213" s="224"/>
      <c r="K213" s="224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151</v>
      </c>
      <c r="AU213" s="234" t="s">
        <v>83</v>
      </c>
      <c r="AV213" s="13" t="s">
        <v>83</v>
      </c>
      <c r="AW213" s="13" t="s">
        <v>32</v>
      </c>
      <c r="AX213" s="13" t="s">
        <v>77</v>
      </c>
      <c r="AY213" s="234" t="s">
        <v>141</v>
      </c>
    </row>
    <row r="214" s="14" customFormat="1">
      <c r="A214" s="14"/>
      <c r="B214" s="235"/>
      <c r="C214" s="236"/>
      <c r="D214" s="225" t="s">
        <v>151</v>
      </c>
      <c r="E214" s="237" t="s">
        <v>1</v>
      </c>
      <c r="F214" s="238" t="s">
        <v>154</v>
      </c>
      <c r="G214" s="236"/>
      <c r="H214" s="239">
        <v>207.24000000000001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5" t="s">
        <v>151</v>
      </c>
      <c r="AU214" s="245" t="s">
        <v>83</v>
      </c>
      <c r="AV214" s="14" t="s">
        <v>149</v>
      </c>
      <c r="AW214" s="14" t="s">
        <v>32</v>
      </c>
      <c r="AX214" s="14" t="s">
        <v>8</v>
      </c>
      <c r="AY214" s="245" t="s">
        <v>141</v>
      </c>
    </row>
    <row r="215" s="2" customFormat="1" ht="16.5" customHeight="1">
      <c r="A215" s="38"/>
      <c r="B215" s="39"/>
      <c r="C215" s="211" t="s">
        <v>290</v>
      </c>
      <c r="D215" s="211" t="s">
        <v>144</v>
      </c>
      <c r="E215" s="212" t="s">
        <v>291</v>
      </c>
      <c r="F215" s="213" t="s">
        <v>292</v>
      </c>
      <c r="G215" s="214" t="s">
        <v>180</v>
      </c>
      <c r="H215" s="215">
        <v>151.72999999999999</v>
      </c>
      <c r="I215" s="216"/>
      <c r="J215" s="215">
        <f>ROUND(I215*H215,0)</f>
        <v>0</v>
      </c>
      <c r="K215" s="213" t="s">
        <v>148</v>
      </c>
      <c r="L215" s="44"/>
      <c r="M215" s="217" t="s">
        <v>1</v>
      </c>
      <c r="N215" s="218" t="s">
        <v>42</v>
      </c>
      <c r="O215" s="91"/>
      <c r="P215" s="219">
        <f>O215*H215</f>
        <v>0</v>
      </c>
      <c r="Q215" s="219">
        <v>0.0026919000000000001</v>
      </c>
      <c r="R215" s="219">
        <f>Q215*H215</f>
        <v>0.40844198700000001</v>
      </c>
      <c r="S215" s="219">
        <v>0</v>
      </c>
      <c r="T215" s="22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1" t="s">
        <v>149</v>
      </c>
      <c r="AT215" s="221" t="s">
        <v>144</v>
      </c>
      <c r="AU215" s="221" t="s">
        <v>83</v>
      </c>
      <c r="AY215" s="17" t="s">
        <v>141</v>
      </c>
      <c r="BE215" s="222">
        <f>IF(N215="základní",J215,0)</f>
        <v>0</v>
      </c>
      <c r="BF215" s="222">
        <f>IF(N215="snížená",J215,0)</f>
        <v>0</v>
      </c>
      <c r="BG215" s="222">
        <f>IF(N215="zákl. přenesená",J215,0)</f>
        <v>0</v>
      </c>
      <c r="BH215" s="222">
        <f>IF(N215="sníž. přenesená",J215,0)</f>
        <v>0</v>
      </c>
      <c r="BI215" s="222">
        <f>IF(N215="nulová",J215,0)</f>
        <v>0</v>
      </c>
      <c r="BJ215" s="17" t="s">
        <v>8</v>
      </c>
      <c r="BK215" s="222">
        <f>ROUND(I215*H215,0)</f>
        <v>0</v>
      </c>
      <c r="BL215" s="17" t="s">
        <v>149</v>
      </c>
      <c r="BM215" s="221" t="s">
        <v>293</v>
      </c>
    </row>
    <row r="216" s="13" customFormat="1">
      <c r="A216" s="13"/>
      <c r="B216" s="223"/>
      <c r="C216" s="224"/>
      <c r="D216" s="225" t="s">
        <v>151</v>
      </c>
      <c r="E216" s="226" t="s">
        <v>1</v>
      </c>
      <c r="F216" s="227" t="s">
        <v>294</v>
      </c>
      <c r="G216" s="224"/>
      <c r="H216" s="228">
        <v>89.599999999999994</v>
      </c>
      <c r="I216" s="229"/>
      <c r="J216" s="224"/>
      <c r="K216" s="224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151</v>
      </c>
      <c r="AU216" s="234" t="s">
        <v>83</v>
      </c>
      <c r="AV216" s="13" t="s">
        <v>83</v>
      </c>
      <c r="AW216" s="13" t="s">
        <v>32</v>
      </c>
      <c r="AX216" s="13" t="s">
        <v>77</v>
      </c>
      <c r="AY216" s="234" t="s">
        <v>141</v>
      </c>
    </row>
    <row r="217" s="13" customFormat="1">
      <c r="A217" s="13"/>
      <c r="B217" s="223"/>
      <c r="C217" s="224"/>
      <c r="D217" s="225" t="s">
        <v>151</v>
      </c>
      <c r="E217" s="226" t="s">
        <v>1</v>
      </c>
      <c r="F217" s="227" t="s">
        <v>295</v>
      </c>
      <c r="G217" s="224"/>
      <c r="H217" s="228">
        <v>62.130000000000003</v>
      </c>
      <c r="I217" s="229"/>
      <c r="J217" s="224"/>
      <c r="K217" s="224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151</v>
      </c>
      <c r="AU217" s="234" t="s">
        <v>83</v>
      </c>
      <c r="AV217" s="13" t="s">
        <v>83</v>
      </c>
      <c r="AW217" s="13" t="s">
        <v>32</v>
      </c>
      <c r="AX217" s="13" t="s">
        <v>77</v>
      </c>
      <c r="AY217" s="234" t="s">
        <v>141</v>
      </c>
    </row>
    <row r="218" s="14" customFormat="1">
      <c r="A218" s="14"/>
      <c r="B218" s="235"/>
      <c r="C218" s="236"/>
      <c r="D218" s="225" t="s">
        <v>151</v>
      </c>
      <c r="E218" s="237" t="s">
        <v>1</v>
      </c>
      <c r="F218" s="238" t="s">
        <v>154</v>
      </c>
      <c r="G218" s="236"/>
      <c r="H218" s="239">
        <v>151.72999999999999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151</v>
      </c>
      <c r="AU218" s="245" t="s">
        <v>83</v>
      </c>
      <c r="AV218" s="14" t="s">
        <v>149</v>
      </c>
      <c r="AW218" s="14" t="s">
        <v>32</v>
      </c>
      <c r="AX218" s="14" t="s">
        <v>8</v>
      </c>
      <c r="AY218" s="245" t="s">
        <v>141</v>
      </c>
    </row>
    <row r="219" s="2" customFormat="1" ht="16.5" customHeight="1">
      <c r="A219" s="38"/>
      <c r="B219" s="39"/>
      <c r="C219" s="211" t="s">
        <v>296</v>
      </c>
      <c r="D219" s="211" t="s">
        <v>144</v>
      </c>
      <c r="E219" s="212" t="s">
        <v>297</v>
      </c>
      <c r="F219" s="213" t="s">
        <v>298</v>
      </c>
      <c r="G219" s="214" t="s">
        <v>180</v>
      </c>
      <c r="H219" s="215">
        <v>151.72999999999999</v>
      </c>
      <c r="I219" s="216"/>
      <c r="J219" s="215">
        <f>ROUND(I219*H219,0)</f>
        <v>0</v>
      </c>
      <c r="K219" s="213" t="s">
        <v>148</v>
      </c>
      <c r="L219" s="44"/>
      <c r="M219" s="217" t="s">
        <v>1</v>
      </c>
      <c r="N219" s="218" t="s">
        <v>42</v>
      </c>
      <c r="O219" s="91"/>
      <c r="P219" s="219">
        <f>O219*H219</f>
        <v>0</v>
      </c>
      <c r="Q219" s="219">
        <v>0</v>
      </c>
      <c r="R219" s="219">
        <f>Q219*H219</f>
        <v>0</v>
      </c>
      <c r="S219" s="219">
        <v>0</v>
      </c>
      <c r="T219" s="22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1" t="s">
        <v>149</v>
      </c>
      <c r="AT219" s="221" t="s">
        <v>144</v>
      </c>
      <c r="AU219" s="221" t="s">
        <v>83</v>
      </c>
      <c r="AY219" s="17" t="s">
        <v>141</v>
      </c>
      <c r="BE219" s="222">
        <f>IF(N219="základní",J219,0)</f>
        <v>0</v>
      </c>
      <c r="BF219" s="222">
        <f>IF(N219="snížená",J219,0)</f>
        <v>0</v>
      </c>
      <c r="BG219" s="222">
        <f>IF(N219="zákl. přenesená",J219,0)</f>
        <v>0</v>
      </c>
      <c r="BH219" s="222">
        <f>IF(N219="sníž. přenesená",J219,0)</f>
        <v>0</v>
      </c>
      <c r="BI219" s="222">
        <f>IF(N219="nulová",J219,0)</f>
        <v>0</v>
      </c>
      <c r="BJ219" s="17" t="s">
        <v>8</v>
      </c>
      <c r="BK219" s="222">
        <f>ROUND(I219*H219,0)</f>
        <v>0</v>
      </c>
      <c r="BL219" s="17" t="s">
        <v>149</v>
      </c>
      <c r="BM219" s="221" t="s">
        <v>299</v>
      </c>
    </row>
    <row r="220" s="2" customFormat="1" ht="21.75" customHeight="1">
      <c r="A220" s="38"/>
      <c r="B220" s="39"/>
      <c r="C220" s="211" t="s">
        <v>300</v>
      </c>
      <c r="D220" s="211" t="s">
        <v>144</v>
      </c>
      <c r="E220" s="212" t="s">
        <v>301</v>
      </c>
      <c r="F220" s="213" t="s">
        <v>302</v>
      </c>
      <c r="G220" s="214" t="s">
        <v>191</v>
      </c>
      <c r="H220" s="215">
        <v>6.75</v>
      </c>
      <c r="I220" s="216"/>
      <c r="J220" s="215">
        <f>ROUND(I220*H220,0)</f>
        <v>0</v>
      </c>
      <c r="K220" s="213" t="s">
        <v>148</v>
      </c>
      <c r="L220" s="44"/>
      <c r="M220" s="217" t="s">
        <v>1</v>
      </c>
      <c r="N220" s="218" t="s">
        <v>42</v>
      </c>
      <c r="O220" s="91"/>
      <c r="P220" s="219">
        <f>O220*H220</f>
        <v>0</v>
      </c>
      <c r="Q220" s="219">
        <v>1.0606207999999999</v>
      </c>
      <c r="R220" s="219">
        <f>Q220*H220</f>
        <v>7.1591903999999991</v>
      </c>
      <c r="S220" s="219">
        <v>0</v>
      </c>
      <c r="T220" s="22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1" t="s">
        <v>149</v>
      </c>
      <c r="AT220" s="221" t="s">
        <v>144</v>
      </c>
      <c r="AU220" s="221" t="s">
        <v>83</v>
      </c>
      <c r="AY220" s="17" t="s">
        <v>141</v>
      </c>
      <c r="BE220" s="222">
        <f>IF(N220="základní",J220,0)</f>
        <v>0</v>
      </c>
      <c r="BF220" s="222">
        <f>IF(N220="snížená",J220,0)</f>
        <v>0</v>
      </c>
      <c r="BG220" s="222">
        <f>IF(N220="zákl. přenesená",J220,0)</f>
        <v>0</v>
      </c>
      <c r="BH220" s="222">
        <f>IF(N220="sníž. přenesená",J220,0)</f>
        <v>0</v>
      </c>
      <c r="BI220" s="222">
        <f>IF(N220="nulová",J220,0)</f>
        <v>0</v>
      </c>
      <c r="BJ220" s="17" t="s">
        <v>8</v>
      </c>
      <c r="BK220" s="222">
        <f>ROUND(I220*H220,0)</f>
        <v>0</v>
      </c>
      <c r="BL220" s="17" t="s">
        <v>149</v>
      </c>
      <c r="BM220" s="221" t="s">
        <v>303</v>
      </c>
    </row>
    <row r="221" s="13" customFormat="1">
      <c r="A221" s="13"/>
      <c r="B221" s="223"/>
      <c r="C221" s="224"/>
      <c r="D221" s="225" t="s">
        <v>151</v>
      </c>
      <c r="E221" s="226" t="s">
        <v>1</v>
      </c>
      <c r="F221" s="227" t="s">
        <v>304</v>
      </c>
      <c r="G221" s="224"/>
      <c r="H221" s="228">
        <v>6.75</v>
      </c>
      <c r="I221" s="229"/>
      <c r="J221" s="224"/>
      <c r="K221" s="224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151</v>
      </c>
      <c r="AU221" s="234" t="s">
        <v>83</v>
      </c>
      <c r="AV221" s="13" t="s">
        <v>83</v>
      </c>
      <c r="AW221" s="13" t="s">
        <v>32</v>
      </c>
      <c r="AX221" s="13" t="s">
        <v>8</v>
      </c>
      <c r="AY221" s="234" t="s">
        <v>141</v>
      </c>
    </row>
    <row r="222" s="12" customFormat="1" ht="22.8" customHeight="1">
      <c r="A222" s="12"/>
      <c r="B222" s="195"/>
      <c r="C222" s="196"/>
      <c r="D222" s="197" t="s">
        <v>76</v>
      </c>
      <c r="E222" s="209" t="s">
        <v>305</v>
      </c>
      <c r="F222" s="209" t="s">
        <v>306</v>
      </c>
      <c r="G222" s="196"/>
      <c r="H222" s="196"/>
      <c r="I222" s="199"/>
      <c r="J222" s="210">
        <f>BK222</f>
        <v>0</v>
      </c>
      <c r="K222" s="196"/>
      <c r="L222" s="201"/>
      <c r="M222" s="202"/>
      <c r="N222" s="203"/>
      <c r="O222" s="203"/>
      <c r="P222" s="204">
        <f>SUM(P223:P232)</f>
        <v>0</v>
      </c>
      <c r="Q222" s="203"/>
      <c r="R222" s="204">
        <f>SUM(R223:R232)</f>
        <v>377.79699077058399</v>
      </c>
      <c r="S222" s="203"/>
      <c r="T222" s="205">
        <f>SUM(T223:T232)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6" t="s">
        <v>8</v>
      </c>
      <c r="AT222" s="207" t="s">
        <v>76</v>
      </c>
      <c r="AU222" s="207" t="s">
        <v>8</v>
      </c>
      <c r="AY222" s="206" t="s">
        <v>141</v>
      </c>
      <c r="BK222" s="208">
        <f>SUM(BK223:BK232)</f>
        <v>0</v>
      </c>
    </row>
    <row r="223" s="2" customFormat="1" ht="24.15" customHeight="1">
      <c r="A223" s="38"/>
      <c r="B223" s="39"/>
      <c r="C223" s="211" t="s">
        <v>307</v>
      </c>
      <c r="D223" s="211" t="s">
        <v>144</v>
      </c>
      <c r="E223" s="212" t="s">
        <v>308</v>
      </c>
      <c r="F223" s="213" t="s">
        <v>309</v>
      </c>
      <c r="G223" s="214" t="s">
        <v>147</v>
      </c>
      <c r="H223" s="215">
        <v>143</v>
      </c>
      <c r="I223" s="216"/>
      <c r="J223" s="215">
        <f>ROUND(I223*H223,0)</f>
        <v>0</v>
      </c>
      <c r="K223" s="213" t="s">
        <v>148</v>
      </c>
      <c r="L223" s="44"/>
      <c r="M223" s="217" t="s">
        <v>1</v>
      </c>
      <c r="N223" s="218" t="s">
        <v>42</v>
      </c>
      <c r="O223" s="91"/>
      <c r="P223" s="219">
        <f>O223*H223</f>
        <v>0</v>
      </c>
      <c r="Q223" s="219">
        <v>2.4532922039999998</v>
      </c>
      <c r="R223" s="219">
        <f>Q223*H223</f>
        <v>350.820785172</v>
      </c>
      <c r="S223" s="219">
        <v>0</v>
      </c>
      <c r="T223" s="22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1" t="s">
        <v>149</v>
      </c>
      <c r="AT223" s="221" t="s">
        <v>144</v>
      </c>
      <c r="AU223" s="221" t="s">
        <v>83</v>
      </c>
      <c r="AY223" s="17" t="s">
        <v>141</v>
      </c>
      <c r="BE223" s="222">
        <f>IF(N223="základní",J223,0)</f>
        <v>0</v>
      </c>
      <c r="BF223" s="222">
        <f>IF(N223="snížená",J223,0)</f>
        <v>0</v>
      </c>
      <c r="BG223" s="222">
        <f>IF(N223="zákl. přenesená",J223,0)</f>
        <v>0</v>
      </c>
      <c r="BH223" s="222">
        <f>IF(N223="sníž. přenesená",J223,0)</f>
        <v>0</v>
      </c>
      <c r="BI223" s="222">
        <f>IF(N223="nulová",J223,0)</f>
        <v>0</v>
      </c>
      <c r="BJ223" s="17" t="s">
        <v>8</v>
      </c>
      <c r="BK223" s="222">
        <f>ROUND(I223*H223,0)</f>
        <v>0</v>
      </c>
      <c r="BL223" s="17" t="s">
        <v>149</v>
      </c>
      <c r="BM223" s="221" t="s">
        <v>310</v>
      </c>
    </row>
    <row r="224" s="13" customFormat="1">
      <c r="A224" s="13"/>
      <c r="B224" s="223"/>
      <c r="C224" s="224"/>
      <c r="D224" s="225" t="s">
        <v>151</v>
      </c>
      <c r="E224" s="226" t="s">
        <v>1</v>
      </c>
      <c r="F224" s="227" t="s">
        <v>311</v>
      </c>
      <c r="G224" s="224"/>
      <c r="H224" s="228">
        <v>143</v>
      </c>
      <c r="I224" s="229"/>
      <c r="J224" s="224"/>
      <c r="K224" s="224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151</v>
      </c>
      <c r="AU224" s="234" t="s">
        <v>83</v>
      </c>
      <c r="AV224" s="13" t="s">
        <v>83</v>
      </c>
      <c r="AW224" s="13" t="s">
        <v>32</v>
      </c>
      <c r="AX224" s="13" t="s">
        <v>8</v>
      </c>
      <c r="AY224" s="234" t="s">
        <v>141</v>
      </c>
    </row>
    <row r="225" s="2" customFormat="1" ht="24.15" customHeight="1">
      <c r="A225" s="38"/>
      <c r="B225" s="39"/>
      <c r="C225" s="211" t="s">
        <v>312</v>
      </c>
      <c r="D225" s="211" t="s">
        <v>144</v>
      </c>
      <c r="E225" s="212" t="s">
        <v>313</v>
      </c>
      <c r="F225" s="213" t="s">
        <v>314</v>
      </c>
      <c r="G225" s="214" t="s">
        <v>180</v>
      </c>
      <c r="H225" s="215">
        <v>976.79999999999995</v>
      </c>
      <c r="I225" s="216"/>
      <c r="J225" s="215">
        <f>ROUND(I225*H225,0)</f>
        <v>0</v>
      </c>
      <c r="K225" s="213" t="s">
        <v>148</v>
      </c>
      <c r="L225" s="44"/>
      <c r="M225" s="217" t="s">
        <v>1</v>
      </c>
      <c r="N225" s="218" t="s">
        <v>42</v>
      </c>
      <c r="O225" s="91"/>
      <c r="P225" s="219">
        <f>O225*H225</f>
        <v>0</v>
      </c>
      <c r="Q225" s="219">
        <v>0.0027469</v>
      </c>
      <c r="R225" s="219">
        <f>Q225*H225</f>
        <v>2.6831719199999999</v>
      </c>
      <c r="S225" s="219">
        <v>0</v>
      </c>
      <c r="T225" s="22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1" t="s">
        <v>149</v>
      </c>
      <c r="AT225" s="221" t="s">
        <v>144</v>
      </c>
      <c r="AU225" s="221" t="s">
        <v>83</v>
      </c>
      <c r="AY225" s="17" t="s">
        <v>141</v>
      </c>
      <c r="BE225" s="222">
        <f>IF(N225="základní",J225,0)</f>
        <v>0</v>
      </c>
      <c r="BF225" s="222">
        <f>IF(N225="snížená",J225,0)</f>
        <v>0</v>
      </c>
      <c r="BG225" s="222">
        <f>IF(N225="zákl. přenesená",J225,0)</f>
        <v>0</v>
      </c>
      <c r="BH225" s="222">
        <f>IF(N225="sníž. přenesená",J225,0)</f>
        <v>0</v>
      </c>
      <c r="BI225" s="222">
        <f>IF(N225="nulová",J225,0)</f>
        <v>0</v>
      </c>
      <c r="BJ225" s="17" t="s">
        <v>8</v>
      </c>
      <c r="BK225" s="222">
        <f>ROUND(I225*H225,0)</f>
        <v>0</v>
      </c>
      <c r="BL225" s="17" t="s">
        <v>149</v>
      </c>
      <c r="BM225" s="221" t="s">
        <v>315</v>
      </c>
    </row>
    <row r="226" s="13" customFormat="1">
      <c r="A226" s="13"/>
      <c r="B226" s="223"/>
      <c r="C226" s="224"/>
      <c r="D226" s="225" t="s">
        <v>151</v>
      </c>
      <c r="E226" s="226" t="s">
        <v>1</v>
      </c>
      <c r="F226" s="227" t="s">
        <v>316</v>
      </c>
      <c r="G226" s="224"/>
      <c r="H226" s="228">
        <v>976.79999999999995</v>
      </c>
      <c r="I226" s="229"/>
      <c r="J226" s="224"/>
      <c r="K226" s="224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151</v>
      </c>
      <c r="AU226" s="234" t="s">
        <v>83</v>
      </c>
      <c r="AV226" s="13" t="s">
        <v>83</v>
      </c>
      <c r="AW226" s="13" t="s">
        <v>32</v>
      </c>
      <c r="AX226" s="13" t="s">
        <v>8</v>
      </c>
      <c r="AY226" s="234" t="s">
        <v>141</v>
      </c>
    </row>
    <row r="227" s="2" customFormat="1" ht="24.15" customHeight="1">
      <c r="A227" s="38"/>
      <c r="B227" s="39"/>
      <c r="C227" s="211" t="s">
        <v>317</v>
      </c>
      <c r="D227" s="211" t="s">
        <v>144</v>
      </c>
      <c r="E227" s="212" t="s">
        <v>318</v>
      </c>
      <c r="F227" s="213" t="s">
        <v>319</v>
      </c>
      <c r="G227" s="214" t="s">
        <v>180</v>
      </c>
      <c r="H227" s="215">
        <v>976.79999999999995</v>
      </c>
      <c r="I227" s="216"/>
      <c r="J227" s="215">
        <f>ROUND(I227*H227,0)</f>
        <v>0</v>
      </c>
      <c r="K227" s="213" t="s">
        <v>148</v>
      </c>
      <c r="L227" s="44"/>
      <c r="M227" s="217" t="s">
        <v>1</v>
      </c>
      <c r="N227" s="218" t="s">
        <v>42</v>
      </c>
      <c r="O227" s="91"/>
      <c r="P227" s="219">
        <f>O227*H227</f>
        <v>0</v>
      </c>
      <c r="Q227" s="219">
        <v>0</v>
      </c>
      <c r="R227" s="219">
        <f>Q227*H227</f>
        <v>0</v>
      </c>
      <c r="S227" s="219">
        <v>0</v>
      </c>
      <c r="T227" s="22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1" t="s">
        <v>149</v>
      </c>
      <c r="AT227" s="221" t="s">
        <v>144</v>
      </c>
      <c r="AU227" s="221" t="s">
        <v>83</v>
      </c>
      <c r="AY227" s="17" t="s">
        <v>141</v>
      </c>
      <c r="BE227" s="222">
        <f>IF(N227="základní",J227,0)</f>
        <v>0</v>
      </c>
      <c r="BF227" s="222">
        <f>IF(N227="snížená",J227,0)</f>
        <v>0</v>
      </c>
      <c r="BG227" s="222">
        <f>IF(N227="zákl. přenesená",J227,0)</f>
        <v>0</v>
      </c>
      <c r="BH227" s="222">
        <f>IF(N227="sníž. přenesená",J227,0)</f>
        <v>0</v>
      </c>
      <c r="BI227" s="222">
        <f>IF(N227="nulová",J227,0)</f>
        <v>0</v>
      </c>
      <c r="BJ227" s="17" t="s">
        <v>8</v>
      </c>
      <c r="BK227" s="222">
        <f>ROUND(I227*H227,0)</f>
        <v>0</v>
      </c>
      <c r="BL227" s="17" t="s">
        <v>149</v>
      </c>
      <c r="BM227" s="221" t="s">
        <v>320</v>
      </c>
    </row>
    <row r="228" s="2" customFormat="1" ht="24.15" customHeight="1">
      <c r="A228" s="38"/>
      <c r="B228" s="39"/>
      <c r="C228" s="211" t="s">
        <v>321</v>
      </c>
      <c r="D228" s="211" t="s">
        <v>144</v>
      </c>
      <c r="E228" s="212" t="s">
        <v>322</v>
      </c>
      <c r="F228" s="213" t="s">
        <v>323</v>
      </c>
      <c r="G228" s="214" t="s">
        <v>180</v>
      </c>
      <c r="H228" s="215">
        <v>976.79999999999995</v>
      </c>
      <c r="I228" s="216"/>
      <c r="J228" s="215">
        <f>ROUND(I228*H228,0)</f>
        <v>0</v>
      </c>
      <c r="K228" s="213" t="s">
        <v>148</v>
      </c>
      <c r="L228" s="44"/>
      <c r="M228" s="217" t="s">
        <v>1</v>
      </c>
      <c r="N228" s="218" t="s">
        <v>42</v>
      </c>
      <c r="O228" s="91"/>
      <c r="P228" s="219">
        <f>O228*H228</f>
        <v>0</v>
      </c>
      <c r="Q228" s="219">
        <v>0.0025000000000000001</v>
      </c>
      <c r="R228" s="219">
        <f>Q228*H228</f>
        <v>2.4419999999999997</v>
      </c>
      <c r="S228" s="219">
        <v>0</v>
      </c>
      <c r="T228" s="22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1" t="s">
        <v>149</v>
      </c>
      <c r="AT228" s="221" t="s">
        <v>144</v>
      </c>
      <c r="AU228" s="221" t="s">
        <v>83</v>
      </c>
      <c r="AY228" s="17" t="s">
        <v>141</v>
      </c>
      <c r="BE228" s="222">
        <f>IF(N228="základní",J228,0)</f>
        <v>0</v>
      </c>
      <c r="BF228" s="222">
        <f>IF(N228="snížená",J228,0)</f>
        <v>0</v>
      </c>
      <c r="BG228" s="222">
        <f>IF(N228="zákl. přenesená",J228,0)</f>
        <v>0</v>
      </c>
      <c r="BH228" s="222">
        <f>IF(N228="sníž. přenesená",J228,0)</f>
        <v>0</v>
      </c>
      <c r="BI228" s="222">
        <f>IF(N228="nulová",J228,0)</f>
        <v>0</v>
      </c>
      <c r="BJ228" s="17" t="s">
        <v>8</v>
      </c>
      <c r="BK228" s="222">
        <f>ROUND(I228*H228,0)</f>
        <v>0</v>
      </c>
      <c r="BL228" s="17" t="s">
        <v>149</v>
      </c>
      <c r="BM228" s="221" t="s">
        <v>324</v>
      </c>
    </row>
    <row r="229" s="2" customFormat="1" ht="16.5" customHeight="1">
      <c r="A229" s="38"/>
      <c r="B229" s="39"/>
      <c r="C229" s="211" t="s">
        <v>325</v>
      </c>
      <c r="D229" s="211" t="s">
        <v>144</v>
      </c>
      <c r="E229" s="212" t="s">
        <v>326</v>
      </c>
      <c r="F229" s="213" t="s">
        <v>327</v>
      </c>
      <c r="G229" s="214" t="s">
        <v>191</v>
      </c>
      <c r="H229" s="215">
        <v>3.8900000000000001</v>
      </c>
      <c r="I229" s="216"/>
      <c r="J229" s="215">
        <f>ROUND(I229*H229,0)</f>
        <v>0</v>
      </c>
      <c r="K229" s="213" t="s">
        <v>148</v>
      </c>
      <c r="L229" s="44"/>
      <c r="M229" s="217" t="s">
        <v>1</v>
      </c>
      <c r="N229" s="218" t="s">
        <v>42</v>
      </c>
      <c r="O229" s="91"/>
      <c r="P229" s="219">
        <f>O229*H229</f>
        <v>0</v>
      </c>
      <c r="Q229" s="219">
        <v>1.0492218</v>
      </c>
      <c r="R229" s="219">
        <f>Q229*H229</f>
        <v>4.0814728020000004</v>
      </c>
      <c r="S229" s="219">
        <v>0</v>
      </c>
      <c r="T229" s="22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1" t="s">
        <v>149</v>
      </c>
      <c r="AT229" s="221" t="s">
        <v>144</v>
      </c>
      <c r="AU229" s="221" t="s">
        <v>83</v>
      </c>
      <c r="AY229" s="17" t="s">
        <v>141</v>
      </c>
      <c r="BE229" s="222">
        <f>IF(N229="základní",J229,0)</f>
        <v>0</v>
      </c>
      <c r="BF229" s="222">
        <f>IF(N229="snížená",J229,0)</f>
        <v>0</v>
      </c>
      <c r="BG229" s="222">
        <f>IF(N229="zákl. přenesená",J229,0)</f>
        <v>0</v>
      </c>
      <c r="BH229" s="222">
        <f>IF(N229="sníž. přenesená",J229,0)</f>
        <v>0</v>
      </c>
      <c r="BI229" s="222">
        <f>IF(N229="nulová",J229,0)</f>
        <v>0</v>
      </c>
      <c r="BJ229" s="17" t="s">
        <v>8</v>
      </c>
      <c r="BK229" s="222">
        <f>ROUND(I229*H229,0)</f>
        <v>0</v>
      </c>
      <c r="BL229" s="17" t="s">
        <v>149</v>
      </c>
      <c r="BM229" s="221" t="s">
        <v>328</v>
      </c>
    </row>
    <row r="230" s="13" customFormat="1">
      <c r="A230" s="13"/>
      <c r="B230" s="223"/>
      <c r="C230" s="224"/>
      <c r="D230" s="225" t="s">
        <v>151</v>
      </c>
      <c r="E230" s="226" t="s">
        <v>1</v>
      </c>
      <c r="F230" s="227" t="s">
        <v>329</v>
      </c>
      <c r="G230" s="224"/>
      <c r="H230" s="228">
        <v>3.8900000000000001</v>
      </c>
      <c r="I230" s="229"/>
      <c r="J230" s="224"/>
      <c r="K230" s="224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151</v>
      </c>
      <c r="AU230" s="234" t="s">
        <v>83</v>
      </c>
      <c r="AV230" s="13" t="s">
        <v>83</v>
      </c>
      <c r="AW230" s="13" t="s">
        <v>32</v>
      </c>
      <c r="AX230" s="13" t="s">
        <v>8</v>
      </c>
      <c r="AY230" s="234" t="s">
        <v>141</v>
      </c>
    </row>
    <row r="231" s="2" customFormat="1" ht="16.5" customHeight="1">
      <c r="A231" s="38"/>
      <c r="B231" s="39"/>
      <c r="C231" s="211" t="s">
        <v>330</v>
      </c>
      <c r="D231" s="211" t="s">
        <v>144</v>
      </c>
      <c r="E231" s="212" t="s">
        <v>331</v>
      </c>
      <c r="F231" s="213" t="s">
        <v>332</v>
      </c>
      <c r="G231" s="214" t="s">
        <v>191</v>
      </c>
      <c r="H231" s="215">
        <v>16.719999999999999</v>
      </c>
      <c r="I231" s="216"/>
      <c r="J231" s="215">
        <f>ROUND(I231*H231,0)</f>
        <v>0</v>
      </c>
      <c r="K231" s="213" t="s">
        <v>148</v>
      </c>
      <c r="L231" s="44"/>
      <c r="M231" s="217" t="s">
        <v>1</v>
      </c>
      <c r="N231" s="218" t="s">
        <v>42</v>
      </c>
      <c r="O231" s="91"/>
      <c r="P231" s="219">
        <f>O231*H231</f>
        <v>0</v>
      </c>
      <c r="Q231" s="219">
        <v>1.0627727797</v>
      </c>
      <c r="R231" s="219">
        <f>Q231*H231</f>
        <v>17.769560876583999</v>
      </c>
      <c r="S231" s="219">
        <v>0</v>
      </c>
      <c r="T231" s="220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1" t="s">
        <v>149</v>
      </c>
      <c r="AT231" s="221" t="s">
        <v>144</v>
      </c>
      <c r="AU231" s="221" t="s">
        <v>83</v>
      </c>
      <c r="AY231" s="17" t="s">
        <v>141</v>
      </c>
      <c r="BE231" s="222">
        <f>IF(N231="základní",J231,0)</f>
        <v>0</v>
      </c>
      <c r="BF231" s="222">
        <f>IF(N231="snížená",J231,0)</f>
        <v>0</v>
      </c>
      <c r="BG231" s="222">
        <f>IF(N231="zákl. přenesená",J231,0)</f>
        <v>0</v>
      </c>
      <c r="BH231" s="222">
        <f>IF(N231="sníž. přenesená",J231,0)</f>
        <v>0</v>
      </c>
      <c r="BI231" s="222">
        <f>IF(N231="nulová",J231,0)</f>
        <v>0</v>
      </c>
      <c r="BJ231" s="17" t="s">
        <v>8</v>
      </c>
      <c r="BK231" s="222">
        <f>ROUND(I231*H231,0)</f>
        <v>0</v>
      </c>
      <c r="BL231" s="17" t="s">
        <v>149</v>
      </c>
      <c r="BM231" s="221" t="s">
        <v>333</v>
      </c>
    </row>
    <row r="232" s="13" customFormat="1">
      <c r="A232" s="13"/>
      <c r="B232" s="223"/>
      <c r="C232" s="224"/>
      <c r="D232" s="225" t="s">
        <v>151</v>
      </c>
      <c r="E232" s="226" t="s">
        <v>1</v>
      </c>
      <c r="F232" s="227" t="s">
        <v>334</v>
      </c>
      <c r="G232" s="224"/>
      <c r="H232" s="228">
        <v>16.719999999999999</v>
      </c>
      <c r="I232" s="229"/>
      <c r="J232" s="224"/>
      <c r="K232" s="224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151</v>
      </c>
      <c r="AU232" s="234" t="s">
        <v>83</v>
      </c>
      <c r="AV232" s="13" t="s">
        <v>83</v>
      </c>
      <c r="AW232" s="13" t="s">
        <v>32</v>
      </c>
      <c r="AX232" s="13" t="s">
        <v>8</v>
      </c>
      <c r="AY232" s="234" t="s">
        <v>141</v>
      </c>
    </row>
    <row r="233" s="12" customFormat="1" ht="22.8" customHeight="1">
      <c r="A233" s="12"/>
      <c r="B233" s="195"/>
      <c r="C233" s="196"/>
      <c r="D233" s="197" t="s">
        <v>76</v>
      </c>
      <c r="E233" s="209" t="s">
        <v>149</v>
      </c>
      <c r="F233" s="209" t="s">
        <v>335</v>
      </c>
      <c r="G233" s="196"/>
      <c r="H233" s="196"/>
      <c r="I233" s="199"/>
      <c r="J233" s="210">
        <f>BK233</f>
        <v>0</v>
      </c>
      <c r="K233" s="196"/>
      <c r="L233" s="201"/>
      <c r="M233" s="202"/>
      <c r="N233" s="203"/>
      <c r="O233" s="203"/>
      <c r="P233" s="204">
        <f>SUM(P234:P244)</f>
        <v>0</v>
      </c>
      <c r="Q233" s="203"/>
      <c r="R233" s="204">
        <f>SUM(R234:R244)</f>
        <v>92.560658228799994</v>
      </c>
      <c r="S233" s="203"/>
      <c r="T233" s="205">
        <f>SUM(T234:T244)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6" t="s">
        <v>8</v>
      </c>
      <c r="AT233" s="207" t="s">
        <v>76</v>
      </c>
      <c r="AU233" s="207" t="s">
        <v>8</v>
      </c>
      <c r="AY233" s="206" t="s">
        <v>141</v>
      </c>
      <c r="BK233" s="208">
        <f>SUM(BK234:BK244)</f>
        <v>0</v>
      </c>
    </row>
    <row r="234" s="2" customFormat="1" ht="16.5" customHeight="1">
      <c r="A234" s="38"/>
      <c r="B234" s="39"/>
      <c r="C234" s="211" t="s">
        <v>336</v>
      </c>
      <c r="D234" s="211" t="s">
        <v>144</v>
      </c>
      <c r="E234" s="212" t="s">
        <v>337</v>
      </c>
      <c r="F234" s="213" t="s">
        <v>338</v>
      </c>
      <c r="G234" s="214" t="s">
        <v>147</v>
      </c>
      <c r="H234" s="215">
        <v>34.07</v>
      </c>
      <c r="I234" s="216"/>
      <c r="J234" s="215">
        <f>ROUND(I234*H234,0)</f>
        <v>0</v>
      </c>
      <c r="K234" s="213" t="s">
        <v>148</v>
      </c>
      <c r="L234" s="44"/>
      <c r="M234" s="217" t="s">
        <v>1</v>
      </c>
      <c r="N234" s="218" t="s">
        <v>42</v>
      </c>
      <c r="O234" s="91"/>
      <c r="P234" s="219">
        <f>O234*H234</f>
        <v>0</v>
      </c>
      <c r="Q234" s="219">
        <v>2.45336</v>
      </c>
      <c r="R234" s="219">
        <f>Q234*H234</f>
        <v>83.585975200000007</v>
      </c>
      <c r="S234" s="219">
        <v>0</v>
      </c>
      <c r="T234" s="22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1" t="s">
        <v>149</v>
      </c>
      <c r="AT234" s="221" t="s">
        <v>144</v>
      </c>
      <c r="AU234" s="221" t="s">
        <v>83</v>
      </c>
      <c r="AY234" s="17" t="s">
        <v>141</v>
      </c>
      <c r="BE234" s="222">
        <f>IF(N234="základní",J234,0)</f>
        <v>0</v>
      </c>
      <c r="BF234" s="222">
        <f>IF(N234="snížená",J234,0)</f>
        <v>0</v>
      </c>
      <c r="BG234" s="222">
        <f>IF(N234="zákl. přenesená",J234,0)</f>
        <v>0</v>
      </c>
      <c r="BH234" s="222">
        <f>IF(N234="sníž. přenesená",J234,0)</f>
        <v>0</v>
      </c>
      <c r="BI234" s="222">
        <f>IF(N234="nulová",J234,0)</f>
        <v>0</v>
      </c>
      <c r="BJ234" s="17" t="s">
        <v>8</v>
      </c>
      <c r="BK234" s="222">
        <f>ROUND(I234*H234,0)</f>
        <v>0</v>
      </c>
      <c r="BL234" s="17" t="s">
        <v>149</v>
      </c>
      <c r="BM234" s="221" t="s">
        <v>339</v>
      </c>
    </row>
    <row r="235" s="13" customFormat="1">
      <c r="A235" s="13"/>
      <c r="B235" s="223"/>
      <c r="C235" s="224"/>
      <c r="D235" s="225" t="s">
        <v>151</v>
      </c>
      <c r="E235" s="226" t="s">
        <v>1</v>
      </c>
      <c r="F235" s="227" t="s">
        <v>340</v>
      </c>
      <c r="G235" s="224"/>
      <c r="H235" s="228">
        <v>34.07</v>
      </c>
      <c r="I235" s="229"/>
      <c r="J235" s="224"/>
      <c r="K235" s="224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151</v>
      </c>
      <c r="AU235" s="234" t="s">
        <v>83</v>
      </c>
      <c r="AV235" s="13" t="s">
        <v>83</v>
      </c>
      <c r="AW235" s="13" t="s">
        <v>32</v>
      </c>
      <c r="AX235" s="13" t="s">
        <v>8</v>
      </c>
      <c r="AY235" s="234" t="s">
        <v>141</v>
      </c>
    </row>
    <row r="236" s="2" customFormat="1" ht="24.15" customHeight="1">
      <c r="A236" s="38"/>
      <c r="B236" s="39"/>
      <c r="C236" s="211" t="s">
        <v>341</v>
      </c>
      <c r="D236" s="211" t="s">
        <v>144</v>
      </c>
      <c r="E236" s="212" t="s">
        <v>342</v>
      </c>
      <c r="F236" s="213" t="s">
        <v>343</v>
      </c>
      <c r="G236" s="214" t="s">
        <v>180</v>
      </c>
      <c r="H236" s="215">
        <v>191.08000000000001</v>
      </c>
      <c r="I236" s="216"/>
      <c r="J236" s="215">
        <f>ROUND(I236*H236,0)</f>
        <v>0</v>
      </c>
      <c r="K236" s="213" t="s">
        <v>148</v>
      </c>
      <c r="L236" s="44"/>
      <c r="M236" s="217" t="s">
        <v>1</v>
      </c>
      <c r="N236" s="218" t="s">
        <v>42</v>
      </c>
      <c r="O236" s="91"/>
      <c r="P236" s="219">
        <f>O236*H236</f>
        <v>0</v>
      </c>
      <c r="Q236" s="219">
        <v>0.00662832</v>
      </c>
      <c r="R236" s="219">
        <f>Q236*H236</f>
        <v>1.2665393856</v>
      </c>
      <c r="S236" s="219">
        <v>0</v>
      </c>
      <c r="T236" s="22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1" t="s">
        <v>149</v>
      </c>
      <c r="AT236" s="221" t="s">
        <v>144</v>
      </c>
      <c r="AU236" s="221" t="s">
        <v>83</v>
      </c>
      <c r="AY236" s="17" t="s">
        <v>141</v>
      </c>
      <c r="BE236" s="222">
        <f>IF(N236="základní",J236,0)</f>
        <v>0</v>
      </c>
      <c r="BF236" s="222">
        <f>IF(N236="snížená",J236,0)</f>
        <v>0</v>
      </c>
      <c r="BG236" s="222">
        <f>IF(N236="zákl. přenesená",J236,0)</f>
        <v>0</v>
      </c>
      <c r="BH236" s="222">
        <f>IF(N236="sníž. přenesená",J236,0)</f>
        <v>0</v>
      </c>
      <c r="BI236" s="222">
        <f>IF(N236="nulová",J236,0)</f>
        <v>0</v>
      </c>
      <c r="BJ236" s="17" t="s">
        <v>8</v>
      </c>
      <c r="BK236" s="222">
        <f>ROUND(I236*H236,0)</f>
        <v>0</v>
      </c>
      <c r="BL236" s="17" t="s">
        <v>149</v>
      </c>
      <c r="BM236" s="221" t="s">
        <v>344</v>
      </c>
    </row>
    <row r="237" s="13" customFormat="1">
      <c r="A237" s="13"/>
      <c r="B237" s="223"/>
      <c r="C237" s="224"/>
      <c r="D237" s="225" t="s">
        <v>151</v>
      </c>
      <c r="E237" s="226" t="s">
        <v>1</v>
      </c>
      <c r="F237" s="227" t="s">
        <v>345</v>
      </c>
      <c r="G237" s="224"/>
      <c r="H237" s="228">
        <v>191.08000000000001</v>
      </c>
      <c r="I237" s="229"/>
      <c r="J237" s="224"/>
      <c r="K237" s="224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151</v>
      </c>
      <c r="AU237" s="234" t="s">
        <v>83</v>
      </c>
      <c r="AV237" s="13" t="s">
        <v>83</v>
      </c>
      <c r="AW237" s="13" t="s">
        <v>32</v>
      </c>
      <c r="AX237" s="13" t="s">
        <v>8</v>
      </c>
      <c r="AY237" s="234" t="s">
        <v>141</v>
      </c>
    </row>
    <row r="238" s="2" customFormat="1" ht="24.15" customHeight="1">
      <c r="A238" s="38"/>
      <c r="B238" s="39"/>
      <c r="C238" s="211" t="s">
        <v>346</v>
      </c>
      <c r="D238" s="211" t="s">
        <v>144</v>
      </c>
      <c r="E238" s="212" t="s">
        <v>347</v>
      </c>
      <c r="F238" s="213" t="s">
        <v>348</v>
      </c>
      <c r="G238" s="214" t="s">
        <v>180</v>
      </c>
      <c r="H238" s="215">
        <v>191.08000000000001</v>
      </c>
      <c r="I238" s="216"/>
      <c r="J238" s="215">
        <f>ROUND(I238*H238,0)</f>
        <v>0</v>
      </c>
      <c r="K238" s="213" t="s">
        <v>148</v>
      </c>
      <c r="L238" s="44"/>
      <c r="M238" s="217" t="s">
        <v>1</v>
      </c>
      <c r="N238" s="218" t="s">
        <v>42</v>
      </c>
      <c r="O238" s="91"/>
      <c r="P238" s="219">
        <f>O238*H238</f>
        <v>0</v>
      </c>
      <c r="Q238" s="219">
        <v>0</v>
      </c>
      <c r="R238" s="219">
        <f>Q238*H238</f>
        <v>0</v>
      </c>
      <c r="S238" s="219">
        <v>0</v>
      </c>
      <c r="T238" s="22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1" t="s">
        <v>149</v>
      </c>
      <c r="AT238" s="221" t="s">
        <v>144</v>
      </c>
      <c r="AU238" s="221" t="s">
        <v>83</v>
      </c>
      <c r="AY238" s="17" t="s">
        <v>141</v>
      </c>
      <c r="BE238" s="222">
        <f>IF(N238="základní",J238,0)</f>
        <v>0</v>
      </c>
      <c r="BF238" s="222">
        <f>IF(N238="snížená",J238,0)</f>
        <v>0</v>
      </c>
      <c r="BG238" s="222">
        <f>IF(N238="zákl. přenesená",J238,0)</f>
        <v>0</v>
      </c>
      <c r="BH238" s="222">
        <f>IF(N238="sníž. přenesená",J238,0)</f>
        <v>0</v>
      </c>
      <c r="BI238" s="222">
        <f>IF(N238="nulová",J238,0)</f>
        <v>0</v>
      </c>
      <c r="BJ238" s="17" t="s">
        <v>8</v>
      </c>
      <c r="BK238" s="222">
        <f>ROUND(I238*H238,0)</f>
        <v>0</v>
      </c>
      <c r="BL238" s="17" t="s">
        <v>149</v>
      </c>
      <c r="BM238" s="221" t="s">
        <v>349</v>
      </c>
    </row>
    <row r="239" s="2" customFormat="1" ht="21.75" customHeight="1">
      <c r="A239" s="38"/>
      <c r="B239" s="39"/>
      <c r="C239" s="211" t="s">
        <v>350</v>
      </c>
      <c r="D239" s="211" t="s">
        <v>144</v>
      </c>
      <c r="E239" s="212" t="s">
        <v>351</v>
      </c>
      <c r="F239" s="213" t="s">
        <v>352</v>
      </c>
      <c r="G239" s="214" t="s">
        <v>180</v>
      </c>
      <c r="H239" s="215">
        <v>191.08000000000001</v>
      </c>
      <c r="I239" s="216"/>
      <c r="J239" s="215">
        <f>ROUND(I239*H239,0)</f>
        <v>0</v>
      </c>
      <c r="K239" s="213" t="s">
        <v>148</v>
      </c>
      <c r="L239" s="44"/>
      <c r="M239" s="217" t="s">
        <v>1</v>
      </c>
      <c r="N239" s="218" t="s">
        <v>42</v>
      </c>
      <c r="O239" s="91"/>
      <c r="P239" s="219">
        <f>O239*H239</f>
        <v>0</v>
      </c>
      <c r="Q239" s="219">
        <v>0.0033999999999999998</v>
      </c>
      <c r="R239" s="219">
        <f>Q239*H239</f>
        <v>0.64967200000000003</v>
      </c>
      <c r="S239" s="219">
        <v>0</v>
      </c>
      <c r="T239" s="22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1" t="s">
        <v>149</v>
      </c>
      <c r="AT239" s="221" t="s">
        <v>144</v>
      </c>
      <c r="AU239" s="221" t="s">
        <v>83</v>
      </c>
      <c r="AY239" s="17" t="s">
        <v>141</v>
      </c>
      <c r="BE239" s="222">
        <f>IF(N239="základní",J239,0)</f>
        <v>0</v>
      </c>
      <c r="BF239" s="222">
        <f>IF(N239="snížená",J239,0)</f>
        <v>0</v>
      </c>
      <c r="BG239" s="222">
        <f>IF(N239="zákl. přenesená",J239,0)</f>
        <v>0</v>
      </c>
      <c r="BH239" s="222">
        <f>IF(N239="sníž. přenesená",J239,0)</f>
        <v>0</v>
      </c>
      <c r="BI239" s="222">
        <f>IF(N239="nulová",J239,0)</f>
        <v>0</v>
      </c>
      <c r="BJ239" s="17" t="s">
        <v>8</v>
      </c>
      <c r="BK239" s="222">
        <f>ROUND(I239*H239,0)</f>
        <v>0</v>
      </c>
      <c r="BL239" s="17" t="s">
        <v>149</v>
      </c>
      <c r="BM239" s="221" t="s">
        <v>353</v>
      </c>
    </row>
    <row r="240" s="2" customFormat="1" ht="33" customHeight="1">
      <c r="A240" s="38"/>
      <c r="B240" s="39"/>
      <c r="C240" s="211" t="s">
        <v>354</v>
      </c>
      <c r="D240" s="211" t="s">
        <v>144</v>
      </c>
      <c r="E240" s="212" t="s">
        <v>355</v>
      </c>
      <c r="F240" s="213" t="s">
        <v>356</v>
      </c>
      <c r="G240" s="214" t="s">
        <v>180</v>
      </c>
      <c r="H240" s="215">
        <v>6.8799999999999999</v>
      </c>
      <c r="I240" s="216"/>
      <c r="J240" s="215">
        <f>ROUND(I240*H240,0)</f>
        <v>0</v>
      </c>
      <c r="K240" s="213" t="s">
        <v>148</v>
      </c>
      <c r="L240" s="44"/>
      <c r="M240" s="217" t="s">
        <v>1</v>
      </c>
      <c r="N240" s="218" t="s">
        <v>42</v>
      </c>
      <c r="O240" s="91"/>
      <c r="P240" s="219">
        <f>O240*H240</f>
        <v>0</v>
      </c>
      <c r="Q240" s="219">
        <v>0.0014960399999999999</v>
      </c>
      <c r="R240" s="219">
        <f>Q240*H240</f>
        <v>0.0102927552</v>
      </c>
      <c r="S240" s="219">
        <v>0</v>
      </c>
      <c r="T240" s="22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1" t="s">
        <v>149</v>
      </c>
      <c r="AT240" s="221" t="s">
        <v>144</v>
      </c>
      <c r="AU240" s="221" t="s">
        <v>83</v>
      </c>
      <c r="AY240" s="17" t="s">
        <v>141</v>
      </c>
      <c r="BE240" s="222">
        <f>IF(N240="základní",J240,0)</f>
        <v>0</v>
      </c>
      <c r="BF240" s="222">
        <f>IF(N240="snížená",J240,0)</f>
        <v>0</v>
      </c>
      <c r="BG240" s="222">
        <f>IF(N240="zákl. přenesená",J240,0)</f>
        <v>0</v>
      </c>
      <c r="BH240" s="222">
        <f>IF(N240="sníž. přenesená",J240,0)</f>
        <v>0</v>
      </c>
      <c r="BI240" s="222">
        <f>IF(N240="nulová",J240,0)</f>
        <v>0</v>
      </c>
      <c r="BJ240" s="17" t="s">
        <v>8</v>
      </c>
      <c r="BK240" s="222">
        <f>ROUND(I240*H240,0)</f>
        <v>0</v>
      </c>
      <c r="BL240" s="17" t="s">
        <v>149</v>
      </c>
      <c r="BM240" s="221" t="s">
        <v>357</v>
      </c>
    </row>
    <row r="241" s="13" customFormat="1">
      <c r="A241" s="13"/>
      <c r="B241" s="223"/>
      <c r="C241" s="224"/>
      <c r="D241" s="225" t="s">
        <v>151</v>
      </c>
      <c r="E241" s="226" t="s">
        <v>1</v>
      </c>
      <c r="F241" s="227" t="s">
        <v>358</v>
      </c>
      <c r="G241" s="224"/>
      <c r="H241" s="228">
        <v>6.8799999999999999</v>
      </c>
      <c r="I241" s="229"/>
      <c r="J241" s="224"/>
      <c r="K241" s="224"/>
      <c r="L241" s="230"/>
      <c r="M241" s="231"/>
      <c r="N241" s="232"/>
      <c r="O241" s="232"/>
      <c r="P241" s="232"/>
      <c r="Q241" s="232"/>
      <c r="R241" s="232"/>
      <c r="S241" s="232"/>
      <c r="T241" s="23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4" t="s">
        <v>151</v>
      </c>
      <c r="AU241" s="234" t="s">
        <v>83</v>
      </c>
      <c r="AV241" s="13" t="s">
        <v>83</v>
      </c>
      <c r="AW241" s="13" t="s">
        <v>32</v>
      </c>
      <c r="AX241" s="13" t="s">
        <v>8</v>
      </c>
      <c r="AY241" s="234" t="s">
        <v>141</v>
      </c>
    </row>
    <row r="242" s="2" customFormat="1" ht="33" customHeight="1">
      <c r="A242" s="38"/>
      <c r="B242" s="39"/>
      <c r="C242" s="211" t="s">
        <v>359</v>
      </c>
      <c r="D242" s="211" t="s">
        <v>144</v>
      </c>
      <c r="E242" s="212" t="s">
        <v>360</v>
      </c>
      <c r="F242" s="213" t="s">
        <v>361</v>
      </c>
      <c r="G242" s="214" t="s">
        <v>180</v>
      </c>
      <c r="H242" s="215">
        <v>6.8799999999999999</v>
      </c>
      <c r="I242" s="216"/>
      <c r="J242" s="215">
        <f>ROUND(I242*H242,0)</f>
        <v>0</v>
      </c>
      <c r="K242" s="213" t="s">
        <v>148</v>
      </c>
      <c r="L242" s="44"/>
      <c r="M242" s="217" t="s">
        <v>1</v>
      </c>
      <c r="N242" s="218" t="s">
        <v>42</v>
      </c>
      <c r="O242" s="91"/>
      <c r="P242" s="219">
        <f>O242*H242</f>
        <v>0</v>
      </c>
      <c r="Q242" s="219">
        <v>0</v>
      </c>
      <c r="R242" s="219">
        <f>Q242*H242</f>
        <v>0</v>
      </c>
      <c r="S242" s="219">
        <v>0</v>
      </c>
      <c r="T242" s="22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1" t="s">
        <v>149</v>
      </c>
      <c r="AT242" s="221" t="s">
        <v>144</v>
      </c>
      <c r="AU242" s="221" t="s">
        <v>83</v>
      </c>
      <c r="AY242" s="17" t="s">
        <v>141</v>
      </c>
      <c r="BE242" s="222">
        <f>IF(N242="základní",J242,0)</f>
        <v>0</v>
      </c>
      <c r="BF242" s="222">
        <f>IF(N242="snížená",J242,0)</f>
        <v>0</v>
      </c>
      <c r="BG242" s="222">
        <f>IF(N242="zákl. přenesená",J242,0)</f>
        <v>0</v>
      </c>
      <c r="BH242" s="222">
        <f>IF(N242="sníž. přenesená",J242,0)</f>
        <v>0</v>
      </c>
      <c r="BI242" s="222">
        <f>IF(N242="nulová",J242,0)</f>
        <v>0</v>
      </c>
      <c r="BJ242" s="17" t="s">
        <v>8</v>
      </c>
      <c r="BK242" s="222">
        <f>ROUND(I242*H242,0)</f>
        <v>0</v>
      </c>
      <c r="BL242" s="17" t="s">
        <v>149</v>
      </c>
      <c r="BM242" s="221" t="s">
        <v>362</v>
      </c>
    </row>
    <row r="243" s="2" customFormat="1" ht="24.15" customHeight="1">
      <c r="A243" s="38"/>
      <c r="B243" s="39"/>
      <c r="C243" s="211" t="s">
        <v>363</v>
      </c>
      <c r="D243" s="211" t="s">
        <v>144</v>
      </c>
      <c r="E243" s="212" t="s">
        <v>364</v>
      </c>
      <c r="F243" s="213" t="s">
        <v>365</v>
      </c>
      <c r="G243" s="214" t="s">
        <v>191</v>
      </c>
      <c r="H243" s="215">
        <v>6.6799999999999997</v>
      </c>
      <c r="I243" s="216"/>
      <c r="J243" s="215">
        <f>ROUND(I243*H243,0)</f>
        <v>0</v>
      </c>
      <c r="K243" s="213" t="s">
        <v>148</v>
      </c>
      <c r="L243" s="44"/>
      <c r="M243" s="217" t="s">
        <v>1</v>
      </c>
      <c r="N243" s="218" t="s">
        <v>42</v>
      </c>
      <c r="O243" s="91"/>
      <c r="P243" s="219">
        <f>O243*H243</f>
        <v>0</v>
      </c>
      <c r="Q243" s="219">
        <v>1.0551166000000001</v>
      </c>
      <c r="R243" s="219">
        <f>Q243*H243</f>
        <v>7.0481788879999998</v>
      </c>
      <c r="S243" s="219">
        <v>0</v>
      </c>
      <c r="T243" s="220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1" t="s">
        <v>149</v>
      </c>
      <c r="AT243" s="221" t="s">
        <v>144</v>
      </c>
      <c r="AU243" s="221" t="s">
        <v>83</v>
      </c>
      <c r="AY243" s="17" t="s">
        <v>141</v>
      </c>
      <c r="BE243" s="222">
        <f>IF(N243="základní",J243,0)</f>
        <v>0</v>
      </c>
      <c r="BF243" s="222">
        <f>IF(N243="snížená",J243,0)</f>
        <v>0</v>
      </c>
      <c r="BG243" s="222">
        <f>IF(N243="zákl. přenesená",J243,0)</f>
        <v>0</v>
      </c>
      <c r="BH243" s="222">
        <f>IF(N243="sníž. přenesená",J243,0)</f>
        <v>0</v>
      </c>
      <c r="BI243" s="222">
        <f>IF(N243="nulová",J243,0)</f>
        <v>0</v>
      </c>
      <c r="BJ243" s="17" t="s">
        <v>8</v>
      </c>
      <c r="BK243" s="222">
        <f>ROUND(I243*H243,0)</f>
        <v>0</v>
      </c>
      <c r="BL243" s="17" t="s">
        <v>149</v>
      </c>
      <c r="BM243" s="221" t="s">
        <v>366</v>
      </c>
    </row>
    <row r="244" s="13" customFormat="1">
      <c r="A244" s="13"/>
      <c r="B244" s="223"/>
      <c r="C244" s="224"/>
      <c r="D244" s="225" t="s">
        <v>151</v>
      </c>
      <c r="E244" s="226" t="s">
        <v>1</v>
      </c>
      <c r="F244" s="227" t="s">
        <v>367</v>
      </c>
      <c r="G244" s="224"/>
      <c r="H244" s="228">
        <v>6.6799999999999997</v>
      </c>
      <c r="I244" s="229"/>
      <c r="J244" s="224"/>
      <c r="K244" s="224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151</v>
      </c>
      <c r="AU244" s="234" t="s">
        <v>83</v>
      </c>
      <c r="AV244" s="13" t="s">
        <v>83</v>
      </c>
      <c r="AW244" s="13" t="s">
        <v>32</v>
      </c>
      <c r="AX244" s="13" t="s">
        <v>8</v>
      </c>
      <c r="AY244" s="234" t="s">
        <v>141</v>
      </c>
    </row>
    <row r="245" s="12" customFormat="1" ht="22.8" customHeight="1">
      <c r="A245" s="12"/>
      <c r="B245" s="195"/>
      <c r="C245" s="196"/>
      <c r="D245" s="197" t="s">
        <v>76</v>
      </c>
      <c r="E245" s="209" t="s">
        <v>172</v>
      </c>
      <c r="F245" s="209" t="s">
        <v>368</v>
      </c>
      <c r="G245" s="196"/>
      <c r="H245" s="196"/>
      <c r="I245" s="199"/>
      <c r="J245" s="210">
        <f>BK245</f>
        <v>0</v>
      </c>
      <c r="K245" s="196"/>
      <c r="L245" s="201"/>
      <c r="M245" s="202"/>
      <c r="N245" s="203"/>
      <c r="O245" s="203"/>
      <c r="P245" s="204">
        <f>SUM(P246:P254)</f>
        <v>0</v>
      </c>
      <c r="Q245" s="203"/>
      <c r="R245" s="204">
        <f>SUM(R246:R254)</f>
        <v>0</v>
      </c>
      <c r="S245" s="203"/>
      <c r="T245" s="205">
        <f>SUM(T246:T254)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6" t="s">
        <v>8</v>
      </c>
      <c r="AT245" s="207" t="s">
        <v>76</v>
      </c>
      <c r="AU245" s="207" t="s">
        <v>8</v>
      </c>
      <c r="AY245" s="206" t="s">
        <v>141</v>
      </c>
      <c r="BK245" s="208">
        <f>SUM(BK246:BK254)</f>
        <v>0</v>
      </c>
    </row>
    <row r="246" s="2" customFormat="1" ht="16.5" customHeight="1">
      <c r="A246" s="38"/>
      <c r="B246" s="39"/>
      <c r="C246" s="211" t="s">
        <v>369</v>
      </c>
      <c r="D246" s="211" t="s">
        <v>144</v>
      </c>
      <c r="E246" s="212" t="s">
        <v>370</v>
      </c>
      <c r="F246" s="213" t="s">
        <v>371</v>
      </c>
      <c r="G246" s="214" t="s">
        <v>180</v>
      </c>
      <c r="H246" s="215">
        <v>765.87</v>
      </c>
      <c r="I246" s="216"/>
      <c r="J246" s="215">
        <f>ROUND(I246*H246,0)</f>
        <v>0</v>
      </c>
      <c r="K246" s="213" t="s">
        <v>148</v>
      </c>
      <c r="L246" s="44"/>
      <c r="M246" s="217" t="s">
        <v>1</v>
      </c>
      <c r="N246" s="218" t="s">
        <v>42</v>
      </c>
      <c r="O246" s="91"/>
      <c r="P246" s="219">
        <f>O246*H246</f>
        <v>0</v>
      </c>
      <c r="Q246" s="219">
        <v>0</v>
      </c>
      <c r="R246" s="219">
        <f>Q246*H246</f>
        <v>0</v>
      </c>
      <c r="S246" s="219">
        <v>0</v>
      </c>
      <c r="T246" s="22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1" t="s">
        <v>149</v>
      </c>
      <c r="AT246" s="221" t="s">
        <v>144</v>
      </c>
      <c r="AU246" s="221" t="s">
        <v>83</v>
      </c>
      <c r="AY246" s="17" t="s">
        <v>141</v>
      </c>
      <c r="BE246" s="222">
        <f>IF(N246="základní",J246,0)</f>
        <v>0</v>
      </c>
      <c r="BF246" s="222">
        <f>IF(N246="snížená",J246,0)</f>
        <v>0</v>
      </c>
      <c r="BG246" s="222">
        <f>IF(N246="zákl. přenesená",J246,0)</f>
        <v>0</v>
      </c>
      <c r="BH246" s="222">
        <f>IF(N246="sníž. přenesená",J246,0)</f>
        <v>0</v>
      </c>
      <c r="BI246" s="222">
        <f>IF(N246="nulová",J246,0)</f>
        <v>0</v>
      </c>
      <c r="BJ246" s="17" t="s">
        <v>8</v>
      </c>
      <c r="BK246" s="222">
        <f>ROUND(I246*H246,0)</f>
        <v>0</v>
      </c>
      <c r="BL246" s="17" t="s">
        <v>149</v>
      </c>
      <c r="BM246" s="221" t="s">
        <v>372</v>
      </c>
    </row>
    <row r="247" s="2" customFormat="1" ht="16.5" customHeight="1">
      <c r="A247" s="38"/>
      <c r="B247" s="39"/>
      <c r="C247" s="211" t="s">
        <v>373</v>
      </c>
      <c r="D247" s="211" t="s">
        <v>144</v>
      </c>
      <c r="E247" s="212" t="s">
        <v>370</v>
      </c>
      <c r="F247" s="213" t="s">
        <v>371</v>
      </c>
      <c r="G247" s="214" t="s">
        <v>180</v>
      </c>
      <c r="H247" s="215">
        <v>765.87</v>
      </c>
      <c r="I247" s="216"/>
      <c r="J247" s="215">
        <f>ROUND(I247*H247,0)</f>
        <v>0</v>
      </c>
      <c r="K247" s="213" t="s">
        <v>148</v>
      </c>
      <c r="L247" s="44"/>
      <c r="M247" s="217" t="s">
        <v>1</v>
      </c>
      <c r="N247" s="218" t="s">
        <v>42</v>
      </c>
      <c r="O247" s="91"/>
      <c r="P247" s="219">
        <f>O247*H247</f>
        <v>0</v>
      </c>
      <c r="Q247" s="219">
        <v>0</v>
      </c>
      <c r="R247" s="219">
        <f>Q247*H247</f>
        <v>0</v>
      </c>
      <c r="S247" s="219">
        <v>0</v>
      </c>
      <c r="T247" s="220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1" t="s">
        <v>149</v>
      </c>
      <c r="AT247" s="221" t="s">
        <v>144</v>
      </c>
      <c r="AU247" s="221" t="s">
        <v>83</v>
      </c>
      <c r="AY247" s="17" t="s">
        <v>141</v>
      </c>
      <c r="BE247" s="222">
        <f>IF(N247="základní",J247,0)</f>
        <v>0</v>
      </c>
      <c r="BF247" s="222">
        <f>IF(N247="snížená",J247,0)</f>
        <v>0</v>
      </c>
      <c r="BG247" s="222">
        <f>IF(N247="zákl. přenesená",J247,0)</f>
        <v>0</v>
      </c>
      <c r="BH247" s="222">
        <f>IF(N247="sníž. přenesená",J247,0)</f>
        <v>0</v>
      </c>
      <c r="BI247" s="222">
        <f>IF(N247="nulová",J247,0)</f>
        <v>0</v>
      </c>
      <c r="BJ247" s="17" t="s">
        <v>8</v>
      </c>
      <c r="BK247" s="222">
        <f>ROUND(I247*H247,0)</f>
        <v>0</v>
      </c>
      <c r="BL247" s="17" t="s">
        <v>149</v>
      </c>
      <c r="BM247" s="221" t="s">
        <v>374</v>
      </c>
    </row>
    <row r="248" s="2" customFormat="1" ht="16.5" customHeight="1">
      <c r="A248" s="38"/>
      <c r="B248" s="39"/>
      <c r="C248" s="211" t="s">
        <v>375</v>
      </c>
      <c r="D248" s="211" t="s">
        <v>144</v>
      </c>
      <c r="E248" s="212" t="s">
        <v>376</v>
      </c>
      <c r="F248" s="213" t="s">
        <v>377</v>
      </c>
      <c r="G248" s="214" t="s">
        <v>180</v>
      </c>
      <c r="H248" s="215">
        <v>765.87</v>
      </c>
      <c r="I248" s="216"/>
      <c r="J248" s="215">
        <f>ROUND(I248*H248,0)</f>
        <v>0</v>
      </c>
      <c r="K248" s="213" t="s">
        <v>148</v>
      </c>
      <c r="L248" s="44"/>
      <c r="M248" s="217" t="s">
        <v>1</v>
      </c>
      <c r="N248" s="218" t="s">
        <v>42</v>
      </c>
      <c r="O248" s="91"/>
      <c r="P248" s="219">
        <f>O248*H248</f>
        <v>0</v>
      </c>
      <c r="Q248" s="219">
        <v>0</v>
      </c>
      <c r="R248" s="219">
        <f>Q248*H248</f>
        <v>0</v>
      </c>
      <c r="S248" s="219">
        <v>0</v>
      </c>
      <c r="T248" s="22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1" t="s">
        <v>149</v>
      </c>
      <c r="AT248" s="221" t="s">
        <v>144</v>
      </c>
      <c r="AU248" s="221" t="s">
        <v>83</v>
      </c>
      <c r="AY248" s="17" t="s">
        <v>141</v>
      </c>
      <c r="BE248" s="222">
        <f>IF(N248="základní",J248,0)</f>
        <v>0</v>
      </c>
      <c r="BF248" s="222">
        <f>IF(N248="snížená",J248,0)</f>
        <v>0</v>
      </c>
      <c r="BG248" s="222">
        <f>IF(N248="zákl. přenesená",J248,0)</f>
        <v>0</v>
      </c>
      <c r="BH248" s="222">
        <f>IF(N248="sníž. přenesená",J248,0)</f>
        <v>0</v>
      </c>
      <c r="BI248" s="222">
        <f>IF(N248="nulová",J248,0)</f>
        <v>0</v>
      </c>
      <c r="BJ248" s="17" t="s">
        <v>8</v>
      </c>
      <c r="BK248" s="222">
        <f>ROUND(I248*H248,0)</f>
        <v>0</v>
      </c>
      <c r="BL248" s="17" t="s">
        <v>149</v>
      </c>
      <c r="BM248" s="221" t="s">
        <v>378</v>
      </c>
    </row>
    <row r="249" s="13" customFormat="1">
      <c r="A249" s="13"/>
      <c r="B249" s="223"/>
      <c r="C249" s="224"/>
      <c r="D249" s="225" t="s">
        <v>151</v>
      </c>
      <c r="E249" s="226" t="s">
        <v>1</v>
      </c>
      <c r="F249" s="227" t="s">
        <v>379</v>
      </c>
      <c r="G249" s="224"/>
      <c r="H249" s="228">
        <v>765.87</v>
      </c>
      <c r="I249" s="229"/>
      <c r="J249" s="224"/>
      <c r="K249" s="224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151</v>
      </c>
      <c r="AU249" s="234" t="s">
        <v>83</v>
      </c>
      <c r="AV249" s="13" t="s">
        <v>83</v>
      </c>
      <c r="AW249" s="13" t="s">
        <v>32</v>
      </c>
      <c r="AX249" s="13" t="s">
        <v>8</v>
      </c>
      <c r="AY249" s="234" t="s">
        <v>141</v>
      </c>
    </row>
    <row r="250" s="2" customFormat="1" ht="16.5" customHeight="1">
      <c r="A250" s="38"/>
      <c r="B250" s="39"/>
      <c r="C250" s="211" t="s">
        <v>380</v>
      </c>
      <c r="D250" s="211" t="s">
        <v>144</v>
      </c>
      <c r="E250" s="212" t="s">
        <v>376</v>
      </c>
      <c r="F250" s="213" t="s">
        <v>377</v>
      </c>
      <c r="G250" s="214" t="s">
        <v>180</v>
      </c>
      <c r="H250" s="215">
        <v>765.87</v>
      </c>
      <c r="I250" s="216"/>
      <c r="J250" s="215">
        <f>ROUND(I250*H250,0)</f>
        <v>0</v>
      </c>
      <c r="K250" s="213" t="s">
        <v>148</v>
      </c>
      <c r="L250" s="44"/>
      <c r="M250" s="217" t="s">
        <v>1</v>
      </c>
      <c r="N250" s="218" t="s">
        <v>42</v>
      </c>
      <c r="O250" s="91"/>
      <c r="P250" s="219">
        <f>O250*H250</f>
        <v>0</v>
      </c>
      <c r="Q250" s="219">
        <v>0</v>
      </c>
      <c r="R250" s="219">
        <f>Q250*H250</f>
        <v>0</v>
      </c>
      <c r="S250" s="219">
        <v>0</v>
      </c>
      <c r="T250" s="22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1" t="s">
        <v>149</v>
      </c>
      <c r="AT250" s="221" t="s">
        <v>144</v>
      </c>
      <c r="AU250" s="221" t="s">
        <v>83</v>
      </c>
      <c r="AY250" s="17" t="s">
        <v>141</v>
      </c>
      <c r="BE250" s="222">
        <f>IF(N250="základní",J250,0)</f>
        <v>0</v>
      </c>
      <c r="BF250" s="222">
        <f>IF(N250="snížená",J250,0)</f>
        <v>0</v>
      </c>
      <c r="BG250" s="222">
        <f>IF(N250="zákl. přenesená",J250,0)</f>
        <v>0</v>
      </c>
      <c r="BH250" s="222">
        <f>IF(N250="sníž. přenesená",J250,0)</f>
        <v>0</v>
      </c>
      <c r="BI250" s="222">
        <f>IF(N250="nulová",J250,0)</f>
        <v>0</v>
      </c>
      <c r="BJ250" s="17" t="s">
        <v>8</v>
      </c>
      <c r="BK250" s="222">
        <f>ROUND(I250*H250,0)</f>
        <v>0</v>
      </c>
      <c r="BL250" s="17" t="s">
        <v>149</v>
      </c>
      <c r="BM250" s="221" t="s">
        <v>381</v>
      </c>
    </row>
    <row r="251" s="2" customFormat="1" ht="33" customHeight="1">
      <c r="A251" s="38"/>
      <c r="B251" s="39"/>
      <c r="C251" s="211" t="s">
        <v>382</v>
      </c>
      <c r="D251" s="211" t="s">
        <v>144</v>
      </c>
      <c r="E251" s="212" t="s">
        <v>383</v>
      </c>
      <c r="F251" s="213" t="s">
        <v>384</v>
      </c>
      <c r="G251" s="214" t="s">
        <v>180</v>
      </c>
      <c r="H251" s="215">
        <v>722.73000000000002</v>
      </c>
      <c r="I251" s="216"/>
      <c r="J251" s="215">
        <f>ROUND(I251*H251,0)</f>
        <v>0</v>
      </c>
      <c r="K251" s="213" t="s">
        <v>148</v>
      </c>
      <c r="L251" s="44"/>
      <c r="M251" s="217" t="s">
        <v>1</v>
      </c>
      <c r="N251" s="218" t="s">
        <v>42</v>
      </c>
      <c r="O251" s="91"/>
      <c r="P251" s="219">
        <f>O251*H251</f>
        <v>0</v>
      </c>
      <c r="Q251" s="219">
        <v>0</v>
      </c>
      <c r="R251" s="219">
        <f>Q251*H251</f>
        <v>0</v>
      </c>
      <c r="S251" s="219">
        <v>0</v>
      </c>
      <c r="T251" s="220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1" t="s">
        <v>149</v>
      </c>
      <c r="AT251" s="221" t="s">
        <v>144</v>
      </c>
      <c r="AU251" s="221" t="s">
        <v>83</v>
      </c>
      <c r="AY251" s="17" t="s">
        <v>141</v>
      </c>
      <c r="BE251" s="222">
        <f>IF(N251="základní",J251,0)</f>
        <v>0</v>
      </c>
      <c r="BF251" s="222">
        <f>IF(N251="snížená",J251,0)</f>
        <v>0</v>
      </c>
      <c r="BG251" s="222">
        <f>IF(N251="zákl. přenesená",J251,0)</f>
        <v>0</v>
      </c>
      <c r="BH251" s="222">
        <f>IF(N251="sníž. přenesená",J251,0)</f>
        <v>0</v>
      </c>
      <c r="BI251" s="222">
        <f>IF(N251="nulová",J251,0)</f>
        <v>0</v>
      </c>
      <c r="BJ251" s="17" t="s">
        <v>8</v>
      </c>
      <c r="BK251" s="222">
        <f>ROUND(I251*H251,0)</f>
        <v>0</v>
      </c>
      <c r="BL251" s="17" t="s">
        <v>149</v>
      </c>
      <c r="BM251" s="221" t="s">
        <v>385</v>
      </c>
    </row>
    <row r="252" s="13" customFormat="1">
      <c r="A252" s="13"/>
      <c r="B252" s="223"/>
      <c r="C252" s="224"/>
      <c r="D252" s="225" t="s">
        <v>151</v>
      </c>
      <c r="E252" s="226" t="s">
        <v>1</v>
      </c>
      <c r="F252" s="227" t="s">
        <v>386</v>
      </c>
      <c r="G252" s="224"/>
      <c r="H252" s="228">
        <v>722.73000000000002</v>
      </c>
      <c r="I252" s="229"/>
      <c r="J252" s="224"/>
      <c r="K252" s="224"/>
      <c r="L252" s="230"/>
      <c r="M252" s="231"/>
      <c r="N252" s="232"/>
      <c r="O252" s="232"/>
      <c r="P252" s="232"/>
      <c r="Q252" s="232"/>
      <c r="R252" s="232"/>
      <c r="S252" s="232"/>
      <c r="T252" s="23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4" t="s">
        <v>151</v>
      </c>
      <c r="AU252" s="234" t="s">
        <v>83</v>
      </c>
      <c r="AV252" s="13" t="s">
        <v>83</v>
      </c>
      <c r="AW252" s="13" t="s">
        <v>32</v>
      </c>
      <c r="AX252" s="13" t="s">
        <v>8</v>
      </c>
      <c r="AY252" s="234" t="s">
        <v>141</v>
      </c>
    </row>
    <row r="253" s="2" customFormat="1" ht="24.15" customHeight="1">
      <c r="A253" s="38"/>
      <c r="B253" s="39"/>
      <c r="C253" s="211" t="s">
        <v>387</v>
      </c>
      <c r="D253" s="211" t="s">
        <v>144</v>
      </c>
      <c r="E253" s="212" t="s">
        <v>388</v>
      </c>
      <c r="F253" s="213" t="s">
        <v>389</v>
      </c>
      <c r="G253" s="214" t="s">
        <v>180</v>
      </c>
      <c r="H253" s="215">
        <v>722.73000000000002</v>
      </c>
      <c r="I253" s="216"/>
      <c r="J253" s="215">
        <f>ROUND(I253*H253,0)</f>
        <v>0</v>
      </c>
      <c r="K253" s="213" t="s">
        <v>148</v>
      </c>
      <c r="L253" s="44"/>
      <c r="M253" s="217" t="s">
        <v>1</v>
      </c>
      <c r="N253" s="218" t="s">
        <v>42</v>
      </c>
      <c r="O253" s="91"/>
      <c r="P253" s="219">
        <f>O253*H253</f>
        <v>0</v>
      </c>
      <c r="Q253" s="219">
        <v>0</v>
      </c>
      <c r="R253" s="219">
        <f>Q253*H253</f>
        <v>0</v>
      </c>
      <c r="S253" s="219">
        <v>0</v>
      </c>
      <c r="T253" s="22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1" t="s">
        <v>149</v>
      </c>
      <c r="AT253" s="221" t="s">
        <v>144</v>
      </c>
      <c r="AU253" s="221" t="s">
        <v>83</v>
      </c>
      <c r="AY253" s="17" t="s">
        <v>141</v>
      </c>
      <c r="BE253" s="222">
        <f>IF(N253="základní",J253,0)</f>
        <v>0</v>
      </c>
      <c r="BF253" s="222">
        <f>IF(N253="snížená",J253,0)</f>
        <v>0</v>
      </c>
      <c r="BG253" s="222">
        <f>IF(N253="zákl. přenesená",J253,0)</f>
        <v>0</v>
      </c>
      <c r="BH253" s="222">
        <f>IF(N253="sníž. přenesená",J253,0)</f>
        <v>0</v>
      </c>
      <c r="BI253" s="222">
        <f>IF(N253="nulová",J253,0)</f>
        <v>0</v>
      </c>
      <c r="BJ253" s="17" t="s">
        <v>8</v>
      </c>
      <c r="BK253" s="222">
        <f>ROUND(I253*H253,0)</f>
        <v>0</v>
      </c>
      <c r="BL253" s="17" t="s">
        <v>149</v>
      </c>
      <c r="BM253" s="221" t="s">
        <v>390</v>
      </c>
    </row>
    <row r="254" s="2" customFormat="1" ht="33" customHeight="1">
      <c r="A254" s="38"/>
      <c r="B254" s="39"/>
      <c r="C254" s="211" t="s">
        <v>391</v>
      </c>
      <c r="D254" s="211" t="s">
        <v>144</v>
      </c>
      <c r="E254" s="212" t="s">
        <v>392</v>
      </c>
      <c r="F254" s="213" t="s">
        <v>393</v>
      </c>
      <c r="G254" s="214" t="s">
        <v>180</v>
      </c>
      <c r="H254" s="215">
        <v>722.73000000000002</v>
      </c>
      <c r="I254" s="216"/>
      <c r="J254" s="215">
        <f>ROUND(I254*H254,0)</f>
        <v>0</v>
      </c>
      <c r="K254" s="213" t="s">
        <v>148</v>
      </c>
      <c r="L254" s="44"/>
      <c r="M254" s="217" t="s">
        <v>1</v>
      </c>
      <c r="N254" s="218" t="s">
        <v>42</v>
      </c>
      <c r="O254" s="91"/>
      <c r="P254" s="219">
        <f>O254*H254</f>
        <v>0</v>
      </c>
      <c r="Q254" s="219">
        <v>0</v>
      </c>
      <c r="R254" s="219">
        <f>Q254*H254</f>
        <v>0</v>
      </c>
      <c r="S254" s="219">
        <v>0</v>
      </c>
      <c r="T254" s="220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1" t="s">
        <v>149</v>
      </c>
      <c r="AT254" s="221" t="s">
        <v>144</v>
      </c>
      <c r="AU254" s="221" t="s">
        <v>83</v>
      </c>
      <c r="AY254" s="17" t="s">
        <v>141</v>
      </c>
      <c r="BE254" s="222">
        <f>IF(N254="základní",J254,0)</f>
        <v>0</v>
      </c>
      <c r="BF254" s="222">
        <f>IF(N254="snížená",J254,0)</f>
        <v>0</v>
      </c>
      <c r="BG254" s="222">
        <f>IF(N254="zákl. přenesená",J254,0)</f>
        <v>0</v>
      </c>
      <c r="BH254" s="222">
        <f>IF(N254="sníž. přenesená",J254,0)</f>
        <v>0</v>
      </c>
      <c r="BI254" s="222">
        <f>IF(N254="nulová",J254,0)</f>
        <v>0</v>
      </c>
      <c r="BJ254" s="17" t="s">
        <v>8</v>
      </c>
      <c r="BK254" s="222">
        <f>ROUND(I254*H254,0)</f>
        <v>0</v>
      </c>
      <c r="BL254" s="17" t="s">
        <v>149</v>
      </c>
      <c r="BM254" s="221" t="s">
        <v>394</v>
      </c>
    </row>
    <row r="255" s="12" customFormat="1" ht="22.8" customHeight="1">
      <c r="A255" s="12"/>
      <c r="B255" s="195"/>
      <c r="C255" s="196"/>
      <c r="D255" s="197" t="s">
        <v>76</v>
      </c>
      <c r="E255" s="209" t="s">
        <v>177</v>
      </c>
      <c r="F255" s="209" t="s">
        <v>395</v>
      </c>
      <c r="G255" s="196"/>
      <c r="H255" s="196"/>
      <c r="I255" s="199"/>
      <c r="J255" s="210">
        <f>BK255</f>
        <v>0</v>
      </c>
      <c r="K255" s="196"/>
      <c r="L255" s="201"/>
      <c r="M255" s="202"/>
      <c r="N255" s="203"/>
      <c r="O255" s="203"/>
      <c r="P255" s="204">
        <f>SUM(P256:P258)</f>
        <v>0</v>
      </c>
      <c r="Q255" s="203"/>
      <c r="R255" s="204">
        <f>SUM(R256:R258)</f>
        <v>9.7258803600000014</v>
      </c>
      <c r="S255" s="203"/>
      <c r="T255" s="205">
        <f>SUM(T256:T258)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6" t="s">
        <v>8</v>
      </c>
      <c r="AT255" s="207" t="s">
        <v>76</v>
      </c>
      <c r="AU255" s="207" t="s">
        <v>8</v>
      </c>
      <c r="AY255" s="206" t="s">
        <v>141</v>
      </c>
      <c r="BK255" s="208">
        <f>SUM(BK256:BK258)</f>
        <v>0</v>
      </c>
    </row>
    <row r="256" s="2" customFormat="1" ht="24.15" customHeight="1">
      <c r="A256" s="38"/>
      <c r="B256" s="39"/>
      <c r="C256" s="211" t="s">
        <v>396</v>
      </c>
      <c r="D256" s="211" t="s">
        <v>144</v>
      </c>
      <c r="E256" s="212" t="s">
        <v>397</v>
      </c>
      <c r="F256" s="213" t="s">
        <v>398</v>
      </c>
      <c r="G256" s="214" t="s">
        <v>147</v>
      </c>
      <c r="H256" s="215">
        <v>157.22999999999999</v>
      </c>
      <c r="I256" s="216"/>
      <c r="J256" s="215">
        <f>ROUND(I256*H256,0)</f>
        <v>0</v>
      </c>
      <c r="K256" s="213" t="s">
        <v>148</v>
      </c>
      <c r="L256" s="44"/>
      <c r="M256" s="217" t="s">
        <v>1</v>
      </c>
      <c r="N256" s="218" t="s">
        <v>42</v>
      </c>
      <c r="O256" s="91"/>
      <c r="P256" s="219">
        <f>O256*H256</f>
        <v>0</v>
      </c>
      <c r="Q256" s="219">
        <v>0</v>
      </c>
      <c r="R256" s="219">
        <f>Q256*H256</f>
        <v>0</v>
      </c>
      <c r="S256" s="219">
        <v>0</v>
      </c>
      <c r="T256" s="220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1" t="s">
        <v>149</v>
      </c>
      <c r="AT256" s="221" t="s">
        <v>144</v>
      </c>
      <c r="AU256" s="221" t="s">
        <v>83</v>
      </c>
      <c r="AY256" s="17" t="s">
        <v>141</v>
      </c>
      <c r="BE256" s="222">
        <f>IF(N256="základní",J256,0)</f>
        <v>0</v>
      </c>
      <c r="BF256" s="222">
        <f>IF(N256="snížená",J256,0)</f>
        <v>0</v>
      </c>
      <c r="BG256" s="222">
        <f>IF(N256="zákl. přenesená",J256,0)</f>
        <v>0</v>
      </c>
      <c r="BH256" s="222">
        <f>IF(N256="sníž. přenesená",J256,0)</f>
        <v>0</v>
      </c>
      <c r="BI256" s="222">
        <f>IF(N256="nulová",J256,0)</f>
        <v>0</v>
      </c>
      <c r="BJ256" s="17" t="s">
        <v>8</v>
      </c>
      <c r="BK256" s="222">
        <f>ROUND(I256*H256,0)</f>
        <v>0</v>
      </c>
      <c r="BL256" s="17" t="s">
        <v>149</v>
      </c>
      <c r="BM256" s="221" t="s">
        <v>399</v>
      </c>
    </row>
    <row r="257" s="2" customFormat="1" ht="33" customHeight="1">
      <c r="A257" s="38"/>
      <c r="B257" s="39"/>
      <c r="C257" s="211" t="s">
        <v>400</v>
      </c>
      <c r="D257" s="211" t="s">
        <v>144</v>
      </c>
      <c r="E257" s="212" t="s">
        <v>401</v>
      </c>
      <c r="F257" s="213" t="s">
        <v>402</v>
      </c>
      <c r="G257" s="214" t="s">
        <v>180</v>
      </c>
      <c r="H257" s="215">
        <v>602.38999999999999</v>
      </c>
      <c r="I257" s="216"/>
      <c r="J257" s="215">
        <f>ROUND(I257*H257,0)</f>
        <v>0</v>
      </c>
      <c r="K257" s="213" t="s">
        <v>148</v>
      </c>
      <c r="L257" s="44"/>
      <c r="M257" s="217" t="s">
        <v>1</v>
      </c>
      <c r="N257" s="218" t="s">
        <v>42</v>
      </c>
      <c r="O257" s="91"/>
      <c r="P257" s="219">
        <f>O257*H257</f>
        <v>0</v>
      </c>
      <c r="Q257" s="219">
        <v>0.0052440000000000004</v>
      </c>
      <c r="R257" s="219">
        <f>Q257*H257</f>
        <v>3.1589331600000001</v>
      </c>
      <c r="S257" s="219">
        <v>0</v>
      </c>
      <c r="T257" s="220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1" t="s">
        <v>149</v>
      </c>
      <c r="AT257" s="221" t="s">
        <v>144</v>
      </c>
      <c r="AU257" s="221" t="s">
        <v>83</v>
      </c>
      <c r="AY257" s="17" t="s">
        <v>141</v>
      </c>
      <c r="BE257" s="222">
        <f>IF(N257="základní",J257,0)</f>
        <v>0</v>
      </c>
      <c r="BF257" s="222">
        <f>IF(N257="snížená",J257,0)</f>
        <v>0</v>
      </c>
      <c r="BG257" s="222">
        <f>IF(N257="zákl. přenesená",J257,0)</f>
        <v>0</v>
      </c>
      <c r="BH257" s="222">
        <f>IF(N257="sníž. přenesená",J257,0)</f>
        <v>0</v>
      </c>
      <c r="BI257" s="222">
        <f>IF(N257="nulová",J257,0)</f>
        <v>0</v>
      </c>
      <c r="BJ257" s="17" t="s">
        <v>8</v>
      </c>
      <c r="BK257" s="222">
        <f>ROUND(I257*H257,0)</f>
        <v>0</v>
      </c>
      <c r="BL257" s="17" t="s">
        <v>149</v>
      </c>
      <c r="BM257" s="221" t="s">
        <v>403</v>
      </c>
    </row>
    <row r="258" s="2" customFormat="1" ht="24.15" customHeight="1">
      <c r="A258" s="38"/>
      <c r="B258" s="39"/>
      <c r="C258" s="211" t="s">
        <v>404</v>
      </c>
      <c r="D258" s="211" t="s">
        <v>144</v>
      </c>
      <c r="E258" s="212" t="s">
        <v>405</v>
      </c>
      <c r="F258" s="213" t="s">
        <v>406</v>
      </c>
      <c r="G258" s="214" t="s">
        <v>180</v>
      </c>
      <c r="H258" s="215">
        <v>19</v>
      </c>
      <c r="I258" s="216"/>
      <c r="J258" s="215">
        <f>ROUND(I258*H258,0)</f>
        <v>0</v>
      </c>
      <c r="K258" s="213" t="s">
        <v>148</v>
      </c>
      <c r="L258" s="44"/>
      <c r="M258" s="217" t="s">
        <v>1</v>
      </c>
      <c r="N258" s="218" t="s">
        <v>42</v>
      </c>
      <c r="O258" s="91"/>
      <c r="P258" s="219">
        <f>O258*H258</f>
        <v>0</v>
      </c>
      <c r="Q258" s="219">
        <v>0.34562880000000001</v>
      </c>
      <c r="R258" s="219">
        <f>Q258*H258</f>
        <v>6.5669472000000004</v>
      </c>
      <c r="S258" s="219">
        <v>0</v>
      </c>
      <c r="T258" s="220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1" t="s">
        <v>149</v>
      </c>
      <c r="AT258" s="221" t="s">
        <v>144</v>
      </c>
      <c r="AU258" s="221" t="s">
        <v>83</v>
      </c>
      <c r="AY258" s="17" t="s">
        <v>141</v>
      </c>
      <c r="BE258" s="222">
        <f>IF(N258="základní",J258,0)</f>
        <v>0</v>
      </c>
      <c r="BF258" s="222">
        <f>IF(N258="snížená",J258,0)</f>
        <v>0</v>
      </c>
      <c r="BG258" s="222">
        <f>IF(N258="zákl. přenesená",J258,0)</f>
        <v>0</v>
      </c>
      <c r="BH258" s="222">
        <f>IF(N258="sníž. přenesená",J258,0)</f>
        <v>0</v>
      </c>
      <c r="BI258" s="222">
        <f>IF(N258="nulová",J258,0)</f>
        <v>0</v>
      </c>
      <c r="BJ258" s="17" t="s">
        <v>8</v>
      </c>
      <c r="BK258" s="222">
        <f>ROUND(I258*H258,0)</f>
        <v>0</v>
      </c>
      <c r="BL258" s="17" t="s">
        <v>149</v>
      </c>
      <c r="BM258" s="221" t="s">
        <v>407</v>
      </c>
    </row>
    <row r="259" s="12" customFormat="1" ht="22.8" customHeight="1">
      <c r="A259" s="12"/>
      <c r="B259" s="195"/>
      <c r="C259" s="196"/>
      <c r="D259" s="197" t="s">
        <v>76</v>
      </c>
      <c r="E259" s="209" t="s">
        <v>408</v>
      </c>
      <c r="F259" s="209" t="s">
        <v>409</v>
      </c>
      <c r="G259" s="196"/>
      <c r="H259" s="196"/>
      <c r="I259" s="199"/>
      <c r="J259" s="210">
        <f>BK259</f>
        <v>0</v>
      </c>
      <c r="K259" s="196"/>
      <c r="L259" s="201"/>
      <c r="M259" s="202"/>
      <c r="N259" s="203"/>
      <c r="O259" s="203"/>
      <c r="P259" s="204">
        <f>SUM(P260:P277)</f>
        <v>0</v>
      </c>
      <c r="Q259" s="203"/>
      <c r="R259" s="204">
        <f>SUM(R260:R277)</f>
        <v>54.029253559999994</v>
      </c>
      <c r="S259" s="203"/>
      <c r="T259" s="205">
        <f>SUM(T260:T277)</f>
        <v>27.800000000000004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06" t="s">
        <v>8</v>
      </c>
      <c r="AT259" s="207" t="s">
        <v>76</v>
      </c>
      <c r="AU259" s="207" t="s">
        <v>8</v>
      </c>
      <c r="AY259" s="206" t="s">
        <v>141</v>
      </c>
      <c r="BK259" s="208">
        <f>SUM(BK260:BK277)</f>
        <v>0</v>
      </c>
    </row>
    <row r="260" s="2" customFormat="1" ht="24.15" customHeight="1">
      <c r="A260" s="38"/>
      <c r="B260" s="39"/>
      <c r="C260" s="211" t="s">
        <v>410</v>
      </c>
      <c r="D260" s="211" t="s">
        <v>144</v>
      </c>
      <c r="E260" s="212" t="s">
        <v>411</v>
      </c>
      <c r="F260" s="213" t="s">
        <v>412</v>
      </c>
      <c r="G260" s="214" t="s">
        <v>175</v>
      </c>
      <c r="H260" s="215">
        <v>50</v>
      </c>
      <c r="I260" s="216"/>
      <c r="J260" s="215">
        <f>ROUND(I260*H260,0)</f>
        <v>0</v>
      </c>
      <c r="K260" s="213" t="s">
        <v>148</v>
      </c>
      <c r="L260" s="44"/>
      <c r="M260" s="217" t="s">
        <v>1</v>
      </c>
      <c r="N260" s="218" t="s">
        <v>42</v>
      </c>
      <c r="O260" s="91"/>
      <c r="P260" s="219">
        <f>O260*H260</f>
        <v>0</v>
      </c>
      <c r="Q260" s="219">
        <v>0</v>
      </c>
      <c r="R260" s="219">
        <f>Q260*H260</f>
        <v>0</v>
      </c>
      <c r="S260" s="219">
        <v>0.55600000000000005</v>
      </c>
      <c r="T260" s="220">
        <f>S260*H260</f>
        <v>27.800000000000004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1" t="s">
        <v>149</v>
      </c>
      <c r="AT260" s="221" t="s">
        <v>144</v>
      </c>
      <c r="AU260" s="221" t="s">
        <v>83</v>
      </c>
      <c r="AY260" s="17" t="s">
        <v>141</v>
      </c>
      <c r="BE260" s="222">
        <f>IF(N260="základní",J260,0)</f>
        <v>0</v>
      </c>
      <c r="BF260" s="222">
        <f>IF(N260="snížená",J260,0)</f>
        <v>0</v>
      </c>
      <c r="BG260" s="222">
        <f>IF(N260="zákl. přenesená",J260,0)</f>
        <v>0</v>
      </c>
      <c r="BH260" s="222">
        <f>IF(N260="sníž. přenesená",J260,0)</f>
        <v>0</v>
      </c>
      <c r="BI260" s="222">
        <f>IF(N260="nulová",J260,0)</f>
        <v>0</v>
      </c>
      <c r="BJ260" s="17" t="s">
        <v>8</v>
      </c>
      <c r="BK260" s="222">
        <f>ROUND(I260*H260,0)</f>
        <v>0</v>
      </c>
      <c r="BL260" s="17" t="s">
        <v>149</v>
      </c>
      <c r="BM260" s="221" t="s">
        <v>413</v>
      </c>
    </row>
    <row r="261" s="2" customFormat="1" ht="33" customHeight="1">
      <c r="A261" s="38"/>
      <c r="B261" s="39"/>
      <c r="C261" s="211" t="s">
        <v>414</v>
      </c>
      <c r="D261" s="211" t="s">
        <v>144</v>
      </c>
      <c r="E261" s="212" t="s">
        <v>415</v>
      </c>
      <c r="F261" s="213" t="s">
        <v>416</v>
      </c>
      <c r="G261" s="214" t="s">
        <v>175</v>
      </c>
      <c r="H261" s="215">
        <v>176</v>
      </c>
      <c r="I261" s="216"/>
      <c r="J261" s="215">
        <f>ROUND(I261*H261,0)</f>
        <v>0</v>
      </c>
      <c r="K261" s="213" t="s">
        <v>148</v>
      </c>
      <c r="L261" s="44"/>
      <c r="M261" s="217" t="s">
        <v>1</v>
      </c>
      <c r="N261" s="218" t="s">
        <v>42</v>
      </c>
      <c r="O261" s="91"/>
      <c r="P261" s="219">
        <f>O261*H261</f>
        <v>0</v>
      </c>
      <c r="Q261" s="219">
        <v>0.080876400000000001</v>
      </c>
      <c r="R261" s="219">
        <f>Q261*H261</f>
        <v>14.2342464</v>
      </c>
      <c r="S261" s="219">
        <v>0</v>
      </c>
      <c r="T261" s="220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1" t="s">
        <v>149</v>
      </c>
      <c r="AT261" s="221" t="s">
        <v>144</v>
      </c>
      <c r="AU261" s="221" t="s">
        <v>83</v>
      </c>
      <c r="AY261" s="17" t="s">
        <v>141</v>
      </c>
      <c r="BE261" s="222">
        <f>IF(N261="základní",J261,0)</f>
        <v>0</v>
      </c>
      <c r="BF261" s="222">
        <f>IF(N261="snížená",J261,0)</f>
        <v>0</v>
      </c>
      <c r="BG261" s="222">
        <f>IF(N261="zákl. přenesená",J261,0)</f>
        <v>0</v>
      </c>
      <c r="BH261" s="222">
        <f>IF(N261="sníž. přenesená",J261,0)</f>
        <v>0</v>
      </c>
      <c r="BI261" s="222">
        <f>IF(N261="nulová",J261,0)</f>
        <v>0</v>
      </c>
      <c r="BJ261" s="17" t="s">
        <v>8</v>
      </c>
      <c r="BK261" s="222">
        <f>ROUND(I261*H261,0)</f>
        <v>0</v>
      </c>
      <c r="BL261" s="17" t="s">
        <v>149</v>
      </c>
      <c r="BM261" s="221" t="s">
        <v>417</v>
      </c>
    </row>
    <row r="262" s="13" customFormat="1">
      <c r="A262" s="13"/>
      <c r="B262" s="223"/>
      <c r="C262" s="224"/>
      <c r="D262" s="225" t="s">
        <v>151</v>
      </c>
      <c r="E262" s="226" t="s">
        <v>1</v>
      </c>
      <c r="F262" s="227" t="s">
        <v>418</v>
      </c>
      <c r="G262" s="224"/>
      <c r="H262" s="228">
        <v>176</v>
      </c>
      <c r="I262" s="229"/>
      <c r="J262" s="224"/>
      <c r="K262" s="224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151</v>
      </c>
      <c r="AU262" s="234" t="s">
        <v>83</v>
      </c>
      <c r="AV262" s="13" t="s">
        <v>83</v>
      </c>
      <c r="AW262" s="13" t="s">
        <v>32</v>
      </c>
      <c r="AX262" s="13" t="s">
        <v>8</v>
      </c>
      <c r="AY262" s="234" t="s">
        <v>141</v>
      </c>
    </row>
    <row r="263" s="2" customFormat="1" ht="16.5" customHeight="1">
      <c r="A263" s="38"/>
      <c r="B263" s="39"/>
      <c r="C263" s="246" t="s">
        <v>419</v>
      </c>
      <c r="D263" s="246" t="s">
        <v>188</v>
      </c>
      <c r="E263" s="247" t="s">
        <v>420</v>
      </c>
      <c r="F263" s="248" t="s">
        <v>421</v>
      </c>
      <c r="G263" s="249" t="s">
        <v>175</v>
      </c>
      <c r="H263" s="250">
        <v>185</v>
      </c>
      <c r="I263" s="251"/>
      <c r="J263" s="250">
        <f>ROUND(I263*H263,0)</f>
        <v>0</v>
      </c>
      <c r="K263" s="248" t="s">
        <v>148</v>
      </c>
      <c r="L263" s="252"/>
      <c r="M263" s="253" t="s">
        <v>1</v>
      </c>
      <c r="N263" s="254" t="s">
        <v>42</v>
      </c>
      <c r="O263" s="91"/>
      <c r="P263" s="219">
        <f>O263*H263</f>
        <v>0</v>
      </c>
      <c r="Q263" s="219">
        <v>0.056000000000000001</v>
      </c>
      <c r="R263" s="219">
        <f>Q263*H263</f>
        <v>10.359999999999999</v>
      </c>
      <c r="S263" s="219">
        <v>0</v>
      </c>
      <c r="T263" s="220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1" t="s">
        <v>187</v>
      </c>
      <c r="AT263" s="221" t="s">
        <v>188</v>
      </c>
      <c r="AU263" s="221" t="s">
        <v>83</v>
      </c>
      <c r="AY263" s="17" t="s">
        <v>141</v>
      </c>
      <c r="BE263" s="222">
        <f>IF(N263="základní",J263,0)</f>
        <v>0</v>
      </c>
      <c r="BF263" s="222">
        <f>IF(N263="snížená",J263,0)</f>
        <v>0</v>
      </c>
      <c r="BG263" s="222">
        <f>IF(N263="zákl. přenesená",J263,0)</f>
        <v>0</v>
      </c>
      <c r="BH263" s="222">
        <f>IF(N263="sníž. přenesená",J263,0)</f>
        <v>0</v>
      </c>
      <c r="BI263" s="222">
        <f>IF(N263="nulová",J263,0)</f>
        <v>0</v>
      </c>
      <c r="BJ263" s="17" t="s">
        <v>8</v>
      </c>
      <c r="BK263" s="222">
        <f>ROUND(I263*H263,0)</f>
        <v>0</v>
      </c>
      <c r="BL263" s="17" t="s">
        <v>149</v>
      </c>
      <c r="BM263" s="221" t="s">
        <v>422</v>
      </c>
    </row>
    <row r="264" s="2" customFormat="1" ht="24.15" customHeight="1">
      <c r="A264" s="38"/>
      <c r="B264" s="39"/>
      <c r="C264" s="211" t="s">
        <v>423</v>
      </c>
      <c r="D264" s="211" t="s">
        <v>144</v>
      </c>
      <c r="E264" s="212" t="s">
        <v>424</v>
      </c>
      <c r="F264" s="213" t="s">
        <v>425</v>
      </c>
      <c r="G264" s="214" t="s">
        <v>147</v>
      </c>
      <c r="H264" s="215">
        <v>12.94</v>
      </c>
      <c r="I264" s="216"/>
      <c r="J264" s="215">
        <f>ROUND(I264*H264,0)</f>
        <v>0</v>
      </c>
      <c r="K264" s="213" t="s">
        <v>148</v>
      </c>
      <c r="L264" s="44"/>
      <c r="M264" s="217" t="s">
        <v>1</v>
      </c>
      <c r="N264" s="218" t="s">
        <v>42</v>
      </c>
      <c r="O264" s="91"/>
      <c r="P264" s="219">
        <f>O264*H264</f>
        <v>0</v>
      </c>
      <c r="Q264" s="219">
        <v>2.2563399999999998</v>
      </c>
      <c r="R264" s="219">
        <f>Q264*H264</f>
        <v>29.197039599999997</v>
      </c>
      <c r="S264" s="219">
        <v>0</v>
      </c>
      <c r="T264" s="220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1" t="s">
        <v>149</v>
      </c>
      <c r="AT264" s="221" t="s">
        <v>144</v>
      </c>
      <c r="AU264" s="221" t="s">
        <v>83</v>
      </c>
      <c r="AY264" s="17" t="s">
        <v>141</v>
      </c>
      <c r="BE264" s="222">
        <f>IF(N264="základní",J264,0)</f>
        <v>0</v>
      </c>
      <c r="BF264" s="222">
        <f>IF(N264="snížená",J264,0)</f>
        <v>0</v>
      </c>
      <c r="BG264" s="222">
        <f>IF(N264="zákl. přenesená",J264,0)</f>
        <v>0</v>
      </c>
      <c r="BH264" s="222">
        <f>IF(N264="sníž. přenesená",J264,0)</f>
        <v>0</v>
      </c>
      <c r="BI264" s="222">
        <f>IF(N264="nulová",J264,0)</f>
        <v>0</v>
      </c>
      <c r="BJ264" s="17" t="s">
        <v>8</v>
      </c>
      <c r="BK264" s="222">
        <f>ROUND(I264*H264,0)</f>
        <v>0</v>
      </c>
      <c r="BL264" s="17" t="s">
        <v>149</v>
      </c>
      <c r="BM264" s="221" t="s">
        <v>426</v>
      </c>
    </row>
    <row r="265" s="13" customFormat="1">
      <c r="A265" s="13"/>
      <c r="B265" s="223"/>
      <c r="C265" s="224"/>
      <c r="D265" s="225" t="s">
        <v>151</v>
      </c>
      <c r="E265" s="226" t="s">
        <v>1</v>
      </c>
      <c r="F265" s="227" t="s">
        <v>427</v>
      </c>
      <c r="G265" s="224"/>
      <c r="H265" s="228">
        <v>12.94</v>
      </c>
      <c r="I265" s="229"/>
      <c r="J265" s="224"/>
      <c r="K265" s="224"/>
      <c r="L265" s="230"/>
      <c r="M265" s="231"/>
      <c r="N265" s="232"/>
      <c r="O265" s="232"/>
      <c r="P265" s="232"/>
      <c r="Q265" s="232"/>
      <c r="R265" s="232"/>
      <c r="S265" s="232"/>
      <c r="T265" s="23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4" t="s">
        <v>151</v>
      </c>
      <c r="AU265" s="234" t="s">
        <v>83</v>
      </c>
      <c r="AV265" s="13" t="s">
        <v>83</v>
      </c>
      <c r="AW265" s="13" t="s">
        <v>32</v>
      </c>
      <c r="AX265" s="13" t="s">
        <v>8</v>
      </c>
      <c r="AY265" s="234" t="s">
        <v>141</v>
      </c>
    </row>
    <row r="266" s="2" customFormat="1" ht="33" customHeight="1">
      <c r="A266" s="38"/>
      <c r="B266" s="39"/>
      <c r="C266" s="211" t="s">
        <v>428</v>
      </c>
      <c r="D266" s="211" t="s">
        <v>144</v>
      </c>
      <c r="E266" s="212" t="s">
        <v>429</v>
      </c>
      <c r="F266" s="213" t="s">
        <v>430</v>
      </c>
      <c r="G266" s="214" t="s">
        <v>180</v>
      </c>
      <c r="H266" s="215">
        <v>838</v>
      </c>
      <c r="I266" s="216"/>
      <c r="J266" s="215">
        <f>ROUND(I266*H266,0)</f>
        <v>0</v>
      </c>
      <c r="K266" s="213" t="s">
        <v>148</v>
      </c>
      <c r="L266" s="44"/>
      <c r="M266" s="217" t="s">
        <v>1</v>
      </c>
      <c r="N266" s="218" t="s">
        <v>42</v>
      </c>
      <c r="O266" s="91"/>
      <c r="P266" s="219">
        <f>O266*H266</f>
        <v>0</v>
      </c>
      <c r="Q266" s="219">
        <v>0</v>
      </c>
      <c r="R266" s="219">
        <f>Q266*H266</f>
        <v>0</v>
      </c>
      <c r="S266" s="219">
        <v>0</v>
      </c>
      <c r="T266" s="220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1" t="s">
        <v>149</v>
      </c>
      <c r="AT266" s="221" t="s">
        <v>144</v>
      </c>
      <c r="AU266" s="221" t="s">
        <v>83</v>
      </c>
      <c r="AY266" s="17" t="s">
        <v>141</v>
      </c>
      <c r="BE266" s="222">
        <f>IF(N266="základní",J266,0)</f>
        <v>0</v>
      </c>
      <c r="BF266" s="222">
        <f>IF(N266="snížená",J266,0)</f>
        <v>0</v>
      </c>
      <c r="BG266" s="222">
        <f>IF(N266="zákl. přenesená",J266,0)</f>
        <v>0</v>
      </c>
      <c r="BH266" s="222">
        <f>IF(N266="sníž. přenesená",J266,0)</f>
        <v>0</v>
      </c>
      <c r="BI266" s="222">
        <f>IF(N266="nulová",J266,0)</f>
        <v>0</v>
      </c>
      <c r="BJ266" s="17" t="s">
        <v>8</v>
      </c>
      <c r="BK266" s="222">
        <f>ROUND(I266*H266,0)</f>
        <v>0</v>
      </c>
      <c r="BL266" s="17" t="s">
        <v>149</v>
      </c>
      <c r="BM266" s="221" t="s">
        <v>431</v>
      </c>
    </row>
    <row r="267" s="13" customFormat="1">
      <c r="A267" s="13"/>
      <c r="B267" s="223"/>
      <c r="C267" s="224"/>
      <c r="D267" s="225" t="s">
        <v>151</v>
      </c>
      <c r="E267" s="226" t="s">
        <v>1</v>
      </c>
      <c r="F267" s="227" t="s">
        <v>432</v>
      </c>
      <c r="G267" s="224"/>
      <c r="H267" s="228">
        <v>838</v>
      </c>
      <c r="I267" s="229"/>
      <c r="J267" s="224"/>
      <c r="K267" s="224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151</v>
      </c>
      <c r="AU267" s="234" t="s">
        <v>83</v>
      </c>
      <c r="AV267" s="13" t="s">
        <v>83</v>
      </c>
      <c r="AW267" s="13" t="s">
        <v>32</v>
      </c>
      <c r="AX267" s="13" t="s">
        <v>8</v>
      </c>
      <c r="AY267" s="234" t="s">
        <v>141</v>
      </c>
    </row>
    <row r="268" s="2" customFormat="1" ht="33" customHeight="1">
      <c r="A268" s="38"/>
      <c r="B268" s="39"/>
      <c r="C268" s="211" t="s">
        <v>433</v>
      </c>
      <c r="D268" s="211" t="s">
        <v>144</v>
      </c>
      <c r="E268" s="212" t="s">
        <v>434</v>
      </c>
      <c r="F268" s="213" t="s">
        <v>435</v>
      </c>
      <c r="G268" s="214" t="s">
        <v>180</v>
      </c>
      <c r="H268" s="215">
        <v>50280</v>
      </c>
      <c r="I268" s="216"/>
      <c r="J268" s="215">
        <f>ROUND(I268*H268,0)</f>
        <v>0</v>
      </c>
      <c r="K268" s="213" t="s">
        <v>148</v>
      </c>
      <c r="L268" s="44"/>
      <c r="M268" s="217" t="s">
        <v>1</v>
      </c>
      <c r="N268" s="218" t="s">
        <v>42</v>
      </c>
      <c r="O268" s="91"/>
      <c r="P268" s="219">
        <f>O268*H268</f>
        <v>0</v>
      </c>
      <c r="Q268" s="219">
        <v>0</v>
      </c>
      <c r="R268" s="219">
        <f>Q268*H268</f>
        <v>0</v>
      </c>
      <c r="S268" s="219">
        <v>0</v>
      </c>
      <c r="T268" s="220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1" t="s">
        <v>149</v>
      </c>
      <c r="AT268" s="221" t="s">
        <v>144</v>
      </c>
      <c r="AU268" s="221" t="s">
        <v>83</v>
      </c>
      <c r="AY268" s="17" t="s">
        <v>141</v>
      </c>
      <c r="BE268" s="222">
        <f>IF(N268="základní",J268,0)</f>
        <v>0</v>
      </c>
      <c r="BF268" s="222">
        <f>IF(N268="snížená",J268,0)</f>
        <v>0</v>
      </c>
      <c r="BG268" s="222">
        <f>IF(N268="zákl. přenesená",J268,0)</f>
        <v>0</v>
      </c>
      <c r="BH268" s="222">
        <f>IF(N268="sníž. přenesená",J268,0)</f>
        <v>0</v>
      </c>
      <c r="BI268" s="222">
        <f>IF(N268="nulová",J268,0)</f>
        <v>0</v>
      </c>
      <c r="BJ268" s="17" t="s">
        <v>8</v>
      </c>
      <c r="BK268" s="222">
        <f>ROUND(I268*H268,0)</f>
        <v>0</v>
      </c>
      <c r="BL268" s="17" t="s">
        <v>149</v>
      </c>
      <c r="BM268" s="221" t="s">
        <v>436</v>
      </c>
    </row>
    <row r="269" s="13" customFormat="1">
      <c r="A269" s="13"/>
      <c r="B269" s="223"/>
      <c r="C269" s="224"/>
      <c r="D269" s="225" t="s">
        <v>151</v>
      </c>
      <c r="E269" s="226" t="s">
        <v>1</v>
      </c>
      <c r="F269" s="227" t="s">
        <v>437</v>
      </c>
      <c r="G269" s="224"/>
      <c r="H269" s="228">
        <v>50280</v>
      </c>
      <c r="I269" s="229"/>
      <c r="J269" s="224"/>
      <c r="K269" s="224"/>
      <c r="L269" s="230"/>
      <c r="M269" s="231"/>
      <c r="N269" s="232"/>
      <c r="O269" s="232"/>
      <c r="P269" s="232"/>
      <c r="Q269" s="232"/>
      <c r="R269" s="232"/>
      <c r="S269" s="232"/>
      <c r="T269" s="23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4" t="s">
        <v>151</v>
      </c>
      <c r="AU269" s="234" t="s">
        <v>83</v>
      </c>
      <c r="AV269" s="13" t="s">
        <v>83</v>
      </c>
      <c r="AW269" s="13" t="s">
        <v>32</v>
      </c>
      <c r="AX269" s="13" t="s">
        <v>8</v>
      </c>
      <c r="AY269" s="234" t="s">
        <v>141</v>
      </c>
    </row>
    <row r="270" s="2" customFormat="1" ht="33" customHeight="1">
      <c r="A270" s="38"/>
      <c r="B270" s="39"/>
      <c r="C270" s="211" t="s">
        <v>438</v>
      </c>
      <c r="D270" s="211" t="s">
        <v>144</v>
      </c>
      <c r="E270" s="212" t="s">
        <v>439</v>
      </c>
      <c r="F270" s="213" t="s">
        <v>440</v>
      </c>
      <c r="G270" s="214" t="s">
        <v>180</v>
      </c>
      <c r="H270" s="215">
        <v>838</v>
      </c>
      <c r="I270" s="216"/>
      <c r="J270" s="215">
        <f>ROUND(I270*H270,0)</f>
        <v>0</v>
      </c>
      <c r="K270" s="213" t="s">
        <v>148</v>
      </c>
      <c r="L270" s="44"/>
      <c r="M270" s="217" t="s">
        <v>1</v>
      </c>
      <c r="N270" s="218" t="s">
        <v>42</v>
      </c>
      <c r="O270" s="91"/>
      <c r="P270" s="219">
        <f>O270*H270</f>
        <v>0</v>
      </c>
      <c r="Q270" s="219">
        <v>0</v>
      </c>
      <c r="R270" s="219">
        <f>Q270*H270</f>
        <v>0</v>
      </c>
      <c r="S270" s="219">
        <v>0</v>
      </c>
      <c r="T270" s="220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1" t="s">
        <v>149</v>
      </c>
      <c r="AT270" s="221" t="s">
        <v>144</v>
      </c>
      <c r="AU270" s="221" t="s">
        <v>83</v>
      </c>
      <c r="AY270" s="17" t="s">
        <v>141</v>
      </c>
      <c r="BE270" s="222">
        <f>IF(N270="základní",J270,0)</f>
        <v>0</v>
      </c>
      <c r="BF270" s="222">
        <f>IF(N270="snížená",J270,0)</f>
        <v>0</v>
      </c>
      <c r="BG270" s="222">
        <f>IF(N270="zákl. přenesená",J270,0)</f>
        <v>0</v>
      </c>
      <c r="BH270" s="222">
        <f>IF(N270="sníž. přenesená",J270,0)</f>
        <v>0</v>
      </c>
      <c r="BI270" s="222">
        <f>IF(N270="nulová",J270,0)</f>
        <v>0</v>
      </c>
      <c r="BJ270" s="17" t="s">
        <v>8</v>
      </c>
      <c r="BK270" s="222">
        <f>ROUND(I270*H270,0)</f>
        <v>0</v>
      </c>
      <c r="BL270" s="17" t="s">
        <v>149</v>
      </c>
      <c r="BM270" s="221" t="s">
        <v>441</v>
      </c>
    </row>
    <row r="271" s="2" customFormat="1" ht="33" customHeight="1">
      <c r="A271" s="38"/>
      <c r="B271" s="39"/>
      <c r="C271" s="211" t="s">
        <v>442</v>
      </c>
      <c r="D271" s="211" t="s">
        <v>144</v>
      </c>
      <c r="E271" s="212" t="s">
        <v>443</v>
      </c>
      <c r="F271" s="213" t="s">
        <v>444</v>
      </c>
      <c r="G271" s="214" t="s">
        <v>180</v>
      </c>
      <c r="H271" s="215">
        <v>628.91999999999996</v>
      </c>
      <c r="I271" s="216"/>
      <c r="J271" s="215">
        <f>ROUND(I271*H271,0)</f>
        <v>0</v>
      </c>
      <c r="K271" s="213" t="s">
        <v>148</v>
      </c>
      <c r="L271" s="44"/>
      <c r="M271" s="217" t="s">
        <v>1</v>
      </c>
      <c r="N271" s="218" t="s">
        <v>42</v>
      </c>
      <c r="O271" s="91"/>
      <c r="P271" s="219">
        <f>O271*H271</f>
        <v>0</v>
      </c>
      <c r="Q271" s="219">
        <v>0.00021000000000000001</v>
      </c>
      <c r="R271" s="219">
        <f>Q271*H271</f>
        <v>0.1320732</v>
      </c>
      <c r="S271" s="219">
        <v>0</v>
      </c>
      <c r="T271" s="22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1" t="s">
        <v>149</v>
      </c>
      <c r="AT271" s="221" t="s">
        <v>144</v>
      </c>
      <c r="AU271" s="221" t="s">
        <v>83</v>
      </c>
      <c r="AY271" s="17" t="s">
        <v>141</v>
      </c>
      <c r="BE271" s="222">
        <f>IF(N271="základní",J271,0)</f>
        <v>0</v>
      </c>
      <c r="BF271" s="222">
        <f>IF(N271="snížená",J271,0)</f>
        <v>0</v>
      </c>
      <c r="BG271" s="222">
        <f>IF(N271="zákl. přenesená",J271,0)</f>
        <v>0</v>
      </c>
      <c r="BH271" s="222">
        <f>IF(N271="sníž. přenesená",J271,0)</f>
        <v>0</v>
      </c>
      <c r="BI271" s="222">
        <f>IF(N271="nulová",J271,0)</f>
        <v>0</v>
      </c>
      <c r="BJ271" s="17" t="s">
        <v>8</v>
      </c>
      <c r="BK271" s="222">
        <f>ROUND(I271*H271,0)</f>
        <v>0</v>
      </c>
      <c r="BL271" s="17" t="s">
        <v>149</v>
      </c>
      <c r="BM271" s="221" t="s">
        <v>445</v>
      </c>
    </row>
    <row r="272" s="13" customFormat="1">
      <c r="A272" s="13"/>
      <c r="B272" s="223"/>
      <c r="C272" s="224"/>
      <c r="D272" s="225" t="s">
        <v>151</v>
      </c>
      <c r="E272" s="226" t="s">
        <v>1</v>
      </c>
      <c r="F272" s="227" t="s">
        <v>446</v>
      </c>
      <c r="G272" s="224"/>
      <c r="H272" s="228">
        <v>628.91999999999996</v>
      </c>
      <c r="I272" s="229"/>
      <c r="J272" s="224"/>
      <c r="K272" s="224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151</v>
      </c>
      <c r="AU272" s="234" t="s">
        <v>83</v>
      </c>
      <c r="AV272" s="13" t="s">
        <v>83</v>
      </c>
      <c r="AW272" s="13" t="s">
        <v>32</v>
      </c>
      <c r="AX272" s="13" t="s">
        <v>8</v>
      </c>
      <c r="AY272" s="234" t="s">
        <v>141</v>
      </c>
    </row>
    <row r="273" s="2" customFormat="1" ht="24.15" customHeight="1">
      <c r="A273" s="38"/>
      <c r="B273" s="39"/>
      <c r="C273" s="211" t="s">
        <v>447</v>
      </c>
      <c r="D273" s="211" t="s">
        <v>144</v>
      </c>
      <c r="E273" s="212" t="s">
        <v>448</v>
      </c>
      <c r="F273" s="213" t="s">
        <v>449</v>
      </c>
      <c r="G273" s="214" t="s">
        <v>180</v>
      </c>
      <c r="H273" s="215">
        <v>628.91999999999996</v>
      </c>
      <c r="I273" s="216"/>
      <c r="J273" s="215">
        <f>ROUND(I273*H273,0)</f>
        <v>0</v>
      </c>
      <c r="K273" s="213" t="s">
        <v>148</v>
      </c>
      <c r="L273" s="44"/>
      <c r="M273" s="217" t="s">
        <v>1</v>
      </c>
      <c r="N273" s="218" t="s">
        <v>42</v>
      </c>
      <c r="O273" s="91"/>
      <c r="P273" s="219">
        <f>O273*H273</f>
        <v>0</v>
      </c>
      <c r="Q273" s="219">
        <v>3.3000000000000003E-05</v>
      </c>
      <c r="R273" s="219">
        <f>Q273*H273</f>
        <v>0.020754359999999999</v>
      </c>
      <c r="S273" s="219">
        <v>0</v>
      </c>
      <c r="T273" s="22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1" t="s">
        <v>149</v>
      </c>
      <c r="AT273" s="221" t="s">
        <v>144</v>
      </c>
      <c r="AU273" s="221" t="s">
        <v>83</v>
      </c>
      <c r="AY273" s="17" t="s">
        <v>141</v>
      </c>
      <c r="BE273" s="222">
        <f>IF(N273="základní",J273,0)</f>
        <v>0</v>
      </c>
      <c r="BF273" s="222">
        <f>IF(N273="snížená",J273,0)</f>
        <v>0</v>
      </c>
      <c r="BG273" s="222">
        <f>IF(N273="zákl. přenesená",J273,0)</f>
        <v>0</v>
      </c>
      <c r="BH273" s="222">
        <f>IF(N273="sníž. přenesená",J273,0)</f>
        <v>0</v>
      </c>
      <c r="BI273" s="222">
        <f>IF(N273="nulová",J273,0)</f>
        <v>0</v>
      </c>
      <c r="BJ273" s="17" t="s">
        <v>8</v>
      </c>
      <c r="BK273" s="222">
        <f>ROUND(I273*H273,0)</f>
        <v>0</v>
      </c>
      <c r="BL273" s="17" t="s">
        <v>149</v>
      </c>
      <c r="BM273" s="221" t="s">
        <v>450</v>
      </c>
    </row>
    <row r="274" s="2" customFormat="1" ht="24.15" customHeight="1">
      <c r="A274" s="38"/>
      <c r="B274" s="39"/>
      <c r="C274" s="211" t="s">
        <v>451</v>
      </c>
      <c r="D274" s="211" t="s">
        <v>144</v>
      </c>
      <c r="E274" s="212" t="s">
        <v>452</v>
      </c>
      <c r="F274" s="213" t="s">
        <v>453</v>
      </c>
      <c r="G274" s="214" t="s">
        <v>175</v>
      </c>
      <c r="H274" s="215">
        <v>11</v>
      </c>
      <c r="I274" s="216"/>
      <c r="J274" s="215">
        <f>ROUND(I274*H274,0)</f>
        <v>0</v>
      </c>
      <c r="K274" s="213" t="s">
        <v>148</v>
      </c>
      <c r="L274" s="44"/>
      <c r="M274" s="217" t="s">
        <v>1</v>
      </c>
      <c r="N274" s="218" t="s">
        <v>42</v>
      </c>
      <c r="O274" s="91"/>
      <c r="P274" s="219">
        <f>O274*H274</f>
        <v>0</v>
      </c>
      <c r="Q274" s="219">
        <v>0.0028830000000000001</v>
      </c>
      <c r="R274" s="219">
        <f>Q274*H274</f>
        <v>0.031713000000000005</v>
      </c>
      <c r="S274" s="219">
        <v>0</v>
      </c>
      <c r="T274" s="220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1" t="s">
        <v>149</v>
      </c>
      <c r="AT274" s="221" t="s">
        <v>144</v>
      </c>
      <c r="AU274" s="221" t="s">
        <v>83</v>
      </c>
      <c r="AY274" s="17" t="s">
        <v>141</v>
      </c>
      <c r="BE274" s="222">
        <f>IF(N274="základní",J274,0)</f>
        <v>0</v>
      </c>
      <c r="BF274" s="222">
        <f>IF(N274="snížená",J274,0)</f>
        <v>0</v>
      </c>
      <c r="BG274" s="222">
        <f>IF(N274="zákl. přenesená",J274,0)</f>
        <v>0</v>
      </c>
      <c r="BH274" s="222">
        <f>IF(N274="sníž. přenesená",J274,0)</f>
        <v>0</v>
      </c>
      <c r="BI274" s="222">
        <f>IF(N274="nulová",J274,0)</f>
        <v>0</v>
      </c>
      <c r="BJ274" s="17" t="s">
        <v>8</v>
      </c>
      <c r="BK274" s="222">
        <f>ROUND(I274*H274,0)</f>
        <v>0</v>
      </c>
      <c r="BL274" s="17" t="s">
        <v>149</v>
      </c>
      <c r="BM274" s="221" t="s">
        <v>454</v>
      </c>
    </row>
    <row r="275" s="13" customFormat="1">
      <c r="A275" s="13"/>
      <c r="B275" s="223"/>
      <c r="C275" s="224"/>
      <c r="D275" s="225" t="s">
        <v>151</v>
      </c>
      <c r="E275" s="226" t="s">
        <v>1</v>
      </c>
      <c r="F275" s="227" t="s">
        <v>455</v>
      </c>
      <c r="G275" s="224"/>
      <c r="H275" s="228">
        <v>11</v>
      </c>
      <c r="I275" s="229"/>
      <c r="J275" s="224"/>
      <c r="K275" s="224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151</v>
      </c>
      <c r="AU275" s="234" t="s">
        <v>83</v>
      </c>
      <c r="AV275" s="13" t="s">
        <v>83</v>
      </c>
      <c r="AW275" s="13" t="s">
        <v>32</v>
      </c>
      <c r="AX275" s="13" t="s">
        <v>8</v>
      </c>
      <c r="AY275" s="234" t="s">
        <v>141</v>
      </c>
    </row>
    <row r="276" s="2" customFormat="1" ht="24.15" customHeight="1">
      <c r="A276" s="38"/>
      <c r="B276" s="39"/>
      <c r="C276" s="211" t="s">
        <v>456</v>
      </c>
      <c r="D276" s="211" t="s">
        <v>144</v>
      </c>
      <c r="E276" s="212" t="s">
        <v>457</v>
      </c>
      <c r="F276" s="213" t="s">
        <v>458</v>
      </c>
      <c r="G276" s="214" t="s">
        <v>175</v>
      </c>
      <c r="H276" s="215">
        <v>22</v>
      </c>
      <c r="I276" s="216"/>
      <c r="J276" s="215">
        <f>ROUND(I276*H276,0)</f>
        <v>0</v>
      </c>
      <c r="K276" s="213" t="s">
        <v>148</v>
      </c>
      <c r="L276" s="44"/>
      <c r="M276" s="217" t="s">
        <v>1</v>
      </c>
      <c r="N276" s="218" t="s">
        <v>42</v>
      </c>
      <c r="O276" s="91"/>
      <c r="P276" s="219">
        <f>O276*H276</f>
        <v>0</v>
      </c>
      <c r="Q276" s="219">
        <v>0.0024285000000000001</v>
      </c>
      <c r="R276" s="219">
        <f>Q276*H276</f>
        <v>0.053427000000000002</v>
      </c>
      <c r="S276" s="219">
        <v>0</v>
      </c>
      <c r="T276" s="220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1" t="s">
        <v>149</v>
      </c>
      <c r="AT276" s="221" t="s">
        <v>144</v>
      </c>
      <c r="AU276" s="221" t="s">
        <v>83</v>
      </c>
      <c r="AY276" s="17" t="s">
        <v>141</v>
      </c>
      <c r="BE276" s="222">
        <f>IF(N276="základní",J276,0)</f>
        <v>0</v>
      </c>
      <c r="BF276" s="222">
        <f>IF(N276="snížená",J276,0)</f>
        <v>0</v>
      </c>
      <c r="BG276" s="222">
        <f>IF(N276="zákl. přenesená",J276,0)</f>
        <v>0</v>
      </c>
      <c r="BH276" s="222">
        <f>IF(N276="sníž. přenesená",J276,0)</f>
        <v>0</v>
      </c>
      <c r="BI276" s="222">
        <f>IF(N276="nulová",J276,0)</f>
        <v>0</v>
      </c>
      <c r="BJ276" s="17" t="s">
        <v>8</v>
      </c>
      <c r="BK276" s="222">
        <f>ROUND(I276*H276,0)</f>
        <v>0</v>
      </c>
      <c r="BL276" s="17" t="s">
        <v>149</v>
      </c>
      <c r="BM276" s="221" t="s">
        <v>459</v>
      </c>
    </row>
    <row r="277" s="13" customFormat="1">
      <c r="A277" s="13"/>
      <c r="B277" s="223"/>
      <c r="C277" s="224"/>
      <c r="D277" s="225" t="s">
        <v>151</v>
      </c>
      <c r="E277" s="226" t="s">
        <v>1</v>
      </c>
      <c r="F277" s="227" t="s">
        <v>460</v>
      </c>
      <c r="G277" s="224"/>
      <c r="H277" s="228">
        <v>22</v>
      </c>
      <c r="I277" s="229"/>
      <c r="J277" s="224"/>
      <c r="K277" s="224"/>
      <c r="L277" s="230"/>
      <c r="M277" s="231"/>
      <c r="N277" s="232"/>
      <c r="O277" s="232"/>
      <c r="P277" s="232"/>
      <c r="Q277" s="232"/>
      <c r="R277" s="232"/>
      <c r="S277" s="232"/>
      <c r="T277" s="23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4" t="s">
        <v>151</v>
      </c>
      <c r="AU277" s="234" t="s">
        <v>83</v>
      </c>
      <c r="AV277" s="13" t="s">
        <v>83</v>
      </c>
      <c r="AW277" s="13" t="s">
        <v>32</v>
      </c>
      <c r="AX277" s="13" t="s">
        <v>8</v>
      </c>
      <c r="AY277" s="234" t="s">
        <v>141</v>
      </c>
    </row>
    <row r="278" s="12" customFormat="1" ht="25.92" customHeight="1">
      <c r="A278" s="12"/>
      <c r="B278" s="195"/>
      <c r="C278" s="196"/>
      <c r="D278" s="197" t="s">
        <v>76</v>
      </c>
      <c r="E278" s="198" t="s">
        <v>461</v>
      </c>
      <c r="F278" s="198" t="s">
        <v>462</v>
      </c>
      <c r="G278" s="196"/>
      <c r="H278" s="196"/>
      <c r="I278" s="199"/>
      <c r="J278" s="200">
        <f>BK278</f>
        <v>0</v>
      </c>
      <c r="K278" s="196"/>
      <c r="L278" s="201"/>
      <c r="M278" s="202"/>
      <c r="N278" s="203"/>
      <c r="O278" s="203"/>
      <c r="P278" s="204">
        <f>P279+P295+P301+P351+P422+P450+P467+P472+P479</f>
        <v>0</v>
      </c>
      <c r="Q278" s="203"/>
      <c r="R278" s="204">
        <f>R279+R295+R301+R351+R422+R450+R467+R472+R479</f>
        <v>102.595754755</v>
      </c>
      <c r="S278" s="203"/>
      <c r="T278" s="205">
        <f>T279+T295+T301+T351+T422+T450+T467+T472+T479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06" t="s">
        <v>83</v>
      </c>
      <c r="AT278" s="207" t="s">
        <v>76</v>
      </c>
      <c r="AU278" s="207" t="s">
        <v>77</v>
      </c>
      <c r="AY278" s="206" t="s">
        <v>141</v>
      </c>
      <c r="BK278" s="208">
        <f>BK279+BK295+BK301+BK351+BK422+BK450+BK467+BK472+BK479</f>
        <v>0</v>
      </c>
    </row>
    <row r="279" s="12" customFormat="1" ht="22.8" customHeight="1">
      <c r="A279" s="12"/>
      <c r="B279" s="195"/>
      <c r="C279" s="196"/>
      <c r="D279" s="197" t="s">
        <v>76</v>
      </c>
      <c r="E279" s="209" t="s">
        <v>463</v>
      </c>
      <c r="F279" s="209" t="s">
        <v>464</v>
      </c>
      <c r="G279" s="196"/>
      <c r="H279" s="196"/>
      <c r="I279" s="199"/>
      <c r="J279" s="210">
        <f>BK279</f>
        <v>0</v>
      </c>
      <c r="K279" s="196"/>
      <c r="L279" s="201"/>
      <c r="M279" s="202"/>
      <c r="N279" s="203"/>
      <c r="O279" s="203"/>
      <c r="P279" s="204">
        <f>SUM(P280:P294)</f>
        <v>0</v>
      </c>
      <c r="Q279" s="203"/>
      <c r="R279" s="204">
        <f>SUM(R280:R294)</f>
        <v>2.109407</v>
      </c>
      <c r="S279" s="203"/>
      <c r="T279" s="205">
        <f>SUM(T280:T294)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6" t="s">
        <v>83</v>
      </c>
      <c r="AT279" s="207" t="s">
        <v>76</v>
      </c>
      <c r="AU279" s="207" t="s">
        <v>8</v>
      </c>
      <c r="AY279" s="206" t="s">
        <v>141</v>
      </c>
      <c r="BK279" s="208">
        <f>SUM(BK280:BK294)</f>
        <v>0</v>
      </c>
    </row>
    <row r="280" s="2" customFormat="1" ht="33" customHeight="1">
      <c r="A280" s="38"/>
      <c r="B280" s="39"/>
      <c r="C280" s="211" t="s">
        <v>465</v>
      </c>
      <c r="D280" s="211" t="s">
        <v>144</v>
      </c>
      <c r="E280" s="212" t="s">
        <v>466</v>
      </c>
      <c r="F280" s="213" t="s">
        <v>467</v>
      </c>
      <c r="G280" s="214" t="s">
        <v>180</v>
      </c>
      <c r="H280" s="215">
        <v>606.48000000000002</v>
      </c>
      <c r="I280" s="216"/>
      <c r="J280" s="215">
        <f>ROUND(I280*H280,0)</f>
        <v>0</v>
      </c>
      <c r="K280" s="213" t="s">
        <v>148</v>
      </c>
      <c r="L280" s="44"/>
      <c r="M280" s="217" t="s">
        <v>1</v>
      </c>
      <c r="N280" s="218" t="s">
        <v>42</v>
      </c>
      <c r="O280" s="91"/>
      <c r="P280" s="219">
        <f>O280*H280</f>
        <v>0</v>
      </c>
      <c r="Q280" s="219">
        <v>0</v>
      </c>
      <c r="R280" s="219">
        <f>Q280*H280</f>
        <v>0</v>
      </c>
      <c r="S280" s="219">
        <v>0</v>
      </c>
      <c r="T280" s="220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1" t="s">
        <v>227</v>
      </c>
      <c r="AT280" s="221" t="s">
        <v>144</v>
      </c>
      <c r="AU280" s="221" t="s">
        <v>83</v>
      </c>
      <c r="AY280" s="17" t="s">
        <v>141</v>
      </c>
      <c r="BE280" s="222">
        <f>IF(N280="základní",J280,0)</f>
        <v>0</v>
      </c>
      <c r="BF280" s="222">
        <f>IF(N280="snížená",J280,0)</f>
        <v>0</v>
      </c>
      <c r="BG280" s="222">
        <f>IF(N280="zákl. přenesená",J280,0)</f>
        <v>0</v>
      </c>
      <c r="BH280" s="222">
        <f>IF(N280="sníž. přenesená",J280,0)</f>
        <v>0</v>
      </c>
      <c r="BI280" s="222">
        <f>IF(N280="nulová",J280,0)</f>
        <v>0</v>
      </c>
      <c r="BJ280" s="17" t="s">
        <v>8</v>
      </c>
      <c r="BK280" s="222">
        <f>ROUND(I280*H280,0)</f>
        <v>0</v>
      </c>
      <c r="BL280" s="17" t="s">
        <v>227</v>
      </c>
      <c r="BM280" s="221" t="s">
        <v>468</v>
      </c>
    </row>
    <row r="281" s="13" customFormat="1">
      <c r="A281" s="13"/>
      <c r="B281" s="223"/>
      <c r="C281" s="224"/>
      <c r="D281" s="225" t="s">
        <v>151</v>
      </c>
      <c r="E281" s="226" t="s">
        <v>1</v>
      </c>
      <c r="F281" s="227" t="s">
        <v>469</v>
      </c>
      <c r="G281" s="224"/>
      <c r="H281" s="228">
        <v>606.48000000000002</v>
      </c>
      <c r="I281" s="229"/>
      <c r="J281" s="224"/>
      <c r="K281" s="224"/>
      <c r="L281" s="230"/>
      <c r="M281" s="231"/>
      <c r="N281" s="232"/>
      <c r="O281" s="232"/>
      <c r="P281" s="232"/>
      <c r="Q281" s="232"/>
      <c r="R281" s="232"/>
      <c r="S281" s="232"/>
      <c r="T281" s="23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4" t="s">
        <v>151</v>
      </c>
      <c r="AU281" s="234" t="s">
        <v>83</v>
      </c>
      <c r="AV281" s="13" t="s">
        <v>83</v>
      </c>
      <c r="AW281" s="13" t="s">
        <v>32</v>
      </c>
      <c r="AX281" s="13" t="s">
        <v>8</v>
      </c>
      <c r="AY281" s="234" t="s">
        <v>141</v>
      </c>
    </row>
    <row r="282" s="2" customFormat="1" ht="33" customHeight="1">
      <c r="A282" s="38"/>
      <c r="B282" s="39"/>
      <c r="C282" s="211" t="s">
        <v>470</v>
      </c>
      <c r="D282" s="211" t="s">
        <v>144</v>
      </c>
      <c r="E282" s="212" t="s">
        <v>471</v>
      </c>
      <c r="F282" s="213" t="s">
        <v>472</v>
      </c>
      <c r="G282" s="214" t="s">
        <v>180</v>
      </c>
      <c r="H282" s="215">
        <v>157.15000000000001</v>
      </c>
      <c r="I282" s="216"/>
      <c r="J282" s="215">
        <f>ROUND(I282*H282,0)</f>
        <v>0</v>
      </c>
      <c r="K282" s="213" t="s">
        <v>148</v>
      </c>
      <c r="L282" s="44"/>
      <c r="M282" s="217" t="s">
        <v>1</v>
      </c>
      <c r="N282" s="218" t="s">
        <v>42</v>
      </c>
      <c r="O282" s="91"/>
      <c r="P282" s="219">
        <f>O282*H282</f>
        <v>0</v>
      </c>
      <c r="Q282" s="219">
        <v>0</v>
      </c>
      <c r="R282" s="219">
        <f>Q282*H282</f>
        <v>0</v>
      </c>
      <c r="S282" s="219">
        <v>0</v>
      </c>
      <c r="T282" s="220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1" t="s">
        <v>227</v>
      </c>
      <c r="AT282" s="221" t="s">
        <v>144</v>
      </c>
      <c r="AU282" s="221" t="s">
        <v>83</v>
      </c>
      <c r="AY282" s="17" t="s">
        <v>141</v>
      </c>
      <c r="BE282" s="222">
        <f>IF(N282="základní",J282,0)</f>
        <v>0</v>
      </c>
      <c r="BF282" s="222">
        <f>IF(N282="snížená",J282,0)</f>
        <v>0</v>
      </c>
      <c r="BG282" s="222">
        <f>IF(N282="zákl. přenesená",J282,0)</f>
        <v>0</v>
      </c>
      <c r="BH282" s="222">
        <f>IF(N282="sníž. přenesená",J282,0)</f>
        <v>0</v>
      </c>
      <c r="BI282" s="222">
        <f>IF(N282="nulová",J282,0)</f>
        <v>0</v>
      </c>
      <c r="BJ282" s="17" t="s">
        <v>8</v>
      </c>
      <c r="BK282" s="222">
        <f>ROUND(I282*H282,0)</f>
        <v>0</v>
      </c>
      <c r="BL282" s="17" t="s">
        <v>227</v>
      </c>
      <c r="BM282" s="221" t="s">
        <v>473</v>
      </c>
    </row>
    <row r="283" s="13" customFormat="1">
      <c r="A283" s="13"/>
      <c r="B283" s="223"/>
      <c r="C283" s="224"/>
      <c r="D283" s="225" t="s">
        <v>151</v>
      </c>
      <c r="E283" s="226" t="s">
        <v>1</v>
      </c>
      <c r="F283" s="227" t="s">
        <v>474</v>
      </c>
      <c r="G283" s="224"/>
      <c r="H283" s="228">
        <v>126.5</v>
      </c>
      <c r="I283" s="229"/>
      <c r="J283" s="224"/>
      <c r="K283" s="224"/>
      <c r="L283" s="230"/>
      <c r="M283" s="231"/>
      <c r="N283" s="232"/>
      <c r="O283" s="232"/>
      <c r="P283" s="232"/>
      <c r="Q283" s="232"/>
      <c r="R283" s="232"/>
      <c r="S283" s="232"/>
      <c r="T283" s="23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4" t="s">
        <v>151</v>
      </c>
      <c r="AU283" s="234" t="s">
        <v>83</v>
      </c>
      <c r="AV283" s="13" t="s">
        <v>83</v>
      </c>
      <c r="AW283" s="13" t="s">
        <v>32</v>
      </c>
      <c r="AX283" s="13" t="s">
        <v>77</v>
      </c>
      <c r="AY283" s="234" t="s">
        <v>141</v>
      </c>
    </row>
    <row r="284" s="13" customFormat="1">
      <c r="A284" s="13"/>
      <c r="B284" s="223"/>
      <c r="C284" s="224"/>
      <c r="D284" s="225" t="s">
        <v>151</v>
      </c>
      <c r="E284" s="226" t="s">
        <v>1</v>
      </c>
      <c r="F284" s="227" t="s">
        <v>475</v>
      </c>
      <c r="G284" s="224"/>
      <c r="H284" s="228">
        <v>30.649999999999999</v>
      </c>
      <c r="I284" s="229"/>
      <c r="J284" s="224"/>
      <c r="K284" s="224"/>
      <c r="L284" s="230"/>
      <c r="M284" s="231"/>
      <c r="N284" s="232"/>
      <c r="O284" s="232"/>
      <c r="P284" s="232"/>
      <c r="Q284" s="232"/>
      <c r="R284" s="232"/>
      <c r="S284" s="232"/>
      <c r="T284" s="23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4" t="s">
        <v>151</v>
      </c>
      <c r="AU284" s="234" t="s">
        <v>83</v>
      </c>
      <c r="AV284" s="13" t="s">
        <v>83</v>
      </c>
      <c r="AW284" s="13" t="s">
        <v>32</v>
      </c>
      <c r="AX284" s="13" t="s">
        <v>77</v>
      </c>
      <c r="AY284" s="234" t="s">
        <v>141</v>
      </c>
    </row>
    <row r="285" s="14" customFormat="1">
      <c r="A285" s="14"/>
      <c r="B285" s="235"/>
      <c r="C285" s="236"/>
      <c r="D285" s="225" t="s">
        <v>151</v>
      </c>
      <c r="E285" s="237" t="s">
        <v>1</v>
      </c>
      <c r="F285" s="238" t="s">
        <v>154</v>
      </c>
      <c r="G285" s="236"/>
      <c r="H285" s="239">
        <v>157.15000000000001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5" t="s">
        <v>151</v>
      </c>
      <c r="AU285" s="245" t="s">
        <v>83</v>
      </c>
      <c r="AV285" s="14" t="s">
        <v>149</v>
      </c>
      <c r="AW285" s="14" t="s">
        <v>32</v>
      </c>
      <c r="AX285" s="14" t="s">
        <v>8</v>
      </c>
      <c r="AY285" s="245" t="s">
        <v>141</v>
      </c>
    </row>
    <row r="286" s="2" customFormat="1" ht="24.15" customHeight="1">
      <c r="A286" s="38"/>
      <c r="B286" s="39"/>
      <c r="C286" s="246" t="s">
        <v>476</v>
      </c>
      <c r="D286" s="246" t="s">
        <v>188</v>
      </c>
      <c r="E286" s="247" t="s">
        <v>477</v>
      </c>
      <c r="F286" s="248" t="s">
        <v>478</v>
      </c>
      <c r="G286" s="249" t="s">
        <v>180</v>
      </c>
      <c r="H286" s="250">
        <v>839.99000000000001</v>
      </c>
      <c r="I286" s="251"/>
      <c r="J286" s="250">
        <f>ROUND(I286*H286,0)</f>
        <v>0</v>
      </c>
      <c r="K286" s="248" t="s">
        <v>148</v>
      </c>
      <c r="L286" s="252"/>
      <c r="M286" s="253" t="s">
        <v>1</v>
      </c>
      <c r="N286" s="254" t="s">
        <v>42</v>
      </c>
      <c r="O286" s="91"/>
      <c r="P286" s="219">
        <f>O286*H286</f>
        <v>0</v>
      </c>
      <c r="Q286" s="219">
        <v>0.0019</v>
      </c>
      <c r="R286" s="219">
        <f>Q286*H286</f>
        <v>1.5959810000000001</v>
      </c>
      <c r="S286" s="219">
        <v>0</v>
      </c>
      <c r="T286" s="220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1" t="s">
        <v>312</v>
      </c>
      <c r="AT286" s="221" t="s">
        <v>188</v>
      </c>
      <c r="AU286" s="221" t="s">
        <v>83</v>
      </c>
      <c r="AY286" s="17" t="s">
        <v>141</v>
      </c>
      <c r="BE286" s="222">
        <f>IF(N286="základní",J286,0)</f>
        <v>0</v>
      </c>
      <c r="BF286" s="222">
        <f>IF(N286="snížená",J286,0)</f>
        <v>0</v>
      </c>
      <c r="BG286" s="222">
        <f>IF(N286="zákl. přenesená",J286,0)</f>
        <v>0</v>
      </c>
      <c r="BH286" s="222">
        <f>IF(N286="sníž. přenesená",J286,0)</f>
        <v>0</v>
      </c>
      <c r="BI286" s="222">
        <f>IF(N286="nulová",J286,0)</f>
        <v>0</v>
      </c>
      <c r="BJ286" s="17" t="s">
        <v>8</v>
      </c>
      <c r="BK286" s="222">
        <f>ROUND(I286*H286,0)</f>
        <v>0</v>
      </c>
      <c r="BL286" s="17" t="s">
        <v>227</v>
      </c>
      <c r="BM286" s="221" t="s">
        <v>479</v>
      </c>
    </row>
    <row r="287" s="13" customFormat="1">
      <c r="A287" s="13"/>
      <c r="B287" s="223"/>
      <c r="C287" s="224"/>
      <c r="D287" s="225" t="s">
        <v>151</v>
      </c>
      <c r="E287" s="226" t="s">
        <v>1</v>
      </c>
      <c r="F287" s="227" t="s">
        <v>480</v>
      </c>
      <c r="G287" s="224"/>
      <c r="H287" s="228">
        <v>839.99000000000001</v>
      </c>
      <c r="I287" s="229"/>
      <c r="J287" s="224"/>
      <c r="K287" s="224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151</v>
      </c>
      <c r="AU287" s="234" t="s">
        <v>83</v>
      </c>
      <c r="AV287" s="13" t="s">
        <v>83</v>
      </c>
      <c r="AW287" s="13" t="s">
        <v>32</v>
      </c>
      <c r="AX287" s="13" t="s">
        <v>8</v>
      </c>
      <c r="AY287" s="234" t="s">
        <v>141</v>
      </c>
    </row>
    <row r="288" s="2" customFormat="1" ht="24.15" customHeight="1">
      <c r="A288" s="38"/>
      <c r="B288" s="39"/>
      <c r="C288" s="211" t="s">
        <v>481</v>
      </c>
      <c r="D288" s="211" t="s">
        <v>144</v>
      </c>
      <c r="E288" s="212" t="s">
        <v>482</v>
      </c>
      <c r="F288" s="213" t="s">
        <v>483</v>
      </c>
      <c r="G288" s="214" t="s">
        <v>180</v>
      </c>
      <c r="H288" s="215">
        <v>606.48000000000002</v>
      </c>
      <c r="I288" s="216"/>
      <c r="J288" s="215">
        <f>ROUND(I288*H288,0)</f>
        <v>0</v>
      </c>
      <c r="K288" s="213" t="s">
        <v>148</v>
      </c>
      <c r="L288" s="44"/>
      <c r="M288" s="217" t="s">
        <v>1</v>
      </c>
      <c r="N288" s="218" t="s">
        <v>42</v>
      </c>
      <c r="O288" s="91"/>
      <c r="P288" s="219">
        <f>O288*H288</f>
        <v>0</v>
      </c>
      <c r="Q288" s="219">
        <v>0</v>
      </c>
      <c r="R288" s="219">
        <f>Q288*H288</f>
        <v>0</v>
      </c>
      <c r="S288" s="219">
        <v>0</v>
      </c>
      <c r="T288" s="220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1" t="s">
        <v>227</v>
      </c>
      <c r="AT288" s="221" t="s">
        <v>144</v>
      </c>
      <c r="AU288" s="221" t="s">
        <v>83</v>
      </c>
      <c r="AY288" s="17" t="s">
        <v>141</v>
      </c>
      <c r="BE288" s="222">
        <f>IF(N288="základní",J288,0)</f>
        <v>0</v>
      </c>
      <c r="BF288" s="222">
        <f>IF(N288="snížená",J288,0)</f>
        <v>0</v>
      </c>
      <c r="BG288" s="222">
        <f>IF(N288="zákl. přenesená",J288,0)</f>
        <v>0</v>
      </c>
      <c r="BH288" s="222">
        <f>IF(N288="sníž. přenesená",J288,0)</f>
        <v>0</v>
      </c>
      <c r="BI288" s="222">
        <f>IF(N288="nulová",J288,0)</f>
        <v>0</v>
      </c>
      <c r="BJ288" s="17" t="s">
        <v>8</v>
      </c>
      <c r="BK288" s="222">
        <f>ROUND(I288*H288,0)</f>
        <v>0</v>
      </c>
      <c r="BL288" s="17" t="s">
        <v>227</v>
      </c>
      <c r="BM288" s="221" t="s">
        <v>484</v>
      </c>
    </row>
    <row r="289" s="2" customFormat="1" ht="24.15" customHeight="1">
      <c r="A289" s="38"/>
      <c r="B289" s="39"/>
      <c r="C289" s="211" t="s">
        <v>485</v>
      </c>
      <c r="D289" s="211" t="s">
        <v>144</v>
      </c>
      <c r="E289" s="212" t="s">
        <v>486</v>
      </c>
      <c r="F289" s="213" t="s">
        <v>487</v>
      </c>
      <c r="G289" s="214" t="s">
        <v>180</v>
      </c>
      <c r="H289" s="215">
        <v>606.48000000000002</v>
      </c>
      <c r="I289" s="216"/>
      <c r="J289" s="215">
        <f>ROUND(I289*H289,0)</f>
        <v>0</v>
      </c>
      <c r="K289" s="213" t="s">
        <v>148</v>
      </c>
      <c r="L289" s="44"/>
      <c r="M289" s="217" t="s">
        <v>1</v>
      </c>
      <c r="N289" s="218" t="s">
        <v>42</v>
      </c>
      <c r="O289" s="91"/>
      <c r="P289" s="219">
        <f>O289*H289</f>
        <v>0</v>
      </c>
      <c r="Q289" s="219">
        <v>0</v>
      </c>
      <c r="R289" s="219">
        <f>Q289*H289</f>
        <v>0</v>
      </c>
      <c r="S289" s="219">
        <v>0</v>
      </c>
      <c r="T289" s="220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1" t="s">
        <v>227</v>
      </c>
      <c r="AT289" s="221" t="s">
        <v>144</v>
      </c>
      <c r="AU289" s="221" t="s">
        <v>83</v>
      </c>
      <c r="AY289" s="17" t="s">
        <v>141</v>
      </c>
      <c r="BE289" s="222">
        <f>IF(N289="základní",J289,0)</f>
        <v>0</v>
      </c>
      <c r="BF289" s="222">
        <f>IF(N289="snížená",J289,0)</f>
        <v>0</v>
      </c>
      <c r="BG289" s="222">
        <f>IF(N289="zákl. přenesená",J289,0)</f>
        <v>0</v>
      </c>
      <c r="BH289" s="222">
        <f>IF(N289="sníž. přenesená",J289,0)</f>
        <v>0</v>
      </c>
      <c r="BI289" s="222">
        <f>IF(N289="nulová",J289,0)</f>
        <v>0</v>
      </c>
      <c r="BJ289" s="17" t="s">
        <v>8</v>
      </c>
      <c r="BK289" s="222">
        <f>ROUND(I289*H289,0)</f>
        <v>0</v>
      </c>
      <c r="BL289" s="17" t="s">
        <v>227</v>
      </c>
      <c r="BM289" s="221" t="s">
        <v>488</v>
      </c>
    </row>
    <row r="290" s="2" customFormat="1" ht="24.15" customHeight="1">
      <c r="A290" s="38"/>
      <c r="B290" s="39"/>
      <c r="C290" s="211" t="s">
        <v>489</v>
      </c>
      <c r="D290" s="211" t="s">
        <v>144</v>
      </c>
      <c r="E290" s="212" t="s">
        <v>490</v>
      </c>
      <c r="F290" s="213" t="s">
        <v>491</v>
      </c>
      <c r="G290" s="214" t="s">
        <v>180</v>
      </c>
      <c r="H290" s="215">
        <v>157.15000000000001</v>
      </c>
      <c r="I290" s="216"/>
      <c r="J290" s="215">
        <f>ROUND(I290*H290,0)</f>
        <v>0</v>
      </c>
      <c r="K290" s="213" t="s">
        <v>148</v>
      </c>
      <c r="L290" s="44"/>
      <c r="M290" s="217" t="s">
        <v>1</v>
      </c>
      <c r="N290" s="218" t="s">
        <v>42</v>
      </c>
      <c r="O290" s="91"/>
      <c r="P290" s="219">
        <f>O290*H290</f>
        <v>0</v>
      </c>
      <c r="Q290" s="219">
        <v>0</v>
      </c>
      <c r="R290" s="219">
        <f>Q290*H290</f>
        <v>0</v>
      </c>
      <c r="S290" s="219">
        <v>0</v>
      </c>
      <c r="T290" s="220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1" t="s">
        <v>227</v>
      </c>
      <c r="AT290" s="221" t="s">
        <v>144</v>
      </c>
      <c r="AU290" s="221" t="s">
        <v>83</v>
      </c>
      <c r="AY290" s="17" t="s">
        <v>141</v>
      </c>
      <c r="BE290" s="222">
        <f>IF(N290="základní",J290,0)</f>
        <v>0</v>
      </c>
      <c r="BF290" s="222">
        <f>IF(N290="snížená",J290,0)</f>
        <v>0</v>
      </c>
      <c r="BG290" s="222">
        <f>IF(N290="zákl. přenesená",J290,0)</f>
        <v>0</v>
      </c>
      <c r="BH290" s="222">
        <f>IF(N290="sníž. přenesená",J290,0)</f>
        <v>0</v>
      </c>
      <c r="BI290" s="222">
        <f>IF(N290="nulová",J290,0)</f>
        <v>0</v>
      </c>
      <c r="BJ290" s="17" t="s">
        <v>8</v>
      </c>
      <c r="BK290" s="222">
        <f>ROUND(I290*H290,0)</f>
        <v>0</v>
      </c>
      <c r="BL290" s="17" t="s">
        <v>227</v>
      </c>
      <c r="BM290" s="221" t="s">
        <v>492</v>
      </c>
    </row>
    <row r="291" s="2" customFormat="1" ht="24.15" customHeight="1">
      <c r="A291" s="38"/>
      <c r="B291" s="39"/>
      <c r="C291" s="211" t="s">
        <v>493</v>
      </c>
      <c r="D291" s="211" t="s">
        <v>144</v>
      </c>
      <c r="E291" s="212" t="s">
        <v>494</v>
      </c>
      <c r="F291" s="213" t="s">
        <v>495</v>
      </c>
      <c r="G291" s="214" t="s">
        <v>180</v>
      </c>
      <c r="H291" s="215">
        <v>157.15000000000001</v>
      </c>
      <c r="I291" s="216"/>
      <c r="J291" s="215">
        <f>ROUND(I291*H291,0)</f>
        <v>0</v>
      </c>
      <c r="K291" s="213" t="s">
        <v>148</v>
      </c>
      <c r="L291" s="44"/>
      <c r="M291" s="217" t="s">
        <v>1</v>
      </c>
      <c r="N291" s="218" t="s">
        <v>42</v>
      </c>
      <c r="O291" s="91"/>
      <c r="P291" s="219">
        <f>O291*H291</f>
        <v>0</v>
      </c>
      <c r="Q291" s="219">
        <v>0</v>
      </c>
      <c r="R291" s="219">
        <f>Q291*H291</f>
        <v>0</v>
      </c>
      <c r="S291" s="219">
        <v>0</v>
      </c>
      <c r="T291" s="22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1" t="s">
        <v>227</v>
      </c>
      <c r="AT291" s="221" t="s">
        <v>144</v>
      </c>
      <c r="AU291" s="221" t="s">
        <v>83</v>
      </c>
      <c r="AY291" s="17" t="s">
        <v>141</v>
      </c>
      <c r="BE291" s="222">
        <f>IF(N291="základní",J291,0)</f>
        <v>0</v>
      </c>
      <c r="BF291" s="222">
        <f>IF(N291="snížená",J291,0)</f>
        <v>0</v>
      </c>
      <c r="BG291" s="222">
        <f>IF(N291="zákl. přenesená",J291,0)</f>
        <v>0</v>
      </c>
      <c r="BH291" s="222">
        <f>IF(N291="sníž. přenesená",J291,0)</f>
        <v>0</v>
      </c>
      <c r="BI291" s="222">
        <f>IF(N291="nulová",J291,0)</f>
        <v>0</v>
      </c>
      <c r="BJ291" s="17" t="s">
        <v>8</v>
      </c>
      <c r="BK291" s="222">
        <f>ROUND(I291*H291,0)</f>
        <v>0</v>
      </c>
      <c r="BL291" s="17" t="s">
        <v>227</v>
      </c>
      <c r="BM291" s="221" t="s">
        <v>496</v>
      </c>
    </row>
    <row r="292" s="2" customFormat="1" ht="16.5" customHeight="1">
      <c r="A292" s="38"/>
      <c r="B292" s="39"/>
      <c r="C292" s="246" t="s">
        <v>497</v>
      </c>
      <c r="D292" s="246" t="s">
        <v>188</v>
      </c>
      <c r="E292" s="247" t="s">
        <v>498</v>
      </c>
      <c r="F292" s="248" t="s">
        <v>499</v>
      </c>
      <c r="G292" s="249" t="s">
        <v>180</v>
      </c>
      <c r="H292" s="250">
        <v>1711.4200000000001</v>
      </c>
      <c r="I292" s="251"/>
      <c r="J292" s="250">
        <f>ROUND(I292*H292,0)</f>
        <v>0</v>
      </c>
      <c r="K292" s="248" t="s">
        <v>148</v>
      </c>
      <c r="L292" s="252"/>
      <c r="M292" s="253" t="s">
        <v>1</v>
      </c>
      <c r="N292" s="254" t="s">
        <v>42</v>
      </c>
      <c r="O292" s="91"/>
      <c r="P292" s="219">
        <f>O292*H292</f>
        <v>0</v>
      </c>
      <c r="Q292" s="219">
        <v>0.00029999999999999997</v>
      </c>
      <c r="R292" s="219">
        <f>Q292*H292</f>
        <v>0.51342599999999994</v>
      </c>
      <c r="S292" s="219">
        <v>0</v>
      </c>
      <c r="T292" s="220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1" t="s">
        <v>312</v>
      </c>
      <c r="AT292" s="221" t="s">
        <v>188</v>
      </c>
      <c r="AU292" s="221" t="s">
        <v>83</v>
      </c>
      <c r="AY292" s="17" t="s">
        <v>141</v>
      </c>
      <c r="BE292" s="222">
        <f>IF(N292="základní",J292,0)</f>
        <v>0</v>
      </c>
      <c r="BF292" s="222">
        <f>IF(N292="snížená",J292,0)</f>
        <v>0</v>
      </c>
      <c r="BG292" s="222">
        <f>IF(N292="zákl. přenesená",J292,0)</f>
        <v>0</v>
      </c>
      <c r="BH292" s="222">
        <f>IF(N292="sníž. přenesená",J292,0)</f>
        <v>0</v>
      </c>
      <c r="BI292" s="222">
        <f>IF(N292="nulová",J292,0)</f>
        <v>0</v>
      </c>
      <c r="BJ292" s="17" t="s">
        <v>8</v>
      </c>
      <c r="BK292" s="222">
        <f>ROUND(I292*H292,0)</f>
        <v>0</v>
      </c>
      <c r="BL292" s="17" t="s">
        <v>227</v>
      </c>
      <c r="BM292" s="221" t="s">
        <v>500</v>
      </c>
    </row>
    <row r="293" s="13" customFormat="1">
      <c r="A293" s="13"/>
      <c r="B293" s="223"/>
      <c r="C293" s="224"/>
      <c r="D293" s="225" t="s">
        <v>151</v>
      </c>
      <c r="E293" s="226" t="s">
        <v>1</v>
      </c>
      <c r="F293" s="227" t="s">
        <v>501</v>
      </c>
      <c r="G293" s="224"/>
      <c r="H293" s="228">
        <v>1711.4200000000001</v>
      </c>
      <c r="I293" s="229"/>
      <c r="J293" s="224"/>
      <c r="K293" s="224"/>
      <c r="L293" s="230"/>
      <c r="M293" s="231"/>
      <c r="N293" s="232"/>
      <c r="O293" s="232"/>
      <c r="P293" s="232"/>
      <c r="Q293" s="232"/>
      <c r="R293" s="232"/>
      <c r="S293" s="232"/>
      <c r="T293" s="23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4" t="s">
        <v>151</v>
      </c>
      <c r="AU293" s="234" t="s">
        <v>83</v>
      </c>
      <c r="AV293" s="13" t="s">
        <v>83</v>
      </c>
      <c r="AW293" s="13" t="s">
        <v>32</v>
      </c>
      <c r="AX293" s="13" t="s">
        <v>8</v>
      </c>
      <c r="AY293" s="234" t="s">
        <v>141</v>
      </c>
    </row>
    <row r="294" s="2" customFormat="1" ht="24.15" customHeight="1">
      <c r="A294" s="38"/>
      <c r="B294" s="39"/>
      <c r="C294" s="211" t="s">
        <v>502</v>
      </c>
      <c r="D294" s="211" t="s">
        <v>144</v>
      </c>
      <c r="E294" s="212" t="s">
        <v>503</v>
      </c>
      <c r="F294" s="213" t="s">
        <v>504</v>
      </c>
      <c r="G294" s="214" t="s">
        <v>191</v>
      </c>
      <c r="H294" s="215">
        <v>2.1099999999999999</v>
      </c>
      <c r="I294" s="216"/>
      <c r="J294" s="215">
        <f>ROUND(I294*H294,0)</f>
        <v>0</v>
      </c>
      <c r="K294" s="213" t="s">
        <v>148</v>
      </c>
      <c r="L294" s="44"/>
      <c r="M294" s="217" t="s">
        <v>1</v>
      </c>
      <c r="N294" s="218" t="s">
        <v>42</v>
      </c>
      <c r="O294" s="91"/>
      <c r="P294" s="219">
        <f>O294*H294</f>
        <v>0</v>
      </c>
      <c r="Q294" s="219">
        <v>0</v>
      </c>
      <c r="R294" s="219">
        <f>Q294*H294</f>
        <v>0</v>
      </c>
      <c r="S294" s="219">
        <v>0</v>
      </c>
      <c r="T294" s="220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1" t="s">
        <v>227</v>
      </c>
      <c r="AT294" s="221" t="s">
        <v>144</v>
      </c>
      <c r="AU294" s="221" t="s">
        <v>83</v>
      </c>
      <c r="AY294" s="17" t="s">
        <v>141</v>
      </c>
      <c r="BE294" s="222">
        <f>IF(N294="základní",J294,0)</f>
        <v>0</v>
      </c>
      <c r="BF294" s="222">
        <f>IF(N294="snížená",J294,0)</f>
        <v>0</v>
      </c>
      <c r="BG294" s="222">
        <f>IF(N294="zákl. přenesená",J294,0)</f>
        <v>0</v>
      </c>
      <c r="BH294" s="222">
        <f>IF(N294="sníž. přenesená",J294,0)</f>
        <v>0</v>
      </c>
      <c r="BI294" s="222">
        <f>IF(N294="nulová",J294,0)</f>
        <v>0</v>
      </c>
      <c r="BJ294" s="17" t="s">
        <v>8</v>
      </c>
      <c r="BK294" s="222">
        <f>ROUND(I294*H294,0)</f>
        <v>0</v>
      </c>
      <c r="BL294" s="17" t="s">
        <v>227</v>
      </c>
      <c r="BM294" s="221" t="s">
        <v>505</v>
      </c>
    </row>
    <row r="295" s="12" customFormat="1" ht="22.8" customHeight="1">
      <c r="A295" s="12"/>
      <c r="B295" s="195"/>
      <c r="C295" s="196"/>
      <c r="D295" s="197" t="s">
        <v>76</v>
      </c>
      <c r="E295" s="209" t="s">
        <v>506</v>
      </c>
      <c r="F295" s="209" t="s">
        <v>507</v>
      </c>
      <c r="G295" s="196"/>
      <c r="H295" s="196"/>
      <c r="I295" s="199"/>
      <c r="J295" s="210">
        <f>BK295</f>
        <v>0</v>
      </c>
      <c r="K295" s="196"/>
      <c r="L295" s="201"/>
      <c r="M295" s="202"/>
      <c r="N295" s="203"/>
      <c r="O295" s="203"/>
      <c r="P295" s="204">
        <f>SUM(P296:P300)</f>
        <v>0</v>
      </c>
      <c r="Q295" s="203"/>
      <c r="R295" s="204">
        <f>SUM(R296:R300)</f>
        <v>0.92003999999999997</v>
      </c>
      <c r="S295" s="203"/>
      <c r="T295" s="205">
        <f>SUM(T296:T300)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6" t="s">
        <v>83</v>
      </c>
      <c r="AT295" s="207" t="s">
        <v>76</v>
      </c>
      <c r="AU295" s="207" t="s">
        <v>8</v>
      </c>
      <c r="AY295" s="206" t="s">
        <v>141</v>
      </c>
      <c r="BK295" s="208">
        <f>SUM(BK296:BK300)</f>
        <v>0</v>
      </c>
    </row>
    <row r="296" s="2" customFormat="1" ht="24.15" customHeight="1">
      <c r="A296" s="38"/>
      <c r="B296" s="39"/>
      <c r="C296" s="211" t="s">
        <v>508</v>
      </c>
      <c r="D296" s="211" t="s">
        <v>144</v>
      </c>
      <c r="E296" s="212" t="s">
        <v>509</v>
      </c>
      <c r="F296" s="213" t="s">
        <v>510</v>
      </c>
      <c r="G296" s="214" t="s">
        <v>180</v>
      </c>
      <c r="H296" s="215">
        <v>697</v>
      </c>
      <c r="I296" s="216"/>
      <c r="J296" s="215">
        <f>ROUND(I296*H296,0)</f>
        <v>0</v>
      </c>
      <c r="K296" s="213" t="s">
        <v>148</v>
      </c>
      <c r="L296" s="44"/>
      <c r="M296" s="217" t="s">
        <v>1</v>
      </c>
      <c r="N296" s="218" t="s">
        <v>42</v>
      </c>
      <c r="O296" s="91"/>
      <c r="P296" s="219">
        <f>O296*H296</f>
        <v>0</v>
      </c>
      <c r="Q296" s="219">
        <v>0</v>
      </c>
      <c r="R296" s="219">
        <f>Q296*H296</f>
        <v>0</v>
      </c>
      <c r="S296" s="219">
        <v>0</v>
      </c>
      <c r="T296" s="220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1" t="s">
        <v>227</v>
      </c>
      <c r="AT296" s="221" t="s">
        <v>144</v>
      </c>
      <c r="AU296" s="221" t="s">
        <v>83</v>
      </c>
      <c r="AY296" s="17" t="s">
        <v>141</v>
      </c>
      <c r="BE296" s="222">
        <f>IF(N296="základní",J296,0)</f>
        <v>0</v>
      </c>
      <c r="BF296" s="222">
        <f>IF(N296="snížená",J296,0)</f>
        <v>0</v>
      </c>
      <c r="BG296" s="222">
        <f>IF(N296="zákl. přenesená",J296,0)</f>
        <v>0</v>
      </c>
      <c r="BH296" s="222">
        <f>IF(N296="sníž. přenesená",J296,0)</f>
        <v>0</v>
      </c>
      <c r="BI296" s="222">
        <f>IF(N296="nulová",J296,0)</f>
        <v>0</v>
      </c>
      <c r="BJ296" s="17" t="s">
        <v>8</v>
      </c>
      <c r="BK296" s="222">
        <f>ROUND(I296*H296,0)</f>
        <v>0</v>
      </c>
      <c r="BL296" s="17" t="s">
        <v>227</v>
      </c>
      <c r="BM296" s="221" t="s">
        <v>511</v>
      </c>
    </row>
    <row r="297" s="13" customFormat="1">
      <c r="A297" s="13"/>
      <c r="B297" s="223"/>
      <c r="C297" s="224"/>
      <c r="D297" s="225" t="s">
        <v>151</v>
      </c>
      <c r="E297" s="226" t="s">
        <v>1</v>
      </c>
      <c r="F297" s="227" t="s">
        <v>512</v>
      </c>
      <c r="G297" s="224"/>
      <c r="H297" s="228">
        <v>697</v>
      </c>
      <c r="I297" s="229"/>
      <c r="J297" s="224"/>
      <c r="K297" s="224"/>
      <c r="L297" s="230"/>
      <c r="M297" s="231"/>
      <c r="N297" s="232"/>
      <c r="O297" s="232"/>
      <c r="P297" s="232"/>
      <c r="Q297" s="232"/>
      <c r="R297" s="232"/>
      <c r="S297" s="232"/>
      <c r="T297" s="23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4" t="s">
        <v>151</v>
      </c>
      <c r="AU297" s="234" t="s">
        <v>83</v>
      </c>
      <c r="AV297" s="13" t="s">
        <v>83</v>
      </c>
      <c r="AW297" s="13" t="s">
        <v>32</v>
      </c>
      <c r="AX297" s="13" t="s">
        <v>8</v>
      </c>
      <c r="AY297" s="234" t="s">
        <v>141</v>
      </c>
    </row>
    <row r="298" s="2" customFormat="1" ht="24.15" customHeight="1">
      <c r="A298" s="38"/>
      <c r="B298" s="39"/>
      <c r="C298" s="246" t="s">
        <v>513</v>
      </c>
      <c r="D298" s="246" t="s">
        <v>188</v>
      </c>
      <c r="E298" s="247" t="s">
        <v>514</v>
      </c>
      <c r="F298" s="248" t="s">
        <v>515</v>
      </c>
      <c r="G298" s="249" t="s">
        <v>180</v>
      </c>
      <c r="H298" s="250">
        <v>766.70000000000005</v>
      </c>
      <c r="I298" s="251"/>
      <c r="J298" s="250">
        <f>ROUND(I298*H298,0)</f>
        <v>0</v>
      </c>
      <c r="K298" s="248" t="s">
        <v>148</v>
      </c>
      <c r="L298" s="252"/>
      <c r="M298" s="253" t="s">
        <v>1</v>
      </c>
      <c r="N298" s="254" t="s">
        <v>42</v>
      </c>
      <c r="O298" s="91"/>
      <c r="P298" s="219">
        <f>O298*H298</f>
        <v>0</v>
      </c>
      <c r="Q298" s="219">
        <v>0.0011999999999999999</v>
      </c>
      <c r="R298" s="219">
        <f>Q298*H298</f>
        <v>0.92003999999999997</v>
      </c>
      <c r="S298" s="219">
        <v>0</v>
      </c>
      <c r="T298" s="220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1" t="s">
        <v>312</v>
      </c>
      <c r="AT298" s="221" t="s">
        <v>188</v>
      </c>
      <c r="AU298" s="221" t="s">
        <v>83</v>
      </c>
      <c r="AY298" s="17" t="s">
        <v>141</v>
      </c>
      <c r="BE298" s="222">
        <f>IF(N298="základní",J298,0)</f>
        <v>0</v>
      </c>
      <c r="BF298" s="222">
        <f>IF(N298="snížená",J298,0)</f>
        <v>0</v>
      </c>
      <c r="BG298" s="222">
        <f>IF(N298="zákl. přenesená",J298,0)</f>
        <v>0</v>
      </c>
      <c r="BH298" s="222">
        <f>IF(N298="sníž. přenesená",J298,0)</f>
        <v>0</v>
      </c>
      <c r="BI298" s="222">
        <f>IF(N298="nulová",J298,0)</f>
        <v>0</v>
      </c>
      <c r="BJ298" s="17" t="s">
        <v>8</v>
      </c>
      <c r="BK298" s="222">
        <f>ROUND(I298*H298,0)</f>
        <v>0</v>
      </c>
      <c r="BL298" s="17" t="s">
        <v>227</v>
      </c>
      <c r="BM298" s="221" t="s">
        <v>516</v>
      </c>
    </row>
    <row r="299" s="13" customFormat="1">
      <c r="A299" s="13"/>
      <c r="B299" s="223"/>
      <c r="C299" s="224"/>
      <c r="D299" s="225" t="s">
        <v>151</v>
      </c>
      <c r="E299" s="226" t="s">
        <v>1</v>
      </c>
      <c r="F299" s="227" t="s">
        <v>517</v>
      </c>
      <c r="G299" s="224"/>
      <c r="H299" s="228">
        <v>766.70000000000005</v>
      </c>
      <c r="I299" s="229"/>
      <c r="J299" s="224"/>
      <c r="K299" s="224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151</v>
      </c>
      <c r="AU299" s="234" t="s">
        <v>83</v>
      </c>
      <c r="AV299" s="13" t="s">
        <v>83</v>
      </c>
      <c r="AW299" s="13" t="s">
        <v>32</v>
      </c>
      <c r="AX299" s="13" t="s">
        <v>8</v>
      </c>
      <c r="AY299" s="234" t="s">
        <v>141</v>
      </c>
    </row>
    <row r="300" s="2" customFormat="1" ht="24.15" customHeight="1">
      <c r="A300" s="38"/>
      <c r="B300" s="39"/>
      <c r="C300" s="211" t="s">
        <v>518</v>
      </c>
      <c r="D300" s="211" t="s">
        <v>144</v>
      </c>
      <c r="E300" s="212" t="s">
        <v>519</v>
      </c>
      <c r="F300" s="213" t="s">
        <v>520</v>
      </c>
      <c r="G300" s="214" t="s">
        <v>191</v>
      </c>
      <c r="H300" s="215">
        <v>0.92000000000000004</v>
      </c>
      <c r="I300" s="216"/>
      <c r="J300" s="215">
        <f>ROUND(I300*H300,0)</f>
        <v>0</v>
      </c>
      <c r="K300" s="213" t="s">
        <v>148</v>
      </c>
      <c r="L300" s="44"/>
      <c r="M300" s="217" t="s">
        <v>1</v>
      </c>
      <c r="N300" s="218" t="s">
        <v>42</v>
      </c>
      <c r="O300" s="91"/>
      <c r="P300" s="219">
        <f>O300*H300</f>
        <v>0</v>
      </c>
      <c r="Q300" s="219">
        <v>0</v>
      </c>
      <c r="R300" s="219">
        <f>Q300*H300</f>
        <v>0</v>
      </c>
      <c r="S300" s="219">
        <v>0</v>
      </c>
      <c r="T300" s="220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1" t="s">
        <v>227</v>
      </c>
      <c r="AT300" s="221" t="s">
        <v>144</v>
      </c>
      <c r="AU300" s="221" t="s">
        <v>83</v>
      </c>
      <c r="AY300" s="17" t="s">
        <v>141</v>
      </c>
      <c r="BE300" s="222">
        <f>IF(N300="základní",J300,0)</f>
        <v>0</v>
      </c>
      <c r="BF300" s="222">
        <f>IF(N300="snížená",J300,0)</f>
        <v>0</v>
      </c>
      <c r="BG300" s="222">
        <f>IF(N300="zákl. přenesená",J300,0)</f>
        <v>0</v>
      </c>
      <c r="BH300" s="222">
        <f>IF(N300="sníž. přenesená",J300,0)</f>
        <v>0</v>
      </c>
      <c r="BI300" s="222">
        <f>IF(N300="nulová",J300,0)</f>
        <v>0</v>
      </c>
      <c r="BJ300" s="17" t="s">
        <v>8</v>
      </c>
      <c r="BK300" s="222">
        <f>ROUND(I300*H300,0)</f>
        <v>0</v>
      </c>
      <c r="BL300" s="17" t="s">
        <v>227</v>
      </c>
      <c r="BM300" s="221" t="s">
        <v>521</v>
      </c>
    </row>
    <row r="301" s="12" customFormat="1" ht="22.8" customHeight="1">
      <c r="A301" s="12"/>
      <c r="B301" s="195"/>
      <c r="C301" s="196"/>
      <c r="D301" s="197" t="s">
        <v>76</v>
      </c>
      <c r="E301" s="209" t="s">
        <v>522</v>
      </c>
      <c r="F301" s="209" t="s">
        <v>523</v>
      </c>
      <c r="G301" s="196"/>
      <c r="H301" s="196"/>
      <c r="I301" s="199"/>
      <c r="J301" s="210">
        <f>BK301</f>
        <v>0</v>
      </c>
      <c r="K301" s="196"/>
      <c r="L301" s="201"/>
      <c r="M301" s="202"/>
      <c r="N301" s="203"/>
      <c r="O301" s="203"/>
      <c r="P301" s="204">
        <f>P302+P311+P320+P331+P338+P348</f>
        <v>0</v>
      </c>
      <c r="Q301" s="203"/>
      <c r="R301" s="204">
        <f>R302+R311+R320+R331+R338+R348</f>
        <v>0</v>
      </c>
      <c r="S301" s="203"/>
      <c r="T301" s="205">
        <f>T302+T311+T320+T331+T338+T348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06" t="s">
        <v>83</v>
      </c>
      <c r="AT301" s="207" t="s">
        <v>76</v>
      </c>
      <c r="AU301" s="207" t="s">
        <v>8</v>
      </c>
      <c r="AY301" s="206" t="s">
        <v>141</v>
      </c>
      <c r="BK301" s="208">
        <f>BK302+BK311+BK320+BK331+BK338+BK348</f>
        <v>0</v>
      </c>
    </row>
    <row r="302" s="12" customFormat="1" ht="20.88" customHeight="1">
      <c r="A302" s="12"/>
      <c r="B302" s="195"/>
      <c r="C302" s="196"/>
      <c r="D302" s="197" t="s">
        <v>76</v>
      </c>
      <c r="E302" s="209" t="s">
        <v>524</v>
      </c>
      <c r="F302" s="209" t="s">
        <v>525</v>
      </c>
      <c r="G302" s="196"/>
      <c r="H302" s="196"/>
      <c r="I302" s="199"/>
      <c r="J302" s="210">
        <f>BK302</f>
        <v>0</v>
      </c>
      <c r="K302" s="196"/>
      <c r="L302" s="201"/>
      <c r="M302" s="202"/>
      <c r="N302" s="203"/>
      <c r="O302" s="203"/>
      <c r="P302" s="204">
        <f>SUM(P303:P310)</f>
        <v>0</v>
      </c>
      <c r="Q302" s="203"/>
      <c r="R302" s="204">
        <f>SUM(R303:R310)</f>
        <v>0</v>
      </c>
      <c r="S302" s="203"/>
      <c r="T302" s="205">
        <f>SUM(T303:T310)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06" t="s">
        <v>83</v>
      </c>
      <c r="AT302" s="207" t="s">
        <v>76</v>
      </c>
      <c r="AU302" s="207" t="s">
        <v>83</v>
      </c>
      <c r="AY302" s="206" t="s">
        <v>141</v>
      </c>
      <c r="BK302" s="208">
        <f>SUM(BK303:BK310)</f>
        <v>0</v>
      </c>
    </row>
    <row r="303" s="2" customFormat="1" ht="24.15" customHeight="1">
      <c r="A303" s="38"/>
      <c r="B303" s="39"/>
      <c r="C303" s="246" t="s">
        <v>526</v>
      </c>
      <c r="D303" s="246" t="s">
        <v>188</v>
      </c>
      <c r="E303" s="247" t="s">
        <v>527</v>
      </c>
      <c r="F303" s="248" t="s">
        <v>528</v>
      </c>
      <c r="G303" s="249" t="s">
        <v>175</v>
      </c>
      <c r="H303" s="250">
        <v>96</v>
      </c>
      <c r="I303" s="251"/>
      <c r="J303" s="250">
        <f>ROUND(I303*H303,0)</f>
        <v>0</v>
      </c>
      <c r="K303" s="248" t="s">
        <v>1</v>
      </c>
      <c r="L303" s="252"/>
      <c r="M303" s="253" t="s">
        <v>1</v>
      </c>
      <c r="N303" s="254" t="s">
        <v>42</v>
      </c>
      <c r="O303" s="91"/>
      <c r="P303" s="219">
        <f>O303*H303</f>
        <v>0</v>
      </c>
      <c r="Q303" s="219">
        <v>0</v>
      </c>
      <c r="R303" s="219">
        <f>Q303*H303</f>
        <v>0</v>
      </c>
      <c r="S303" s="219">
        <v>0</v>
      </c>
      <c r="T303" s="220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1" t="s">
        <v>312</v>
      </c>
      <c r="AT303" s="221" t="s">
        <v>188</v>
      </c>
      <c r="AU303" s="221" t="s">
        <v>305</v>
      </c>
      <c r="AY303" s="17" t="s">
        <v>141</v>
      </c>
      <c r="BE303" s="222">
        <f>IF(N303="základní",J303,0)</f>
        <v>0</v>
      </c>
      <c r="BF303" s="222">
        <f>IF(N303="snížená",J303,0)</f>
        <v>0</v>
      </c>
      <c r="BG303" s="222">
        <f>IF(N303="zákl. přenesená",J303,0)</f>
        <v>0</v>
      </c>
      <c r="BH303" s="222">
        <f>IF(N303="sníž. přenesená",J303,0)</f>
        <v>0</v>
      </c>
      <c r="BI303" s="222">
        <f>IF(N303="nulová",J303,0)</f>
        <v>0</v>
      </c>
      <c r="BJ303" s="17" t="s">
        <v>8</v>
      </c>
      <c r="BK303" s="222">
        <f>ROUND(I303*H303,0)</f>
        <v>0</v>
      </c>
      <c r="BL303" s="17" t="s">
        <v>227</v>
      </c>
      <c r="BM303" s="221" t="s">
        <v>529</v>
      </c>
    </row>
    <row r="304" s="2" customFormat="1" ht="24.15" customHeight="1">
      <c r="A304" s="38"/>
      <c r="B304" s="39"/>
      <c r="C304" s="246" t="s">
        <v>530</v>
      </c>
      <c r="D304" s="246" t="s">
        <v>188</v>
      </c>
      <c r="E304" s="247" t="s">
        <v>531</v>
      </c>
      <c r="F304" s="248" t="s">
        <v>532</v>
      </c>
      <c r="G304" s="249" t="s">
        <v>175</v>
      </c>
      <c r="H304" s="250">
        <v>35</v>
      </c>
      <c r="I304" s="251"/>
      <c r="J304" s="250">
        <f>ROUND(I304*H304,0)</f>
        <v>0</v>
      </c>
      <c r="K304" s="248" t="s">
        <v>1</v>
      </c>
      <c r="L304" s="252"/>
      <c r="M304" s="253" t="s">
        <v>1</v>
      </c>
      <c r="N304" s="254" t="s">
        <v>42</v>
      </c>
      <c r="O304" s="91"/>
      <c r="P304" s="219">
        <f>O304*H304</f>
        <v>0</v>
      </c>
      <c r="Q304" s="219">
        <v>0</v>
      </c>
      <c r="R304" s="219">
        <f>Q304*H304</f>
        <v>0</v>
      </c>
      <c r="S304" s="219">
        <v>0</v>
      </c>
      <c r="T304" s="220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1" t="s">
        <v>312</v>
      </c>
      <c r="AT304" s="221" t="s">
        <v>188</v>
      </c>
      <c r="AU304" s="221" t="s">
        <v>305</v>
      </c>
      <c r="AY304" s="17" t="s">
        <v>141</v>
      </c>
      <c r="BE304" s="222">
        <f>IF(N304="základní",J304,0)</f>
        <v>0</v>
      </c>
      <c r="BF304" s="222">
        <f>IF(N304="snížená",J304,0)</f>
        <v>0</v>
      </c>
      <c r="BG304" s="222">
        <f>IF(N304="zákl. přenesená",J304,0)</f>
        <v>0</v>
      </c>
      <c r="BH304" s="222">
        <f>IF(N304="sníž. přenesená",J304,0)</f>
        <v>0</v>
      </c>
      <c r="BI304" s="222">
        <f>IF(N304="nulová",J304,0)</f>
        <v>0</v>
      </c>
      <c r="BJ304" s="17" t="s">
        <v>8</v>
      </c>
      <c r="BK304" s="222">
        <f>ROUND(I304*H304,0)</f>
        <v>0</v>
      </c>
      <c r="BL304" s="17" t="s">
        <v>227</v>
      </c>
      <c r="BM304" s="221" t="s">
        <v>533</v>
      </c>
    </row>
    <row r="305" s="2" customFormat="1" ht="16.5" customHeight="1">
      <c r="A305" s="38"/>
      <c r="B305" s="39"/>
      <c r="C305" s="246" t="s">
        <v>534</v>
      </c>
      <c r="D305" s="246" t="s">
        <v>188</v>
      </c>
      <c r="E305" s="247" t="s">
        <v>535</v>
      </c>
      <c r="F305" s="248" t="s">
        <v>536</v>
      </c>
      <c r="G305" s="249" t="s">
        <v>175</v>
      </c>
      <c r="H305" s="250">
        <v>20</v>
      </c>
      <c r="I305" s="251"/>
      <c r="J305" s="250">
        <f>ROUND(I305*H305,0)</f>
        <v>0</v>
      </c>
      <c r="K305" s="248" t="s">
        <v>1</v>
      </c>
      <c r="L305" s="252"/>
      <c r="M305" s="253" t="s">
        <v>1</v>
      </c>
      <c r="N305" s="254" t="s">
        <v>42</v>
      </c>
      <c r="O305" s="91"/>
      <c r="P305" s="219">
        <f>O305*H305</f>
        <v>0</v>
      </c>
      <c r="Q305" s="219">
        <v>0</v>
      </c>
      <c r="R305" s="219">
        <f>Q305*H305</f>
        <v>0</v>
      </c>
      <c r="S305" s="219">
        <v>0</v>
      </c>
      <c r="T305" s="220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1" t="s">
        <v>312</v>
      </c>
      <c r="AT305" s="221" t="s">
        <v>188</v>
      </c>
      <c r="AU305" s="221" t="s">
        <v>305</v>
      </c>
      <c r="AY305" s="17" t="s">
        <v>141</v>
      </c>
      <c r="BE305" s="222">
        <f>IF(N305="základní",J305,0)</f>
        <v>0</v>
      </c>
      <c r="BF305" s="222">
        <f>IF(N305="snížená",J305,0)</f>
        <v>0</v>
      </c>
      <c r="BG305" s="222">
        <f>IF(N305="zákl. přenesená",J305,0)</f>
        <v>0</v>
      </c>
      <c r="BH305" s="222">
        <f>IF(N305="sníž. přenesená",J305,0)</f>
        <v>0</v>
      </c>
      <c r="BI305" s="222">
        <f>IF(N305="nulová",J305,0)</f>
        <v>0</v>
      </c>
      <c r="BJ305" s="17" t="s">
        <v>8</v>
      </c>
      <c r="BK305" s="222">
        <f>ROUND(I305*H305,0)</f>
        <v>0</v>
      </c>
      <c r="BL305" s="17" t="s">
        <v>227</v>
      </c>
      <c r="BM305" s="221" t="s">
        <v>537</v>
      </c>
    </row>
    <row r="306" s="2" customFormat="1" ht="24.15" customHeight="1">
      <c r="A306" s="38"/>
      <c r="B306" s="39"/>
      <c r="C306" s="246" t="s">
        <v>538</v>
      </c>
      <c r="D306" s="246" t="s">
        <v>188</v>
      </c>
      <c r="E306" s="247" t="s">
        <v>539</v>
      </c>
      <c r="F306" s="248" t="s">
        <v>540</v>
      </c>
      <c r="G306" s="249" t="s">
        <v>175</v>
      </c>
      <c r="H306" s="250">
        <v>164</v>
      </c>
      <c r="I306" s="251"/>
      <c r="J306" s="250">
        <f>ROUND(I306*H306,0)</f>
        <v>0</v>
      </c>
      <c r="K306" s="248" t="s">
        <v>1</v>
      </c>
      <c r="L306" s="252"/>
      <c r="M306" s="253" t="s">
        <v>1</v>
      </c>
      <c r="N306" s="254" t="s">
        <v>42</v>
      </c>
      <c r="O306" s="91"/>
      <c r="P306" s="219">
        <f>O306*H306</f>
        <v>0</v>
      </c>
      <c r="Q306" s="219">
        <v>0</v>
      </c>
      <c r="R306" s="219">
        <f>Q306*H306</f>
        <v>0</v>
      </c>
      <c r="S306" s="219">
        <v>0</v>
      </c>
      <c r="T306" s="220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1" t="s">
        <v>312</v>
      </c>
      <c r="AT306" s="221" t="s">
        <v>188</v>
      </c>
      <c r="AU306" s="221" t="s">
        <v>305</v>
      </c>
      <c r="AY306" s="17" t="s">
        <v>141</v>
      </c>
      <c r="BE306" s="222">
        <f>IF(N306="základní",J306,0)</f>
        <v>0</v>
      </c>
      <c r="BF306" s="222">
        <f>IF(N306="snížená",J306,0)</f>
        <v>0</v>
      </c>
      <c r="BG306" s="222">
        <f>IF(N306="zákl. přenesená",J306,0)</f>
        <v>0</v>
      </c>
      <c r="BH306" s="222">
        <f>IF(N306="sníž. přenesená",J306,0)</f>
        <v>0</v>
      </c>
      <c r="BI306" s="222">
        <f>IF(N306="nulová",J306,0)</f>
        <v>0</v>
      </c>
      <c r="BJ306" s="17" t="s">
        <v>8</v>
      </c>
      <c r="BK306" s="222">
        <f>ROUND(I306*H306,0)</f>
        <v>0</v>
      </c>
      <c r="BL306" s="17" t="s">
        <v>227</v>
      </c>
      <c r="BM306" s="221" t="s">
        <v>541</v>
      </c>
    </row>
    <row r="307" s="2" customFormat="1" ht="24.15" customHeight="1">
      <c r="A307" s="38"/>
      <c r="B307" s="39"/>
      <c r="C307" s="246" t="s">
        <v>542</v>
      </c>
      <c r="D307" s="246" t="s">
        <v>188</v>
      </c>
      <c r="E307" s="247" t="s">
        <v>543</v>
      </c>
      <c r="F307" s="248" t="s">
        <v>544</v>
      </c>
      <c r="G307" s="249" t="s">
        <v>175</v>
      </c>
      <c r="H307" s="250">
        <v>12</v>
      </c>
      <c r="I307" s="251"/>
      <c r="J307" s="250">
        <f>ROUND(I307*H307,0)</f>
        <v>0</v>
      </c>
      <c r="K307" s="248" t="s">
        <v>1</v>
      </c>
      <c r="L307" s="252"/>
      <c r="M307" s="253" t="s">
        <v>1</v>
      </c>
      <c r="N307" s="254" t="s">
        <v>42</v>
      </c>
      <c r="O307" s="91"/>
      <c r="P307" s="219">
        <f>O307*H307</f>
        <v>0</v>
      </c>
      <c r="Q307" s="219">
        <v>0</v>
      </c>
      <c r="R307" s="219">
        <f>Q307*H307</f>
        <v>0</v>
      </c>
      <c r="S307" s="219">
        <v>0</v>
      </c>
      <c r="T307" s="220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1" t="s">
        <v>312</v>
      </c>
      <c r="AT307" s="221" t="s">
        <v>188</v>
      </c>
      <c r="AU307" s="221" t="s">
        <v>305</v>
      </c>
      <c r="AY307" s="17" t="s">
        <v>141</v>
      </c>
      <c r="BE307" s="222">
        <f>IF(N307="základní",J307,0)</f>
        <v>0</v>
      </c>
      <c r="BF307" s="222">
        <f>IF(N307="snížená",J307,0)</f>
        <v>0</v>
      </c>
      <c r="BG307" s="222">
        <f>IF(N307="zákl. přenesená",J307,0)</f>
        <v>0</v>
      </c>
      <c r="BH307" s="222">
        <f>IF(N307="sníž. přenesená",J307,0)</f>
        <v>0</v>
      </c>
      <c r="BI307" s="222">
        <f>IF(N307="nulová",J307,0)</f>
        <v>0</v>
      </c>
      <c r="BJ307" s="17" t="s">
        <v>8</v>
      </c>
      <c r="BK307" s="222">
        <f>ROUND(I307*H307,0)</f>
        <v>0</v>
      </c>
      <c r="BL307" s="17" t="s">
        <v>227</v>
      </c>
      <c r="BM307" s="221" t="s">
        <v>545</v>
      </c>
    </row>
    <row r="308" s="2" customFormat="1" ht="21.75" customHeight="1">
      <c r="A308" s="38"/>
      <c r="B308" s="39"/>
      <c r="C308" s="246" t="s">
        <v>546</v>
      </c>
      <c r="D308" s="246" t="s">
        <v>188</v>
      </c>
      <c r="E308" s="247" t="s">
        <v>547</v>
      </c>
      <c r="F308" s="248" t="s">
        <v>548</v>
      </c>
      <c r="G308" s="249" t="s">
        <v>175</v>
      </c>
      <c r="H308" s="250">
        <v>20</v>
      </c>
      <c r="I308" s="251"/>
      <c r="J308" s="250">
        <f>ROUND(I308*H308,0)</f>
        <v>0</v>
      </c>
      <c r="K308" s="248" t="s">
        <v>1</v>
      </c>
      <c r="L308" s="252"/>
      <c r="M308" s="253" t="s">
        <v>1</v>
      </c>
      <c r="N308" s="254" t="s">
        <v>42</v>
      </c>
      <c r="O308" s="91"/>
      <c r="P308" s="219">
        <f>O308*H308</f>
        <v>0</v>
      </c>
      <c r="Q308" s="219">
        <v>0</v>
      </c>
      <c r="R308" s="219">
        <f>Q308*H308</f>
        <v>0</v>
      </c>
      <c r="S308" s="219">
        <v>0</v>
      </c>
      <c r="T308" s="220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1" t="s">
        <v>312</v>
      </c>
      <c r="AT308" s="221" t="s">
        <v>188</v>
      </c>
      <c r="AU308" s="221" t="s">
        <v>305</v>
      </c>
      <c r="AY308" s="17" t="s">
        <v>141</v>
      </c>
      <c r="BE308" s="222">
        <f>IF(N308="základní",J308,0)</f>
        <v>0</v>
      </c>
      <c r="BF308" s="222">
        <f>IF(N308="snížená",J308,0)</f>
        <v>0</v>
      </c>
      <c r="BG308" s="222">
        <f>IF(N308="zákl. přenesená",J308,0)</f>
        <v>0</v>
      </c>
      <c r="BH308" s="222">
        <f>IF(N308="sníž. přenesená",J308,0)</f>
        <v>0</v>
      </c>
      <c r="BI308" s="222">
        <f>IF(N308="nulová",J308,0)</f>
        <v>0</v>
      </c>
      <c r="BJ308" s="17" t="s">
        <v>8</v>
      </c>
      <c r="BK308" s="222">
        <f>ROUND(I308*H308,0)</f>
        <v>0</v>
      </c>
      <c r="BL308" s="17" t="s">
        <v>227</v>
      </c>
      <c r="BM308" s="221" t="s">
        <v>549</v>
      </c>
    </row>
    <row r="309" s="2" customFormat="1" ht="24.15" customHeight="1">
      <c r="A309" s="38"/>
      <c r="B309" s="39"/>
      <c r="C309" s="246" t="s">
        <v>550</v>
      </c>
      <c r="D309" s="246" t="s">
        <v>188</v>
      </c>
      <c r="E309" s="247" t="s">
        <v>551</v>
      </c>
      <c r="F309" s="248" t="s">
        <v>552</v>
      </c>
      <c r="G309" s="249" t="s">
        <v>553</v>
      </c>
      <c r="H309" s="250">
        <v>1</v>
      </c>
      <c r="I309" s="251"/>
      <c r="J309" s="250">
        <f>ROUND(I309*H309,0)</f>
        <v>0</v>
      </c>
      <c r="K309" s="248" t="s">
        <v>1</v>
      </c>
      <c r="L309" s="252"/>
      <c r="M309" s="253" t="s">
        <v>1</v>
      </c>
      <c r="N309" s="254" t="s">
        <v>42</v>
      </c>
      <c r="O309" s="91"/>
      <c r="P309" s="219">
        <f>O309*H309</f>
        <v>0</v>
      </c>
      <c r="Q309" s="219">
        <v>0</v>
      </c>
      <c r="R309" s="219">
        <f>Q309*H309</f>
        <v>0</v>
      </c>
      <c r="S309" s="219">
        <v>0</v>
      </c>
      <c r="T309" s="220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1" t="s">
        <v>312</v>
      </c>
      <c r="AT309" s="221" t="s">
        <v>188</v>
      </c>
      <c r="AU309" s="221" t="s">
        <v>305</v>
      </c>
      <c r="AY309" s="17" t="s">
        <v>141</v>
      </c>
      <c r="BE309" s="222">
        <f>IF(N309="základní",J309,0)</f>
        <v>0</v>
      </c>
      <c r="BF309" s="222">
        <f>IF(N309="snížená",J309,0)</f>
        <v>0</v>
      </c>
      <c r="BG309" s="222">
        <f>IF(N309="zákl. přenesená",J309,0)</f>
        <v>0</v>
      </c>
      <c r="BH309" s="222">
        <f>IF(N309="sníž. přenesená",J309,0)</f>
        <v>0</v>
      </c>
      <c r="BI309" s="222">
        <f>IF(N309="nulová",J309,0)</f>
        <v>0</v>
      </c>
      <c r="BJ309" s="17" t="s">
        <v>8</v>
      </c>
      <c r="BK309" s="222">
        <f>ROUND(I309*H309,0)</f>
        <v>0</v>
      </c>
      <c r="BL309" s="17" t="s">
        <v>227</v>
      </c>
      <c r="BM309" s="221" t="s">
        <v>554</v>
      </c>
    </row>
    <row r="310" s="2" customFormat="1" ht="16.5" customHeight="1">
      <c r="A310" s="38"/>
      <c r="B310" s="39"/>
      <c r="C310" s="246" t="s">
        <v>555</v>
      </c>
      <c r="D310" s="246" t="s">
        <v>188</v>
      </c>
      <c r="E310" s="247" t="s">
        <v>556</v>
      </c>
      <c r="F310" s="248" t="s">
        <v>557</v>
      </c>
      <c r="G310" s="249" t="s">
        <v>175</v>
      </c>
      <c r="H310" s="250">
        <v>1.5</v>
      </c>
      <c r="I310" s="251"/>
      <c r="J310" s="250">
        <f>ROUND(I310*H310,0)</f>
        <v>0</v>
      </c>
      <c r="K310" s="248" t="s">
        <v>1</v>
      </c>
      <c r="L310" s="252"/>
      <c r="M310" s="253" t="s">
        <v>1</v>
      </c>
      <c r="N310" s="254" t="s">
        <v>42</v>
      </c>
      <c r="O310" s="91"/>
      <c r="P310" s="219">
        <f>O310*H310</f>
        <v>0</v>
      </c>
      <c r="Q310" s="219">
        <v>0</v>
      </c>
      <c r="R310" s="219">
        <f>Q310*H310</f>
        <v>0</v>
      </c>
      <c r="S310" s="219">
        <v>0</v>
      </c>
      <c r="T310" s="220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1" t="s">
        <v>312</v>
      </c>
      <c r="AT310" s="221" t="s">
        <v>188</v>
      </c>
      <c r="AU310" s="221" t="s">
        <v>305</v>
      </c>
      <c r="AY310" s="17" t="s">
        <v>141</v>
      </c>
      <c r="BE310" s="222">
        <f>IF(N310="základní",J310,0)</f>
        <v>0</v>
      </c>
      <c r="BF310" s="222">
        <f>IF(N310="snížená",J310,0)</f>
        <v>0</v>
      </c>
      <c r="BG310" s="222">
        <f>IF(N310="zákl. přenesená",J310,0)</f>
        <v>0</v>
      </c>
      <c r="BH310" s="222">
        <f>IF(N310="sníž. přenesená",J310,0)</f>
        <v>0</v>
      </c>
      <c r="BI310" s="222">
        <f>IF(N310="nulová",J310,0)</f>
        <v>0</v>
      </c>
      <c r="BJ310" s="17" t="s">
        <v>8</v>
      </c>
      <c r="BK310" s="222">
        <f>ROUND(I310*H310,0)</f>
        <v>0</v>
      </c>
      <c r="BL310" s="17" t="s">
        <v>227</v>
      </c>
      <c r="BM310" s="221" t="s">
        <v>558</v>
      </c>
    </row>
    <row r="311" s="12" customFormat="1" ht="20.88" customHeight="1">
      <c r="A311" s="12"/>
      <c r="B311" s="195"/>
      <c r="C311" s="196"/>
      <c r="D311" s="197" t="s">
        <v>76</v>
      </c>
      <c r="E311" s="209" t="s">
        <v>559</v>
      </c>
      <c r="F311" s="209" t="s">
        <v>560</v>
      </c>
      <c r="G311" s="196"/>
      <c r="H311" s="196"/>
      <c r="I311" s="199"/>
      <c r="J311" s="210">
        <f>BK311</f>
        <v>0</v>
      </c>
      <c r="K311" s="196"/>
      <c r="L311" s="201"/>
      <c r="M311" s="202"/>
      <c r="N311" s="203"/>
      <c r="O311" s="203"/>
      <c r="P311" s="204">
        <f>SUM(P312:P319)</f>
        <v>0</v>
      </c>
      <c r="Q311" s="203"/>
      <c r="R311" s="204">
        <f>SUM(R312:R319)</f>
        <v>0</v>
      </c>
      <c r="S311" s="203"/>
      <c r="T311" s="205">
        <f>SUM(T312:T319)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6" t="s">
        <v>83</v>
      </c>
      <c r="AT311" s="207" t="s">
        <v>76</v>
      </c>
      <c r="AU311" s="207" t="s">
        <v>83</v>
      </c>
      <c r="AY311" s="206" t="s">
        <v>141</v>
      </c>
      <c r="BK311" s="208">
        <f>SUM(BK312:BK319)</f>
        <v>0</v>
      </c>
    </row>
    <row r="312" s="2" customFormat="1" ht="21.75" customHeight="1">
      <c r="A312" s="38"/>
      <c r="B312" s="39"/>
      <c r="C312" s="211" t="s">
        <v>561</v>
      </c>
      <c r="D312" s="211" t="s">
        <v>144</v>
      </c>
      <c r="E312" s="212" t="s">
        <v>562</v>
      </c>
      <c r="F312" s="213" t="s">
        <v>563</v>
      </c>
      <c r="G312" s="214" t="s">
        <v>553</v>
      </c>
      <c r="H312" s="215">
        <v>11</v>
      </c>
      <c r="I312" s="216"/>
      <c r="J312" s="215">
        <f>ROUND(I312*H312,0)</f>
        <v>0</v>
      </c>
      <c r="K312" s="213" t="s">
        <v>1</v>
      </c>
      <c r="L312" s="44"/>
      <c r="M312" s="217" t="s">
        <v>1</v>
      </c>
      <c r="N312" s="218" t="s">
        <v>42</v>
      </c>
      <c r="O312" s="91"/>
      <c r="P312" s="219">
        <f>O312*H312</f>
        <v>0</v>
      </c>
      <c r="Q312" s="219">
        <v>0</v>
      </c>
      <c r="R312" s="219">
        <f>Q312*H312</f>
        <v>0</v>
      </c>
      <c r="S312" s="219">
        <v>0</v>
      </c>
      <c r="T312" s="220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1" t="s">
        <v>227</v>
      </c>
      <c r="AT312" s="221" t="s">
        <v>144</v>
      </c>
      <c r="AU312" s="221" t="s">
        <v>305</v>
      </c>
      <c r="AY312" s="17" t="s">
        <v>141</v>
      </c>
      <c r="BE312" s="222">
        <f>IF(N312="základní",J312,0)</f>
        <v>0</v>
      </c>
      <c r="BF312" s="222">
        <f>IF(N312="snížená",J312,0)</f>
        <v>0</v>
      </c>
      <c r="BG312" s="222">
        <f>IF(N312="zákl. přenesená",J312,0)</f>
        <v>0</v>
      </c>
      <c r="BH312" s="222">
        <f>IF(N312="sníž. přenesená",J312,0)</f>
        <v>0</v>
      </c>
      <c r="BI312" s="222">
        <f>IF(N312="nulová",J312,0)</f>
        <v>0</v>
      </c>
      <c r="BJ312" s="17" t="s">
        <v>8</v>
      </c>
      <c r="BK312" s="222">
        <f>ROUND(I312*H312,0)</f>
        <v>0</v>
      </c>
      <c r="BL312" s="17" t="s">
        <v>227</v>
      </c>
      <c r="BM312" s="221" t="s">
        <v>564</v>
      </c>
    </row>
    <row r="313" s="2" customFormat="1" ht="21.75" customHeight="1">
      <c r="A313" s="38"/>
      <c r="B313" s="39"/>
      <c r="C313" s="211" t="s">
        <v>565</v>
      </c>
      <c r="D313" s="211" t="s">
        <v>144</v>
      </c>
      <c r="E313" s="212" t="s">
        <v>566</v>
      </c>
      <c r="F313" s="213" t="s">
        <v>567</v>
      </c>
      <c r="G313" s="214" t="s">
        <v>553</v>
      </c>
      <c r="H313" s="215">
        <v>1</v>
      </c>
      <c r="I313" s="216"/>
      <c r="J313" s="215">
        <f>ROUND(I313*H313,0)</f>
        <v>0</v>
      </c>
      <c r="K313" s="213" t="s">
        <v>1</v>
      </c>
      <c r="L313" s="44"/>
      <c r="M313" s="217" t="s">
        <v>1</v>
      </c>
      <c r="N313" s="218" t="s">
        <v>42</v>
      </c>
      <c r="O313" s="91"/>
      <c r="P313" s="219">
        <f>O313*H313</f>
        <v>0</v>
      </c>
      <c r="Q313" s="219">
        <v>0</v>
      </c>
      <c r="R313" s="219">
        <f>Q313*H313</f>
        <v>0</v>
      </c>
      <c r="S313" s="219">
        <v>0</v>
      </c>
      <c r="T313" s="220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1" t="s">
        <v>227</v>
      </c>
      <c r="AT313" s="221" t="s">
        <v>144</v>
      </c>
      <c r="AU313" s="221" t="s">
        <v>305</v>
      </c>
      <c r="AY313" s="17" t="s">
        <v>141</v>
      </c>
      <c r="BE313" s="222">
        <f>IF(N313="základní",J313,0)</f>
        <v>0</v>
      </c>
      <c r="BF313" s="222">
        <f>IF(N313="snížená",J313,0)</f>
        <v>0</v>
      </c>
      <c r="BG313" s="222">
        <f>IF(N313="zákl. přenesená",J313,0)</f>
        <v>0</v>
      </c>
      <c r="BH313" s="222">
        <f>IF(N313="sníž. přenesená",J313,0)</f>
        <v>0</v>
      </c>
      <c r="BI313" s="222">
        <f>IF(N313="nulová",J313,0)</f>
        <v>0</v>
      </c>
      <c r="BJ313" s="17" t="s">
        <v>8</v>
      </c>
      <c r="BK313" s="222">
        <f>ROUND(I313*H313,0)</f>
        <v>0</v>
      </c>
      <c r="BL313" s="17" t="s">
        <v>227</v>
      </c>
      <c r="BM313" s="221" t="s">
        <v>568</v>
      </c>
    </row>
    <row r="314" s="2" customFormat="1" ht="16.5" customHeight="1">
      <c r="A314" s="38"/>
      <c r="B314" s="39"/>
      <c r="C314" s="211" t="s">
        <v>569</v>
      </c>
      <c r="D314" s="211" t="s">
        <v>144</v>
      </c>
      <c r="E314" s="212" t="s">
        <v>570</v>
      </c>
      <c r="F314" s="213" t="s">
        <v>571</v>
      </c>
      <c r="G314" s="214" t="s">
        <v>553</v>
      </c>
      <c r="H314" s="215">
        <v>8</v>
      </c>
      <c r="I314" s="216"/>
      <c r="J314" s="215">
        <f>ROUND(I314*H314,0)</f>
        <v>0</v>
      </c>
      <c r="K314" s="213" t="s">
        <v>1</v>
      </c>
      <c r="L314" s="44"/>
      <c r="M314" s="217" t="s">
        <v>1</v>
      </c>
      <c r="N314" s="218" t="s">
        <v>42</v>
      </c>
      <c r="O314" s="91"/>
      <c r="P314" s="219">
        <f>O314*H314</f>
        <v>0</v>
      </c>
      <c r="Q314" s="219">
        <v>0</v>
      </c>
      <c r="R314" s="219">
        <f>Q314*H314</f>
        <v>0</v>
      </c>
      <c r="S314" s="219">
        <v>0</v>
      </c>
      <c r="T314" s="220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1" t="s">
        <v>227</v>
      </c>
      <c r="AT314" s="221" t="s">
        <v>144</v>
      </c>
      <c r="AU314" s="221" t="s">
        <v>305</v>
      </c>
      <c r="AY314" s="17" t="s">
        <v>141</v>
      </c>
      <c r="BE314" s="222">
        <f>IF(N314="základní",J314,0)</f>
        <v>0</v>
      </c>
      <c r="BF314" s="222">
        <f>IF(N314="snížená",J314,0)</f>
        <v>0</v>
      </c>
      <c r="BG314" s="222">
        <f>IF(N314="zákl. přenesená",J314,0)</f>
        <v>0</v>
      </c>
      <c r="BH314" s="222">
        <f>IF(N314="sníž. přenesená",J314,0)</f>
        <v>0</v>
      </c>
      <c r="BI314" s="222">
        <f>IF(N314="nulová",J314,0)</f>
        <v>0</v>
      </c>
      <c r="BJ314" s="17" t="s">
        <v>8</v>
      </c>
      <c r="BK314" s="222">
        <f>ROUND(I314*H314,0)</f>
        <v>0</v>
      </c>
      <c r="BL314" s="17" t="s">
        <v>227</v>
      </c>
      <c r="BM314" s="221" t="s">
        <v>572</v>
      </c>
    </row>
    <row r="315" s="2" customFormat="1" ht="16.5" customHeight="1">
      <c r="A315" s="38"/>
      <c r="B315" s="39"/>
      <c r="C315" s="211" t="s">
        <v>573</v>
      </c>
      <c r="D315" s="211" t="s">
        <v>144</v>
      </c>
      <c r="E315" s="212" t="s">
        <v>574</v>
      </c>
      <c r="F315" s="213" t="s">
        <v>575</v>
      </c>
      <c r="G315" s="214" t="s">
        <v>553</v>
      </c>
      <c r="H315" s="215">
        <v>4</v>
      </c>
      <c r="I315" s="216"/>
      <c r="J315" s="215">
        <f>ROUND(I315*H315,0)</f>
        <v>0</v>
      </c>
      <c r="K315" s="213" t="s">
        <v>1</v>
      </c>
      <c r="L315" s="44"/>
      <c r="M315" s="217" t="s">
        <v>1</v>
      </c>
      <c r="N315" s="218" t="s">
        <v>42</v>
      </c>
      <c r="O315" s="91"/>
      <c r="P315" s="219">
        <f>O315*H315</f>
        <v>0</v>
      </c>
      <c r="Q315" s="219">
        <v>0</v>
      </c>
      <c r="R315" s="219">
        <f>Q315*H315</f>
        <v>0</v>
      </c>
      <c r="S315" s="219">
        <v>0</v>
      </c>
      <c r="T315" s="220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1" t="s">
        <v>227</v>
      </c>
      <c r="AT315" s="221" t="s">
        <v>144</v>
      </c>
      <c r="AU315" s="221" t="s">
        <v>305</v>
      </c>
      <c r="AY315" s="17" t="s">
        <v>141</v>
      </c>
      <c r="BE315" s="222">
        <f>IF(N315="základní",J315,0)</f>
        <v>0</v>
      </c>
      <c r="BF315" s="222">
        <f>IF(N315="snížená",J315,0)</f>
        <v>0</v>
      </c>
      <c r="BG315" s="222">
        <f>IF(N315="zákl. přenesená",J315,0)</f>
        <v>0</v>
      </c>
      <c r="BH315" s="222">
        <f>IF(N315="sníž. přenesená",J315,0)</f>
        <v>0</v>
      </c>
      <c r="BI315" s="222">
        <f>IF(N315="nulová",J315,0)</f>
        <v>0</v>
      </c>
      <c r="BJ315" s="17" t="s">
        <v>8</v>
      </c>
      <c r="BK315" s="222">
        <f>ROUND(I315*H315,0)</f>
        <v>0</v>
      </c>
      <c r="BL315" s="17" t="s">
        <v>227</v>
      </c>
      <c r="BM315" s="221" t="s">
        <v>576</v>
      </c>
    </row>
    <row r="316" s="2" customFormat="1" ht="21.75" customHeight="1">
      <c r="A316" s="38"/>
      <c r="B316" s="39"/>
      <c r="C316" s="211" t="s">
        <v>577</v>
      </c>
      <c r="D316" s="211" t="s">
        <v>144</v>
      </c>
      <c r="E316" s="212" t="s">
        <v>578</v>
      </c>
      <c r="F316" s="213" t="s">
        <v>579</v>
      </c>
      <c r="G316" s="214" t="s">
        <v>553</v>
      </c>
      <c r="H316" s="215">
        <v>12</v>
      </c>
      <c r="I316" s="216"/>
      <c r="J316" s="215">
        <f>ROUND(I316*H316,0)</f>
        <v>0</v>
      </c>
      <c r="K316" s="213" t="s">
        <v>1</v>
      </c>
      <c r="L316" s="44"/>
      <c r="M316" s="217" t="s">
        <v>1</v>
      </c>
      <c r="N316" s="218" t="s">
        <v>42</v>
      </c>
      <c r="O316" s="91"/>
      <c r="P316" s="219">
        <f>O316*H316</f>
        <v>0</v>
      </c>
      <c r="Q316" s="219">
        <v>0</v>
      </c>
      <c r="R316" s="219">
        <f>Q316*H316</f>
        <v>0</v>
      </c>
      <c r="S316" s="219">
        <v>0</v>
      </c>
      <c r="T316" s="220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1" t="s">
        <v>227</v>
      </c>
      <c r="AT316" s="221" t="s">
        <v>144</v>
      </c>
      <c r="AU316" s="221" t="s">
        <v>305</v>
      </c>
      <c r="AY316" s="17" t="s">
        <v>141</v>
      </c>
      <c r="BE316" s="222">
        <f>IF(N316="základní",J316,0)</f>
        <v>0</v>
      </c>
      <c r="BF316" s="222">
        <f>IF(N316="snížená",J316,0)</f>
        <v>0</v>
      </c>
      <c r="BG316" s="222">
        <f>IF(N316="zákl. přenesená",J316,0)</f>
        <v>0</v>
      </c>
      <c r="BH316" s="222">
        <f>IF(N316="sníž. přenesená",J316,0)</f>
        <v>0</v>
      </c>
      <c r="BI316" s="222">
        <f>IF(N316="nulová",J316,0)</f>
        <v>0</v>
      </c>
      <c r="BJ316" s="17" t="s">
        <v>8</v>
      </c>
      <c r="BK316" s="222">
        <f>ROUND(I316*H316,0)</f>
        <v>0</v>
      </c>
      <c r="BL316" s="17" t="s">
        <v>227</v>
      </c>
      <c r="BM316" s="221" t="s">
        <v>580</v>
      </c>
    </row>
    <row r="317" s="2" customFormat="1" ht="16.5" customHeight="1">
      <c r="A317" s="38"/>
      <c r="B317" s="39"/>
      <c r="C317" s="211" t="s">
        <v>581</v>
      </c>
      <c r="D317" s="211" t="s">
        <v>144</v>
      </c>
      <c r="E317" s="212" t="s">
        <v>582</v>
      </c>
      <c r="F317" s="213" t="s">
        <v>583</v>
      </c>
      <c r="G317" s="214" t="s">
        <v>553</v>
      </c>
      <c r="H317" s="215">
        <v>12</v>
      </c>
      <c r="I317" s="216"/>
      <c r="J317" s="215">
        <f>ROUND(I317*H317,0)</f>
        <v>0</v>
      </c>
      <c r="K317" s="213" t="s">
        <v>1</v>
      </c>
      <c r="L317" s="44"/>
      <c r="M317" s="217" t="s">
        <v>1</v>
      </c>
      <c r="N317" s="218" t="s">
        <v>42</v>
      </c>
      <c r="O317" s="91"/>
      <c r="P317" s="219">
        <f>O317*H317</f>
        <v>0</v>
      </c>
      <c r="Q317" s="219">
        <v>0</v>
      </c>
      <c r="R317" s="219">
        <f>Q317*H317</f>
        <v>0</v>
      </c>
      <c r="S317" s="219">
        <v>0</v>
      </c>
      <c r="T317" s="220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1" t="s">
        <v>227</v>
      </c>
      <c r="AT317" s="221" t="s">
        <v>144</v>
      </c>
      <c r="AU317" s="221" t="s">
        <v>305</v>
      </c>
      <c r="AY317" s="17" t="s">
        <v>141</v>
      </c>
      <c r="BE317" s="222">
        <f>IF(N317="základní",J317,0)</f>
        <v>0</v>
      </c>
      <c r="BF317" s="222">
        <f>IF(N317="snížená",J317,0)</f>
        <v>0</v>
      </c>
      <c r="BG317" s="222">
        <f>IF(N317="zákl. přenesená",J317,0)</f>
        <v>0</v>
      </c>
      <c r="BH317" s="222">
        <f>IF(N317="sníž. přenesená",J317,0)</f>
        <v>0</v>
      </c>
      <c r="BI317" s="222">
        <f>IF(N317="nulová",J317,0)</f>
        <v>0</v>
      </c>
      <c r="BJ317" s="17" t="s">
        <v>8</v>
      </c>
      <c r="BK317" s="222">
        <f>ROUND(I317*H317,0)</f>
        <v>0</v>
      </c>
      <c r="BL317" s="17" t="s">
        <v>227</v>
      </c>
      <c r="BM317" s="221" t="s">
        <v>584</v>
      </c>
    </row>
    <row r="318" s="2" customFormat="1" ht="16.5" customHeight="1">
      <c r="A318" s="38"/>
      <c r="B318" s="39"/>
      <c r="C318" s="211" t="s">
        <v>585</v>
      </c>
      <c r="D318" s="211" t="s">
        <v>144</v>
      </c>
      <c r="E318" s="212" t="s">
        <v>586</v>
      </c>
      <c r="F318" s="213" t="s">
        <v>587</v>
      </c>
      <c r="G318" s="214" t="s">
        <v>553</v>
      </c>
      <c r="H318" s="215">
        <v>12</v>
      </c>
      <c r="I318" s="216"/>
      <c r="J318" s="215">
        <f>ROUND(I318*H318,0)</f>
        <v>0</v>
      </c>
      <c r="K318" s="213" t="s">
        <v>1</v>
      </c>
      <c r="L318" s="44"/>
      <c r="M318" s="217" t="s">
        <v>1</v>
      </c>
      <c r="N318" s="218" t="s">
        <v>42</v>
      </c>
      <c r="O318" s="91"/>
      <c r="P318" s="219">
        <f>O318*H318</f>
        <v>0</v>
      </c>
      <c r="Q318" s="219">
        <v>0</v>
      </c>
      <c r="R318" s="219">
        <f>Q318*H318</f>
        <v>0</v>
      </c>
      <c r="S318" s="219">
        <v>0</v>
      </c>
      <c r="T318" s="220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1" t="s">
        <v>227</v>
      </c>
      <c r="AT318" s="221" t="s">
        <v>144</v>
      </c>
      <c r="AU318" s="221" t="s">
        <v>305</v>
      </c>
      <c r="AY318" s="17" t="s">
        <v>141</v>
      </c>
      <c r="BE318" s="222">
        <f>IF(N318="základní",J318,0)</f>
        <v>0</v>
      </c>
      <c r="BF318" s="222">
        <f>IF(N318="snížená",J318,0)</f>
        <v>0</v>
      </c>
      <c r="BG318" s="222">
        <f>IF(N318="zákl. přenesená",J318,0)</f>
        <v>0</v>
      </c>
      <c r="BH318" s="222">
        <f>IF(N318="sníž. přenesená",J318,0)</f>
        <v>0</v>
      </c>
      <c r="BI318" s="222">
        <f>IF(N318="nulová",J318,0)</f>
        <v>0</v>
      </c>
      <c r="BJ318" s="17" t="s">
        <v>8</v>
      </c>
      <c r="BK318" s="222">
        <f>ROUND(I318*H318,0)</f>
        <v>0</v>
      </c>
      <c r="BL318" s="17" t="s">
        <v>227</v>
      </c>
      <c r="BM318" s="221" t="s">
        <v>588</v>
      </c>
    </row>
    <row r="319" s="2" customFormat="1" ht="16.5" customHeight="1">
      <c r="A319" s="38"/>
      <c r="B319" s="39"/>
      <c r="C319" s="211" t="s">
        <v>589</v>
      </c>
      <c r="D319" s="211" t="s">
        <v>144</v>
      </c>
      <c r="E319" s="212" t="s">
        <v>590</v>
      </c>
      <c r="F319" s="213" t="s">
        <v>591</v>
      </c>
      <c r="G319" s="214" t="s">
        <v>553</v>
      </c>
      <c r="H319" s="215">
        <v>12</v>
      </c>
      <c r="I319" s="216"/>
      <c r="J319" s="215">
        <f>ROUND(I319*H319,0)</f>
        <v>0</v>
      </c>
      <c r="K319" s="213" t="s">
        <v>1</v>
      </c>
      <c r="L319" s="44"/>
      <c r="M319" s="217" t="s">
        <v>1</v>
      </c>
      <c r="N319" s="218" t="s">
        <v>42</v>
      </c>
      <c r="O319" s="91"/>
      <c r="P319" s="219">
        <f>O319*H319</f>
        <v>0</v>
      </c>
      <c r="Q319" s="219">
        <v>0</v>
      </c>
      <c r="R319" s="219">
        <f>Q319*H319</f>
        <v>0</v>
      </c>
      <c r="S319" s="219">
        <v>0</v>
      </c>
      <c r="T319" s="220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1" t="s">
        <v>227</v>
      </c>
      <c r="AT319" s="221" t="s">
        <v>144</v>
      </c>
      <c r="AU319" s="221" t="s">
        <v>305</v>
      </c>
      <c r="AY319" s="17" t="s">
        <v>141</v>
      </c>
      <c r="BE319" s="222">
        <f>IF(N319="základní",J319,0)</f>
        <v>0</v>
      </c>
      <c r="BF319" s="222">
        <f>IF(N319="snížená",J319,0)</f>
        <v>0</v>
      </c>
      <c r="BG319" s="222">
        <f>IF(N319="zákl. přenesená",J319,0)</f>
        <v>0</v>
      </c>
      <c r="BH319" s="222">
        <f>IF(N319="sníž. přenesená",J319,0)</f>
        <v>0</v>
      </c>
      <c r="BI319" s="222">
        <f>IF(N319="nulová",J319,0)</f>
        <v>0</v>
      </c>
      <c r="BJ319" s="17" t="s">
        <v>8</v>
      </c>
      <c r="BK319" s="222">
        <f>ROUND(I319*H319,0)</f>
        <v>0</v>
      </c>
      <c r="BL319" s="17" t="s">
        <v>227</v>
      </c>
      <c r="BM319" s="221" t="s">
        <v>592</v>
      </c>
    </row>
    <row r="320" s="12" customFormat="1" ht="20.88" customHeight="1">
      <c r="A320" s="12"/>
      <c r="B320" s="195"/>
      <c r="C320" s="196"/>
      <c r="D320" s="197" t="s">
        <v>76</v>
      </c>
      <c r="E320" s="209" t="s">
        <v>593</v>
      </c>
      <c r="F320" s="209" t="s">
        <v>594</v>
      </c>
      <c r="G320" s="196"/>
      <c r="H320" s="196"/>
      <c r="I320" s="199"/>
      <c r="J320" s="210">
        <f>BK320</f>
        <v>0</v>
      </c>
      <c r="K320" s="196"/>
      <c r="L320" s="201"/>
      <c r="M320" s="202"/>
      <c r="N320" s="203"/>
      <c r="O320" s="203"/>
      <c r="P320" s="204">
        <f>SUM(P321:P330)</f>
        <v>0</v>
      </c>
      <c r="Q320" s="203"/>
      <c r="R320" s="204">
        <f>SUM(R321:R330)</f>
        <v>0</v>
      </c>
      <c r="S320" s="203"/>
      <c r="T320" s="205">
        <f>SUM(T321:T330)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6" t="s">
        <v>83</v>
      </c>
      <c r="AT320" s="207" t="s">
        <v>76</v>
      </c>
      <c r="AU320" s="207" t="s">
        <v>83</v>
      </c>
      <c r="AY320" s="206" t="s">
        <v>141</v>
      </c>
      <c r="BK320" s="208">
        <f>SUM(BK321:BK330)</f>
        <v>0</v>
      </c>
    </row>
    <row r="321" s="2" customFormat="1" ht="16.5" customHeight="1">
      <c r="A321" s="38"/>
      <c r="B321" s="39"/>
      <c r="C321" s="211" t="s">
        <v>595</v>
      </c>
      <c r="D321" s="211" t="s">
        <v>144</v>
      </c>
      <c r="E321" s="212" t="s">
        <v>596</v>
      </c>
      <c r="F321" s="213" t="s">
        <v>597</v>
      </c>
      <c r="G321" s="214" t="s">
        <v>553</v>
      </c>
      <c r="H321" s="215">
        <v>1</v>
      </c>
      <c r="I321" s="216"/>
      <c r="J321" s="215">
        <f>ROUND(I321*H321,0)</f>
        <v>0</v>
      </c>
      <c r="K321" s="213" t="s">
        <v>1</v>
      </c>
      <c r="L321" s="44"/>
      <c r="M321" s="217" t="s">
        <v>1</v>
      </c>
      <c r="N321" s="218" t="s">
        <v>42</v>
      </c>
      <c r="O321" s="91"/>
      <c r="P321" s="219">
        <f>O321*H321</f>
        <v>0</v>
      </c>
      <c r="Q321" s="219">
        <v>0</v>
      </c>
      <c r="R321" s="219">
        <f>Q321*H321</f>
        <v>0</v>
      </c>
      <c r="S321" s="219">
        <v>0</v>
      </c>
      <c r="T321" s="220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1" t="s">
        <v>227</v>
      </c>
      <c r="AT321" s="221" t="s">
        <v>144</v>
      </c>
      <c r="AU321" s="221" t="s">
        <v>305</v>
      </c>
      <c r="AY321" s="17" t="s">
        <v>141</v>
      </c>
      <c r="BE321" s="222">
        <f>IF(N321="základní",J321,0)</f>
        <v>0</v>
      </c>
      <c r="BF321" s="222">
        <f>IF(N321="snížená",J321,0)</f>
        <v>0</v>
      </c>
      <c r="BG321" s="222">
        <f>IF(N321="zákl. přenesená",J321,0)</f>
        <v>0</v>
      </c>
      <c r="BH321" s="222">
        <f>IF(N321="sníž. přenesená",J321,0)</f>
        <v>0</v>
      </c>
      <c r="BI321" s="222">
        <f>IF(N321="nulová",J321,0)</f>
        <v>0</v>
      </c>
      <c r="BJ321" s="17" t="s">
        <v>8</v>
      </c>
      <c r="BK321" s="222">
        <f>ROUND(I321*H321,0)</f>
        <v>0</v>
      </c>
      <c r="BL321" s="17" t="s">
        <v>227</v>
      </c>
      <c r="BM321" s="221" t="s">
        <v>598</v>
      </c>
    </row>
    <row r="322" s="2" customFormat="1" ht="24.15" customHeight="1">
      <c r="A322" s="38"/>
      <c r="B322" s="39"/>
      <c r="C322" s="211" t="s">
        <v>599</v>
      </c>
      <c r="D322" s="211" t="s">
        <v>144</v>
      </c>
      <c r="E322" s="212" t="s">
        <v>600</v>
      </c>
      <c r="F322" s="213" t="s">
        <v>601</v>
      </c>
      <c r="G322" s="214" t="s">
        <v>553</v>
      </c>
      <c r="H322" s="215">
        <v>1</v>
      </c>
      <c r="I322" s="216"/>
      <c r="J322" s="215">
        <f>ROUND(I322*H322,0)</f>
        <v>0</v>
      </c>
      <c r="K322" s="213" t="s">
        <v>1</v>
      </c>
      <c r="L322" s="44"/>
      <c r="M322" s="217" t="s">
        <v>1</v>
      </c>
      <c r="N322" s="218" t="s">
        <v>42</v>
      </c>
      <c r="O322" s="91"/>
      <c r="P322" s="219">
        <f>O322*H322</f>
        <v>0</v>
      </c>
      <c r="Q322" s="219">
        <v>0</v>
      </c>
      <c r="R322" s="219">
        <f>Q322*H322</f>
        <v>0</v>
      </c>
      <c r="S322" s="219">
        <v>0</v>
      </c>
      <c r="T322" s="220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1" t="s">
        <v>227</v>
      </c>
      <c r="AT322" s="221" t="s">
        <v>144</v>
      </c>
      <c r="AU322" s="221" t="s">
        <v>305</v>
      </c>
      <c r="AY322" s="17" t="s">
        <v>141</v>
      </c>
      <c r="BE322" s="222">
        <f>IF(N322="základní",J322,0)</f>
        <v>0</v>
      </c>
      <c r="BF322" s="222">
        <f>IF(N322="snížená",J322,0)</f>
        <v>0</v>
      </c>
      <c r="BG322" s="222">
        <f>IF(N322="zákl. přenesená",J322,0)</f>
        <v>0</v>
      </c>
      <c r="BH322" s="222">
        <f>IF(N322="sníž. přenesená",J322,0)</f>
        <v>0</v>
      </c>
      <c r="BI322" s="222">
        <f>IF(N322="nulová",J322,0)</f>
        <v>0</v>
      </c>
      <c r="BJ322" s="17" t="s">
        <v>8</v>
      </c>
      <c r="BK322" s="222">
        <f>ROUND(I322*H322,0)</f>
        <v>0</v>
      </c>
      <c r="BL322" s="17" t="s">
        <v>227</v>
      </c>
      <c r="BM322" s="221" t="s">
        <v>602</v>
      </c>
    </row>
    <row r="323" s="2" customFormat="1" ht="24.15" customHeight="1">
      <c r="A323" s="38"/>
      <c r="B323" s="39"/>
      <c r="C323" s="211" t="s">
        <v>603</v>
      </c>
      <c r="D323" s="211" t="s">
        <v>144</v>
      </c>
      <c r="E323" s="212" t="s">
        <v>604</v>
      </c>
      <c r="F323" s="213" t="s">
        <v>605</v>
      </c>
      <c r="G323" s="214" t="s">
        <v>553</v>
      </c>
      <c r="H323" s="215">
        <v>1</v>
      </c>
      <c r="I323" s="216"/>
      <c r="J323" s="215">
        <f>ROUND(I323*H323,0)</f>
        <v>0</v>
      </c>
      <c r="K323" s="213" t="s">
        <v>1</v>
      </c>
      <c r="L323" s="44"/>
      <c r="M323" s="217" t="s">
        <v>1</v>
      </c>
      <c r="N323" s="218" t="s">
        <v>42</v>
      </c>
      <c r="O323" s="91"/>
      <c r="P323" s="219">
        <f>O323*H323</f>
        <v>0</v>
      </c>
      <c r="Q323" s="219">
        <v>0</v>
      </c>
      <c r="R323" s="219">
        <f>Q323*H323</f>
        <v>0</v>
      </c>
      <c r="S323" s="219">
        <v>0</v>
      </c>
      <c r="T323" s="220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1" t="s">
        <v>227</v>
      </c>
      <c r="AT323" s="221" t="s">
        <v>144</v>
      </c>
      <c r="AU323" s="221" t="s">
        <v>305</v>
      </c>
      <c r="AY323" s="17" t="s">
        <v>141</v>
      </c>
      <c r="BE323" s="222">
        <f>IF(N323="základní",J323,0)</f>
        <v>0</v>
      </c>
      <c r="BF323" s="222">
        <f>IF(N323="snížená",J323,0)</f>
        <v>0</v>
      </c>
      <c r="BG323" s="222">
        <f>IF(N323="zákl. přenesená",J323,0)</f>
        <v>0</v>
      </c>
      <c r="BH323" s="222">
        <f>IF(N323="sníž. přenesená",J323,0)</f>
        <v>0</v>
      </c>
      <c r="BI323" s="222">
        <f>IF(N323="nulová",J323,0)</f>
        <v>0</v>
      </c>
      <c r="BJ323" s="17" t="s">
        <v>8</v>
      </c>
      <c r="BK323" s="222">
        <f>ROUND(I323*H323,0)</f>
        <v>0</v>
      </c>
      <c r="BL323" s="17" t="s">
        <v>227</v>
      </c>
      <c r="BM323" s="221" t="s">
        <v>606</v>
      </c>
    </row>
    <row r="324" s="2" customFormat="1" ht="24.15" customHeight="1">
      <c r="A324" s="38"/>
      <c r="B324" s="39"/>
      <c r="C324" s="211" t="s">
        <v>607</v>
      </c>
      <c r="D324" s="211" t="s">
        <v>144</v>
      </c>
      <c r="E324" s="212" t="s">
        <v>608</v>
      </c>
      <c r="F324" s="213" t="s">
        <v>609</v>
      </c>
      <c r="G324" s="214" t="s">
        <v>553</v>
      </c>
      <c r="H324" s="215">
        <v>1</v>
      </c>
      <c r="I324" s="216"/>
      <c r="J324" s="215">
        <f>ROUND(I324*H324,0)</f>
        <v>0</v>
      </c>
      <c r="K324" s="213" t="s">
        <v>1</v>
      </c>
      <c r="L324" s="44"/>
      <c r="M324" s="217" t="s">
        <v>1</v>
      </c>
      <c r="N324" s="218" t="s">
        <v>42</v>
      </c>
      <c r="O324" s="91"/>
      <c r="P324" s="219">
        <f>O324*H324</f>
        <v>0</v>
      </c>
      <c r="Q324" s="219">
        <v>0</v>
      </c>
      <c r="R324" s="219">
        <f>Q324*H324</f>
        <v>0</v>
      </c>
      <c r="S324" s="219">
        <v>0</v>
      </c>
      <c r="T324" s="220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1" t="s">
        <v>227</v>
      </c>
      <c r="AT324" s="221" t="s">
        <v>144</v>
      </c>
      <c r="AU324" s="221" t="s">
        <v>305</v>
      </c>
      <c r="AY324" s="17" t="s">
        <v>141</v>
      </c>
      <c r="BE324" s="222">
        <f>IF(N324="základní",J324,0)</f>
        <v>0</v>
      </c>
      <c r="BF324" s="222">
        <f>IF(N324="snížená",J324,0)</f>
        <v>0</v>
      </c>
      <c r="BG324" s="222">
        <f>IF(N324="zákl. přenesená",J324,0)</f>
        <v>0</v>
      </c>
      <c r="BH324" s="222">
        <f>IF(N324="sníž. přenesená",J324,0)</f>
        <v>0</v>
      </c>
      <c r="BI324" s="222">
        <f>IF(N324="nulová",J324,0)</f>
        <v>0</v>
      </c>
      <c r="BJ324" s="17" t="s">
        <v>8</v>
      </c>
      <c r="BK324" s="222">
        <f>ROUND(I324*H324,0)</f>
        <v>0</v>
      </c>
      <c r="BL324" s="17" t="s">
        <v>227</v>
      </c>
      <c r="BM324" s="221" t="s">
        <v>610</v>
      </c>
    </row>
    <row r="325" s="2" customFormat="1" ht="16.5" customHeight="1">
      <c r="A325" s="38"/>
      <c r="B325" s="39"/>
      <c r="C325" s="211" t="s">
        <v>611</v>
      </c>
      <c r="D325" s="211" t="s">
        <v>144</v>
      </c>
      <c r="E325" s="212" t="s">
        <v>612</v>
      </c>
      <c r="F325" s="213" t="s">
        <v>613</v>
      </c>
      <c r="G325" s="214" t="s">
        <v>553</v>
      </c>
      <c r="H325" s="215">
        <v>1</v>
      </c>
      <c r="I325" s="216"/>
      <c r="J325" s="215">
        <f>ROUND(I325*H325,0)</f>
        <v>0</v>
      </c>
      <c r="K325" s="213" t="s">
        <v>1</v>
      </c>
      <c r="L325" s="44"/>
      <c r="M325" s="217" t="s">
        <v>1</v>
      </c>
      <c r="N325" s="218" t="s">
        <v>42</v>
      </c>
      <c r="O325" s="91"/>
      <c r="P325" s="219">
        <f>O325*H325</f>
        <v>0</v>
      </c>
      <c r="Q325" s="219">
        <v>0</v>
      </c>
      <c r="R325" s="219">
        <f>Q325*H325</f>
        <v>0</v>
      </c>
      <c r="S325" s="219">
        <v>0</v>
      </c>
      <c r="T325" s="220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1" t="s">
        <v>227</v>
      </c>
      <c r="AT325" s="221" t="s">
        <v>144</v>
      </c>
      <c r="AU325" s="221" t="s">
        <v>305</v>
      </c>
      <c r="AY325" s="17" t="s">
        <v>141</v>
      </c>
      <c r="BE325" s="222">
        <f>IF(N325="základní",J325,0)</f>
        <v>0</v>
      </c>
      <c r="BF325" s="222">
        <f>IF(N325="snížená",J325,0)</f>
        <v>0</v>
      </c>
      <c r="BG325" s="222">
        <f>IF(N325="zákl. přenesená",J325,0)</f>
        <v>0</v>
      </c>
      <c r="BH325" s="222">
        <f>IF(N325="sníž. přenesená",J325,0)</f>
        <v>0</v>
      </c>
      <c r="BI325" s="222">
        <f>IF(N325="nulová",J325,0)</f>
        <v>0</v>
      </c>
      <c r="BJ325" s="17" t="s">
        <v>8</v>
      </c>
      <c r="BK325" s="222">
        <f>ROUND(I325*H325,0)</f>
        <v>0</v>
      </c>
      <c r="BL325" s="17" t="s">
        <v>227</v>
      </c>
      <c r="BM325" s="221" t="s">
        <v>614</v>
      </c>
    </row>
    <row r="326" s="2" customFormat="1" ht="16.5" customHeight="1">
      <c r="A326" s="38"/>
      <c r="B326" s="39"/>
      <c r="C326" s="211" t="s">
        <v>615</v>
      </c>
      <c r="D326" s="211" t="s">
        <v>144</v>
      </c>
      <c r="E326" s="212" t="s">
        <v>616</v>
      </c>
      <c r="F326" s="213" t="s">
        <v>617</v>
      </c>
      <c r="G326" s="214" t="s">
        <v>553</v>
      </c>
      <c r="H326" s="215">
        <v>1</v>
      </c>
      <c r="I326" s="216"/>
      <c r="J326" s="215">
        <f>ROUND(I326*H326,0)</f>
        <v>0</v>
      </c>
      <c r="K326" s="213" t="s">
        <v>1</v>
      </c>
      <c r="L326" s="44"/>
      <c r="M326" s="217" t="s">
        <v>1</v>
      </c>
      <c r="N326" s="218" t="s">
        <v>42</v>
      </c>
      <c r="O326" s="91"/>
      <c r="P326" s="219">
        <f>O326*H326</f>
        <v>0</v>
      </c>
      <c r="Q326" s="219">
        <v>0</v>
      </c>
      <c r="R326" s="219">
        <f>Q326*H326</f>
        <v>0</v>
      </c>
      <c r="S326" s="219">
        <v>0</v>
      </c>
      <c r="T326" s="220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1" t="s">
        <v>227</v>
      </c>
      <c r="AT326" s="221" t="s">
        <v>144</v>
      </c>
      <c r="AU326" s="221" t="s">
        <v>305</v>
      </c>
      <c r="AY326" s="17" t="s">
        <v>141</v>
      </c>
      <c r="BE326" s="222">
        <f>IF(N326="základní",J326,0)</f>
        <v>0</v>
      </c>
      <c r="BF326" s="222">
        <f>IF(N326="snížená",J326,0)</f>
        <v>0</v>
      </c>
      <c r="BG326" s="222">
        <f>IF(N326="zákl. přenesená",J326,0)</f>
        <v>0</v>
      </c>
      <c r="BH326" s="222">
        <f>IF(N326="sníž. přenesená",J326,0)</f>
        <v>0</v>
      </c>
      <c r="BI326" s="222">
        <f>IF(N326="nulová",J326,0)</f>
        <v>0</v>
      </c>
      <c r="BJ326" s="17" t="s">
        <v>8</v>
      </c>
      <c r="BK326" s="222">
        <f>ROUND(I326*H326,0)</f>
        <v>0</v>
      </c>
      <c r="BL326" s="17" t="s">
        <v>227</v>
      </c>
      <c r="BM326" s="221" t="s">
        <v>618</v>
      </c>
    </row>
    <row r="327" s="2" customFormat="1" ht="16.5" customHeight="1">
      <c r="A327" s="38"/>
      <c r="B327" s="39"/>
      <c r="C327" s="211" t="s">
        <v>619</v>
      </c>
      <c r="D327" s="211" t="s">
        <v>144</v>
      </c>
      <c r="E327" s="212" t="s">
        <v>620</v>
      </c>
      <c r="F327" s="213" t="s">
        <v>621</v>
      </c>
      <c r="G327" s="214" t="s">
        <v>553</v>
      </c>
      <c r="H327" s="215">
        <v>2</v>
      </c>
      <c r="I327" s="216"/>
      <c r="J327" s="215">
        <f>ROUND(I327*H327,0)</f>
        <v>0</v>
      </c>
      <c r="K327" s="213" t="s">
        <v>1</v>
      </c>
      <c r="L327" s="44"/>
      <c r="M327" s="217" t="s">
        <v>1</v>
      </c>
      <c r="N327" s="218" t="s">
        <v>42</v>
      </c>
      <c r="O327" s="91"/>
      <c r="P327" s="219">
        <f>O327*H327</f>
        <v>0</v>
      </c>
      <c r="Q327" s="219">
        <v>0</v>
      </c>
      <c r="R327" s="219">
        <f>Q327*H327</f>
        <v>0</v>
      </c>
      <c r="S327" s="219">
        <v>0</v>
      </c>
      <c r="T327" s="220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1" t="s">
        <v>227</v>
      </c>
      <c r="AT327" s="221" t="s">
        <v>144</v>
      </c>
      <c r="AU327" s="221" t="s">
        <v>305</v>
      </c>
      <c r="AY327" s="17" t="s">
        <v>141</v>
      </c>
      <c r="BE327" s="222">
        <f>IF(N327="základní",J327,0)</f>
        <v>0</v>
      </c>
      <c r="BF327" s="222">
        <f>IF(N327="snížená",J327,0)</f>
        <v>0</v>
      </c>
      <c r="BG327" s="222">
        <f>IF(N327="zákl. přenesená",J327,0)</f>
        <v>0</v>
      </c>
      <c r="BH327" s="222">
        <f>IF(N327="sníž. přenesená",J327,0)</f>
        <v>0</v>
      </c>
      <c r="BI327" s="222">
        <f>IF(N327="nulová",J327,0)</f>
        <v>0</v>
      </c>
      <c r="BJ327" s="17" t="s">
        <v>8</v>
      </c>
      <c r="BK327" s="222">
        <f>ROUND(I327*H327,0)</f>
        <v>0</v>
      </c>
      <c r="BL327" s="17" t="s">
        <v>227</v>
      </c>
      <c r="BM327" s="221" t="s">
        <v>622</v>
      </c>
    </row>
    <row r="328" s="2" customFormat="1" ht="24.15" customHeight="1">
      <c r="A328" s="38"/>
      <c r="B328" s="39"/>
      <c r="C328" s="211" t="s">
        <v>623</v>
      </c>
      <c r="D328" s="211" t="s">
        <v>144</v>
      </c>
      <c r="E328" s="212" t="s">
        <v>624</v>
      </c>
      <c r="F328" s="213" t="s">
        <v>625</v>
      </c>
      <c r="G328" s="214" t="s">
        <v>626</v>
      </c>
      <c r="H328" s="215">
        <v>3</v>
      </c>
      <c r="I328" s="216"/>
      <c r="J328" s="215">
        <f>ROUND(I328*H328,0)</f>
        <v>0</v>
      </c>
      <c r="K328" s="213" t="s">
        <v>1</v>
      </c>
      <c r="L328" s="44"/>
      <c r="M328" s="217" t="s">
        <v>1</v>
      </c>
      <c r="N328" s="218" t="s">
        <v>42</v>
      </c>
      <c r="O328" s="91"/>
      <c r="P328" s="219">
        <f>O328*H328</f>
        <v>0</v>
      </c>
      <c r="Q328" s="219">
        <v>0</v>
      </c>
      <c r="R328" s="219">
        <f>Q328*H328</f>
        <v>0</v>
      </c>
      <c r="S328" s="219">
        <v>0</v>
      </c>
      <c r="T328" s="220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1" t="s">
        <v>227</v>
      </c>
      <c r="AT328" s="221" t="s">
        <v>144</v>
      </c>
      <c r="AU328" s="221" t="s">
        <v>305</v>
      </c>
      <c r="AY328" s="17" t="s">
        <v>141</v>
      </c>
      <c r="BE328" s="222">
        <f>IF(N328="základní",J328,0)</f>
        <v>0</v>
      </c>
      <c r="BF328" s="222">
        <f>IF(N328="snížená",J328,0)</f>
        <v>0</v>
      </c>
      <c r="BG328" s="222">
        <f>IF(N328="zákl. přenesená",J328,0)</f>
        <v>0</v>
      </c>
      <c r="BH328" s="222">
        <f>IF(N328="sníž. přenesená",J328,0)</f>
        <v>0</v>
      </c>
      <c r="BI328" s="222">
        <f>IF(N328="nulová",J328,0)</f>
        <v>0</v>
      </c>
      <c r="BJ328" s="17" t="s">
        <v>8</v>
      </c>
      <c r="BK328" s="222">
        <f>ROUND(I328*H328,0)</f>
        <v>0</v>
      </c>
      <c r="BL328" s="17" t="s">
        <v>227</v>
      </c>
      <c r="BM328" s="221" t="s">
        <v>627</v>
      </c>
    </row>
    <row r="329" s="2" customFormat="1" ht="16.5" customHeight="1">
      <c r="A329" s="38"/>
      <c r="B329" s="39"/>
      <c r="C329" s="211" t="s">
        <v>628</v>
      </c>
      <c r="D329" s="211" t="s">
        <v>144</v>
      </c>
      <c r="E329" s="212" t="s">
        <v>629</v>
      </c>
      <c r="F329" s="213" t="s">
        <v>630</v>
      </c>
      <c r="G329" s="214" t="s">
        <v>631</v>
      </c>
      <c r="H329" s="215">
        <v>1</v>
      </c>
      <c r="I329" s="216"/>
      <c r="J329" s="215">
        <f>ROUND(I329*H329,0)</f>
        <v>0</v>
      </c>
      <c r="K329" s="213" t="s">
        <v>1</v>
      </c>
      <c r="L329" s="44"/>
      <c r="M329" s="217" t="s">
        <v>1</v>
      </c>
      <c r="N329" s="218" t="s">
        <v>42</v>
      </c>
      <c r="O329" s="91"/>
      <c r="P329" s="219">
        <f>O329*H329</f>
        <v>0</v>
      </c>
      <c r="Q329" s="219">
        <v>0</v>
      </c>
      <c r="R329" s="219">
        <f>Q329*H329</f>
        <v>0</v>
      </c>
      <c r="S329" s="219">
        <v>0</v>
      </c>
      <c r="T329" s="220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1" t="s">
        <v>227</v>
      </c>
      <c r="AT329" s="221" t="s">
        <v>144</v>
      </c>
      <c r="AU329" s="221" t="s">
        <v>305</v>
      </c>
      <c r="AY329" s="17" t="s">
        <v>141</v>
      </c>
      <c r="BE329" s="222">
        <f>IF(N329="základní",J329,0)</f>
        <v>0</v>
      </c>
      <c r="BF329" s="222">
        <f>IF(N329="snížená",J329,0)</f>
        <v>0</v>
      </c>
      <c r="BG329" s="222">
        <f>IF(N329="zákl. přenesená",J329,0)</f>
        <v>0</v>
      </c>
      <c r="BH329" s="222">
        <f>IF(N329="sníž. přenesená",J329,0)</f>
        <v>0</v>
      </c>
      <c r="BI329" s="222">
        <f>IF(N329="nulová",J329,0)</f>
        <v>0</v>
      </c>
      <c r="BJ329" s="17" t="s">
        <v>8</v>
      </c>
      <c r="BK329" s="222">
        <f>ROUND(I329*H329,0)</f>
        <v>0</v>
      </c>
      <c r="BL329" s="17" t="s">
        <v>227</v>
      </c>
      <c r="BM329" s="221" t="s">
        <v>632</v>
      </c>
    </row>
    <row r="330" s="2" customFormat="1" ht="16.5" customHeight="1">
      <c r="A330" s="38"/>
      <c r="B330" s="39"/>
      <c r="C330" s="211" t="s">
        <v>633</v>
      </c>
      <c r="D330" s="211" t="s">
        <v>144</v>
      </c>
      <c r="E330" s="212" t="s">
        <v>634</v>
      </c>
      <c r="F330" s="213" t="s">
        <v>635</v>
      </c>
      <c r="G330" s="214" t="s">
        <v>553</v>
      </c>
      <c r="H330" s="215">
        <v>1</v>
      </c>
      <c r="I330" s="216"/>
      <c r="J330" s="215">
        <f>ROUND(I330*H330,0)</f>
        <v>0</v>
      </c>
      <c r="K330" s="213" t="s">
        <v>1</v>
      </c>
      <c r="L330" s="44"/>
      <c r="M330" s="217" t="s">
        <v>1</v>
      </c>
      <c r="N330" s="218" t="s">
        <v>42</v>
      </c>
      <c r="O330" s="91"/>
      <c r="P330" s="219">
        <f>O330*H330</f>
        <v>0</v>
      </c>
      <c r="Q330" s="219">
        <v>0</v>
      </c>
      <c r="R330" s="219">
        <f>Q330*H330</f>
        <v>0</v>
      </c>
      <c r="S330" s="219">
        <v>0</v>
      </c>
      <c r="T330" s="220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1" t="s">
        <v>227</v>
      </c>
      <c r="AT330" s="221" t="s">
        <v>144</v>
      </c>
      <c r="AU330" s="221" t="s">
        <v>305</v>
      </c>
      <c r="AY330" s="17" t="s">
        <v>141</v>
      </c>
      <c r="BE330" s="222">
        <f>IF(N330="základní",J330,0)</f>
        <v>0</v>
      </c>
      <c r="BF330" s="222">
        <f>IF(N330="snížená",J330,0)</f>
        <v>0</v>
      </c>
      <c r="BG330" s="222">
        <f>IF(N330="zákl. přenesená",J330,0)</f>
        <v>0</v>
      </c>
      <c r="BH330" s="222">
        <f>IF(N330="sníž. přenesená",J330,0)</f>
        <v>0</v>
      </c>
      <c r="BI330" s="222">
        <f>IF(N330="nulová",J330,0)</f>
        <v>0</v>
      </c>
      <c r="BJ330" s="17" t="s">
        <v>8</v>
      </c>
      <c r="BK330" s="222">
        <f>ROUND(I330*H330,0)</f>
        <v>0</v>
      </c>
      <c r="BL330" s="17" t="s">
        <v>227</v>
      </c>
      <c r="BM330" s="221" t="s">
        <v>636</v>
      </c>
    </row>
    <row r="331" s="12" customFormat="1" ht="20.88" customHeight="1">
      <c r="A331" s="12"/>
      <c r="B331" s="195"/>
      <c r="C331" s="196"/>
      <c r="D331" s="197" t="s">
        <v>76</v>
      </c>
      <c r="E331" s="209" t="s">
        <v>637</v>
      </c>
      <c r="F331" s="209" t="s">
        <v>638</v>
      </c>
      <c r="G331" s="196"/>
      <c r="H331" s="196"/>
      <c r="I331" s="199"/>
      <c r="J331" s="210">
        <f>BK331</f>
        <v>0</v>
      </c>
      <c r="K331" s="196"/>
      <c r="L331" s="201"/>
      <c r="M331" s="202"/>
      <c r="N331" s="203"/>
      <c r="O331" s="203"/>
      <c r="P331" s="204">
        <f>SUM(P332:P337)</f>
        <v>0</v>
      </c>
      <c r="Q331" s="203"/>
      <c r="R331" s="204">
        <f>SUM(R332:R337)</f>
        <v>0</v>
      </c>
      <c r="S331" s="203"/>
      <c r="T331" s="205">
        <f>SUM(T332:T337)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06" t="s">
        <v>83</v>
      </c>
      <c r="AT331" s="207" t="s">
        <v>76</v>
      </c>
      <c r="AU331" s="207" t="s">
        <v>83</v>
      </c>
      <c r="AY331" s="206" t="s">
        <v>141</v>
      </c>
      <c r="BK331" s="208">
        <f>SUM(BK332:BK337)</f>
        <v>0</v>
      </c>
    </row>
    <row r="332" s="2" customFormat="1" ht="16.5" customHeight="1">
      <c r="A332" s="38"/>
      <c r="B332" s="39"/>
      <c r="C332" s="211" t="s">
        <v>639</v>
      </c>
      <c r="D332" s="211" t="s">
        <v>144</v>
      </c>
      <c r="E332" s="212" t="s">
        <v>640</v>
      </c>
      <c r="F332" s="213" t="s">
        <v>641</v>
      </c>
      <c r="G332" s="214" t="s">
        <v>553</v>
      </c>
      <c r="H332" s="215">
        <v>3</v>
      </c>
      <c r="I332" s="216"/>
      <c r="J332" s="215">
        <f>ROUND(I332*H332,0)</f>
        <v>0</v>
      </c>
      <c r="K332" s="213" t="s">
        <v>1</v>
      </c>
      <c r="L332" s="44"/>
      <c r="M332" s="217" t="s">
        <v>1</v>
      </c>
      <c r="N332" s="218" t="s">
        <v>42</v>
      </c>
      <c r="O332" s="91"/>
      <c r="P332" s="219">
        <f>O332*H332</f>
        <v>0</v>
      </c>
      <c r="Q332" s="219">
        <v>0</v>
      </c>
      <c r="R332" s="219">
        <f>Q332*H332</f>
        <v>0</v>
      </c>
      <c r="S332" s="219">
        <v>0</v>
      </c>
      <c r="T332" s="220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21" t="s">
        <v>227</v>
      </c>
      <c r="AT332" s="221" t="s">
        <v>144</v>
      </c>
      <c r="AU332" s="221" t="s">
        <v>305</v>
      </c>
      <c r="AY332" s="17" t="s">
        <v>141</v>
      </c>
      <c r="BE332" s="222">
        <f>IF(N332="základní",J332,0)</f>
        <v>0</v>
      </c>
      <c r="BF332" s="222">
        <f>IF(N332="snížená",J332,0)</f>
        <v>0</v>
      </c>
      <c r="BG332" s="222">
        <f>IF(N332="zákl. přenesená",J332,0)</f>
        <v>0</v>
      </c>
      <c r="BH332" s="222">
        <f>IF(N332="sníž. přenesená",J332,0)</f>
        <v>0</v>
      </c>
      <c r="BI332" s="222">
        <f>IF(N332="nulová",J332,0)</f>
        <v>0</v>
      </c>
      <c r="BJ332" s="17" t="s">
        <v>8</v>
      </c>
      <c r="BK332" s="222">
        <f>ROUND(I332*H332,0)</f>
        <v>0</v>
      </c>
      <c r="BL332" s="17" t="s">
        <v>227</v>
      </c>
      <c r="BM332" s="221" t="s">
        <v>642</v>
      </c>
    </row>
    <row r="333" s="2" customFormat="1" ht="16.5" customHeight="1">
      <c r="A333" s="38"/>
      <c r="B333" s="39"/>
      <c r="C333" s="211" t="s">
        <v>643</v>
      </c>
      <c r="D333" s="211" t="s">
        <v>144</v>
      </c>
      <c r="E333" s="212" t="s">
        <v>644</v>
      </c>
      <c r="F333" s="213" t="s">
        <v>645</v>
      </c>
      <c r="G333" s="214" t="s">
        <v>553</v>
      </c>
      <c r="H333" s="215">
        <v>3</v>
      </c>
      <c r="I333" s="216"/>
      <c r="J333" s="215">
        <f>ROUND(I333*H333,0)</f>
        <v>0</v>
      </c>
      <c r="K333" s="213" t="s">
        <v>1</v>
      </c>
      <c r="L333" s="44"/>
      <c r="M333" s="217" t="s">
        <v>1</v>
      </c>
      <c r="N333" s="218" t="s">
        <v>42</v>
      </c>
      <c r="O333" s="91"/>
      <c r="P333" s="219">
        <f>O333*H333</f>
        <v>0</v>
      </c>
      <c r="Q333" s="219">
        <v>0</v>
      </c>
      <c r="R333" s="219">
        <f>Q333*H333</f>
        <v>0</v>
      </c>
      <c r="S333" s="219">
        <v>0</v>
      </c>
      <c r="T333" s="220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1" t="s">
        <v>227</v>
      </c>
      <c r="AT333" s="221" t="s">
        <v>144</v>
      </c>
      <c r="AU333" s="221" t="s">
        <v>305</v>
      </c>
      <c r="AY333" s="17" t="s">
        <v>141</v>
      </c>
      <c r="BE333" s="222">
        <f>IF(N333="základní",J333,0)</f>
        <v>0</v>
      </c>
      <c r="BF333" s="222">
        <f>IF(N333="snížená",J333,0)</f>
        <v>0</v>
      </c>
      <c r="BG333" s="222">
        <f>IF(N333="zákl. přenesená",J333,0)</f>
        <v>0</v>
      </c>
      <c r="BH333" s="222">
        <f>IF(N333="sníž. přenesená",J333,0)</f>
        <v>0</v>
      </c>
      <c r="BI333" s="222">
        <f>IF(N333="nulová",J333,0)</f>
        <v>0</v>
      </c>
      <c r="BJ333" s="17" t="s">
        <v>8</v>
      </c>
      <c r="BK333" s="222">
        <f>ROUND(I333*H333,0)</f>
        <v>0</v>
      </c>
      <c r="BL333" s="17" t="s">
        <v>227</v>
      </c>
      <c r="BM333" s="221" t="s">
        <v>646</v>
      </c>
    </row>
    <row r="334" s="2" customFormat="1" ht="16.5" customHeight="1">
      <c r="A334" s="38"/>
      <c r="B334" s="39"/>
      <c r="C334" s="211" t="s">
        <v>647</v>
      </c>
      <c r="D334" s="211" t="s">
        <v>144</v>
      </c>
      <c r="E334" s="212" t="s">
        <v>648</v>
      </c>
      <c r="F334" s="213" t="s">
        <v>649</v>
      </c>
      <c r="G334" s="214" t="s">
        <v>553</v>
      </c>
      <c r="H334" s="215">
        <v>3</v>
      </c>
      <c r="I334" s="216"/>
      <c r="J334" s="215">
        <f>ROUND(I334*H334,0)</f>
        <v>0</v>
      </c>
      <c r="K334" s="213" t="s">
        <v>1</v>
      </c>
      <c r="L334" s="44"/>
      <c r="M334" s="217" t="s">
        <v>1</v>
      </c>
      <c r="N334" s="218" t="s">
        <v>42</v>
      </c>
      <c r="O334" s="91"/>
      <c r="P334" s="219">
        <f>O334*H334</f>
        <v>0</v>
      </c>
      <c r="Q334" s="219">
        <v>0</v>
      </c>
      <c r="R334" s="219">
        <f>Q334*H334</f>
        <v>0</v>
      </c>
      <c r="S334" s="219">
        <v>0</v>
      </c>
      <c r="T334" s="220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1" t="s">
        <v>227</v>
      </c>
      <c r="AT334" s="221" t="s">
        <v>144</v>
      </c>
      <c r="AU334" s="221" t="s">
        <v>305</v>
      </c>
      <c r="AY334" s="17" t="s">
        <v>141</v>
      </c>
      <c r="BE334" s="222">
        <f>IF(N334="základní",J334,0)</f>
        <v>0</v>
      </c>
      <c r="BF334" s="222">
        <f>IF(N334="snížená",J334,0)</f>
        <v>0</v>
      </c>
      <c r="BG334" s="222">
        <f>IF(N334="zákl. přenesená",J334,0)</f>
        <v>0</v>
      </c>
      <c r="BH334" s="222">
        <f>IF(N334="sníž. přenesená",J334,0)</f>
        <v>0</v>
      </c>
      <c r="BI334" s="222">
        <f>IF(N334="nulová",J334,0)</f>
        <v>0</v>
      </c>
      <c r="BJ334" s="17" t="s">
        <v>8</v>
      </c>
      <c r="BK334" s="222">
        <f>ROUND(I334*H334,0)</f>
        <v>0</v>
      </c>
      <c r="BL334" s="17" t="s">
        <v>227</v>
      </c>
      <c r="BM334" s="221" t="s">
        <v>650</v>
      </c>
    </row>
    <row r="335" s="2" customFormat="1" ht="24.15" customHeight="1">
      <c r="A335" s="38"/>
      <c r="B335" s="39"/>
      <c r="C335" s="211" t="s">
        <v>651</v>
      </c>
      <c r="D335" s="211" t="s">
        <v>144</v>
      </c>
      <c r="E335" s="212" t="s">
        <v>652</v>
      </c>
      <c r="F335" s="213" t="s">
        <v>653</v>
      </c>
      <c r="G335" s="214" t="s">
        <v>553</v>
      </c>
      <c r="H335" s="215">
        <v>3</v>
      </c>
      <c r="I335" s="216"/>
      <c r="J335" s="215">
        <f>ROUND(I335*H335,0)</f>
        <v>0</v>
      </c>
      <c r="K335" s="213" t="s">
        <v>1</v>
      </c>
      <c r="L335" s="44"/>
      <c r="M335" s="217" t="s">
        <v>1</v>
      </c>
      <c r="N335" s="218" t="s">
        <v>42</v>
      </c>
      <c r="O335" s="91"/>
      <c r="P335" s="219">
        <f>O335*H335</f>
        <v>0</v>
      </c>
      <c r="Q335" s="219">
        <v>0</v>
      </c>
      <c r="R335" s="219">
        <f>Q335*H335</f>
        <v>0</v>
      </c>
      <c r="S335" s="219">
        <v>0</v>
      </c>
      <c r="T335" s="220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21" t="s">
        <v>227</v>
      </c>
      <c r="AT335" s="221" t="s">
        <v>144</v>
      </c>
      <c r="AU335" s="221" t="s">
        <v>305</v>
      </c>
      <c r="AY335" s="17" t="s">
        <v>141</v>
      </c>
      <c r="BE335" s="222">
        <f>IF(N335="základní",J335,0)</f>
        <v>0</v>
      </c>
      <c r="BF335" s="222">
        <f>IF(N335="snížená",J335,0)</f>
        <v>0</v>
      </c>
      <c r="BG335" s="222">
        <f>IF(N335="zákl. přenesená",J335,0)</f>
        <v>0</v>
      </c>
      <c r="BH335" s="222">
        <f>IF(N335="sníž. přenesená",J335,0)</f>
        <v>0</v>
      </c>
      <c r="BI335" s="222">
        <f>IF(N335="nulová",J335,0)</f>
        <v>0</v>
      </c>
      <c r="BJ335" s="17" t="s">
        <v>8</v>
      </c>
      <c r="BK335" s="222">
        <f>ROUND(I335*H335,0)</f>
        <v>0</v>
      </c>
      <c r="BL335" s="17" t="s">
        <v>227</v>
      </c>
      <c r="BM335" s="221" t="s">
        <v>654</v>
      </c>
    </row>
    <row r="336" s="2" customFormat="1" ht="16.5" customHeight="1">
      <c r="A336" s="38"/>
      <c r="B336" s="39"/>
      <c r="C336" s="211" t="s">
        <v>655</v>
      </c>
      <c r="D336" s="211" t="s">
        <v>144</v>
      </c>
      <c r="E336" s="212" t="s">
        <v>656</v>
      </c>
      <c r="F336" s="213" t="s">
        <v>657</v>
      </c>
      <c r="G336" s="214" t="s">
        <v>553</v>
      </c>
      <c r="H336" s="215">
        <v>3</v>
      </c>
      <c r="I336" s="216"/>
      <c r="J336" s="215">
        <f>ROUND(I336*H336,0)</f>
        <v>0</v>
      </c>
      <c r="K336" s="213" t="s">
        <v>1</v>
      </c>
      <c r="L336" s="44"/>
      <c r="M336" s="217" t="s">
        <v>1</v>
      </c>
      <c r="N336" s="218" t="s">
        <v>42</v>
      </c>
      <c r="O336" s="91"/>
      <c r="P336" s="219">
        <f>O336*H336</f>
        <v>0</v>
      </c>
      <c r="Q336" s="219">
        <v>0</v>
      </c>
      <c r="R336" s="219">
        <f>Q336*H336</f>
        <v>0</v>
      </c>
      <c r="S336" s="219">
        <v>0</v>
      </c>
      <c r="T336" s="220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1" t="s">
        <v>227</v>
      </c>
      <c r="AT336" s="221" t="s">
        <v>144</v>
      </c>
      <c r="AU336" s="221" t="s">
        <v>305</v>
      </c>
      <c r="AY336" s="17" t="s">
        <v>141</v>
      </c>
      <c r="BE336" s="222">
        <f>IF(N336="základní",J336,0)</f>
        <v>0</v>
      </c>
      <c r="BF336" s="222">
        <f>IF(N336="snížená",J336,0)</f>
        <v>0</v>
      </c>
      <c r="BG336" s="222">
        <f>IF(N336="zákl. přenesená",J336,0)</f>
        <v>0</v>
      </c>
      <c r="BH336" s="222">
        <f>IF(N336="sníž. přenesená",J336,0)</f>
        <v>0</v>
      </c>
      <c r="BI336" s="222">
        <f>IF(N336="nulová",J336,0)</f>
        <v>0</v>
      </c>
      <c r="BJ336" s="17" t="s">
        <v>8</v>
      </c>
      <c r="BK336" s="222">
        <f>ROUND(I336*H336,0)</f>
        <v>0</v>
      </c>
      <c r="BL336" s="17" t="s">
        <v>227</v>
      </c>
      <c r="BM336" s="221" t="s">
        <v>658</v>
      </c>
    </row>
    <row r="337" s="2" customFormat="1" ht="16.5" customHeight="1">
      <c r="A337" s="38"/>
      <c r="B337" s="39"/>
      <c r="C337" s="211" t="s">
        <v>659</v>
      </c>
      <c r="D337" s="211" t="s">
        <v>144</v>
      </c>
      <c r="E337" s="212" t="s">
        <v>660</v>
      </c>
      <c r="F337" s="213" t="s">
        <v>661</v>
      </c>
      <c r="G337" s="214" t="s">
        <v>553</v>
      </c>
      <c r="H337" s="215">
        <v>3</v>
      </c>
      <c r="I337" s="216"/>
      <c r="J337" s="215">
        <f>ROUND(I337*H337,0)</f>
        <v>0</v>
      </c>
      <c r="K337" s="213" t="s">
        <v>1</v>
      </c>
      <c r="L337" s="44"/>
      <c r="M337" s="217" t="s">
        <v>1</v>
      </c>
      <c r="N337" s="218" t="s">
        <v>42</v>
      </c>
      <c r="O337" s="91"/>
      <c r="P337" s="219">
        <f>O337*H337</f>
        <v>0</v>
      </c>
      <c r="Q337" s="219">
        <v>0</v>
      </c>
      <c r="R337" s="219">
        <f>Q337*H337</f>
        <v>0</v>
      </c>
      <c r="S337" s="219">
        <v>0</v>
      </c>
      <c r="T337" s="220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1" t="s">
        <v>227</v>
      </c>
      <c r="AT337" s="221" t="s">
        <v>144</v>
      </c>
      <c r="AU337" s="221" t="s">
        <v>305</v>
      </c>
      <c r="AY337" s="17" t="s">
        <v>141</v>
      </c>
      <c r="BE337" s="222">
        <f>IF(N337="základní",J337,0)</f>
        <v>0</v>
      </c>
      <c r="BF337" s="222">
        <f>IF(N337="snížená",J337,0)</f>
        <v>0</v>
      </c>
      <c r="BG337" s="222">
        <f>IF(N337="zákl. přenesená",J337,0)</f>
        <v>0</v>
      </c>
      <c r="BH337" s="222">
        <f>IF(N337="sníž. přenesená",J337,0)</f>
        <v>0</v>
      </c>
      <c r="BI337" s="222">
        <f>IF(N337="nulová",J337,0)</f>
        <v>0</v>
      </c>
      <c r="BJ337" s="17" t="s">
        <v>8</v>
      </c>
      <c r="BK337" s="222">
        <f>ROUND(I337*H337,0)</f>
        <v>0</v>
      </c>
      <c r="BL337" s="17" t="s">
        <v>227</v>
      </c>
      <c r="BM337" s="221" t="s">
        <v>662</v>
      </c>
    </row>
    <row r="338" s="12" customFormat="1" ht="20.88" customHeight="1">
      <c r="A338" s="12"/>
      <c r="B338" s="195"/>
      <c r="C338" s="196"/>
      <c r="D338" s="197" t="s">
        <v>76</v>
      </c>
      <c r="E338" s="209" t="s">
        <v>663</v>
      </c>
      <c r="F338" s="209" t="s">
        <v>664</v>
      </c>
      <c r="G338" s="196"/>
      <c r="H338" s="196"/>
      <c r="I338" s="199"/>
      <c r="J338" s="210">
        <f>BK338</f>
        <v>0</v>
      </c>
      <c r="K338" s="196"/>
      <c r="L338" s="201"/>
      <c r="M338" s="202"/>
      <c r="N338" s="203"/>
      <c r="O338" s="203"/>
      <c r="P338" s="204">
        <f>SUM(P339:P347)</f>
        <v>0</v>
      </c>
      <c r="Q338" s="203"/>
      <c r="R338" s="204">
        <f>SUM(R339:R347)</f>
        <v>0</v>
      </c>
      <c r="S338" s="203"/>
      <c r="T338" s="205">
        <f>SUM(T339:T347)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06" t="s">
        <v>83</v>
      </c>
      <c r="AT338" s="207" t="s">
        <v>76</v>
      </c>
      <c r="AU338" s="207" t="s">
        <v>83</v>
      </c>
      <c r="AY338" s="206" t="s">
        <v>141</v>
      </c>
      <c r="BK338" s="208">
        <f>SUM(BK339:BK347)</f>
        <v>0</v>
      </c>
    </row>
    <row r="339" s="2" customFormat="1" ht="24.15" customHeight="1">
      <c r="A339" s="38"/>
      <c r="B339" s="39"/>
      <c r="C339" s="211" t="s">
        <v>665</v>
      </c>
      <c r="D339" s="211" t="s">
        <v>144</v>
      </c>
      <c r="E339" s="212" t="s">
        <v>666</v>
      </c>
      <c r="F339" s="213" t="s">
        <v>667</v>
      </c>
      <c r="G339" s="214" t="s">
        <v>553</v>
      </c>
      <c r="H339" s="215">
        <v>1</v>
      </c>
      <c r="I339" s="216"/>
      <c r="J339" s="215">
        <f>ROUND(I339*H339,0)</f>
        <v>0</v>
      </c>
      <c r="K339" s="213" t="s">
        <v>1</v>
      </c>
      <c r="L339" s="44"/>
      <c r="M339" s="217" t="s">
        <v>1</v>
      </c>
      <c r="N339" s="218" t="s">
        <v>42</v>
      </c>
      <c r="O339" s="91"/>
      <c r="P339" s="219">
        <f>O339*H339</f>
        <v>0</v>
      </c>
      <c r="Q339" s="219">
        <v>0</v>
      </c>
      <c r="R339" s="219">
        <f>Q339*H339</f>
        <v>0</v>
      </c>
      <c r="S339" s="219">
        <v>0</v>
      </c>
      <c r="T339" s="220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1" t="s">
        <v>227</v>
      </c>
      <c r="AT339" s="221" t="s">
        <v>144</v>
      </c>
      <c r="AU339" s="221" t="s">
        <v>305</v>
      </c>
      <c r="AY339" s="17" t="s">
        <v>141</v>
      </c>
      <c r="BE339" s="222">
        <f>IF(N339="základní",J339,0)</f>
        <v>0</v>
      </c>
      <c r="BF339" s="222">
        <f>IF(N339="snížená",J339,0)</f>
        <v>0</v>
      </c>
      <c r="BG339" s="222">
        <f>IF(N339="zákl. přenesená",J339,0)</f>
        <v>0</v>
      </c>
      <c r="BH339" s="222">
        <f>IF(N339="sníž. přenesená",J339,0)</f>
        <v>0</v>
      </c>
      <c r="BI339" s="222">
        <f>IF(N339="nulová",J339,0)</f>
        <v>0</v>
      </c>
      <c r="BJ339" s="17" t="s">
        <v>8</v>
      </c>
      <c r="BK339" s="222">
        <f>ROUND(I339*H339,0)</f>
        <v>0</v>
      </c>
      <c r="BL339" s="17" t="s">
        <v>227</v>
      </c>
      <c r="BM339" s="221" t="s">
        <v>668</v>
      </c>
    </row>
    <row r="340" s="2" customFormat="1" ht="24.15" customHeight="1">
      <c r="A340" s="38"/>
      <c r="B340" s="39"/>
      <c r="C340" s="211" t="s">
        <v>669</v>
      </c>
      <c r="D340" s="211" t="s">
        <v>144</v>
      </c>
      <c r="E340" s="212" t="s">
        <v>670</v>
      </c>
      <c r="F340" s="213" t="s">
        <v>671</v>
      </c>
      <c r="G340" s="214" t="s">
        <v>553</v>
      </c>
      <c r="H340" s="215">
        <v>1</v>
      </c>
      <c r="I340" s="216"/>
      <c r="J340" s="215">
        <f>ROUND(I340*H340,0)</f>
        <v>0</v>
      </c>
      <c r="K340" s="213" t="s">
        <v>1</v>
      </c>
      <c r="L340" s="44"/>
      <c r="M340" s="217" t="s">
        <v>1</v>
      </c>
      <c r="N340" s="218" t="s">
        <v>42</v>
      </c>
      <c r="O340" s="91"/>
      <c r="P340" s="219">
        <f>O340*H340</f>
        <v>0</v>
      </c>
      <c r="Q340" s="219">
        <v>0</v>
      </c>
      <c r="R340" s="219">
        <f>Q340*H340</f>
        <v>0</v>
      </c>
      <c r="S340" s="219">
        <v>0</v>
      </c>
      <c r="T340" s="220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1" t="s">
        <v>227</v>
      </c>
      <c r="AT340" s="221" t="s">
        <v>144</v>
      </c>
      <c r="AU340" s="221" t="s">
        <v>305</v>
      </c>
      <c r="AY340" s="17" t="s">
        <v>141</v>
      </c>
      <c r="BE340" s="222">
        <f>IF(N340="základní",J340,0)</f>
        <v>0</v>
      </c>
      <c r="BF340" s="222">
        <f>IF(N340="snížená",J340,0)</f>
        <v>0</v>
      </c>
      <c r="BG340" s="222">
        <f>IF(N340="zákl. přenesená",J340,0)</f>
        <v>0</v>
      </c>
      <c r="BH340" s="222">
        <f>IF(N340="sníž. přenesená",J340,0)</f>
        <v>0</v>
      </c>
      <c r="BI340" s="222">
        <f>IF(N340="nulová",J340,0)</f>
        <v>0</v>
      </c>
      <c r="BJ340" s="17" t="s">
        <v>8</v>
      </c>
      <c r="BK340" s="222">
        <f>ROUND(I340*H340,0)</f>
        <v>0</v>
      </c>
      <c r="BL340" s="17" t="s">
        <v>227</v>
      </c>
      <c r="BM340" s="221" t="s">
        <v>672</v>
      </c>
    </row>
    <row r="341" s="2" customFormat="1" ht="16.5" customHeight="1">
      <c r="A341" s="38"/>
      <c r="B341" s="39"/>
      <c r="C341" s="211" t="s">
        <v>673</v>
      </c>
      <c r="D341" s="211" t="s">
        <v>144</v>
      </c>
      <c r="E341" s="212" t="s">
        <v>674</v>
      </c>
      <c r="F341" s="213" t="s">
        <v>675</v>
      </c>
      <c r="G341" s="214" t="s">
        <v>553</v>
      </c>
      <c r="H341" s="215">
        <v>1</v>
      </c>
      <c r="I341" s="216"/>
      <c r="J341" s="215">
        <f>ROUND(I341*H341,0)</f>
        <v>0</v>
      </c>
      <c r="K341" s="213" t="s">
        <v>1</v>
      </c>
      <c r="L341" s="44"/>
      <c r="M341" s="217" t="s">
        <v>1</v>
      </c>
      <c r="N341" s="218" t="s">
        <v>42</v>
      </c>
      <c r="O341" s="91"/>
      <c r="P341" s="219">
        <f>O341*H341</f>
        <v>0</v>
      </c>
      <c r="Q341" s="219">
        <v>0</v>
      </c>
      <c r="R341" s="219">
        <f>Q341*H341</f>
        <v>0</v>
      </c>
      <c r="S341" s="219">
        <v>0</v>
      </c>
      <c r="T341" s="220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1" t="s">
        <v>227</v>
      </c>
      <c r="AT341" s="221" t="s">
        <v>144</v>
      </c>
      <c r="AU341" s="221" t="s">
        <v>305</v>
      </c>
      <c r="AY341" s="17" t="s">
        <v>141</v>
      </c>
      <c r="BE341" s="222">
        <f>IF(N341="základní",J341,0)</f>
        <v>0</v>
      </c>
      <c r="BF341" s="222">
        <f>IF(N341="snížená",J341,0)</f>
        <v>0</v>
      </c>
      <c r="BG341" s="222">
        <f>IF(N341="zákl. přenesená",J341,0)</f>
        <v>0</v>
      </c>
      <c r="BH341" s="222">
        <f>IF(N341="sníž. přenesená",J341,0)</f>
        <v>0</v>
      </c>
      <c r="BI341" s="222">
        <f>IF(N341="nulová",J341,0)</f>
        <v>0</v>
      </c>
      <c r="BJ341" s="17" t="s">
        <v>8</v>
      </c>
      <c r="BK341" s="222">
        <f>ROUND(I341*H341,0)</f>
        <v>0</v>
      </c>
      <c r="BL341" s="17" t="s">
        <v>227</v>
      </c>
      <c r="BM341" s="221" t="s">
        <v>676</v>
      </c>
    </row>
    <row r="342" s="2" customFormat="1" ht="24.15" customHeight="1">
      <c r="A342" s="38"/>
      <c r="B342" s="39"/>
      <c r="C342" s="211" t="s">
        <v>677</v>
      </c>
      <c r="D342" s="211" t="s">
        <v>144</v>
      </c>
      <c r="E342" s="212" t="s">
        <v>678</v>
      </c>
      <c r="F342" s="213" t="s">
        <v>609</v>
      </c>
      <c r="G342" s="214" t="s">
        <v>553</v>
      </c>
      <c r="H342" s="215">
        <v>1</v>
      </c>
      <c r="I342" s="216"/>
      <c r="J342" s="215">
        <f>ROUND(I342*H342,0)</f>
        <v>0</v>
      </c>
      <c r="K342" s="213" t="s">
        <v>1</v>
      </c>
      <c r="L342" s="44"/>
      <c r="M342" s="217" t="s">
        <v>1</v>
      </c>
      <c r="N342" s="218" t="s">
        <v>42</v>
      </c>
      <c r="O342" s="91"/>
      <c r="P342" s="219">
        <f>O342*H342</f>
        <v>0</v>
      </c>
      <c r="Q342" s="219">
        <v>0</v>
      </c>
      <c r="R342" s="219">
        <f>Q342*H342</f>
        <v>0</v>
      </c>
      <c r="S342" s="219">
        <v>0</v>
      </c>
      <c r="T342" s="220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1" t="s">
        <v>227</v>
      </c>
      <c r="AT342" s="221" t="s">
        <v>144</v>
      </c>
      <c r="AU342" s="221" t="s">
        <v>305</v>
      </c>
      <c r="AY342" s="17" t="s">
        <v>141</v>
      </c>
      <c r="BE342" s="222">
        <f>IF(N342="základní",J342,0)</f>
        <v>0</v>
      </c>
      <c r="BF342" s="222">
        <f>IF(N342="snížená",J342,0)</f>
        <v>0</v>
      </c>
      <c r="BG342" s="222">
        <f>IF(N342="zákl. přenesená",J342,0)</f>
        <v>0</v>
      </c>
      <c r="BH342" s="222">
        <f>IF(N342="sníž. přenesená",J342,0)</f>
        <v>0</v>
      </c>
      <c r="BI342" s="222">
        <f>IF(N342="nulová",J342,0)</f>
        <v>0</v>
      </c>
      <c r="BJ342" s="17" t="s">
        <v>8</v>
      </c>
      <c r="BK342" s="222">
        <f>ROUND(I342*H342,0)</f>
        <v>0</v>
      </c>
      <c r="BL342" s="17" t="s">
        <v>227</v>
      </c>
      <c r="BM342" s="221" t="s">
        <v>679</v>
      </c>
    </row>
    <row r="343" s="2" customFormat="1" ht="24.15" customHeight="1">
      <c r="A343" s="38"/>
      <c r="B343" s="39"/>
      <c r="C343" s="211" t="s">
        <v>680</v>
      </c>
      <c r="D343" s="211" t="s">
        <v>144</v>
      </c>
      <c r="E343" s="212" t="s">
        <v>681</v>
      </c>
      <c r="F343" s="213" t="s">
        <v>682</v>
      </c>
      <c r="G343" s="214" t="s">
        <v>553</v>
      </c>
      <c r="H343" s="215">
        <v>2</v>
      </c>
      <c r="I343" s="216"/>
      <c r="J343" s="215">
        <f>ROUND(I343*H343,0)</f>
        <v>0</v>
      </c>
      <c r="K343" s="213" t="s">
        <v>1</v>
      </c>
      <c r="L343" s="44"/>
      <c r="M343" s="217" t="s">
        <v>1</v>
      </c>
      <c r="N343" s="218" t="s">
        <v>42</v>
      </c>
      <c r="O343" s="91"/>
      <c r="P343" s="219">
        <f>O343*H343</f>
        <v>0</v>
      </c>
      <c r="Q343" s="219">
        <v>0</v>
      </c>
      <c r="R343" s="219">
        <f>Q343*H343</f>
        <v>0</v>
      </c>
      <c r="S343" s="219">
        <v>0</v>
      </c>
      <c r="T343" s="220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1" t="s">
        <v>227</v>
      </c>
      <c r="AT343" s="221" t="s">
        <v>144</v>
      </c>
      <c r="AU343" s="221" t="s">
        <v>305</v>
      </c>
      <c r="AY343" s="17" t="s">
        <v>141</v>
      </c>
      <c r="BE343" s="222">
        <f>IF(N343="základní",J343,0)</f>
        <v>0</v>
      </c>
      <c r="BF343" s="222">
        <f>IF(N343="snížená",J343,0)</f>
        <v>0</v>
      </c>
      <c r="BG343" s="222">
        <f>IF(N343="zákl. přenesená",J343,0)</f>
        <v>0</v>
      </c>
      <c r="BH343" s="222">
        <f>IF(N343="sníž. přenesená",J343,0)</f>
        <v>0</v>
      </c>
      <c r="BI343" s="222">
        <f>IF(N343="nulová",J343,0)</f>
        <v>0</v>
      </c>
      <c r="BJ343" s="17" t="s">
        <v>8</v>
      </c>
      <c r="BK343" s="222">
        <f>ROUND(I343*H343,0)</f>
        <v>0</v>
      </c>
      <c r="BL343" s="17" t="s">
        <v>227</v>
      </c>
      <c r="BM343" s="221" t="s">
        <v>683</v>
      </c>
    </row>
    <row r="344" s="2" customFormat="1" ht="16.5" customHeight="1">
      <c r="A344" s="38"/>
      <c r="B344" s="39"/>
      <c r="C344" s="211" t="s">
        <v>684</v>
      </c>
      <c r="D344" s="211" t="s">
        <v>144</v>
      </c>
      <c r="E344" s="212" t="s">
        <v>685</v>
      </c>
      <c r="F344" s="213" t="s">
        <v>686</v>
      </c>
      <c r="G344" s="214" t="s">
        <v>553</v>
      </c>
      <c r="H344" s="215">
        <v>1</v>
      </c>
      <c r="I344" s="216"/>
      <c r="J344" s="215">
        <f>ROUND(I344*H344,0)</f>
        <v>0</v>
      </c>
      <c r="K344" s="213" t="s">
        <v>1</v>
      </c>
      <c r="L344" s="44"/>
      <c r="M344" s="217" t="s">
        <v>1</v>
      </c>
      <c r="N344" s="218" t="s">
        <v>42</v>
      </c>
      <c r="O344" s="91"/>
      <c r="P344" s="219">
        <f>O344*H344</f>
        <v>0</v>
      </c>
      <c r="Q344" s="219">
        <v>0</v>
      </c>
      <c r="R344" s="219">
        <f>Q344*H344</f>
        <v>0</v>
      </c>
      <c r="S344" s="219">
        <v>0</v>
      </c>
      <c r="T344" s="220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1" t="s">
        <v>227</v>
      </c>
      <c r="AT344" s="221" t="s">
        <v>144</v>
      </c>
      <c r="AU344" s="221" t="s">
        <v>305</v>
      </c>
      <c r="AY344" s="17" t="s">
        <v>141</v>
      </c>
      <c r="BE344" s="222">
        <f>IF(N344="základní",J344,0)</f>
        <v>0</v>
      </c>
      <c r="BF344" s="222">
        <f>IF(N344="snížená",J344,0)</f>
        <v>0</v>
      </c>
      <c r="BG344" s="222">
        <f>IF(N344="zákl. přenesená",J344,0)</f>
        <v>0</v>
      </c>
      <c r="BH344" s="222">
        <f>IF(N344="sníž. přenesená",J344,0)</f>
        <v>0</v>
      </c>
      <c r="BI344" s="222">
        <f>IF(N344="nulová",J344,0)</f>
        <v>0</v>
      </c>
      <c r="BJ344" s="17" t="s">
        <v>8</v>
      </c>
      <c r="BK344" s="222">
        <f>ROUND(I344*H344,0)</f>
        <v>0</v>
      </c>
      <c r="BL344" s="17" t="s">
        <v>227</v>
      </c>
      <c r="BM344" s="221" t="s">
        <v>687</v>
      </c>
    </row>
    <row r="345" s="2" customFormat="1" ht="24.15" customHeight="1">
      <c r="A345" s="38"/>
      <c r="B345" s="39"/>
      <c r="C345" s="211" t="s">
        <v>688</v>
      </c>
      <c r="D345" s="211" t="s">
        <v>144</v>
      </c>
      <c r="E345" s="212" t="s">
        <v>689</v>
      </c>
      <c r="F345" s="213" t="s">
        <v>690</v>
      </c>
      <c r="G345" s="214" t="s">
        <v>553</v>
      </c>
      <c r="H345" s="215">
        <v>1</v>
      </c>
      <c r="I345" s="216"/>
      <c r="J345" s="215">
        <f>ROUND(I345*H345,0)</f>
        <v>0</v>
      </c>
      <c r="K345" s="213" t="s">
        <v>1</v>
      </c>
      <c r="L345" s="44"/>
      <c r="M345" s="217" t="s">
        <v>1</v>
      </c>
      <c r="N345" s="218" t="s">
        <v>42</v>
      </c>
      <c r="O345" s="91"/>
      <c r="P345" s="219">
        <f>O345*H345</f>
        <v>0</v>
      </c>
      <c r="Q345" s="219">
        <v>0</v>
      </c>
      <c r="R345" s="219">
        <f>Q345*H345</f>
        <v>0</v>
      </c>
      <c r="S345" s="219">
        <v>0</v>
      </c>
      <c r="T345" s="220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21" t="s">
        <v>227</v>
      </c>
      <c r="AT345" s="221" t="s">
        <v>144</v>
      </c>
      <c r="AU345" s="221" t="s">
        <v>305</v>
      </c>
      <c r="AY345" s="17" t="s">
        <v>141</v>
      </c>
      <c r="BE345" s="222">
        <f>IF(N345="základní",J345,0)</f>
        <v>0</v>
      </c>
      <c r="BF345" s="222">
        <f>IF(N345="snížená",J345,0)</f>
        <v>0</v>
      </c>
      <c r="BG345" s="222">
        <f>IF(N345="zákl. přenesená",J345,0)</f>
        <v>0</v>
      </c>
      <c r="BH345" s="222">
        <f>IF(N345="sníž. přenesená",J345,0)</f>
        <v>0</v>
      </c>
      <c r="BI345" s="222">
        <f>IF(N345="nulová",J345,0)</f>
        <v>0</v>
      </c>
      <c r="BJ345" s="17" t="s">
        <v>8</v>
      </c>
      <c r="BK345" s="222">
        <f>ROUND(I345*H345,0)</f>
        <v>0</v>
      </c>
      <c r="BL345" s="17" t="s">
        <v>227</v>
      </c>
      <c r="BM345" s="221" t="s">
        <v>691</v>
      </c>
    </row>
    <row r="346" s="2" customFormat="1" ht="24.15" customHeight="1">
      <c r="A346" s="38"/>
      <c r="B346" s="39"/>
      <c r="C346" s="211" t="s">
        <v>692</v>
      </c>
      <c r="D346" s="211" t="s">
        <v>144</v>
      </c>
      <c r="E346" s="212" t="s">
        <v>693</v>
      </c>
      <c r="F346" s="213" t="s">
        <v>625</v>
      </c>
      <c r="G346" s="214" t="s">
        <v>626</v>
      </c>
      <c r="H346" s="215">
        <v>3</v>
      </c>
      <c r="I346" s="216"/>
      <c r="J346" s="215">
        <f>ROUND(I346*H346,0)</f>
        <v>0</v>
      </c>
      <c r="K346" s="213" t="s">
        <v>1</v>
      </c>
      <c r="L346" s="44"/>
      <c r="M346" s="217" t="s">
        <v>1</v>
      </c>
      <c r="N346" s="218" t="s">
        <v>42</v>
      </c>
      <c r="O346" s="91"/>
      <c r="P346" s="219">
        <f>O346*H346</f>
        <v>0</v>
      </c>
      <c r="Q346" s="219">
        <v>0</v>
      </c>
      <c r="R346" s="219">
        <f>Q346*H346</f>
        <v>0</v>
      </c>
      <c r="S346" s="219">
        <v>0</v>
      </c>
      <c r="T346" s="220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1" t="s">
        <v>227</v>
      </c>
      <c r="AT346" s="221" t="s">
        <v>144</v>
      </c>
      <c r="AU346" s="221" t="s">
        <v>305</v>
      </c>
      <c r="AY346" s="17" t="s">
        <v>141</v>
      </c>
      <c r="BE346" s="222">
        <f>IF(N346="základní",J346,0)</f>
        <v>0</v>
      </c>
      <c r="BF346" s="222">
        <f>IF(N346="snížená",J346,0)</f>
        <v>0</v>
      </c>
      <c r="BG346" s="222">
        <f>IF(N346="zákl. přenesená",J346,0)</f>
        <v>0</v>
      </c>
      <c r="BH346" s="222">
        <f>IF(N346="sníž. přenesená",J346,0)</f>
        <v>0</v>
      </c>
      <c r="BI346" s="222">
        <f>IF(N346="nulová",J346,0)</f>
        <v>0</v>
      </c>
      <c r="BJ346" s="17" t="s">
        <v>8</v>
      </c>
      <c r="BK346" s="222">
        <f>ROUND(I346*H346,0)</f>
        <v>0</v>
      </c>
      <c r="BL346" s="17" t="s">
        <v>227</v>
      </c>
      <c r="BM346" s="221" t="s">
        <v>694</v>
      </c>
    </row>
    <row r="347" s="2" customFormat="1" ht="16.5" customHeight="1">
      <c r="A347" s="38"/>
      <c r="B347" s="39"/>
      <c r="C347" s="211" t="s">
        <v>695</v>
      </c>
      <c r="D347" s="211" t="s">
        <v>144</v>
      </c>
      <c r="E347" s="212" t="s">
        <v>696</v>
      </c>
      <c r="F347" s="213" t="s">
        <v>697</v>
      </c>
      <c r="G347" s="214" t="s">
        <v>631</v>
      </c>
      <c r="H347" s="215">
        <v>1</v>
      </c>
      <c r="I347" s="216"/>
      <c r="J347" s="215">
        <f>ROUND(I347*H347,0)</f>
        <v>0</v>
      </c>
      <c r="K347" s="213" t="s">
        <v>1</v>
      </c>
      <c r="L347" s="44"/>
      <c r="M347" s="217" t="s">
        <v>1</v>
      </c>
      <c r="N347" s="218" t="s">
        <v>42</v>
      </c>
      <c r="O347" s="91"/>
      <c r="P347" s="219">
        <f>O347*H347</f>
        <v>0</v>
      </c>
      <c r="Q347" s="219">
        <v>0</v>
      </c>
      <c r="R347" s="219">
        <f>Q347*H347</f>
        <v>0</v>
      </c>
      <c r="S347" s="219">
        <v>0</v>
      </c>
      <c r="T347" s="220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1" t="s">
        <v>227</v>
      </c>
      <c r="AT347" s="221" t="s">
        <v>144</v>
      </c>
      <c r="AU347" s="221" t="s">
        <v>305</v>
      </c>
      <c r="AY347" s="17" t="s">
        <v>141</v>
      </c>
      <c r="BE347" s="222">
        <f>IF(N347="základní",J347,0)</f>
        <v>0</v>
      </c>
      <c r="BF347" s="222">
        <f>IF(N347="snížená",J347,0)</f>
        <v>0</v>
      </c>
      <c r="BG347" s="222">
        <f>IF(N347="zákl. přenesená",J347,0)</f>
        <v>0</v>
      </c>
      <c r="BH347" s="222">
        <f>IF(N347="sníž. přenesená",J347,0)</f>
        <v>0</v>
      </c>
      <c r="BI347" s="222">
        <f>IF(N347="nulová",J347,0)</f>
        <v>0</v>
      </c>
      <c r="BJ347" s="17" t="s">
        <v>8</v>
      </c>
      <c r="BK347" s="222">
        <f>ROUND(I347*H347,0)</f>
        <v>0</v>
      </c>
      <c r="BL347" s="17" t="s">
        <v>227</v>
      </c>
      <c r="BM347" s="221" t="s">
        <v>698</v>
      </c>
    </row>
    <row r="348" s="12" customFormat="1" ht="20.88" customHeight="1">
      <c r="A348" s="12"/>
      <c r="B348" s="195"/>
      <c r="C348" s="196"/>
      <c r="D348" s="197" t="s">
        <v>76</v>
      </c>
      <c r="E348" s="209" t="s">
        <v>699</v>
      </c>
      <c r="F348" s="209" t="s">
        <v>700</v>
      </c>
      <c r="G348" s="196"/>
      <c r="H348" s="196"/>
      <c r="I348" s="199"/>
      <c r="J348" s="210">
        <f>BK348</f>
        <v>0</v>
      </c>
      <c r="K348" s="196"/>
      <c r="L348" s="201"/>
      <c r="M348" s="202"/>
      <c r="N348" s="203"/>
      <c r="O348" s="203"/>
      <c r="P348" s="204">
        <f>SUM(P349:P350)</f>
        <v>0</v>
      </c>
      <c r="Q348" s="203"/>
      <c r="R348" s="204">
        <f>SUM(R349:R350)</f>
        <v>0</v>
      </c>
      <c r="S348" s="203"/>
      <c r="T348" s="205">
        <f>SUM(T349:T350)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06" t="s">
        <v>83</v>
      </c>
      <c r="AT348" s="207" t="s">
        <v>76</v>
      </c>
      <c r="AU348" s="207" t="s">
        <v>83</v>
      </c>
      <c r="AY348" s="206" t="s">
        <v>141</v>
      </c>
      <c r="BK348" s="208">
        <f>SUM(BK349:BK350)</f>
        <v>0</v>
      </c>
    </row>
    <row r="349" s="2" customFormat="1" ht="21.75" customHeight="1">
      <c r="A349" s="38"/>
      <c r="B349" s="39"/>
      <c r="C349" s="211" t="s">
        <v>701</v>
      </c>
      <c r="D349" s="211" t="s">
        <v>144</v>
      </c>
      <c r="E349" s="212" t="s">
        <v>702</v>
      </c>
      <c r="F349" s="213" t="s">
        <v>703</v>
      </c>
      <c r="G349" s="214" t="s">
        <v>553</v>
      </c>
      <c r="H349" s="215">
        <v>12</v>
      </c>
      <c r="I349" s="216"/>
      <c r="J349" s="215">
        <f>ROUND(I349*H349,0)</f>
        <v>0</v>
      </c>
      <c r="K349" s="213" t="s">
        <v>1</v>
      </c>
      <c r="L349" s="44"/>
      <c r="M349" s="217" t="s">
        <v>1</v>
      </c>
      <c r="N349" s="218" t="s">
        <v>42</v>
      </c>
      <c r="O349" s="91"/>
      <c r="P349" s="219">
        <f>O349*H349</f>
        <v>0</v>
      </c>
      <c r="Q349" s="219">
        <v>0</v>
      </c>
      <c r="R349" s="219">
        <f>Q349*H349</f>
        <v>0</v>
      </c>
      <c r="S349" s="219">
        <v>0</v>
      </c>
      <c r="T349" s="220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1" t="s">
        <v>227</v>
      </c>
      <c r="AT349" s="221" t="s">
        <v>144</v>
      </c>
      <c r="AU349" s="221" t="s">
        <v>305</v>
      </c>
      <c r="AY349" s="17" t="s">
        <v>141</v>
      </c>
      <c r="BE349" s="222">
        <f>IF(N349="základní",J349,0)</f>
        <v>0</v>
      </c>
      <c r="BF349" s="222">
        <f>IF(N349="snížená",J349,0)</f>
        <v>0</v>
      </c>
      <c r="BG349" s="222">
        <f>IF(N349="zákl. přenesená",J349,0)</f>
        <v>0</v>
      </c>
      <c r="BH349" s="222">
        <f>IF(N349="sníž. přenesená",J349,0)</f>
        <v>0</v>
      </c>
      <c r="BI349" s="222">
        <f>IF(N349="nulová",J349,0)</f>
        <v>0</v>
      </c>
      <c r="BJ349" s="17" t="s">
        <v>8</v>
      </c>
      <c r="BK349" s="222">
        <f>ROUND(I349*H349,0)</f>
        <v>0</v>
      </c>
      <c r="BL349" s="17" t="s">
        <v>227</v>
      </c>
      <c r="BM349" s="221" t="s">
        <v>704</v>
      </c>
    </row>
    <row r="350" s="2" customFormat="1" ht="21.75" customHeight="1">
      <c r="A350" s="38"/>
      <c r="B350" s="39"/>
      <c r="C350" s="211" t="s">
        <v>705</v>
      </c>
      <c r="D350" s="211" t="s">
        <v>144</v>
      </c>
      <c r="E350" s="212" t="s">
        <v>706</v>
      </c>
      <c r="F350" s="213" t="s">
        <v>707</v>
      </c>
      <c r="G350" s="214" t="s">
        <v>553</v>
      </c>
      <c r="H350" s="215">
        <v>12</v>
      </c>
      <c r="I350" s="216"/>
      <c r="J350" s="215">
        <f>ROUND(I350*H350,0)</f>
        <v>0</v>
      </c>
      <c r="K350" s="213" t="s">
        <v>1</v>
      </c>
      <c r="L350" s="44"/>
      <c r="M350" s="217" t="s">
        <v>1</v>
      </c>
      <c r="N350" s="218" t="s">
        <v>42</v>
      </c>
      <c r="O350" s="91"/>
      <c r="P350" s="219">
        <f>O350*H350</f>
        <v>0</v>
      </c>
      <c r="Q350" s="219">
        <v>0</v>
      </c>
      <c r="R350" s="219">
        <f>Q350*H350</f>
        <v>0</v>
      </c>
      <c r="S350" s="219">
        <v>0</v>
      </c>
      <c r="T350" s="220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21" t="s">
        <v>227</v>
      </c>
      <c r="AT350" s="221" t="s">
        <v>144</v>
      </c>
      <c r="AU350" s="221" t="s">
        <v>305</v>
      </c>
      <c r="AY350" s="17" t="s">
        <v>141</v>
      </c>
      <c r="BE350" s="222">
        <f>IF(N350="základní",J350,0)</f>
        <v>0</v>
      </c>
      <c r="BF350" s="222">
        <f>IF(N350="snížená",J350,0)</f>
        <v>0</v>
      </c>
      <c r="BG350" s="222">
        <f>IF(N350="zákl. přenesená",J350,0)</f>
        <v>0</v>
      </c>
      <c r="BH350" s="222">
        <f>IF(N350="sníž. přenesená",J350,0)</f>
        <v>0</v>
      </c>
      <c r="BI350" s="222">
        <f>IF(N350="nulová",J350,0)</f>
        <v>0</v>
      </c>
      <c r="BJ350" s="17" t="s">
        <v>8</v>
      </c>
      <c r="BK350" s="222">
        <f>ROUND(I350*H350,0)</f>
        <v>0</v>
      </c>
      <c r="BL350" s="17" t="s">
        <v>227</v>
      </c>
      <c r="BM350" s="221" t="s">
        <v>708</v>
      </c>
    </row>
    <row r="351" s="12" customFormat="1" ht="22.8" customHeight="1">
      <c r="A351" s="12"/>
      <c r="B351" s="195"/>
      <c r="C351" s="196"/>
      <c r="D351" s="197" t="s">
        <v>76</v>
      </c>
      <c r="E351" s="209" t="s">
        <v>709</v>
      </c>
      <c r="F351" s="209" t="s">
        <v>710</v>
      </c>
      <c r="G351" s="196"/>
      <c r="H351" s="196"/>
      <c r="I351" s="199"/>
      <c r="J351" s="210">
        <f>BK351</f>
        <v>0</v>
      </c>
      <c r="K351" s="196"/>
      <c r="L351" s="201"/>
      <c r="M351" s="202"/>
      <c r="N351" s="203"/>
      <c r="O351" s="203"/>
      <c r="P351" s="204">
        <f>P352+P356+P367+P370+P389+P392+P414+P416</f>
        <v>0</v>
      </c>
      <c r="Q351" s="203"/>
      <c r="R351" s="204">
        <f>R352+R356+R367+R370+R389+R392+R414+R416</f>
        <v>0</v>
      </c>
      <c r="S351" s="203"/>
      <c r="T351" s="205">
        <f>T352+T356+T367+T370+T389+T392+T414+T416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06" t="s">
        <v>83</v>
      </c>
      <c r="AT351" s="207" t="s">
        <v>76</v>
      </c>
      <c r="AU351" s="207" t="s">
        <v>8</v>
      </c>
      <c r="AY351" s="206" t="s">
        <v>141</v>
      </c>
      <c r="BK351" s="208">
        <f>BK352+BK356+BK367+BK370+BK389+BK392+BK414+BK416</f>
        <v>0</v>
      </c>
    </row>
    <row r="352" s="12" customFormat="1" ht="20.88" customHeight="1">
      <c r="A352" s="12"/>
      <c r="B352" s="195"/>
      <c r="C352" s="196"/>
      <c r="D352" s="197" t="s">
        <v>76</v>
      </c>
      <c r="E352" s="209" t="s">
        <v>711</v>
      </c>
      <c r="F352" s="209" t="s">
        <v>712</v>
      </c>
      <c r="G352" s="196"/>
      <c r="H352" s="196"/>
      <c r="I352" s="199"/>
      <c r="J352" s="210">
        <f>BK352</f>
        <v>0</v>
      </c>
      <c r="K352" s="196"/>
      <c r="L352" s="201"/>
      <c r="M352" s="202"/>
      <c r="N352" s="203"/>
      <c r="O352" s="203"/>
      <c r="P352" s="204">
        <f>SUM(P353:P355)</f>
        <v>0</v>
      </c>
      <c r="Q352" s="203"/>
      <c r="R352" s="204">
        <f>SUM(R353:R355)</f>
        <v>0</v>
      </c>
      <c r="S352" s="203"/>
      <c r="T352" s="205">
        <f>SUM(T353:T355)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06" t="s">
        <v>83</v>
      </c>
      <c r="AT352" s="207" t="s">
        <v>76</v>
      </c>
      <c r="AU352" s="207" t="s">
        <v>83</v>
      </c>
      <c r="AY352" s="206" t="s">
        <v>141</v>
      </c>
      <c r="BK352" s="208">
        <f>SUM(BK353:BK355)</f>
        <v>0</v>
      </c>
    </row>
    <row r="353" s="2" customFormat="1" ht="16.5" customHeight="1">
      <c r="A353" s="38"/>
      <c r="B353" s="39"/>
      <c r="C353" s="211" t="s">
        <v>713</v>
      </c>
      <c r="D353" s="211" t="s">
        <v>144</v>
      </c>
      <c r="E353" s="212" t="s">
        <v>714</v>
      </c>
      <c r="F353" s="213" t="s">
        <v>715</v>
      </c>
      <c r="G353" s="214" t="s">
        <v>553</v>
      </c>
      <c r="H353" s="215">
        <v>3</v>
      </c>
      <c r="I353" s="216"/>
      <c r="J353" s="215">
        <f>ROUND(I353*H353,0)</f>
        <v>0</v>
      </c>
      <c r="K353" s="213" t="s">
        <v>1</v>
      </c>
      <c r="L353" s="44"/>
      <c r="M353" s="217" t="s">
        <v>1</v>
      </c>
      <c r="N353" s="218" t="s">
        <v>42</v>
      </c>
      <c r="O353" s="91"/>
      <c r="P353" s="219">
        <f>O353*H353</f>
        <v>0</v>
      </c>
      <c r="Q353" s="219">
        <v>0</v>
      </c>
      <c r="R353" s="219">
        <f>Q353*H353</f>
        <v>0</v>
      </c>
      <c r="S353" s="219">
        <v>0</v>
      </c>
      <c r="T353" s="220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1" t="s">
        <v>227</v>
      </c>
      <c r="AT353" s="221" t="s">
        <v>144</v>
      </c>
      <c r="AU353" s="221" t="s">
        <v>305</v>
      </c>
      <c r="AY353" s="17" t="s">
        <v>141</v>
      </c>
      <c r="BE353" s="222">
        <f>IF(N353="základní",J353,0)</f>
        <v>0</v>
      </c>
      <c r="BF353" s="222">
        <f>IF(N353="snížená",J353,0)</f>
        <v>0</v>
      </c>
      <c r="BG353" s="222">
        <f>IF(N353="zákl. přenesená",J353,0)</f>
        <v>0</v>
      </c>
      <c r="BH353" s="222">
        <f>IF(N353="sníž. přenesená",J353,0)</f>
        <v>0</v>
      </c>
      <c r="BI353" s="222">
        <f>IF(N353="nulová",J353,0)</f>
        <v>0</v>
      </c>
      <c r="BJ353" s="17" t="s">
        <v>8</v>
      </c>
      <c r="BK353" s="222">
        <f>ROUND(I353*H353,0)</f>
        <v>0</v>
      </c>
      <c r="BL353" s="17" t="s">
        <v>227</v>
      </c>
      <c r="BM353" s="221" t="s">
        <v>716</v>
      </c>
    </row>
    <row r="354" s="2" customFormat="1" ht="24.15" customHeight="1">
      <c r="A354" s="38"/>
      <c r="B354" s="39"/>
      <c r="C354" s="211" t="s">
        <v>717</v>
      </c>
      <c r="D354" s="211" t="s">
        <v>144</v>
      </c>
      <c r="E354" s="212" t="s">
        <v>718</v>
      </c>
      <c r="F354" s="213" t="s">
        <v>719</v>
      </c>
      <c r="G354" s="214" t="s">
        <v>553</v>
      </c>
      <c r="H354" s="215">
        <v>1</v>
      </c>
      <c r="I354" s="216"/>
      <c r="J354" s="215">
        <f>ROUND(I354*H354,0)</f>
        <v>0</v>
      </c>
      <c r="K354" s="213" t="s">
        <v>1</v>
      </c>
      <c r="L354" s="44"/>
      <c r="M354" s="217" t="s">
        <v>1</v>
      </c>
      <c r="N354" s="218" t="s">
        <v>42</v>
      </c>
      <c r="O354" s="91"/>
      <c r="P354" s="219">
        <f>O354*H354</f>
        <v>0</v>
      </c>
      <c r="Q354" s="219">
        <v>0</v>
      </c>
      <c r="R354" s="219">
        <f>Q354*H354</f>
        <v>0</v>
      </c>
      <c r="S354" s="219">
        <v>0</v>
      </c>
      <c r="T354" s="220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1" t="s">
        <v>227</v>
      </c>
      <c r="AT354" s="221" t="s">
        <v>144</v>
      </c>
      <c r="AU354" s="221" t="s">
        <v>305</v>
      </c>
      <c r="AY354" s="17" t="s">
        <v>141</v>
      </c>
      <c r="BE354" s="222">
        <f>IF(N354="základní",J354,0)</f>
        <v>0</v>
      </c>
      <c r="BF354" s="222">
        <f>IF(N354="snížená",J354,0)</f>
        <v>0</v>
      </c>
      <c r="BG354" s="222">
        <f>IF(N354="zákl. přenesená",J354,0)</f>
        <v>0</v>
      </c>
      <c r="BH354" s="222">
        <f>IF(N354="sníž. přenesená",J354,0)</f>
        <v>0</v>
      </c>
      <c r="BI354" s="222">
        <f>IF(N354="nulová",J354,0)</f>
        <v>0</v>
      </c>
      <c r="BJ354" s="17" t="s">
        <v>8</v>
      </c>
      <c r="BK354" s="222">
        <f>ROUND(I354*H354,0)</f>
        <v>0</v>
      </c>
      <c r="BL354" s="17" t="s">
        <v>227</v>
      </c>
      <c r="BM354" s="221" t="s">
        <v>720</v>
      </c>
    </row>
    <row r="355" s="2" customFormat="1" ht="16.5" customHeight="1">
      <c r="A355" s="38"/>
      <c r="B355" s="39"/>
      <c r="C355" s="211" t="s">
        <v>721</v>
      </c>
      <c r="D355" s="211" t="s">
        <v>144</v>
      </c>
      <c r="E355" s="212" t="s">
        <v>722</v>
      </c>
      <c r="F355" s="213" t="s">
        <v>723</v>
      </c>
      <c r="G355" s="214" t="s">
        <v>553</v>
      </c>
      <c r="H355" s="215">
        <v>1</v>
      </c>
      <c r="I355" s="216"/>
      <c r="J355" s="215">
        <f>ROUND(I355*H355,0)</f>
        <v>0</v>
      </c>
      <c r="K355" s="213" t="s">
        <v>1</v>
      </c>
      <c r="L355" s="44"/>
      <c r="M355" s="217" t="s">
        <v>1</v>
      </c>
      <c r="N355" s="218" t="s">
        <v>42</v>
      </c>
      <c r="O355" s="91"/>
      <c r="P355" s="219">
        <f>O355*H355</f>
        <v>0</v>
      </c>
      <c r="Q355" s="219">
        <v>0</v>
      </c>
      <c r="R355" s="219">
        <f>Q355*H355</f>
        <v>0</v>
      </c>
      <c r="S355" s="219">
        <v>0</v>
      </c>
      <c r="T355" s="220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1" t="s">
        <v>227</v>
      </c>
      <c r="AT355" s="221" t="s">
        <v>144</v>
      </c>
      <c r="AU355" s="221" t="s">
        <v>305</v>
      </c>
      <c r="AY355" s="17" t="s">
        <v>141</v>
      </c>
      <c r="BE355" s="222">
        <f>IF(N355="základní",J355,0)</f>
        <v>0</v>
      </c>
      <c r="BF355" s="222">
        <f>IF(N355="snížená",J355,0)</f>
        <v>0</v>
      </c>
      <c r="BG355" s="222">
        <f>IF(N355="zákl. přenesená",J355,0)</f>
        <v>0</v>
      </c>
      <c r="BH355" s="222">
        <f>IF(N355="sníž. přenesená",J355,0)</f>
        <v>0</v>
      </c>
      <c r="BI355" s="222">
        <f>IF(N355="nulová",J355,0)</f>
        <v>0</v>
      </c>
      <c r="BJ355" s="17" t="s">
        <v>8</v>
      </c>
      <c r="BK355" s="222">
        <f>ROUND(I355*H355,0)</f>
        <v>0</v>
      </c>
      <c r="BL355" s="17" t="s">
        <v>227</v>
      </c>
      <c r="BM355" s="221" t="s">
        <v>724</v>
      </c>
    </row>
    <row r="356" s="12" customFormat="1" ht="20.88" customHeight="1">
      <c r="A356" s="12"/>
      <c r="B356" s="195"/>
      <c r="C356" s="196"/>
      <c r="D356" s="197" t="s">
        <v>76</v>
      </c>
      <c r="E356" s="209" t="s">
        <v>725</v>
      </c>
      <c r="F356" s="209" t="s">
        <v>726</v>
      </c>
      <c r="G356" s="196"/>
      <c r="H356" s="196"/>
      <c r="I356" s="199"/>
      <c r="J356" s="210">
        <f>BK356</f>
        <v>0</v>
      </c>
      <c r="K356" s="196"/>
      <c r="L356" s="201"/>
      <c r="M356" s="202"/>
      <c r="N356" s="203"/>
      <c r="O356" s="203"/>
      <c r="P356" s="204">
        <f>SUM(P357:P366)</f>
        <v>0</v>
      </c>
      <c r="Q356" s="203"/>
      <c r="R356" s="204">
        <f>SUM(R357:R366)</f>
        <v>0</v>
      </c>
      <c r="S356" s="203"/>
      <c r="T356" s="205">
        <f>SUM(T357:T366)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06" t="s">
        <v>83</v>
      </c>
      <c r="AT356" s="207" t="s">
        <v>76</v>
      </c>
      <c r="AU356" s="207" t="s">
        <v>83</v>
      </c>
      <c r="AY356" s="206" t="s">
        <v>141</v>
      </c>
      <c r="BK356" s="208">
        <f>SUM(BK357:BK366)</f>
        <v>0</v>
      </c>
    </row>
    <row r="357" s="2" customFormat="1" ht="24.15" customHeight="1">
      <c r="A357" s="38"/>
      <c r="B357" s="39"/>
      <c r="C357" s="211" t="s">
        <v>727</v>
      </c>
      <c r="D357" s="211" t="s">
        <v>144</v>
      </c>
      <c r="E357" s="212" t="s">
        <v>728</v>
      </c>
      <c r="F357" s="213" t="s">
        <v>729</v>
      </c>
      <c r="G357" s="214" t="s">
        <v>553</v>
      </c>
      <c r="H357" s="215">
        <v>1</v>
      </c>
      <c r="I357" s="216"/>
      <c r="J357" s="215">
        <f>ROUND(I357*H357,0)</f>
        <v>0</v>
      </c>
      <c r="K357" s="213" t="s">
        <v>1</v>
      </c>
      <c r="L357" s="44"/>
      <c r="M357" s="217" t="s">
        <v>1</v>
      </c>
      <c r="N357" s="218" t="s">
        <v>42</v>
      </c>
      <c r="O357" s="91"/>
      <c r="P357" s="219">
        <f>O357*H357</f>
        <v>0</v>
      </c>
      <c r="Q357" s="219">
        <v>0</v>
      </c>
      <c r="R357" s="219">
        <f>Q357*H357</f>
        <v>0</v>
      </c>
      <c r="S357" s="219">
        <v>0</v>
      </c>
      <c r="T357" s="220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1" t="s">
        <v>227</v>
      </c>
      <c r="AT357" s="221" t="s">
        <v>144</v>
      </c>
      <c r="AU357" s="221" t="s">
        <v>305</v>
      </c>
      <c r="AY357" s="17" t="s">
        <v>141</v>
      </c>
      <c r="BE357" s="222">
        <f>IF(N357="základní",J357,0)</f>
        <v>0</v>
      </c>
      <c r="BF357" s="222">
        <f>IF(N357="snížená",J357,0)</f>
        <v>0</v>
      </c>
      <c r="BG357" s="222">
        <f>IF(N357="zákl. přenesená",J357,0)</f>
        <v>0</v>
      </c>
      <c r="BH357" s="222">
        <f>IF(N357="sníž. přenesená",J357,0)</f>
        <v>0</v>
      </c>
      <c r="BI357" s="222">
        <f>IF(N357="nulová",J357,0)</f>
        <v>0</v>
      </c>
      <c r="BJ357" s="17" t="s">
        <v>8</v>
      </c>
      <c r="BK357" s="222">
        <f>ROUND(I357*H357,0)</f>
        <v>0</v>
      </c>
      <c r="BL357" s="17" t="s">
        <v>227</v>
      </c>
      <c r="BM357" s="221" t="s">
        <v>730</v>
      </c>
    </row>
    <row r="358" s="2" customFormat="1" ht="33" customHeight="1">
      <c r="A358" s="38"/>
      <c r="B358" s="39"/>
      <c r="C358" s="211" t="s">
        <v>731</v>
      </c>
      <c r="D358" s="211" t="s">
        <v>144</v>
      </c>
      <c r="E358" s="212" t="s">
        <v>732</v>
      </c>
      <c r="F358" s="213" t="s">
        <v>733</v>
      </c>
      <c r="G358" s="214" t="s">
        <v>553</v>
      </c>
      <c r="H358" s="215">
        <v>1</v>
      </c>
      <c r="I358" s="216"/>
      <c r="J358" s="215">
        <f>ROUND(I358*H358,0)</f>
        <v>0</v>
      </c>
      <c r="K358" s="213" t="s">
        <v>1</v>
      </c>
      <c r="L358" s="44"/>
      <c r="M358" s="217" t="s">
        <v>1</v>
      </c>
      <c r="N358" s="218" t="s">
        <v>42</v>
      </c>
      <c r="O358" s="91"/>
      <c r="P358" s="219">
        <f>O358*H358</f>
        <v>0</v>
      </c>
      <c r="Q358" s="219">
        <v>0</v>
      </c>
      <c r="R358" s="219">
        <f>Q358*H358</f>
        <v>0</v>
      </c>
      <c r="S358" s="219">
        <v>0</v>
      </c>
      <c r="T358" s="220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1" t="s">
        <v>227</v>
      </c>
      <c r="AT358" s="221" t="s">
        <v>144</v>
      </c>
      <c r="AU358" s="221" t="s">
        <v>305</v>
      </c>
      <c r="AY358" s="17" t="s">
        <v>141</v>
      </c>
      <c r="BE358" s="222">
        <f>IF(N358="základní",J358,0)</f>
        <v>0</v>
      </c>
      <c r="BF358" s="222">
        <f>IF(N358="snížená",J358,0)</f>
        <v>0</v>
      </c>
      <c r="BG358" s="222">
        <f>IF(N358="zákl. přenesená",J358,0)</f>
        <v>0</v>
      </c>
      <c r="BH358" s="222">
        <f>IF(N358="sníž. přenesená",J358,0)</f>
        <v>0</v>
      </c>
      <c r="BI358" s="222">
        <f>IF(N358="nulová",J358,0)</f>
        <v>0</v>
      </c>
      <c r="BJ358" s="17" t="s">
        <v>8</v>
      </c>
      <c r="BK358" s="222">
        <f>ROUND(I358*H358,0)</f>
        <v>0</v>
      </c>
      <c r="BL358" s="17" t="s">
        <v>227</v>
      </c>
      <c r="BM358" s="221" t="s">
        <v>734</v>
      </c>
    </row>
    <row r="359" s="2" customFormat="1" ht="24.15" customHeight="1">
      <c r="A359" s="38"/>
      <c r="B359" s="39"/>
      <c r="C359" s="211" t="s">
        <v>735</v>
      </c>
      <c r="D359" s="211" t="s">
        <v>144</v>
      </c>
      <c r="E359" s="212" t="s">
        <v>736</v>
      </c>
      <c r="F359" s="213" t="s">
        <v>737</v>
      </c>
      <c r="G359" s="214" t="s">
        <v>553</v>
      </c>
      <c r="H359" s="215">
        <v>2</v>
      </c>
      <c r="I359" s="216"/>
      <c r="J359" s="215">
        <f>ROUND(I359*H359,0)</f>
        <v>0</v>
      </c>
      <c r="K359" s="213" t="s">
        <v>1</v>
      </c>
      <c r="L359" s="44"/>
      <c r="M359" s="217" t="s">
        <v>1</v>
      </c>
      <c r="N359" s="218" t="s">
        <v>42</v>
      </c>
      <c r="O359" s="91"/>
      <c r="P359" s="219">
        <f>O359*H359</f>
        <v>0</v>
      </c>
      <c r="Q359" s="219">
        <v>0</v>
      </c>
      <c r="R359" s="219">
        <f>Q359*H359</f>
        <v>0</v>
      </c>
      <c r="S359" s="219">
        <v>0</v>
      </c>
      <c r="T359" s="220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1" t="s">
        <v>227</v>
      </c>
      <c r="AT359" s="221" t="s">
        <v>144</v>
      </c>
      <c r="AU359" s="221" t="s">
        <v>305</v>
      </c>
      <c r="AY359" s="17" t="s">
        <v>141</v>
      </c>
      <c r="BE359" s="222">
        <f>IF(N359="základní",J359,0)</f>
        <v>0</v>
      </c>
      <c r="BF359" s="222">
        <f>IF(N359="snížená",J359,0)</f>
        <v>0</v>
      </c>
      <c r="BG359" s="222">
        <f>IF(N359="zákl. přenesená",J359,0)</f>
        <v>0</v>
      </c>
      <c r="BH359" s="222">
        <f>IF(N359="sníž. přenesená",J359,0)</f>
        <v>0</v>
      </c>
      <c r="BI359" s="222">
        <f>IF(N359="nulová",J359,0)</f>
        <v>0</v>
      </c>
      <c r="BJ359" s="17" t="s">
        <v>8</v>
      </c>
      <c r="BK359" s="222">
        <f>ROUND(I359*H359,0)</f>
        <v>0</v>
      </c>
      <c r="BL359" s="17" t="s">
        <v>227</v>
      </c>
      <c r="BM359" s="221" t="s">
        <v>738</v>
      </c>
    </row>
    <row r="360" s="2" customFormat="1" ht="44.25" customHeight="1">
      <c r="A360" s="38"/>
      <c r="B360" s="39"/>
      <c r="C360" s="211" t="s">
        <v>739</v>
      </c>
      <c r="D360" s="211" t="s">
        <v>144</v>
      </c>
      <c r="E360" s="212" t="s">
        <v>740</v>
      </c>
      <c r="F360" s="213" t="s">
        <v>741</v>
      </c>
      <c r="G360" s="214" t="s">
        <v>553</v>
      </c>
      <c r="H360" s="215">
        <v>4</v>
      </c>
      <c r="I360" s="216"/>
      <c r="J360" s="215">
        <f>ROUND(I360*H360,0)</f>
        <v>0</v>
      </c>
      <c r="K360" s="213" t="s">
        <v>1</v>
      </c>
      <c r="L360" s="44"/>
      <c r="M360" s="217" t="s">
        <v>1</v>
      </c>
      <c r="N360" s="218" t="s">
        <v>42</v>
      </c>
      <c r="O360" s="91"/>
      <c r="P360" s="219">
        <f>O360*H360</f>
        <v>0</v>
      </c>
      <c r="Q360" s="219">
        <v>0</v>
      </c>
      <c r="R360" s="219">
        <f>Q360*H360</f>
        <v>0</v>
      </c>
      <c r="S360" s="219">
        <v>0</v>
      </c>
      <c r="T360" s="220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1" t="s">
        <v>227</v>
      </c>
      <c r="AT360" s="221" t="s">
        <v>144</v>
      </c>
      <c r="AU360" s="221" t="s">
        <v>305</v>
      </c>
      <c r="AY360" s="17" t="s">
        <v>141</v>
      </c>
      <c r="BE360" s="222">
        <f>IF(N360="základní",J360,0)</f>
        <v>0</v>
      </c>
      <c r="BF360" s="222">
        <f>IF(N360="snížená",J360,0)</f>
        <v>0</v>
      </c>
      <c r="BG360" s="222">
        <f>IF(N360="zákl. přenesená",J360,0)</f>
        <v>0</v>
      </c>
      <c r="BH360" s="222">
        <f>IF(N360="sníž. přenesená",J360,0)</f>
        <v>0</v>
      </c>
      <c r="BI360" s="222">
        <f>IF(N360="nulová",J360,0)</f>
        <v>0</v>
      </c>
      <c r="BJ360" s="17" t="s">
        <v>8</v>
      </c>
      <c r="BK360" s="222">
        <f>ROUND(I360*H360,0)</f>
        <v>0</v>
      </c>
      <c r="BL360" s="17" t="s">
        <v>227</v>
      </c>
      <c r="BM360" s="221" t="s">
        <v>742</v>
      </c>
    </row>
    <row r="361" s="2" customFormat="1" ht="16.5" customHeight="1">
      <c r="A361" s="38"/>
      <c r="B361" s="39"/>
      <c r="C361" s="211" t="s">
        <v>743</v>
      </c>
      <c r="D361" s="211" t="s">
        <v>144</v>
      </c>
      <c r="E361" s="212" t="s">
        <v>744</v>
      </c>
      <c r="F361" s="213" t="s">
        <v>745</v>
      </c>
      <c r="G361" s="214" t="s">
        <v>553</v>
      </c>
      <c r="H361" s="215">
        <v>2</v>
      </c>
      <c r="I361" s="216"/>
      <c r="J361" s="215">
        <f>ROUND(I361*H361,0)</f>
        <v>0</v>
      </c>
      <c r="K361" s="213" t="s">
        <v>1</v>
      </c>
      <c r="L361" s="44"/>
      <c r="M361" s="217" t="s">
        <v>1</v>
      </c>
      <c r="N361" s="218" t="s">
        <v>42</v>
      </c>
      <c r="O361" s="91"/>
      <c r="P361" s="219">
        <f>O361*H361</f>
        <v>0</v>
      </c>
      <c r="Q361" s="219">
        <v>0</v>
      </c>
      <c r="R361" s="219">
        <f>Q361*H361</f>
        <v>0</v>
      </c>
      <c r="S361" s="219">
        <v>0</v>
      </c>
      <c r="T361" s="220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21" t="s">
        <v>227</v>
      </c>
      <c r="AT361" s="221" t="s">
        <v>144</v>
      </c>
      <c r="AU361" s="221" t="s">
        <v>305</v>
      </c>
      <c r="AY361" s="17" t="s">
        <v>141</v>
      </c>
      <c r="BE361" s="222">
        <f>IF(N361="základní",J361,0)</f>
        <v>0</v>
      </c>
      <c r="BF361" s="222">
        <f>IF(N361="snížená",J361,0)</f>
        <v>0</v>
      </c>
      <c r="BG361" s="222">
        <f>IF(N361="zákl. přenesená",J361,0)</f>
        <v>0</v>
      </c>
      <c r="BH361" s="222">
        <f>IF(N361="sníž. přenesená",J361,0)</f>
        <v>0</v>
      </c>
      <c r="BI361" s="222">
        <f>IF(N361="nulová",J361,0)</f>
        <v>0</v>
      </c>
      <c r="BJ361" s="17" t="s">
        <v>8</v>
      </c>
      <c r="BK361" s="222">
        <f>ROUND(I361*H361,0)</f>
        <v>0</v>
      </c>
      <c r="BL361" s="17" t="s">
        <v>227</v>
      </c>
      <c r="BM361" s="221" t="s">
        <v>746</v>
      </c>
    </row>
    <row r="362" s="2" customFormat="1" ht="16.5" customHeight="1">
      <c r="A362" s="38"/>
      <c r="B362" s="39"/>
      <c r="C362" s="211" t="s">
        <v>747</v>
      </c>
      <c r="D362" s="211" t="s">
        <v>144</v>
      </c>
      <c r="E362" s="212" t="s">
        <v>748</v>
      </c>
      <c r="F362" s="213" t="s">
        <v>749</v>
      </c>
      <c r="G362" s="214" t="s">
        <v>553</v>
      </c>
      <c r="H362" s="215">
        <v>1</v>
      </c>
      <c r="I362" s="216"/>
      <c r="J362" s="215">
        <f>ROUND(I362*H362,0)</f>
        <v>0</v>
      </c>
      <c r="K362" s="213" t="s">
        <v>1</v>
      </c>
      <c r="L362" s="44"/>
      <c r="M362" s="217" t="s">
        <v>1</v>
      </c>
      <c r="N362" s="218" t="s">
        <v>42</v>
      </c>
      <c r="O362" s="91"/>
      <c r="P362" s="219">
        <f>O362*H362</f>
        <v>0</v>
      </c>
      <c r="Q362" s="219">
        <v>0</v>
      </c>
      <c r="R362" s="219">
        <f>Q362*H362</f>
        <v>0</v>
      </c>
      <c r="S362" s="219">
        <v>0</v>
      </c>
      <c r="T362" s="220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1" t="s">
        <v>227</v>
      </c>
      <c r="AT362" s="221" t="s">
        <v>144</v>
      </c>
      <c r="AU362" s="221" t="s">
        <v>305</v>
      </c>
      <c r="AY362" s="17" t="s">
        <v>141</v>
      </c>
      <c r="BE362" s="222">
        <f>IF(N362="základní",J362,0)</f>
        <v>0</v>
      </c>
      <c r="BF362" s="222">
        <f>IF(N362="snížená",J362,0)</f>
        <v>0</v>
      </c>
      <c r="BG362" s="222">
        <f>IF(N362="zákl. přenesená",J362,0)</f>
        <v>0</v>
      </c>
      <c r="BH362" s="222">
        <f>IF(N362="sníž. přenesená",J362,0)</f>
        <v>0</v>
      </c>
      <c r="BI362" s="222">
        <f>IF(N362="nulová",J362,0)</f>
        <v>0</v>
      </c>
      <c r="BJ362" s="17" t="s">
        <v>8</v>
      </c>
      <c r="BK362" s="222">
        <f>ROUND(I362*H362,0)</f>
        <v>0</v>
      </c>
      <c r="BL362" s="17" t="s">
        <v>227</v>
      </c>
      <c r="BM362" s="221" t="s">
        <v>750</v>
      </c>
    </row>
    <row r="363" s="2" customFormat="1" ht="16.5" customHeight="1">
      <c r="A363" s="38"/>
      <c r="B363" s="39"/>
      <c r="C363" s="211" t="s">
        <v>751</v>
      </c>
      <c r="D363" s="211" t="s">
        <v>144</v>
      </c>
      <c r="E363" s="212" t="s">
        <v>752</v>
      </c>
      <c r="F363" s="213" t="s">
        <v>753</v>
      </c>
      <c r="G363" s="214" t="s">
        <v>553</v>
      </c>
      <c r="H363" s="215">
        <v>1</v>
      </c>
      <c r="I363" s="216"/>
      <c r="J363" s="215">
        <f>ROUND(I363*H363,0)</f>
        <v>0</v>
      </c>
      <c r="K363" s="213" t="s">
        <v>1</v>
      </c>
      <c r="L363" s="44"/>
      <c r="M363" s="217" t="s">
        <v>1</v>
      </c>
      <c r="N363" s="218" t="s">
        <v>42</v>
      </c>
      <c r="O363" s="91"/>
      <c r="P363" s="219">
        <f>O363*H363</f>
        <v>0</v>
      </c>
      <c r="Q363" s="219">
        <v>0</v>
      </c>
      <c r="R363" s="219">
        <f>Q363*H363</f>
        <v>0</v>
      </c>
      <c r="S363" s="219">
        <v>0</v>
      </c>
      <c r="T363" s="220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1" t="s">
        <v>227</v>
      </c>
      <c r="AT363" s="221" t="s">
        <v>144</v>
      </c>
      <c r="AU363" s="221" t="s">
        <v>305</v>
      </c>
      <c r="AY363" s="17" t="s">
        <v>141</v>
      </c>
      <c r="BE363" s="222">
        <f>IF(N363="základní",J363,0)</f>
        <v>0</v>
      </c>
      <c r="BF363" s="222">
        <f>IF(N363="snížená",J363,0)</f>
        <v>0</v>
      </c>
      <c r="BG363" s="222">
        <f>IF(N363="zákl. přenesená",J363,0)</f>
        <v>0</v>
      </c>
      <c r="BH363" s="222">
        <f>IF(N363="sníž. přenesená",J363,0)</f>
        <v>0</v>
      </c>
      <c r="BI363" s="222">
        <f>IF(N363="nulová",J363,0)</f>
        <v>0</v>
      </c>
      <c r="BJ363" s="17" t="s">
        <v>8</v>
      </c>
      <c r="BK363" s="222">
        <f>ROUND(I363*H363,0)</f>
        <v>0</v>
      </c>
      <c r="BL363" s="17" t="s">
        <v>227</v>
      </c>
      <c r="BM363" s="221" t="s">
        <v>754</v>
      </c>
    </row>
    <row r="364" s="2" customFormat="1" ht="16.5" customHeight="1">
      <c r="A364" s="38"/>
      <c r="B364" s="39"/>
      <c r="C364" s="211" t="s">
        <v>755</v>
      </c>
      <c r="D364" s="211" t="s">
        <v>144</v>
      </c>
      <c r="E364" s="212" t="s">
        <v>756</v>
      </c>
      <c r="F364" s="213" t="s">
        <v>757</v>
      </c>
      <c r="G364" s="214" t="s">
        <v>553</v>
      </c>
      <c r="H364" s="215">
        <v>1</v>
      </c>
      <c r="I364" s="216"/>
      <c r="J364" s="215">
        <f>ROUND(I364*H364,0)</f>
        <v>0</v>
      </c>
      <c r="K364" s="213" t="s">
        <v>1</v>
      </c>
      <c r="L364" s="44"/>
      <c r="M364" s="217" t="s">
        <v>1</v>
      </c>
      <c r="N364" s="218" t="s">
        <v>42</v>
      </c>
      <c r="O364" s="91"/>
      <c r="P364" s="219">
        <f>O364*H364</f>
        <v>0</v>
      </c>
      <c r="Q364" s="219">
        <v>0</v>
      </c>
      <c r="R364" s="219">
        <f>Q364*H364</f>
        <v>0</v>
      </c>
      <c r="S364" s="219">
        <v>0</v>
      </c>
      <c r="T364" s="220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1" t="s">
        <v>227</v>
      </c>
      <c r="AT364" s="221" t="s">
        <v>144</v>
      </c>
      <c r="AU364" s="221" t="s">
        <v>305</v>
      </c>
      <c r="AY364" s="17" t="s">
        <v>141</v>
      </c>
      <c r="BE364" s="222">
        <f>IF(N364="základní",J364,0)</f>
        <v>0</v>
      </c>
      <c r="BF364" s="222">
        <f>IF(N364="snížená",J364,0)</f>
        <v>0</v>
      </c>
      <c r="BG364" s="222">
        <f>IF(N364="zákl. přenesená",J364,0)</f>
        <v>0</v>
      </c>
      <c r="BH364" s="222">
        <f>IF(N364="sníž. přenesená",J364,0)</f>
        <v>0</v>
      </c>
      <c r="BI364" s="222">
        <f>IF(N364="nulová",J364,0)</f>
        <v>0</v>
      </c>
      <c r="BJ364" s="17" t="s">
        <v>8</v>
      </c>
      <c r="BK364" s="222">
        <f>ROUND(I364*H364,0)</f>
        <v>0</v>
      </c>
      <c r="BL364" s="17" t="s">
        <v>227</v>
      </c>
      <c r="BM364" s="221" t="s">
        <v>758</v>
      </c>
    </row>
    <row r="365" s="2" customFormat="1" ht="16.5" customHeight="1">
      <c r="A365" s="38"/>
      <c r="B365" s="39"/>
      <c r="C365" s="211" t="s">
        <v>759</v>
      </c>
      <c r="D365" s="211" t="s">
        <v>144</v>
      </c>
      <c r="E365" s="212" t="s">
        <v>760</v>
      </c>
      <c r="F365" s="213" t="s">
        <v>761</v>
      </c>
      <c r="G365" s="214" t="s">
        <v>553</v>
      </c>
      <c r="H365" s="215">
        <v>1</v>
      </c>
      <c r="I365" s="216"/>
      <c r="J365" s="215">
        <f>ROUND(I365*H365,0)</f>
        <v>0</v>
      </c>
      <c r="K365" s="213" t="s">
        <v>1</v>
      </c>
      <c r="L365" s="44"/>
      <c r="M365" s="217" t="s">
        <v>1</v>
      </c>
      <c r="N365" s="218" t="s">
        <v>42</v>
      </c>
      <c r="O365" s="91"/>
      <c r="P365" s="219">
        <f>O365*H365</f>
        <v>0</v>
      </c>
      <c r="Q365" s="219">
        <v>0</v>
      </c>
      <c r="R365" s="219">
        <f>Q365*H365</f>
        <v>0</v>
      </c>
      <c r="S365" s="219">
        <v>0</v>
      </c>
      <c r="T365" s="220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1" t="s">
        <v>227</v>
      </c>
      <c r="AT365" s="221" t="s">
        <v>144</v>
      </c>
      <c r="AU365" s="221" t="s">
        <v>305</v>
      </c>
      <c r="AY365" s="17" t="s">
        <v>141</v>
      </c>
      <c r="BE365" s="222">
        <f>IF(N365="základní",J365,0)</f>
        <v>0</v>
      </c>
      <c r="BF365" s="222">
        <f>IF(N365="snížená",J365,0)</f>
        <v>0</v>
      </c>
      <c r="BG365" s="222">
        <f>IF(N365="zákl. přenesená",J365,0)</f>
        <v>0</v>
      </c>
      <c r="BH365" s="222">
        <f>IF(N365="sníž. přenesená",J365,0)</f>
        <v>0</v>
      </c>
      <c r="BI365" s="222">
        <f>IF(N365="nulová",J365,0)</f>
        <v>0</v>
      </c>
      <c r="BJ365" s="17" t="s">
        <v>8</v>
      </c>
      <c r="BK365" s="222">
        <f>ROUND(I365*H365,0)</f>
        <v>0</v>
      </c>
      <c r="BL365" s="17" t="s">
        <v>227</v>
      </c>
      <c r="BM365" s="221" t="s">
        <v>762</v>
      </c>
    </row>
    <row r="366" s="2" customFormat="1" ht="16.5" customHeight="1">
      <c r="A366" s="38"/>
      <c r="B366" s="39"/>
      <c r="C366" s="211" t="s">
        <v>763</v>
      </c>
      <c r="D366" s="211" t="s">
        <v>144</v>
      </c>
      <c r="E366" s="212" t="s">
        <v>764</v>
      </c>
      <c r="F366" s="213" t="s">
        <v>765</v>
      </c>
      <c r="G366" s="214" t="s">
        <v>553</v>
      </c>
      <c r="H366" s="215">
        <v>1</v>
      </c>
      <c r="I366" s="216"/>
      <c r="J366" s="215">
        <f>ROUND(I366*H366,0)</f>
        <v>0</v>
      </c>
      <c r="K366" s="213" t="s">
        <v>1</v>
      </c>
      <c r="L366" s="44"/>
      <c r="M366" s="217" t="s">
        <v>1</v>
      </c>
      <c r="N366" s="218" t="s">
        <v>42</v>
      </c>
      <c r="O366" s="91"/>
      <c r="P366" s="219">
        <f>O366*H366</f>
        <v>0</v>
      </c>
      <c r="Q366" s="219">
        <v>0</v>
      </c>
      <c r="R366" s="219">
        <f>Q366*H366</f>
        <v>0</v>
      </c>
      <c r="S366" s="219">
        <v>0</v>
      </c>
      <c r="T366" s="220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21" t="s">
        <v>227</v>
      </c>
      <c r="AT366" s="221" t="s">
        <v>144</v>
      </c>
      <c r="AU366" s="221" t="s">
        <v>305</v>
      </c>
      <c r="AY366" s="17" t="s">
        <v>141</v>
      </c>
      <c r="BE366" s="222">
        <f>IF(N366="základní",J366,0)</f>
        <v>0</v>
      </c>
      <c r="BF366" s="222">
        <f>IF(N366="snížená",J366,0)</f>
        <v>0</v>
      </c>
      <c r="BG366" s="222">
        <f>IF(N366="zákl. přenesená",J366,0)</f>
        <v>0</v>
      </c>
      <c r="BH366" s="222">
        <f>IF(N366="sníž. přenesená",J366,0)</f>
        <v>0</v>
      </c>
      <c r="BI366" s="222">
        <f>IF(N366="nulová",J366,0)</f>
        <v>0</v>
      </c>
      <c r="BJ366" s="17" t="s">
        <v>8</v>
      </c>
      <c r="BK366" s="222">
        <f>ROUND(I366*H366,0)</f>
        <v>0</v>
      </c>
      <c r="BL366" s="17" t="s">
        <v>227</v>
      </c>
      <c r="BM366" s="221" t="s">
        <v>766</v>
      </c>
    </row>
    <row r="367" s="12" customFormat="1" ht="20.88" customHeight="1">
      <c r="A367" s="12"/>
      <c r="B367" s="195"/>
      <c r="C367" s="196"/>
      <c r="D367" s="197" t="s">
        <v>76</v>
      </c>
      <c r="E367" s="209" t="s">
        <v>767</v>
      </c>
      <c r="F367" s="209" t="s">
        <v>768</v>
      </c>
      <c r="G367" s="196"/>
      <c r="H367" s="196"/>
      <c r="I367" s="199"/>
      <c r="J367" s="210">
        <f>BK367</f>
        <v>0</v>
      </c>
      <c r="K367" s="196"/>
      <c r="L367" s="201"/>
      <c r="M367" s="202"/>
      <c r="N367" s="203"/>
      <c r="O367" s="203"/>
      <c r="P367" s="204">
        <f>SUM(P368:P369)</f>
        <v>0</v>
      </c>
      <c r="Q367" s="203"/>
      <c r="R367" s="204">
        <f>SUM(R368:R369)</f>
        <v>0</v>
      </c>
      <c r="S367" s="203"/>
      <c r="T367" s="205">
        <f>SUM(T368:T369)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06" t="s">
        <v>83</v>
      </c>
      <c r="AT367" s="207" t="s">
        <v>76</v>
      </c>
      <c r="AU367" s="207" t="s">
        <v>83</v>
      </c>
      <c r="AY367" s="206" t="s">
        <v>141</v>
      </c>
      <c r="BK367" s="208">
        <f>SUM(BK368:BK369)</f>
        <v>0</v>
      </c>
    </row>
    <row r="368" s="2" customFormat="1" ht="37.8" customHeight="1">
      <c r="A368" s="38"/>
      <c r="B368" s="39"/>
      <c r="C368" s="211" t="s">
        <v>769</v>
      </c>
      <c r="D368" s="211" t="s">
        <v>144</v>
      </c>
      <c r="E368" s="212" t="s">
        <v>770</v>
      </c>
      <c r="F368" s="213" t="s">
        <v>771</v>
      </c>
      <c r="G368" s="214" t="s">
        <v>553</v>
      </c>
      <c r="H368" s="215">
        <v>2</v>
      </c>
      <c r="I368" s="216"/>
      <c r="J368" s="215">
        <f>ROUND(I368*H368,0)</f>
        <v>0</v>
      </c>
      <c r="K368" s="213" t="s">
        <v>1</v>
      </c>
      <c r="L368" s="44"/>
      <c r="M368" s="217" t="s">
        <v>1</v>
      </c>
      <c r="N368" s="218" t="s">
        <v>42</v>
      </c>
      <c r="O368" s="91"/>
      <c r="P368" s="219">
        <f>O368*H368</f>
        <v>0</v>
      </c>
      <c r="Q368" s="219">
        <v>0</v>
      </c>
      <c r="R368" s="219">
        <f>Q368*H368</f>
        <v>0</v>
      </c>
      <c r="S368" s="219">
        <v>0</v>
      </c>
      <c r="T368" s="220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1" t="s">
        <v>227</v>
      </c>
      <c r="AT368" s="221" t="s">
        <v>144</v>
      </c>
      <c r="AU368" s="221" t="s">
        <v>305</v>
      </c>
      <c r="AY368" s="17" t="s">
        <v>141</v>
      </c>
      <c r="BE368" s="222">
        <f>IF(N368="základní",J368,0)</f>
        <v>0</v>
      </c>
      <c r="BF368" s="222">
        <f>IF(N368="snížená",J368,0)</f>
        <v>0</v>
      </c>
      <c r="BG368" s="222">
        <f>IF(N368="zákl. přenesená",J368,0)</f>
        <v>0</v>
      </c>
      <c r="BH368" s="222">
        <f>IF(N368="sníž. přenesená",J368,0)</f>
        <v>0</v>
      </c>
      <c r="BI368" s="222">
        <f>IF(N368="nulová",J368,0)</f>
        <v>0</v>
      </c>
      <c r="BJ368" s="17" t="s">
        <v>8</v>
      </c>
      <c r="BK368" s="222">
        <f>ROUND(I368*H368,0)</f>
        <v>0</v>
      </c>
      <c r="BL368" s="17" t="s">
        <v>227</v>
      </c>
      <c r="BM368" s="221" t="s">
        <v>772</v>
      </c>
    </row>
    <row r="369" s="2" customFormat="1" ht="16.5" customHeight="1">
      <c r="A369" s="38"/>
      <c r="B369" s="39"/>
      <c r="C369" s="211" t="s">
        <v>773</v>
      </c>
      <c r="D369" s="211" t="s">
        <v>144</v>
      </c>
      <c r="E369" s="212" t="s">
        <v>774</v>
      </c>
      <c r="F369" s="213" t="s">
        <v>775</v>
      </c>
      <c r="G369" s="214" t="s">
        <v>553</v>
      </c>
      <c r="H369" s="215">
        <v>2</v>
      </c>
      <c r="I369" s="216"/>
      <c r="J369" s="215">
        <f>ROUND(I369*H369,0)</f>
        <v>0</v>
      </c>
      <c r="K369" s="213" t="s">
        <v>1</v>
      </c>
      <c r="L369" s="44"/>
      <c r="M369" s="217" t="s">
        <v>1</v>
      </c>
      <c r="N369" s="218" t="s">
        <v>42</v>
      </c>
      <c r="O369" s="91"/>
      <c r="P369" s="219">
        <f>O369*H369</f>
        <v>0</v>
      </c>
      <c r="Q369" s="219">
        <v>0</v>
      </c>
      <c r="R369" s="219">
        <f>Q369*H369</f>
        <v>0</v>
      </c>
      <c r="S369" s="219">
        <v>0</v>
      </c>
      <c r="T369" s="220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21" t="s">
        <v>227</v>
      </c>
      <c r="AT369" s="221" t="s">
        <v>144</v>
      </c>
      <c r="AU369" s="221" t="s">
        <v>305</v>
      </c>
      <c r="AY369" s="17" t="s">
        <v>141</v>
      </c>
      <c r="BE369" s="222">
        <f>IF(N369="základní",J369,0)</f>
        <v>0</v>
      </c>
      <c r="BF369" s="222">
        <f>IF(N369="snížená",J369,0)</f>
        <v>0</v>
      </c>
      <c r="BG369" s="222">
        <f>IF(N369="zákl. přenesená",J369,0)</f>
        <v>0</v>
      </c>
      <c r="BH369" s="222">
        <f>IF(N369="sníž. přenesená",J369,0)</f>
        <v>0</v>
      </c>
      <c r="BI369" s="222">
        <f>IF(N369="nulová",J369,0)</f>
        <v>0</v>
      </c>
      <c r="BJ369" s="17" t="s">
        <v>8</v>
      </c>
      <c r="BK369" s="222">
        <f>ROUND(I369*H369,0)</f>
        <v>0</v>
      </c>
      <c r="BL369" s="17" t="s">
        <v>227</v>
      </c>
      <c r="BM369" s="221" t="s">
        <v>776</v>
      </c>
    </row>
    <row r="370" s="12" customFormat="1" ht="20.88" customHeight="1">
      <c r="A370" s="12"/>
      <c r="B370" s="195"/>
      <c r="C370" s="196"/>
      <c r="D370" s="197" t="s">
        <v>76</v>
      </c>
      <c r="E370" s="209" t="s">
        <v>777</v>
      </c>
      <c r="F370" s="209" t="s">
        <v>778</v>
      </c>
      <c r="G370" s="196"/>
      <c r="H370" s="196"/>
      <c r="I370" s="199"/>
      <c r="J370" s="210">
        <f>BK370</f>
        <v>0</v>
      </c>
      <c r="K370" s="196"/>
      <c r="L370" s="201"/>
      <c r="M370" s="202"/>
      <c r="N370" s="203"/>
      <c r="O370" s="203"/>
      <c r="P370" s="204">
        <f>SUM(P371:P388)</f>
        <v>0</v>
      </c>
      <c r="Q370" s="203"/>
      <c r="R370" s="204">
        <f>SUM(R371:R388)</f>
        <v>0</v>
      </c>
      <c r="S370" s="203"/>
      <c r="T370" s="205">
        <f>SUM(T371:T388)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06" t="s">
        <v>83</v>
      </c>
      <c r="AT370" s="207" t="s">
        <v>76</v>
      </c>
      <c r="AU370" s="207" t="s">
        <v>83</v>
      </c>
      <c r="AY370" s="206" t="s">
        <v>141</v>
      </c>
      <c r="BK370" s="208">
        <f>SUM(BK371:BK388)</f>
        <v>0</v>
      </c>
    </row>
    <row r="371" s="2" customFormat="1" ht="24.15" customHeight="1">
      <c r="A371" s="38"/>
      <c r="B371" s="39"/>
      <c r="C371" s="211" t="s">
        <v>779</v>
      </c>
      <c r="D371" s="211" t="s">
        <v>144</v>
      </c>
      <c r="E371" s="212" t="s">
        <v>780</v>
      </c>
      <c r="F371" s="213" t="s">
        <v>781</v>
      </c>
      <c r="G371" s="214" t="s">
        <v>175</v>
      </c>
      <c r="H371" s="215">
        <v>30</v>
      </c>
      <c r="I371" s="216"/>
      <c r="J371" s="215">
        <f>ROUND(I371*H371,0)</f>
        <v>0</v>
      </c>
      <c r="K371" s="213" t="s">
        <v>1</v>
      </c>
      <c r="L371" s="44"/>
      <c r="M371" s="217" t="s">
        <v>1</v>
      </c>
      <c r="N371" s="218" t="s">
        <v>42</v>
      </c>
      <c r="O371" s="91"/>
      <c r="P371" s="219">
        <f>O371*H371</f>
        <v>0</v>
      </c>
      <c r="Q371" s="219">
        <v>0</v>
      </c>
      <c r="R371" s="219">
        <f>Q371*H371</f>
        <v>0</v>
      </c>
      <c r="S371" s="219">
        <v>0</v>
      </c>
      <c r="T371" s="220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1" t="s">
        <v>227</v>
      </c>
      <c r="AT371" s="221" t="s">
        <v>144</v>
      </c>
      <c r="AU371" s="221" t="s">
        <v>305</v>
      </c>
      <c r="AY371" s="17" t="s">
        <v>141</v>
      </c>
      <c r="BE371" s="222">
        <f>IF(N371="základní",J371,0)</f>
        <v>0</v>
      </c>
      <c r="BF371" s="222">
        <f>IF(N371="snížená",J371,0)</f>
        <v>0</v>
      </c>
      <c r="BG371" s="222">
        <f>IF(N371="zákl. přenesená",J371,0)</f>
        <v>0</v>
      </c>
      <c r="BH371" s="222">
        <f>IF(N371="sníž. přenesená",J371,0)</f>
        <v>0</v>
      </c>
      <c r="BI371" s="222">
        <f>IF(N371="nulová",J371,0)</f>
        <v>0</v>
      </c>
      <c r="BJ371" s="17" t="s">
        <v>8</v>
      </c>
      <c r="BK371" s="222">
        <f>ROUND(I371*H371,0)</f>
        <v>0</v>
      </c>
      <c r="BL371" s="17" t="s">
        <v>227</v>
      </c>
      <c r="BM371" s="221" t="s">
        <v>782</v>
      </c>
    </row>
    <row r="372" s="2" customFormat="1" ht="24.15" customHeight="1">
      <c r="A372" s="38"/>
      <c r="B372" s="39"/>
      <c r="C372" s="211" t="s">
        <v>783</v>
      </c>
      <c r="D372" s="211" t="s">
        <v>144</v>
      </c>
      <c r="E372" s="212" t="s">
        <v>784</v>
      </c>
      <c r="F372" s="213" t="s">
        <v>785</v>
      </c>
      <c r="G372" s="214" t="s">
        <v>175</v>
      </c>
      <c r="H372" s="215">
        <v>420</v>
      </c>
      <c r="I372" s="216"/>
      <c r="J372" s="215">
        <f>ROUND(I372*H372,0)</f>
        <v>0</v>
      </c>
      <c r="K372" s="213" t="s">
        <v>1</v>
      </c>
      <c r="L372" s="44"/>
      <c r="M372" s="217" t="s">
        <v>1</v>
      </c>
      <c r="N372" s="218" t="s">
        <v>42</v>
      </c>
      <c r="O372" s="91"/>
      <c r="P372" s="219">
        <f>O372*H372</f>
        <v>0</v>
      </c>
      <c r="Q372" s="219">
        <v>0</v>
      </c>
      <c r="R372" s="219">
        <f>Q372*H372</f>
        <v>0</v>
      </c>
      <c r="S372" s="219">
        <v>0</v>
      </c>
      <c r="T372" s="220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21" t="s">
        <v>227</v>
      </c>
      <c r="AT372" s="221" t="s">
        <v>144</v>
      </c>
      <c r="AU372" s="221" t="s">
        <v>305</v>
      </c>
      <c r="AY372" s="17" t="s">
        <v>141</v>
      </c>
      <c r="BE372" s="222">
        <f>IF(N372="základní",J372,0)</f>
        <v>0</v>
      </c>
      <c r="BF372" s="222">
        <f>IF(N372="snížená",J372,0)</f>
        <v>0</v>
      </c>
      <c r="BG372" s="222">
        <f>IF(N372="zákl. přenesená",J372,0)</f>
        <v>0</v>
      </c>
      <c r="BH372" s="222">
        <f>IF(N372="sníž. přenesená",J372,0)</f>
        <v>0</v>
      </c>
      <c r="BI372" s="222">
        <f>IF(N372="nulová",J372,0)</f>
        <v>0</v>
      </c>
      <c r="BJ372" s="17" t="s">
        <v>8</v>
      </c>
      <c r="BK372" s="222">
        <f>ROUND(I372*H372,0)</f>
        <v>0</v>
      </c>
      <c r="BL372" s="17" t="s">
        <v>227</v>
      </c>
      <c r="BM372" s="221" t="s">
        <v>786</v>
      </c>
    </row>
    <row r="373" s="2" customFormat="1" ht="16.5" customHeight="1">
      <c r="A373" s="38"/>
      <c r="B373" s="39"/>
      <c r="C373" s="211" t="s">
        <v>787</v>
      </c>
      <c r="D373" s="211" t="s">
        <v>144</v>
      </c>
      <c r="E373" s="212" t="s">
        <v>788</v>
      </c>
      <c r="F373" s="213" t="s">
        <v>789</v>
      </c>
      <c r="G373" s="214" t="s">
        <v>175</v>
      </c>
      <c r="H373" s="215">
        <v>450</v>
      </c>
      <c r="I373" s="216"/>
      <c r="J373" s="215">
        <f>ROUND(I373*H373,0)</f>
        <v>0</v>
      </c>
      <c r="K373" s="213" t="s">
        <v>1</v>
      </c>
      <c r="L373" s="44"/>
      <c r="M373" s="217" t="s">
        <v>1</v>
      </c>
      <c r="N373" s="218" t="s">
        <v>42</v>
      </c>
      <c r="O373" s="91"/>
      <c r="P373" s="219">
        <f>O373*H373</f>
        <v>0</v>
      </c>
      <c r="Q373" s="219">
        <v>0</v>
      </c>
      <c r="R373" s="219">
        <f>Q373*H373</f>
        <v>0</v>
      </c>
      <c r="S373" s="219">
        <v>0</v>
      </c>
      <c r="T373" s="220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21" t="s">
        <v>227</v>
      </c>
      <c r="AT373" s="221" t="s">
        <v>144</v>
      </c>
      <c r="AU373" s="221" t="s">
        <v>305</v>
      </c>
      <c r="AY373" s="17" t="s">
        <v>141</v>
      </c>
      <c r="BE373" s="222">
        <f>IF(N373="základní",J373,0)</f>
        <v>0</v>
      </c>
      <c r="BF373" s="222">
        <f>IF(N373="snížená",J373,0)</f>
        <v>0</v>
      </c>
      <c r="BG373" s="222">
        <f>IF(N373="zákl. přenesená",J373,0)</f>
        <v>0</v>
      </c>
      <c r="BH373" s="222">
        <f>IF(N373="sníž. přenesená",J373,0)</f>
        <v>0</v>
      </c>
      <c r="BI373" s="222">
        <f>IF(N373="nulová",J373,0)</f>
        <v>0</v>
      </c>
      <c r="BJ373" s="17" t="s">
        <v>8</v>
      </c>
      <c r="BK373" s="222">
        <f>ROUND(I373*H373,0)</f>
        <v>0</v>
      </c>
      <c r="BL373" s="17" t="s">
        <v>227</v>
      </c>
      <c r="BM373" s="221" t="s">
        <v>790</v>
      </c>
    </row>
    <row r="374" s="2" customFormat="1" ht="24.15" customHeight="1">
      <c r="A374" s="38"/>
      <c r="B374" s="39"/>
      <c r="C374" s="211" t="s">
        <v>791</v>
      </c>
      <c r="D374" s="211" t="s">
        <v>144</v>
      </c>
      <c r="E374" s="212" t="s">
        <v>792</v>
      </c>
      <c r="F374" s="213" t="s">
        <v>793</v>
      </c>
      <c r="G374" s="214" t="s">
        <v>175</v>
      </c>
      <c r="H374" s="215">
        <v>68</v>
      </c>
      <c r="I374" s="216"/>
      <c r="J374" s="215">
        <f>ROUND(I374*H374,0)</f>
        <v>0</v>
      </c>
      <c r="K374" s="213" t="s">
        <v>1</v>
      </c>
      <c r="L374" s="44"/>
      <c r="M374" s="217" t="s">
        <v>1</v>
      </c>
      <c r="N374" s="218" t="s">
        <v>42</v>
      </c>
      <c r="O374" s="91"/>
      <c r="P374" s="219">
        <f>O374*H374</f>
        <v>0</v>
      </c>
      <c r="Q374" s="219">
        <v>0</v>
      </c>
      <c r="R374" s="219">
        <f>Q374*H374</f>
        <v>0</v>
      </c>
      <c r="S374" s="219">
        <v>0</v>
      </c>
      <c r="T374" s="220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1" t="s">
        <v>227</v>
      </c>
      <c r="AT374" s="221" t="s">
        <v>144</v>
      </c>
      <c r="AU374" s="221" t="s">
        <v>305</v>
      </c>
      <c r="AY374" s="17" t="s">
        <v>141</v>
      </c>
      <c r="BE374" s="222">
        <f>IF(N374="základní",J374,0)</f>
        <v>0</v>
      </c>
      <c r="BF374" s="222">
        <f>IF(N374="snížená",J374,0)</f>
        <v>0</v>
      </c>
      <c r="BG374" s="222">
        <f>IF(N374="zákl. přenesená",J374,0)</f>
        <v>0</v>
      </c>
      <c r="BH374" s="222">
        <f>IF(N374="sníž. přenesená",J374,0)</f>
        <v>0</v>
      </c>
      <c r="BI374" s="222">
        <f>IF(N374="nulová",J374,0)</f>
        <v>0</v>
      </c>
      <c r="BJ374" s="17" t="s">
        <v>8</v>
      </c>
      <c r="BK374" s="222">
        <f>ROUND(I374*H374,0)</f>
        <v>0</v>
      </c>
      <c r="BL374" s="17" t="s">
        <v>227</v>
      </c>
      <c r="BM374" s="221" t="s">
        <v>794</v>
      </c>
    </row>
    <row r="375" s="2" customFormat="1" ht="24.15" customHeight="1">
      <c r="A375" s="38"/>
      <c r="B375" s="39"/>
      <c r="C375" s="211" t="s">
        <v>795</v>
      </c>
      <c r="D375" s="211" t="s">
        <v>144</v>
      </c>
      <c r="E375" s="212" t="s">
        <v>796</v>
      </c>
      <c r="F375" s="213" t="s">
        <v>797</v>
      </c>
      <c r="G375" s="214" t="s">
        <v>175</v>
      </c>
      <c r="H375" s="215">
        <v>125</v>
      </c>
      <c r="I375" s="216"/>
      <c r="J375" s="215">
        <f>ROUND(I375*H375,0)</f>
        <v>0</v>
      </c>
      <c r="K375" s="213" t="s">
        <v>1</v>
      </c>
      <c r="L375" s="44"/>
      <c r="M375" s="217" t="s">
        <v>1</v>
      </c>
      <c r="N375" s="218" t="s">
        <v>42</v>
      </c>
      <c r="O375" s="91"/>
      <c r="P375" s="219">
        <f>O375*H375</f>
        <v>0</v>
      </c>
      <c r="Q375" s="219">
        <v>0</v>
      </c>
      <c r="R375" s="219">
        <f>Q375*H375</f>
        <v>0</v>
      </c>
      <c r="S375" s="219">
        <v>0</v>
      </c>
      <c r="T375" s="220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1" t="s">
        <v>227</v>
      </c>
      <c r="AT375" s="221" t="s">
        <v>144</v>
      </c>
      <c r="AU375" s="221" t="s">
        <v>305</v>
      </c>
      <c r="AY375" s="17" t="s">
        <v>141</v>
      </c>
      <c r="BE375" s="222">
        <f>IF(N375="základní",J375,0)</f>
        <v>0</v>
      </c>
      <c r="BF375" s="222">
        <f>IF(N375="snížená",J375,0)</f>
        <v>0</v>
      </c>
      <c r="BG375" s="222">
        <f>IF(N375="zákl. přenesená",J375,0)</f>
        <v>0</v>
      </c>
      <c r="BH375" s="222">
        <f>IF(N375="sníž. přenesená",J375,0)</f>
        <v>0</v>
      </c>
      <c r="BI375" s="222">
        <f>IF(N375="nulová",J375,0)</f>
        <v>0</v>
      </c>
      <c r="BJ375" s="17" t="s">
        <v>8</v>
      </c>
      <c r="BK375" s="222">
        <f>ROUND(I375*H375,0)</f>
        <v>0</v>
      </c>
      <c r="BL375" s="17" t="s">
        <v>227</v>
      </c>
      <c r="BM375" s="221" t="s">
        <v>798</v>
      </c>
    </row>
    <row r="376" s="2" customFormat="1" ht="16.5" customHeight="1">
      <c r="A376" s="38"/>
      <c r="B376" s="39"/>
      <c r="C376" s="211" t="s">
        <v>799</v>
      </c>
      <c r="D376" s="211" t="s">
        <v>144</v>
      </c>
      <c r="E376" s="212" t="s">
        <v>800</v>
      </c>
      <c r="F376" s="213" t="s">
        <v>789</v>
      </c>
      <c r="G376" s="214" t="s">
        <v>175</v>
      </c>
      <c r="H376" s="215">
        <v>193</v>
      </c>
      <c r="I376" s="216"/>
      <c r="J376" s="215">
        <f>ROUND(I376*H376,0)</f>
        <v>0</v>
      </c>
      <c r="K376" s="213" t="s">
        <v>1</v>
      </c>
      <c r="L376" s="44"/>
      <c r="M376" s="217" t="s">
        <v>1</v>
      </c>
      <c r="N376" s="218" t="s">
        <v>42</v>
      </c>
      <c r="O376" s="91"/>
      <c r="P376" s="219">
        <f>O376*H376</f>
        <v>0</v>
      </c>
      <c r="Q376" s="219">
        <v>0</v>
      </c>
      <c r="R376" s="219">
        <f>Q376*H376</f>
        <v>0</v>
      </c>
      <c r="S376" s="219">
        <v>0</v>
      </c>
      <c r="T376" s="220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21" t="s">
        <v>227</v>
      </c>
      <c r="AT376" s="221" t="s">
        <v>144</v>
      </c>
      <c r="AU376" s="221" t="s">
        <v>305</v>
      </c>
      <c r="AY376" s="17" t="s">
        <v>141</v>
      </c>
      <c r="BE376" s="222">
        <f>IF(N376="základní",J376,0)</f>
        <v>0</v>
      </c>
      <c r="BF376" s="222">
        <f>IF(N376="snížená",J376,0)</f>
        <v>0</v>
      </c>
      <c r="BG376" s="222">
        <f>IF(N376="zákl. přenesená",J376,0)</f>
        <v>0</v>
      </c>
      <c r="BH376" s="222">
        <f>IF(N376="sníž. přenesená",J376,0)</f>
        <v>0</v>
      </c>
      <c r="BI376" s="222">
        <f>IF(N376="nulová",J376,0)</f>
        <v>0</v>
      </c>
      <c r="BJ376" s="17" t="s">
        <v>8</v>
      </c>
      <c r="BK376" s="222">
        <f>ROUND(I376*H376,0)</f>
        <v>0</v>
      </c>
      <c r="BL376" s="17" t="s">
        <v>227</v>
      </c>
      <c r="BM376" s="221" t="s">
        <v>801</v>
      </c>
    </row>
    <row r="377" s="2" customFormat="1" ht="16.5" customHeight="1">
      <c r="A377" s="38"/>
      <c r="B377" s="39"/>
      <c r="C377" s="211" t="s">
        <v>802</v>
      </c>
      <c r="D377" s="211" t="s">
        <v>144</v>
      </c>
      <c r="E377" s="212" t="s">
        <v>803</v>
      </c>
      <c r="F377" s="213" t="s">
        <v>804</v>
      </c>
      <c r="G377" s="214" t="s">
        <v>175</v>
      </c>
      <c r="H377" s="215">
        <v>75</v>
      </c>
      <c r="I377" s="216"/>
      <c r="J377" s="215">
        <f>ROUND(I377*H377,0)</f>
        <v>0</v>
      </c>
      <c r="K377" s="213" t="s">
        <v>1</v>
      </c>
      <c r="L377" s="44"/>
      <c r="M377" s="217" t="s">
        <v>1</v>
      </c>
      <c r="N377" s="218" t="s">
        <v>42</v>
      </c>
      <c r="O377" s="91"/>
      <c r="P377" s="219">
        <f>O377*H377</f>
        <v>0</v>
      </c>
      <c r="Q377" s="219">
        <v>0</v>
      </c>
      <c r="R377" s="219">
        <f>Q377*H377</f>
        <v>0</v>
      </c>
      <c r="S377" s="219">
        <v>0</v>
      </c>
      <c r="T377" s="220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1" t="s">
        <v>227</v>
      </c>
      <c r="AT377" s="221" t="s">
        <v>144</v>
      </c>
      <c r="AU377" s="221" t="s">
        <v>305</v>
      </c>
      <c r="AY377" s="17" t="s">
        <v>141</v>
      </c>
      <c r="BE377" s="222">
        <f>IF(N377="základní",J377,0)</f>
        <v>0</v>
      </c>
      <c r="BF377" s="222">
        <f>IF(N377="snížená",J377,0)</f>
        <v>0</v>
      </c>
      <c r="BG377" s="222">
        <f>IF(N377="zákl. přenesená",J377,0)</f>
        <v>0</v>
      </c>
      <c r="BH377" s="222">
        <f>IF(N377="sníž. přenesená",J377,0)</f>
        <v>0</v>
      </c>
      <c r="BI377" s="222">
        <f>IF(N377="nulová",J377,0)</f>
        <v>0</v>
      </c>
      <c r="BJ377" s="17" t="s">
        <v>8</v>
      </c>
      <c r="BK377" s="222">
        <f>ROUND(I377*H377,0)</f>
        <v>0</v>
      </c>
      <c r="BL377" s="17" t="s">
        <v>227</v>
      </c>
      <c r="BM377" s="221" t="s">
        <v>805</v>
      </c>
    </row>
    <row r="378" s="2" customFormat="1" ht="16.5" customHeight="1">
      <c r="A378" s="38"/>
      <c r="B378" s="39"/>
      <c r="C378" s="211" t="s">
        <v>806</v>
      </c>
      <c r="D378" s="211" t="s">
        <v>144</v>
      </c>
      <c r="E378" s="212" t="s">
        <v>807</v>
      </c>
      <c r="F378" s="213" t="s">
        <v>808</v>
      </c>
      <c r="G378" s="214" t="s">
        <v>175</v>
      </c>
      <c r="H378" s="215">
        <v>68</v>
      </c>
      <c r="I378" s="216"/>
      <c r="J378" s="215">
        <f>ROUND(I378*H378,0)</f>
        <v>0</v>
      </c>
      <c r="K378" s="213" t="s">
        <v>1</v>
      </c>
      <c r="L378" s="44"/>
      <c r="M378" s="217" t="s">
        <v>1</v>
      </c>
      <c r="N378" s="218" t="s">
        <v>42</v>
      </c>
      <c r="O378" s="91"/>
      <c r="P378" s="219">
        <f>O378*H378</f>
        <v>0</v>
      </c>
      <c r="Q378" s="219">
        <v>0</v>
      </c>
      <c r="R378" s="219">
        <f>Q378*H378</f>
        <v>0</v>
      </c>
      <c r="S378" s="219">
        <v>0</v>
      </c>
      <c r="T378" s="220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1" t="s">
        <v>227</v>
      </c>
      <c r="AT378" s="221" t="s">
        <v>144</v>
      </c>
      <c r="AU378" s="221" t="s">
        <v>305</v>
      </c>
      <c r="AY378" s="17" t="s">
        <v>141</v>
      </c>
      <c r="BE378" s="222">
        <f>IF(N378="základní",J378,0)</f>
        <v>0</v>
      </c>
      <c r="BF378" s="222">
        <f>IF(N378="snížená",J378,0)</f>
        <v>0</v>
      </c>
      <c r="BG378" s="222">
        <f>IF(N378="zákl. přenesená",J378,0)</f>
        <v>0</v>
      </c>
      <c r="BH378" s="222">
        <f>IF(N378="sníž. přenesená",J378,0)</f>
        <v>0</v>
      </c>
      <c r="BI378" s="222">
        <f>IF(N378="nulová",J378,0)</f>
        <v>0</v>
      </c>
      <c r="BJ378" s="17" t="s">
        <v>8</v>
      </c>
      <c r="BK378" s="222">
        <f>ROUND(I378*H378,0)</f>
        <v>0</v>
      </c>
      <c r="BL378" s="17" t="s">
        <v>227</v>
      </c>
      <c r="BM378" s="221" t="s">
        <v>809</v>
      </c>
    </row>
    <row r="379" s="2" customFormat="1" ht="16.5" customHeight="1">
      <c r="A379" s="38"/>
      <c r="B379" s="39"/>
      <c r="C379" s="211" t="s">
        <v>810</v>
      </c>
      <c r="D379" s="211" t="s">
        <v>144</v>
      </c>
      <c r="E379" s="212" t="s">
        <v>811</v>
      </c>
      <c r="F379" s="213" t="s">
        <v>812</v>
      </c>
      <c r="G379" s="214" t="s">
        <v>175</v>
      </c>
      <c r="H379" s="215">
        <v>68</v>
      </c>
      <c r="I379" s="216"/>
      <c r="J379" s="215">
        <f>ROUND(I379*H379,0)</f>
        <v>0</v>
      </c>
      <c r="K379" s="213" t="s">
        <v>1</v>
      </c>
      <c r="L379" s="44"/>
      <c r="M379" s="217" t="s">
        <v>1</v>
      </c>
      <c r="N379" s="218" t="s">
        <v>42</v>
      </c>
      <c r="O379" s="91"/>
      <c r="P379" s="219">
        <f>O379*H379</f>
        <v>0</v>
      </c>
      <c r="Q379" s="219">
        <v>0</v>
      </c>
      <c r="R379" s="219">
        <f>Q379*H379</f>
        <v>0</v>
      </c>
      <c r="S379" s="219">
        <v>0</v>
      </c>
      <c r="T379" s="220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21" t="s">
        <v>227</v>
      </c>
      <c r="AT379" s="221" t="s">
        <v>144</v>
      </c>
      <c r="AU379" s="221" t="s">
        <v>305</v>
      </c>
      <c r="AY379" s="17" t="s">
        <v>141</v>
      </c>
      <c r="BE379" s="222">
        <f>IF(N379="základní",J379,0)</f>
        <v>0</v>
      </c>
      <c r="BF379" s="222">
        <f>IF(N379="snížená",J379,0)</f>
        <v>0</v>
      </c>
      <c r="BG379" s="222">
        <f>IF(N379="zákl. přenesená",J379,0)</f>
        <v>0</v>
      </c>
      <c r="BH379" s="222">
        <f>IF(N379="sníž. přenesená",J379,0)</f>
        <v>0</v>
      </c>
      <c r="BI379" s="222">
        <f>IF(N379="nulová",J379,0)</f>
        <v>0</v>
      </c>
      <c r="BJ379" s="17" t="s">
        <v>8</v>
      </c>
      <c r="BK379" s="222">
        <f>ROUND(I379*H379,0)</f>
        <v>0</v>
      </c>
      <c r="BL379" s="17" t="s">
        <v>227</v>
      </c>
      <c r="BM379" s="221" t="s">
        <v>813</v>
      </c>
    </row>
    <row r="380" s="2" customFormat="1" ht="24.15" customHeight="1">
      <c r="A380" s="38"/>
      <c r="B380" s="39"/>
      <c r="C380" s="211" t="s">
        <v>814</v>
      </c>
      <c r="D380" s="211" t="s">
        <v>144</v>
      </c>
      <c r="E380" s="212" t="s">
        <v>815</v>
      </c>
      <c r="F380" s="213" t="s">
        <v>816</v>
      </c>
      <c r="G380" s="214" t="s">
        <v>175</v>
      </c>
      <c r="H380" s="215">
        <v>5</v>
      </c>
      <c r="I380" s="216"/>
      <c r="J380" s="215">
        <f>ROUND(I380*H380,0)</f>
        <v>0</v>
      </c>
      <c r="K380" s="213" t="s">
        <v>1</v>
      </c>
      <c r="L380" s="44"/>
      <c r="M380" s="217" t="s">
        <v>1</v>
      </c>
      <c r="N380" s="218" t="s">
        <v>42</v>
      </c>
      <c r="O380" s="91"/>
      <c r="P380" s="219">
        <f>O380*H380</f>
        <v>0</v>
      </c>
      <c r="Q380" s="219">
        <v>0</v>
      </c>
      <c r="R380" s="219">
        <f>Q380*H380</f>
        <v>0</v>
      </c>
      <c r="S380" s="219">
        <v>0</v>
      </c>
      <c r="T380" s="220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1" t="s">
        <v>227</v>
      </c>
      <c r="AT380" s="221" t="s">
        <v>144</v>
      </c>
      <c r="AU380" s="221" t="s">
        <v>305</v>
      </c>
      <c r="AY380" s="17" t="s">
        <v>141</v>
      </c>
      <c r="BE380" s="222">
        <f>IF(N380="základní",J380,0)</f>
        <v>0</v>
      </c>
      <c r="BF380" s="222">
        <f>IF(N380="snížená",J380,0)</f>
        <v>0</v>
      </c>
      <c r="BG380" s="222">
        <f>IF(N380="zákl. přenesená",J380,0)</f>
        <v>0</v>
      </c>
      <c r="BH380" s="222">
        <f>IF(N380="sníž. přenesená",J380,0)</f>
        <v>0</v>
      </c>
      <c r="BI380" s="222">
        <f>IF(N380="nulová",J380,0)</f>
        <v>0</v>
      </c>
      <c r="BJ380" s="17" t="s">
        <v>8</v>
      </c>
      <c r="BK380" s="222">
        <f>ROUND(I380*H380,0)</f>
        <v>0</v>
      </c>
      <c r="BL380" s="17" t="s">
        <v>227</v>
      </c>
      <c r="BM380" s="221" t="s">
        <v>817</v>
      </c>
    </row>
    <row r="381" s="2" customFormat="1" ht="16.5" customHeight="1">
      <c r="A381" s="38"/>
      <c r="B381" s="39"/>
      <c r="C381" s="211" t="s">
        <v>818</v>
      </c>
      <c r="D381" s="211" t="s">
        <v>144</v>
      </c>
      <c r="E381" s="212" t="s">
        <v>819</v>
      </c>
      <c r="F381" s="213" t="s">
        <v>820</v>
      </c>
      <c r="G381" s="214" t="s">
        <v>175</v>
      </c>
      <c r="H381" s="215">
        <v>5</v>
      </c>
      <c r="I381" s="216"/>
      <c r="J381" s="215">
        <f>ROUND(I381*H381,0)</f>
        <v>0</v>
      </c>
      <c r="K381" s="213" t="s">
        <v>1</v>
      </c>
      <c r="L381" s="44"/>
      <c r="M381" s="217" t="s">
        <v>1</v>
      </c>
      <c r="N381" s="218" t="s">
        <v>42</v>
      </c>
      <c r="O381" s="91"/>
      <c r="P381" s="219">
        <f>O381*H381</f>
        <v>0</v>
      </c>
      <c r="Q381" s="219">
        <v>0</v>
      </c>
      <c r="R381" s="219">
        <f>Q381*H381</f>
        <v>0</v>
      </c>
      <c r="S381" s="219">
        <v>0</v>
      </c>
      <c r="T381" s="220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1" t="s">
        <v>227</v>
      </c>
      <c r="AT381" s="221" t="s">
        <v>144</v>
      </c>
      <c r="AU381" s="221" t="s">
        <v>305</v>
      </c>
      <c r="AY381" s="17" t="s">
        <v>141</v>
      </c>
      <c r="BE381" s="222">
        <f>IF(N381="základní",J381,0)</f>
        <v>0</v>
      </c>
      <c r="BF381" s="222">
        <f>IF(N381="snížená",J381,0)</f>
        <v>0</v>
      </c>
      <c r="BG381" s="222">
        <f>IF(N381="zákl. přenesená",J381,0)</f>
        <v>0</v>
      </c>
      <c r="BH381" s="222">
        <f>IF(N381="sníž. přenesená",J381,0)</f>
        <v>0</v>
      </c>
      <c r="BI381" s="222">
        <f>IF(N381="nulová",J381,0)</f>
        <v>0</v>
      </c>
      <c r="BJ381" s="17" t="s">
        <v>8</v>
      </c>
      <c r="BK381" s="222">
        <f>ROUND(I381*H381,0)</f>
        <v>0</v>
      </c>
      <c r="BL381" s="17" t="s">
        <v>227</v>
      </c>
      <c r="BM381" s="221" t="s">
        <v>821</v>
      </c>
    </row>
    <row r="382" s="2" customFormat="1" ht="24.15" customHeight="1">
      <c r="A382" s="38"/>
      <c r="B382" s="39"/>
      <c r="C382" s="211" t="s">
        <v>822</v>
      </c>
      <c r="D382" s="211" t="s">
        <v>144</v>
      </c>
      <c r="E382" s="212" t="s">
        <v>823</v>
      </c>
      <c r="F382" s="213" t="s">
        <v>824</v>
      </c>
      <c r="G382" s="214" t="s">
        <v>175</v>
      </c>
      <c r="H382" s="215">
        <v>20</v>
      </c>
      <c r="I382" s="216"/>
      <c r="J382" s="215">
        <f>ROUND(I382*H382,0)</f>
        <v>0</v>
      </c>
      <c r="K382" s="213" t="s">
        <v>1</v>
      </c>
      <c r="L382" s="44"/>
      <c r="M382" s="217" t="s">
        <v>1</v>
      </c>
      <c r="N382" s="218" t="s">
        <v>42</v>
      </c>
      <c r="O382" s="91"/>
      <c r="P382" s="219">
        <f>O382*H382</f>
        <v>0</v>
      </c>
      <c r="Q382" s="219">
        <v>0</v>
      </c>
      <c r="R382" s="219">
        <f>Q382*H382</f>
        <v>0</v>
      </c>
      <c r="S382" s="219">
        <v>0</v>
      </c>
      <c r="T382" s="220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21" t="s">
        <v>227</v>
      </c>
      <c r="AT382" s="221" t="s">
        <v>144</v>
      </c>
      <c r="AU382" s="221" t="s">
        <v>305</v>
      </c>
      <c r="AY382" s="17" t="s">
        <v>141</v>
      </c>
      <c r="BE382" s="222">
        <f>IF(N382="základní",J382,0)</f>
        <v>0</v>
      </c>
      <c r="BF382" s="222">
        <f>IF(N382="snížená",J382,0)</f>
        <v>0</v>
      </c>
      <c r="BG382" s="222">
        <f>IF(N382="zákl. přenesená",J382,0)</f>
        <v>0</v>
      </c>
      <c r="BH382" s="222">
        <f>IF(N382="sníž. přenesená",J382,0)</f>
        <v>0</v>
      </c>
      <c r="BI382" s="222">
        <f>IF(N382="nulová",J382,0)</f>
        <v>0</v>
      </c>
      <c r="BJ382" s="17" t="s">
        <v>8</v>
      </c>
      <c r="BK382" s="222">
        <f>ROUND(I382*H382,0)</f>
        <v>0</v>
      </c>
      <c r="BL382" s="17" t="s">
        <v>227</v>
      </c>
      <c r="BM382" s="221" t="s">
        <v>825</v>
      </c>
    </row>
    <row r="383" s="2" customFormat="1" ht="24.15" customHeight="1">
      <c r="A383" s="38"/>
      <c r="B383" s="39"/>
      <c r="C383" s="211" t="s">
        <v>826</v>
      </c>
      <c r="D383" s="211" t="s">
        <v>144</v>
      </c>
      <c r="E383" s="212" t="s">
        <v>827</v>
      </c>
      <c r="F383" s="213" t="s">
        <v>828</v>
      </c>
      <c r="G383" s="214" t="s">
        <v>175</v>
      </c>
      <c r="H383" s="215">
        <v>20</v>
      </c>
      <c r="I383" s="216"/>
      <c r="J383" s="215">
        <f>ROUND(I383*H383,0)</f>
        <v>0</v>
      </c>
      <c r="K383" s="213" t="s">
        <v>1</v>
      </c>
      <c r="L383" s="44"/>
      <c r="M383" s="217" t="s">
        <v>1</v>
      </c>
      <c r="N383" s="218" t="s">
        <v>42</v>
      </c>
      <c r="O383" s="91"/>
      <c r="P383" s="219">
        <f>O383*H383</f>
        <v>0</v>
      </c>
      <c r="Q383" s="219">
        <v>0</v>
      </c>
      <c r="R383" s="219">
        <f>Q383*H383</f>
        <v>0</v>
      </c>
      <c r="S383" s="219">
        <v>0</v>
      </c>
      <c r="T383" s="220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1" t="s">
        <v>227</v>
      </c>
      <c r="AT383" s="221" t="s">
        <v>144</v>
      </c>
      <c r="AU383" s="221" t="s">
        <v>305</v>
      </c>
      <c r="AY383" s="17" t="s">
        <v>141</v>
      </c>
      <c r="BE383" s="222">
        <f>IF(N383="základní",J383,0)</f>
        <v>0</v>
      </c>
      <c r="BF383" s="222">
        <f>IF(N383="snížená",J383,0)</f>
        <v>0</v>
      </c>
      <c r="BG383" s="222">
        <f>IF(N383="zákl. přenesená",J383,0)</f>
        <v>0</v>
      </c>
      <c r="BH383" s="222">
        <f>IF(N383="sníž. přenesená",J383,0)</f>
        <v>0</v>
      </c>
      <c r="BI383" s="222">
        <f>IF(N383="nulová",J383,0)</f>
        <v>0</v>
      </c>
      <c r="BJ383" s="17" t="s">
        <v>8</v>
      </c>
      <c r="BK383" s="222">
        <f>ROUND(I383*H383,0)</f>
        <v>0</v>
      </c>
      <c r="BL383" s="17" t="s">
        <v>227</v>
      </c>
      <c r="BM383" s="221" t="s">
        <v>829</v>
      </c>
    </row>
    <row r="384" s="2" customFormat="1" ht="24.15" customHeight="1">
      <c r="A384" s="38"/>
      <c r="B384" s="39"/>
      <c r="C384" s="211" t="s">
        <v>830</v>
      </c>
      <c r="D384" s="211" t="s">
        <v>144</v>
      </c>
      <c r="E384" s="212" t="s">
        <v>831</v>
      </c>
      <c r="F384" s="213" t="s">
        <v>832</v>
      </c>
      <c r="G384" s="214" t="s">
        <v>175</v>
      </c>
      <c r="H384" s="215">
        <v>20</v>
      </c>
      <c r="I384" s="216"/>
      <c r="J384" s="215">
        <f>ROUND(I384*H384,0)</f>
        <v>0</v>
      </c>
      <c r="K384" s="213" t="s">
        <v>1</v>
      </c>
      <c r="L384" s="44"/>
      <c r="M384" s="217" t="s">
        <v>1</v>
      </c>
      <c r="N384" s="218" t="s">
        <v>42</v>
      </c>
      <c r="O384" s="91"/>
      <c r="P384" s="219">
        <f>O384*H384</f>
        <v>0</v>
      </c>
      <c r="Q384" s="219">
        <v>0</v>
      </c>
      <c r="R384" s="219">
        <f>Q384*H384</f>
        <v>0</v>
      </c>
      <c r="S384" s="219">
        <v>0</v>
      </c>
      <c r="T384" s="220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21" t="s">
        <v>227</v>
      </c>
      <c r="AT384" s="221" t="s">
        <v>144</v>
      </c>
      <c r="AU384" s="221" t="s">
        <v>305</v>
      </c>
      <c r="AY384" s="17" t="s">
        <v>141</v>
      </c>
      <c r="BE384" s="222">
        <f>IF(N384="základní",J384,0)</f>
        <v>0</v>
      </c>
      <c r="BF384" s="222">
        <f>IF(N384="snížená",J384,0)</f>
        <v>0</v>
      </c>
      <c r="BG384" s="222">
        <f>IF(N384="zákl. přenesená",J384,0)</f>
        <v>0</v>
      </c>
      <c r="BH384" s="222">
        <f>IF(N384="sníž. přenesená",J384,0)</f>
        <v>0</v>
      </c>
      <c r="BI384" s="222">
        <f>IF(N384="nulová",J384,0)</f>
        <v>0</v>
      </c>
      <c r="BJ384" s="17" t="s">
        <v>8</v>
      </c>
      <c r="BK384" s="222">
        <f>ROUND(I384*H384,0)</f>
        <v>0</v>
      </c>
      <c r="BL384" s="17" t="s">
        <v>227</v>
      </c>
      <c r="BM384" s="221" t="s">
        <v>833</v>
      </c>
    </row>
    <row r="385" s="2" customFormat="1" ht="16.5" customHeight="1">
      <c r="A385" s="38"/>
      <c r="B385" s="39"/>
      <c r="C385" s="211" t="s">
        <v>834</v>
      </c>
      <c r="D385" s="211" t="s">
        <v>144</v>
      </c>
      <c r="E385" s="212" t="s">
        <v>835</v>
      </c>
      <c r="F385" s="213" t="s">
        <v>812</v>
      </c>
      <c r="G385" s="214" t="s">
        <v>836</v>
      </c>
      <c r="H385" s="215">
        <v>60</v>
      </c>
      <c r="I385" s="216"/>
      <c r="J385" s="215">
        <f>ROUND(I385*H385,0)</f>
        <v>0</v>
      </c>
      <c r="K385" s="213" t="s">
        <v>1</v>
      </c>
      <c r="L385" s="44"/>
      <c r="M385" s="217" t="s">
        <v>1</v>
      </c>
      <c r="N385" s="218" t="s">
        <v>42</v>
      </c>
      <c r="O385" s="91"/>
      <c r="P385" s="219">
        <f>O385*H385</f>
        <v>0</v>
      </c>
      <c r="Q385" s="219">
        <v>0</v>
      </c>
      <c r="R385" s="219">
        <f>Q385*H385</f>
        <v>0</v>
      </c>
      <c r="S385" s="219">
        <v>0</v>
      </c>
      <c r="T385" s="220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1" t="s">
        <v>227</v>
      </c>
      <c r="AT385" s="221" t="s">
        <v>144</v>
      </c>
      <c r="AU385" s="221" t="s">
        <v>305</v>
      </c>
      <c r="AY385" s="17" t="s">
        <v>141</v>
      </c>
      <c r="BE385" s="222">
        <f>IF(N385="základní",J385,0)</f>
        <v>0</v>
      </c>
      <c r="BF385" s="222">
        <f>IF(N385="snížená",J385,0)</f>
        <v>0</v>
      </c>
      <c r="BG385" s="222">
        <f>IF(N385="zákl. přenesená",J385,0)</f>
        <v>0</v>
      </c>
      <c r="BH385" s="222">
        <f>IF(N385="sníž. přenesená",J385,0)</f>
        <v>0</v>
      </c>
      <c r="BI385" s="222">
        <f>IF(N385="nulová",J385,0)</f>
        <v>0</v>
      </c>
      <c r="BJ385" s="17" t="s">
        <v>8</v>
      </c>
      <c r="BK385" s="222">
        <f>ROUND(I385*H385,0)</f>
        <v>0</v>
      </c>
      <c r="BL385" s="17" t="s">
        <v>227</v>
      </c>
      <c r="BM385" s="221" t="s">
        <v>837</v>
      </c>
    </row>
    <row r="386" s="2" customFormat="1" ht="24.15" customHeight="1">
      <c r="A386" s="38"/>
      <c r="B386" s="39"/>
      <c r="C386" s="211" t="s">
        <v>838</v>
      </c>
      <c r="D386" s="211" t="s">
        <v>144</v>
      </c>
      <c r="E386" s="212" t="s">
        <v>839</v>
      </c>
      <c r="F386" s="213" t="s">
        <v>840</v>
      </c>
      <c r="G386" s="214" t="s">
        <v>175</v>
      </c>
      <c r="H386" s="215">
        <v>124</v>
      </c>
      <c r="I386" s="216"/>
      <c r="J386" s="215">
        <f>ROUND(I386*H386,0)</f>
        <v>0</v>
      </c>
      <c r="K386" s="213" t="s">
        <v>1</v>
      </c>
      <c r="L386" s="44"/>
      <c r="M386" s="217" t="s">
        <v>1</v>
      </c>
      <c r="N386" s="218" t="s">
        <v>42</v>
      </c>
      <c r="O386" s="91"/>
      <c r="P386" s="219">
        <f>O386*H386</f>
        <v>0</v>
      </c>
      <c r="Q386" s="219">
        <v>0</v>
      </c>
      <c r="R386" s="219">
        <f>Q386*H386</f>
        <v>0</v>
      </c>
      <c r="S386" s="219">
        <v>0</v>
      </c>
      <c r="T386" s="220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1" t="s">
        <v>227</v>
      </c>
      <c r="AT386" s="221" t="s">
        <v>144</v>
      </c>
      <c r="AU386" s="221" t="s">
        <v>305</v>
      </c>
      <c r="AY386" s="17" t="s">
        <v>141</v>
      </c>
      <c r="BE386" s="222">
        <f>IF(N386="základní",J386,0)</f>
        <v>0</v>
      </c>
      <c r="BF386" s="222">
        <f>IF(N386="snížená",J386,0)</f>
        <v>0</v>
      </c>
      <c r="BG386" s="222">
        <f>IF(N386="zákl. přenesená",J386,0)</f>
        <v>0</v>
      </c>
      <c r="BH386" s="222">
        <f>IF(N386="sníž. přenesená",J386,0)</f>
        <v>0</v>
      </c>
      <c r="BI386" s="222">
        <f>IF(N386="nulová",J386,0)</f>
        <v>0</v>
      </c>
      <c r="BJ386" s="17" t="s">
        <v>8</v>
      </c>
      <c r="BK386" s="222">
        <f>ROUND(I386*H386,0)</f>
        <v>0</v>
      </c>
      <c r="BL386" s="17" t="s">
        <v>227</v>
      </c>
      <c r="BM386" s="221" t="s">
        <v>841</v>
      </c>
    </row>
    <row r="387" s="2" customFormat="1" ht="16.5" customHeight="1">
      <c r="A387" s="38"/>
      <c r="B387" s="39"/>
      <c r="C387" s="211" t="s">
        <v>842</v>
      </c>
      <c r="D387" s="211" t="s">
        <v>144</v>
      </c>
      <c r="E387" s="212" t="s">
        <v>843</v>
      </c>
      <c r="F387" s="213" t="s">
        <v>844</v>
      </c>
      <c r="G387" s="214" t="s">
        <v>175</v>
      </c>
      <c r="H387" s="215">
        <v>124</v>
      </c>
      <c r="I387" s="216"/>
      <c r="J387" s="215">
        <f>ROUND(I387*H387,0)</f>
        <v>0</v>
      </c>
      <c r="K387" s="213" t="s">
        <v>1</v>
      </c>
      <c r="L387" s="44"/>
      <c r="M387" s="217" t="s">
        <v>1</v>
      </c>
      <c r="N387" s="218" t="s">
        <v>42</v>
      </c>
      <c r="O387" s="91"/>
      <c r="P387" s="219">
        <f>O387*H387</f>
        <v>0</v>
      </c>
      <c r="Q387" s="219">
        <v>0</v>
      </c>
      <c r="R387" s="219">
        <f>Q387*H387</f>
        <v>0</v>
      </c>
      <c r="S387" s="219">
        <v>0</v>
      </c>
      <c r="T387" s="220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1" t="s">
        <v>227</v>
      </c>
      <c r="AT387" s="221" t="s">
        <v>144</v>
      </c>
      <c r="AU387" s="221" t="s">
        <v>305</v>
      </c>
      <c r="AY387" s="17" t="s">
        <v>141</v>
      </c>
      <c r="BE387" s="222">
        <f>IF(N387="základní",J387,0)</f>
        <v>0</v>
      </c>
      <c r="BF387" s="222">
        <f>IF(N387="snížená",J387,0)</f>
        <v>0</v>
      </c>
      <c r="BG387" s="222">
        <f>IF(N387="zákl. přenesená",J387,0)</f>
        <v>0</v>
      </c>
      <c r="BH387" s="222">
        <f>IF(N387="sníž. přenesená",J387,0)</f>
        <v>0</v>
      </c>
      <c r="BI387" s="222">
        <f>IF(N387="nulová",J387,0)</f>
        <v>0</v>
      </c>
      <c r="BJ387" s="17" t="s">
        <v>8</v>
      </c>
      <c r="BK387" s="222">
        <f>ROUND(I387*H387,0)</f>
        <v>0</v>
      </c>
      <c r="BL387" s="17" t="s">
        <v>227</v>
      </c>
      <c r="BM387" s="221" t="s">
        <v>845</v>
      </c>
    </row>
    <row r="388" s="2" customFormat="1" ht="16.5" customHeight="1">
      <c r="A388" s="38"/>
      <c r="B388" s="39"/>
      <c r="C388" s="211" t="s">
        <v>846</v>
      </c>
      <c r="D388" s="211" t="s">
        <v>144</v>
      </c>
      <c r="E388" s="212" t="s">
        <v>847</v>
      </c>
      <c r="F388" s="213" t="s">
        <v>848</v>
      </c>
      <c r="G388" s="214" t="s">
        <v>849</v>
      </c>
      <c r="H388" s="215">
        <v>1</v>
      </c>
      <c r="I388" s="216"/>
      <c r="J388" s="215">
        <f>ROUND(I388*H388,0)</f>
        <v>0</v>
      </c>
      <c r="K388" s="213" t="s">
        <v>1</v>
      </c>
      <c r="L388" s="44"/>
      <c r="M388" s="217" t="s">
        <v>1</v>
      </c>
      <c r="N388" s="218" t="s">
        <v>42</v>
      </c>
      <c r="O388" s="91"/>
      <c r="P388" s="219">
        <f>O388*H388</f>
        <v>0</v>
      </c>
      <c r="Q388" s="219">
        <v>0</v>
      </c>
      <c r="R388" s="219">
        <f>Q388*H388</f>
        <v>0</v>
      </c>
      <c r="S388" s="219">
        <v>0</v>
      </c>
      <c r="T388" s="220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21" t="s">
        <v>227</v>
      </c>
      <c r="AT388" s="221" t="s">
        <v>144</v>
      </c>
      <c r="AU388" s="221" t="s">
        <v>305</v>
      </c>
      <c r="AY388" s="17" t="s">
        <v>141</v>
      </c>
      <c r="BE388" s="222">
        <f>IF(N388="základní",J388,0)</f>
        <v>0</v>
      </c>
      <c r="BF388" s="222">
        <f>IF(N388="snížená",J388,0)</f>
        <v>0</v>
      </c>
      <c r="BG388" s="222">
        <f>IF(N388="zákl. přenesená",J388,0)</f>
        <v>0</v>
      </c>
      <c r="BH388" s="222">
        <f>IF(N388="sníž. přenesená",J388,0)</f>
        <v>0</v>
      </c>
      <c r="BI388" s="222">
        <f>IF(N388="nulová",J388,0)</f>
        <v>0</v>
      </c>
      <c r="BJ388" s="17" t="s">
        <v>8</v>
      </c>
      <c r="BK388" s="222">
        <f>ROUND(I388*H388,0)</f>
        <v>0</v>
      </c>
      <c r="BL388" s="17" t="s">
        <v>227</v>
      </c>
      <c r="BM388" s="221" t="s">
        <v>850</v>
      </c>
    </row>
    <row r="389" s="12" customFormat="1" ht="20.88" customHeight="1">
      <c r="A389" s="12"/>
      <c r="B389" s="195"/>
      <c r="C389" s="196"/>
      <c r="D389" s="197" t="s">
        <v>76</v>
      </c>
      <c r="E389" s="209" t="s">
        <v>851</v>
      </c>
      <c r="F389" s="209" t="s">
        <v>852</v>
      </c>
      <c r="G389" s="196"/>
      <c r="H389" s="196"/>
      <c r="I389" s="199"/>
      <c r="J389" s="210">
        <f>BK389</f>
        <v>0</v>
      </c>
      <c r="K389" s="196"/>
      <c r="L389" s="201"/>
      <c r="M389" s="202"/>
      <c r="N389" s="203"/>
      <c r="O389" s="203"/>
      <c r="P389" s="204">
        <f>SUM(P390:P391)</f>
        <v>0</v>
      </c>
      <c r="Q389" s="203"/>
      <c r="R389" s="204">
        <f>SUM(R390:R391)</f>
        <v>0</v>
      </c>
      <c r="S389" s="203"/>
      <c r="T389" s="205">
        <f>SUM(T390:T391)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06" t="s">
        <v>83</v>
      </c>
      <c r="AT389" s="207" t="s">
        <v>76</v>
      </c>
      <c r="AU389" s="207" t="s">
        <v>83</v>
      </c>
      <c r="AY389" s="206" t="s">
        <v>141</v>
      </c>
      <c r="BK389" s="208">
        <f>SUM(BK390:BK391)</f>
        <v>0</v>
      </c>
    </row>
    <row r="390" s="2" customFormat="1" ht="24.15" customHeight="1">
      <c r="A390" s="38"/>
      <c r="B390" s="39"/>
      <c r="C390" s="211" t="s">
        <v>853</v>
      </c>
      <c r="D390" s="211" t="s">
        <v>144</v>
      </c>
      <c r="E390" s="212" t="s">
        <v>854</v>
      </c>
      <c r="F390" s="213" t="s">
        <v>855</v>
      </c>
      <c r="G390" s="214" t="s">
        <v>849</v>
      </c>
      <c r="H390" s="215">
        <v>4</v>
      </c>
      <c r="I390" s="216"/>
      <c r="J390" s="215">
        <f>ROUND(I390*H390,0)</f>
        <v>0</v>
      </c>
      <c r="K390" s="213" t="s">
        <v>1</v>
      </c>
      <c r="L390" s="44"/>
      <c r="M390" s="217" t="s">
        <v>1</v>
      </c>
      <c r="N390" s="218" t="s">
        <v>42</v>
      </c>
      <c r="O390" s="91"/>
      <c r="P390" s="219">
        <f>O390*H390</f>
        <v>0</v>
      </c>
      <c r="Q390" s="219">
        <v>0</v>
      </c>
      <c r="R390" s="219">
        <f>Q390*H390</f>
        <v>0</v>
      </c>
      <c r="S390" s="219">
        <v>0</v>
      </c>
      <c r="T390" s="220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21" t="s">
        <v>227</v>
      </c>
      <c r="AT390" s="221" t="s">
        <v>144</v>
      </c>
      <c r="AU390" s="221" t="s">
        <v>305</v>
      </c>
      <c r="AY390" s="17" t="s">
        <v>141</v>
      </c>
      <c r="BE390" s="222">
        <f>IF(N390="základní",J390,0)</f>
        <v>0</v>
      </c>
      <c r="BF390" s="222">
        <f>IF(N390="snížená",J390,0)</f>
        <v>0</v>
      </c>
      <c r="BG390" s="222">
        <f>IF(N390="zákl. přenesená",J390,0)</f>
        <v>0</v>
      </c>
      <c r="BH390" s="222">
        <f>IF(N390="sníž. přenesená",J390,0)</f>
        <v>0</v>
      </c>
      <c r="BI390" s="222">
        <f>IF(N390="nulová",J390,0)</f>
        <v>0</v>
      </c>
      <c r="BJ390" s="17" t="s">
        <v>8</v>
      </c>
      <c r="BK390" s="222">
        <f>ROUND(I390*H390,0)</f>
        <v>0</v>
      </c>
      <c r="BL390" s="17" t="s">
        <v>227</v>
      </c>
      <c r="BM390" s="221" t="s">
        <v>856</v>
      </c>
    </row>
    <row r="391" s="2" customFormat="1" ht="16.5" customHeight="1">
      <c r="A391" s="38"/>
      <c r="B391" s="39"/>
      <c r="C391" s="211" t="s">
        <v>857</v>
      </c>
      <c r="D391" s="211" t="s">
        <v>144</v>
      </c>
      <c r="E391" s="212" t="s">
        <v>858</v>
      </c>
      <c r="F391" s="213" t="s">
        <v>859</v>
      </c>
      <c r="G391" s="214" t="s">
        <v>849</v>
      </c>
      <c r="H391" s="215">
        <v>4</v>
      </c>
      <c r="I391" s="216"/>
      <c r="J391" s="215">
        <f>ROUND(I391*H391,0)</f>
        <v>0</v>
      </c>
      <c r="K391" s="213" t="s">
        <v>1</v>
      </c>
      <c r="L391" s="44"/>
      <c r="M391" s="217" t="s">
        <v>1</v>
      </c>
      <c r="N391" s="218" t="s">
        <v>42</v>
      </c>
      <c r="O391" s="91"/>
      <c r="P391" s="219">
        <f>O391*H391</f>
        <v>0</v>
      </c>
      <c r="Q391" s="219">
        <v>0</v>
      </c>
      <c r="R391" s="219">
        <f>Q391*H391</f>
        <v>0</v>
      </c>
      <c r="S391" s="219">
        <v>0</v>
      </c>
      <c r="T391" s="220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1" t="s">
        <v>227</v>
      </c>
      <c r="AT391" s="221" t="s">
        <v>144</v>
      </c>
      <c r="AU391" s="221" t="s">
        <v>305</v>
      </c>
      <c r="AY391" s="17" t="s">
        <v>141</v>
      </c>
      <c r="BE391" s="222">
        <f>IF(N391="základní",J391,0)</f>
        <v>0</v>
      </c>
      <c r="BF391" s="222">
        <f>IF(N391="snížená",J391,0)</f>
        <v>0</v>
      </c>
      <c r="BG391" s="222">
        <f>IF(N391="zákl. přenesená",J391,0)</f>
        <v>0</v>
      </c>
      <c r="BH391" s="222">
        <f>IF(N391="sníž. přenesená",J391,0)</f>
        <v>0</v>
      </c>
      <c r="BI391" s="222">
        <f>IF(N391="nulová",J391,0)</f>
        <v>0</v>
      </c>
      <c r="BJ391" s="17" t="s">
        <v>8</v>
      </c>
      <c r="BK391" s="222">
        <f>ROUND(I391*H391,0)</f>
        <v>0</v>
      </c>
      <c r="BL391" s="17" t="s">
        <v>227</v>
      </c>
      <c r="BM391" s="221" t="s">
        <v>860</v>
      </c>
    </row>
    <row r="392" s="12" customFormat="1" ht="20.88" customHeight="1">
      <c r="A392" s="12"/>
      <c r="B392" s="195"/>
      <c r="C392" s="196"/>
      <c r="D392" s="197" t="s">
        <v>76</v>
      </c>
      <c r="E392" s="209" t="s">
        <v>861</v>
      </c>
      <c r="F392" s="209" t="s">
        <v>862</v>
      </c>
      <c r="G392" s="196"/>
      <c r="H392" s="196"/>
      <c r="I392" s="199"/>
      <c r="J392" s="210">
        <f>BK392</f>
        <v>0</v>
      </c>
      <c r="K392" s="196"/>
      <c r="L392" s="201"/>
      <c r="M392" s="202"/>
      <c r="N392" s="203"/>
      <c r="O392" s="203"/>
      <c r="P392" s="204">
        <f>SUM(P393:P413)</f>
        <v>0</v>
      </c>
      <c r="Q392" s="203"/>
      <c r="R392" s="204">
        <f>SUM(R393:R413)</f>
        <v>0</v>
      </c>
      <c r="S392" s="203"/>
      <c r="T392" s="205">
        <f>SUM(T393:T413)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206" t="s">
        <v>83</v>
      </c>
      <c r="AT392" s="207" t="s">
        <v>76</v>
      </c>
      <c r="AU392" s="207" t="s">
        <v>83</v>
      </c>
      <c r="AY392" s="206" t="s">
        <v>141</v>
      </c>
      <c r="BK392" s="208">
        <f>SUM(BK393:BK413)</f>
        <v>0</v>
      </c>
    </row>
    <row r="393" s="2" customFormat="1" ht="16.5" customHeight="1">
      <c r="A393" s="38"/>
      <c r="B393" s="39"/>
      <c r="C393" s="211" t="s">
        <v>863</v>
      </c>
      <c r="D393" s="211" t="s">
        <v>144</v>
      </c>
      <c r="E393" s="212" t="s">
        <v>864</v>
      </c>
      <c r="F393" s="213" t="s">
        <v>808</v>
      </c>
      <c r="G393" s="214" t="s">
        <v>553</v>
      </c>
      <c r="H393" s="215">
        <v>63</v>
      </c>
      <c r="I393" s="216"/>
      <c r="J393" s="215">
        <f>ROUND(I393*H393,0)</f>
        <v>0</v>
      </c>
      <c r="K393" s="213" t="s">
        <v>1</v>
      </c>
      <c r="L393" s="44"/>
      <c r="M393" s="217" t="s">
        <v>1</v>
      </c>
      <c r="N393" s="218" t="s">
        <v>42</v>
      </c>
      <c r="O393" s="91"/>
      <c r="P393" s="219">
        <f>O393*H393</f>
        <v>0</v>
      </c>
      <c r="Q393" s="219">
        <v>0</v>
      </c>
      <c r="R393" s="219">
        <f>Q393*H393</f>
        <v>0</v>
      </c>
      <c r="S393" s="219">
        <v>0</v>
      </c>
      <c r="T393" s="220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1" t="s">
        <v>227</v>
      </c>
      <c r="AT393" s="221" t="s">
        <v>144</v>
      </c>
      <c r="AU393" s="221" t="s">
        <v>305</v>
      </c>
      <c r="AY393" s="17" t="s">
        <v>141</v>
      </c>
      <c r="BE393" s="222">
        <f>IF(N393="základní",J393,0)</f>
        <v>0</v>
      </c>
      <c r="BF393" s="222">
        <f>IF(N393="snížená",J393,0)</f>
        <v>0</v>
      </c>
      <c r="BG393" s="222">
        <f>IF(N393="zákl. přenesená",J393,0)</f>
        <v>0</v>
      </c>
      <c r="BH393" s="222">
        <f>IF(N393="sníž. přenesená",J393,0)</f>
        <v>0</v>
      </c>
      <c r="BI393" s="222">
        <f>IF(N393="nulová",J393,0)</f>
        <v>0</v>
      </c>
      <c r="BJ393" s="17" t="s">
        <v>8</v>
      </c>
      <c r="BK393" s="222">
        <f>ROUND(I393*H393,0)</f>
        <v>0</v>
      </c>
      <c r="BL393" s="17" t="s">
        <v>227</v>
      </c>
      <c r="BM393" s="221" t="s">
        <v>865</v>
      </c>
    </row>
    <row r="394" s="2" customFormat="1" ht="16.5" customHeight="1">
      <c r="A394" s="38"/>
      <c r="B394" s="39"/>
      <c r="C394" s="211" t="s">
        <v>866</v>
      </c>
      <c r="D394" s="211" t="s">
        <v>144</v>
      </c>
      <c r="E394" s="212" t="s">
        <v>867</v>
      </c>
      <c r="F394" s="213" t="s">
        <v>868</v>
      </c>
      <c r="G394" s="214" t="s">
        <v>553</v>
      </c>
      <c r="H394" s="215">
        <v>140</v>
      </c>
      <c r="I394" s="216"/>
      <c r="J394" s="215">
        <f>ROUND(I394*H394,0)</f>
        <v>0</v>
      </c>
      <c r="K394" s="213" t="s">
        <v>1</v>
      </c>
      <c r="L394" s="44"/>
      <c r="M394" s="217" t="s">
        <v>1</v>
      </c>
      <c r="N394" s="218" t="s">
        <v>42</v>
      </c>
      <c r="O394" s="91"/>
      <c r="P394" s="219">
        <f>O394*H394</f>
        <v>0</v>
      </c>
      <c r="Q394" s="219">
        <v>0</v>
      </c>
      <c r="R394" s="219">
        <f>Q394*H394</f>
        <v>0</v>
      </c>
      <c r="S394" s="219">
        <v>0</v>
      </c>
      <c r="T394" s="220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21" t="s">
        <v>227</v>
      </c>
      <c r="AT394" s="221" t="s">
        <v>144</v>
      </c>
      <c r="AU394" s="221" t="s">
        <v>305</v>
      </c>
      <c r="AY394" s="17" t="s">
        <v>141</v>
      </c>
      <c r="BE394" s="222">
        <f>IF(N394="základní",J394,0)</f>
        <v>0</v>
      </c>
      <c r="BF394" s="222">
        <f>IF(N394="snížená",J394,0)</f>
        <v>0</v>
      </c>
      <c r="BG394" s="222">
        <f>IF(N394="zákl. přenesená",J394,0)</f>
        <v>0</v>
      </c>
      <c r="BH394" s="222">
        <f>IF(N394="sníž. přenesená",J394,0)</f>
        <v>0</v>
      </c>
      <c r="BI394" s="222">
        <f>IF(N394="nulová",J394,0)</f>
        <v>0</v>
      </c>
      <c r="BJ394" s="17" t="s">
        <v>8</v>
      </c>
      <c r="BK394" s="222">
        <f>ROUND(I394*H394,0)</f>
        <v>0</v>
      </c>
      <c r="BL394" s="17" t="s">
        <v>227</v>
      </c>
      <c r="BM394" s="221" t="s">
        <v>869</v>
      </c>
    </row>
    <row r="395" s="2" customFormat="1" ht="24.15" customHeight="1">
      <c r="A395" s="38"/>
      <c r="B395" s="39"/>
      <c r="C395" s="211" t="s">
        <v>870</v>
      </c>
      <c r="D395" s="211" t="s">
        <v>144</v>
      </c>
      <c r="E395" s="212" t="s">
        <v>871</v>
      </c>
      <c r="F395" s="213" t="s">
        <v>872</v>
      </c>
      <c r="G395" s="214" t="s">
        <v>553</v>
      </c>
      <c r="H395" s="215">
        <v>40</v>
      </c>
      <c r="I395" s="216"/>
      <c r="J395" s="215">
        <f>ROUND(I395*H395,0)</f>
        <v>0</v>
      </c>
      <c r="K395" s="213" t="s">
        <v>1</v>
      </c>
      <c r="L395" s="44"/>
      <c r="M395" s="217" t="s">
        <v>1</v>
      </c>
      <c r="N395" s="218" t="s">
        <v>42</v>
      </c>
      <c r="O395" s="91"/>
      <c r="P395" s="219">
        <f>O395*H395</f>
        <v>0</v>
      </c>
      <c r="Q395" s="219">
        <v>0</v>
      </c>
      <c r="R395" s="219">
        <f>Q395*H395</f>
        <v>0</v>
      </c>
      <c r="S395" s="219">
        <v>0</v>
      </c>
      <c r="T395" s="220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21" t="s">
        <v>227</v>
      </c>
      <c r="AT395" s="221" t="s">
        <v>144</v>
      </c>
      <c r="AU395" s="221" t="s">
        <v>305</v>
      </c>
      <c r="AY395" s="17" t="s">
        <v>141</v>
      </c>
      <c r="BE395" s="222">
        <f>IF(N395="základní",J395,0)</f>
        <v>0</v>
      </c>
      <c r="BF395" s="222">
        <f>IF(N395="snížená",J395,0)</f>
        <v>0</v>
      </c>
      <c r="BG395" s="222">
        <f>IF(N395="zákl. přenesená",J395,0)</f>
        <v>0</v>
      </c>
      <c r="BH395" s="222">
        <f>IF(N395="sníž. přenesená",J395,0)</f>
        <v>0</v>
      </c>
      <c r="BI395" s="222">
        <f>IF(N395="nulová",J395,0)</f>
        <v>0</v>
      </c>
      <c r="BJ395" s="17" t="s">
        <v>8</v>
      </c>
      <c r="BK395" s="222">
        <f>ROUND(I395*H395,0)</f>
        <v>0</v>
      </c>
      <c r="BL395" s="17" t="s">
        <v>227</v>
      </c>
      <c r="BM395" s="221" t="s">
        <v>873</v>
      </c>
    </row>
    <row r="396" s="2" customFormat="1" ht="24.15" customHeight="1">
      <c r="A396" s="38"/>
      <c r="B396" s="39"/>
      <c r="C396" s="211" t="s">
        <v>874</v>
      </c>
      <c r="D396" s="211" t="s">
        <v>144</v>
      </c>
      <c r="E396" s="212" t="s">
        <v>875</v>
      </c>
      <c r="F396" s="213" t="s">
        <v>876</v>
      </c>
      <c r="G396" s="214" t="s">
        <v>553</v>
      </c>
      <c r="H396" s="215">
        <v>10</v>
      </c>
      <c r="I396" s="216"/>
      <c r="J396" s="215">
        <f>ROUND(I396*H396,0)</f>
        <v>0</v>
      </c>
      <c r="K396" s="213" t="s">
        <v>1</v>
      </c>
      <c r="L396" s="44"/>
      <c r="M396" s="217" t="s">
        <v>1</v>
      </c>
      <c r="N396" s="218" t="s">
        <v>42</v>
      </c>
      <c r="O396" s="91"/>
      <c r="P396" s="219">
        <f>O396*H396</f>
        <v>0</v>
      </c>
      <c r="Q396" s="219">
        <v>0</v>
      </c>
      <c r="R396" s="219">
        <f>Q396*H396</f>
        <v>0</v>
      </c>
      <c r="S396" s="219">
        <v>0</v>
      </c>
      <c r="T396" s="220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1" t="s">
        <v>227</v>
      </c>
      <c r="AT396" s="221" t="s">
        <v>144</v>
      </c>
      <c r="AU396" s="221" t="s">
        <v>305</v>
      </c>
      <c r="AY396" s="17" t="s">
        <v>141</v>
      </c>
      <c r="BE396" s="222">
        <f>IF(N396="základní",J396,0)</f>
        <v>0</v>
      </c>
      <c r="BF396" s="222">
        <f>IF(N396="snížená",J396,0)</f>
        <v>0</v>
      </c>
      <c r="BG396" s="222">
        <f>IF(N396="zákl. přenesená",J396,0)</f>
        <v>0</v>
      </c>
      <c r="BH396" s="222">
        <f>IF(N396="sníž. přenesená",J396,0)</f>
        <v>0</v>
      </c>
      <c r="BI396" s="222">
        <f>IF(N396="nulová",J396,0)</f>
        <v>0</v>
      </c>
      <c r="BJ396" s="17" t="s">
        <v>8</v>
      </c>
      <c r="BK396" s="222">
        <f>ROUND(I396*H396,0)</f>
        <v>0</v>
      </c>
      <c r="BL396" s="17" t="s">
        <v>227</v>
      </c>
      <c r="BM396" s="221" t="s">
        <v>877</v>
      </c>
    </row>
    <row r="397" s="2" customFormat="1" ht="21.75" customHeight="1">
      <c r="A397" s="38"/>
      <c r="B397" s="39"/>
      <c r="C397" s="211" t="s">
        <v>878</v>
      </c>
      <c r="D397" s="211" t="s">
        <v>144</v>
      </c>
      <c r="E397" s="212" t="s">
        <v>879</v>
      </c>
      <c r="F397" s="213" t="s">
        <v>880</v>
      </c>
      <c r="G397" s="214" t="s">
        <v>553</v>
      </c>
      <c r="H397" s="215">
        <v>44</v>
      </c>
      <c r="I397" s="216"/>
      <c r="J397" s="215">
        <f>ROUND(I397*H397,0)</f>
        <v>0</v>
      </c>
      <c r="K397" s="213" t="s">
        <v>1</v>
      </c>
      <c r="L397" s="44"/>
      <c r="M397" s="217" t="s">
        <v>1</v>
      </c>
      <c r="N397" s="218" t="s">
        <v>42</v>
      </c>
      <c r="O397" s="91"/>
      <c r="P397" s="219">
        <f>O397*H397</f>
        <v>0</v>
      </c>
      <c r="Q397" s="219">
        <v>0</v>
      </c>
      <c r="R397" s="219">
        <f>Q397*H397</f>
        <v>0</v>
      </c>
      <c r="S397" s="219">
        <v>0</v>
      </c>
      <c r="T397" s="220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21" t="s">
        <v>227</v>
      </c>
      <c r="AT397" s="221" t="s">
        <v>144</v>
      </c>
      <c r="AU397" s="221" t="s">
        <v>305</v>
      </c>
      <c r="AY397" s="17" t="s">
        <v>141</v>
      </c>
      <c r="BE397" s="222">
        <f>IF(N397="základní",J397,0)</f>
        <v>0</v>
      </c>
      <c r="BF397" s="222">
        <f>IF(N397="snížená",J397,0)</f>
        <v>0</v>
      </c>
      <c r="BG397" s="222">
        <f>IF(N397="zákl. přenesená",J397,0)</f>
        <v>0</v>
      </c>
      <c r="BH397" s="222">
        <f>IF(N397="sníž. přenesená",J397,0)</f>
        <v>0</v>
      </c>
      <c r="BI397" s="222">
        <f>IF(N397="nulová",J397,0)</f>
        <v>0</v>
      </c>
      <c r="BJ397" s="17" t="s">
        <v>8</v>
      </c>
      <c r="BK397" s="222">
        <f>ROUND(I397*H397,0)</f>
        <v>0</v>
      </c>
      <c r="BL397" s="17" t="s">
        <v>227</v>
      </c>
      <c r="BM397" s="221" t="s">
        <v>881</v>
      </c>
    </row>
    <row r="398" s="2" customFormat="1" ht="16.5" customHeight="1">
      <c r="A398" s="38"/>
      <c r="B398" s="39"/>
      <c r="C398" s="211" t="s">
        <v>882</v>
      </c>
      <c r="D398" s="211" t="s">
        <v>144</v>
      </c>
      <c r="E398" s="212" t="s">
        <v>883</v>
      </c>
      <c r="F398" s="213" t="s">
        <v>884</v>
      </c>
      <c r="G398" s="214" t="s">
        <v>553</v>
      </c>
      <c r="H398" s="215">
        <v>100</v>
      </c>
      <c r="I398" s="216"/>
      <c r="J398" s="215">
        <f>ROUND(I398*H398,0)</f>
        <v>0</v>
      </c>
      <c r="K398" s="213" t="s">
        <v>1</v>
      </c>
      <c r="L398" s="44"/>
      <c r="M398" s="217" t="s">
        <v>1</v>
      </c>
      <c r="N398" s="218" t="s">
        <v>42</v>
      </c>
      <c r="O398" s="91"/>
      <c r="P398" s="219">
        <f>O398*H398</f>
        <v>0</v>
      </c>
      <c r="Q398" s="219">
        <v>0</v>
      </c>
      <c r="R398" s="219">
        <f>Q398*H398</f>
        <v>0</v>
      </c>
      <c r="S398" s="219">
        <v>0</v>
      </c>
      <c r="T398" s="220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21" t="s">
        <v>227</v>
      </c>
      <c r="AT398" s="221" t="s">
        <v>144</v>
      </c>
      <c r="AU398" s="221" t="s">
        <v>305</v>
      </c>
      <c r="AY398" s="17" t="s">
        <v>141</v>
      </c>
      <c r="BE398" s="222">
        <f>IF(N398="základní",J398,0)</f>
        <v>0</v>
      </c>
      <c r="BF398" s="222">
        <f>IF(N398="snížená",J398,0)</f>
        <v>0</v>
      </c>
      <c r="BG398" s="222">
        <f>IF(N398="zákl. přenesená",J398,0)</f>
        <v>0</v>
      </c>
      <c r="BH398" s="222">
        <f>IF(N398="sníž. přenesená",J398,0)</f>
        <v>0</v>
      </c>
      <c r="BI398" s="222">
        <f>IF(N398="nulová",J398,0)</f>
        <v>0</v>
      </c>
      <c r="BJ398" s="17" t="s">
        <v>8</v>
      </c>
      <c r="BK398" s="222">
        <f>ROUND(I398*H398,0)</f>
        <v>0</v>
      </c>
      <c r="BL398" s="17" t="s">
        <v>227</v>
      </c>
      <c r="BM398" s="221" t="s">
        <v>885</v>
      </c>
    </row>
    <row r="399" s="2" customFormat="1" ht="16.5" customHeight="1">
      <c r="A399" s="38"/>
      <c r="B399" s="39"/>
      <c r="C399" s="211" t="s">
        <v>886</v>
      </c>
      <c r="D399" s="211" t="s">
        <v>144</v>
      </c>
      <c r="E399" s="212" t="s">
        <v>887</v>
      </c>
      <c r="F399" s="213" t="s">
        <v>888</v>
      </c>
      <c r="G399" s="214" t="s">
        <v>553</v>
      </c>
      <c r="H399" s="215">
        <v>1</v>
      </c>
      <c r="I399" s="216"/>
      <c r="J399" s="215">
        <f>ROUND(I399*H399,0)</f>
        <v>0</v>
      </c>
      <c r="K399" s="213" t="s">
        <v>1</v>
      </c>
      <c r="L399" s="44"/>
      <c r="M399" s="217" t="s">
        <v>1</v>
      </c>
      <c r="N399" s="218" t="s">
        <v>42</v>
      </c>
      <c r="O399" s="91"/>
      <c r="P399" s="219">
        <f>O399*H399</f>
        <v>0</v>
      </c>
      <c r="Q399" s="219">
        <v>0</v>
      </c>
      <c r="R399" s="219">
        <f>Q399*H399</f>
        <v>0</v>
      </c>
      <c r="S399" s="219">
        <v>0</v>
      </c>
      <c r="T399" s="220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21" t="s">
        <v>227</v>
      </c>
      <c r="AT399" s="221" t="s">
        <v>144</v>
      </c>
      <c r="AU399" s="221" t="s">
        <v>305</v>
      </c>
      <c r="AY399" s="17" t="s">
        <v>141</v>
      </c>
      <c r="BE399" s="222">
        <f>IF(N399="základní",J399,0)</f>
        <v>0</v>
      </c>
      <c r="BF399" s="222">
        <f>IF(N399="snížená",J399,0)</f>
        <v>0</v>
      </c>
      <c r="BG399" s="222">
        <f>IF(N399="zákl. přenesená",J399,0)</f>
        <v>0</v>
      </c>
      <c r="BH399" s="222">
        <f>IF(N399="sníž. přenesená",J399,0)</f>
        <v>0</v>
      </c>
      <c r="BI399" s="222">
        <f>IF(N399="nulová",J399,0)</f>
        <v>0</v>
      </c>
      <c r="BJ399" s="17" t="s">
        <v>8</v>
      </c>
      <c r="BK399" s="222">
        <f>ROUND(I399*H399,0)</f>
        <v>0</v>
      </c>
      <c r="BL399" s="17" t="s">
        <v>227</v>
      </c>
      <c r="BM399" s="221" t="s">
        <v>889</v>
      </c>
    </row>
    <row r="400" s="2" customFormat="1" ht="16.5" customHeight="1">
      <c r="A400" s="38"/>
      <c r="B400" s="39"/>
      <c r="C400" s="211" t="s">
        <v>890</v>
      </c>
      <c r="D400" s="211" t="s">
        <v>144</v>
      </c>
      <c r="E400" s="212" t="s">
        <v>891</v>
      </c>
      <c r="F400" s="213" t="s">
        <v>892</v>
      </c>
      <c r="G400" s="214" t="s">
        <v>175</v>
      </c>
      <c r="H400" s="215">
        <v>310</v>
      </c>
      <c r="I400" s="216"/>
      <c r="J400" s="215">
        <f>ROUND(I400*H400,0)</f>
        <v>0</v>
      </c>
      <c r="K400" s="213" t="s">
        <v>1</v>
      </c>
      <c r="L400" s="44"/>
      <c r="M400" s="217" t="s">
        <v>1</v>
      </c>
      <c r="N400" s="218" t="s">
        <v>42</v>
      </c>
      <c r="O400" s="91"/>
      <c r="P400" s="219">
        <f>O400*H400</f>
        <v>0</v>
      </c>
      <c r="Q400" s="219">
        <v>0</v>
      </c>
      <c r="R400" s="219">
        <f>Q400*H400</f>
        <v>0</v>
      </c>
      <c r="S400" s="219">
        <v>0</v>
      </c>
      <c r="T400" s="220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21" t="s">
        <v>227</v>
      </c>
      <c r="AT400" s="221" t="s">
        <v>144</v>
      </c>
      <c r="AU400" s="221" t="s">
        <v>305</v>
      </c>
      <c r="AY400" s="17" t="s">
        <v>141</v>
      </c>
      <c r="BE400" s="222">
        <f>IF(N400="základní",J400,0)</f>
        <v>0</v>
      </c>
      <c r="BF400" s="222">
        <f>IF(N400="snížená",J400,0)</f>
        <v>0</v>
      </c>
      <c r="BG400" s="222">
        <f>IF(N400="zákl. přenesená",J400,0)</f>
        <v>0</v>
      </c>
      <c r="BH400" s="222">
        <f>IF(N400="sníž. přenesená",J400,0)</f>
        <v>0</v>
      </c>
      <c r="BI400" s="222">
        <f>IF(N400="nulová",J400,0)</f>
        <v>0</v>
      </c>
      <c r="BJ400" s="17" t="s">
        <v>8</v>
      </c>
      <c r="BK400" s="222">
        <f>ROUND(I400*H400,0)</f>
        <v>0</v>
      </c>
      <c r="BL400" s="17" t="s">
        <v>227</v>
      </c>
      <c r="BM400" s="221" t="s">
        <v>893</v>
      </c>
    </row>
    <row r="401" s="2" customFormat="1" ht="16.5" customHeight="1">
      <c r="A401" s="38"/>
      <c r="B401" s="39"/>
      <c r="C401" s="211" t="s">
        <v>894</v>
      </c>
      <c r="D401" s="211" t="s">
        <v>144</v>
      </c>
      <c r="E401" s="212" t="s">
        <v>895</v>
      </c>
      <c r="F401" s="213" t="s">
        <v>896</v>
      </c>
      <c r="G401" s="214" t="s">
        <v>553</v>
      </c>
      <c r="H401" s="215">
        <v>170</v>
      </c>
      <c r="I401" s="216"/>
      <c r="J401" s="215">
        <f>ROUND(I401*H401,0)</f>
        <v>0</v>
      </c>
      <c r="K401" s="213" t="s">
        <v>1</v>
      </c>
      <c r="L401" s="44"/>
      <c r="M401" s="217" t="s">
        <v>1</v>
      </c>
      <c r="N401" s="218" t="s">
        <v>42</v>
      </c>
      <c r="O401" s="91"/>
      <c r="P401" s="219">
        <f>O401*H401</f>
        <v>0</v>
      </c>
      <c r="Q401" s="219">
        <v>0</v>
      </c>
      <c r="R401" s="219">
        <f>Q401*H401</f>
        <v>0</v>
      </c>
      <c r="S401" s="219">
        <v>0</v>
      </c>
      <c r="T401" s="220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21" t="s">
        <v>227</v>
      </c>
      <c r="AT401" s="221" t="s">
        <v>144</v>
      </c>
      <c r="AU401" s="221" t="s">
        <v>305</v>
      </c>
      <c r="AY401" s="17" t="s">
        <v>141</v>
      </c>
      <c r="BE401" s="222">
        <f>IF(N401="základní",J401,0)</f>
        <v>0</v>
      </c>
      <c r="BF401" s="222">
        <f>IF(N401="snížená",J401,0)</f>
        <v>0</v>
      </c>
      <c r="BG401" s="222">
        <f>IF(N401="zákl. přenesená",J401,0)</f>
        <v>0</v>
      </c>
      <c r="BH401" s="222">
        <f>IF(N401="sníž. přenesená",J401,0)</f>
        <v>0</v>
      </c>
      <c r="BI401" s="222">
        <f>IF(N401="nulová",J401,0)</f>
        <v>0</v>
      </c>
      <c r="BJ401" s="17" t="s">
        <v>8</v>
      </c>
      <c r="BK401" s="222">
        <f>ROUND(I401*H401,0)</f>
        <v>0</v>
      </c>
      <c r="BL401" s="17" t="s">
        <v>227</v>
      </c>
      <c r="BM401" s="221" t="s">
        <v>897</v>
      </c>
    </row>
    <row r="402" s="2" customFormat="1" ht="16.5" customHeight="1">
      <c r="A402" s="38"/>
      <c r="B402" s="39"/>
      <c r="C402" s="211" t="s">
        <v>898</v>
      </c>
      <c r="D402" s="211" t="s">
        <v>144</v>
      </c>
      <c r="E402" s="212" t="s">
        <v>899</v>
      </c>
      <c r="F402" s="213" t="s">
        <v>900</v>
      </c>
      <c r="G402" s="214" t="s">
        <v>553</v>
      </c>
      <c r="H402" s="215">
        <v>110</v>
      </c>
      <c r="I402" s="216"/>
      <c r="J402" s="215">
        <f>ROUND(I402*H402,0)</f>
        <v>0</v>
      </c>
      <c r="K402" s="213" t="s">
        <v>1</v>
      </c>
      <c r="L402" s="44"/>
      <c r="M402" s="217" t="s">
        <v>1</v>
      </c>
      <c r="N402" s="218" t="s">
        <v>42</v>
      </c>
      <c r="O402" s="91"/>
      <c r="P402" s="219">
        <f>O402*H402</f>
        <v>0</v>
      </c>
      <c r="Q402" s="219">
        <v>0</v>
      </c>
      <c r="R402" s="219">
        <f>Q402*H402</f>
        <v>0</v>
      </c>
      <c r="S402" s="219">
        <v>0</v>
      </c>
      <c r="T402" s="220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1" t="s">
        <v>227</v>
      </c>
      <c r="AT402" s="221" t="s">
        <v>144</v>
      </c>
      <c r="AU402" s="221" t="s">
        <v>305</v>
      </c>
      <c r="AY402" s="17" t="s">
        <v>141</v>
      </c>
      <c r="BE402" s="222">
        <f>IF(N402="základní",J402,0)</f>
        <v>0</v>
      </c>
      <c r="BF402" s="222">
        <f>IF(N402="snížená",J402,0)</f>
        <v>0</v>
      </c>
      <c r="BG402" s="222">
        <f>IF(N402="zákl. přenesená",J402,0)</f>
        <v>0</v>
      </c>
      <c r="BH402" s="222">
        <f>IF(N402="sníž. přenesená",J402,0)</f>
        <v>0</v>
      </c>
      <c r="BI402" s="222">
        <f>IF(N402="nulová",J402,0)</f>
        <v>0</v>
      </c>
      <c r="BJ402" s="17" t="s">
        <v>8</v>
      </c>
      <c r="BK402" s="222">
        <f>ROUND(I402*H402,0)</f>
        <v>0</v>
      </c>
      <c r="BL402" s="17" t="s">
        <v>227</v>
      </c>
      <c r="BM402" s="221" t="s">
        <v>901</v>
      </c>
    </row>
    <row r="403" s="2" customFormat="1" ht="16.5" customHeight="1">
      <c r="A403" s="38"/>
      <c r="B403" s="39"/>
      <c r="C403" s="211" t="s">
        <v>902</v>
      </c>
      <c r="D403" s="211" t="s">
        <v>144</v>
      </c>
      <c r="E403" s="212" t="s">
        <v>903</v>
      </c>
      <c r="F403" s="213" t="s">
        <v>904</v>
      </c>
      <c r="G403" s="214" t="s">
        <v>553</v>
      </c>
      <c r="H403" s="215">
        <v>10</v>
      </c>
      <c r="I403" s="216"/>
      <c r="J403" s="215">
        <f>ROUND(I403*H403,0)</f>
        <v>0</v>
      </c>
      <c r="K403" s="213" t="s">
        <v>1</v>
      </c>
      <c r="L403" s="44"/>
      <c r="M403" s="217" t="s">
        <v>1</v>
      </c>
      <c r="N403" s="218" t="s">
        <v>42</v>
      </c>
      <c r="O403" s="91"/>
      <c r="P403" s="219">
        <f>O403*H403</f>
        <v>0</v>
      </c>
      <c r="Q403" s="219">
        <v>0</v>
      </c>
      <c r="R403" s="219">
        <f>Q403*H403</f>
        <v>0</v>
      </c>
      <c r="S403" s="219">
        <v>0</v>
      </c>
      <c r="T403" s="220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1" t="s">
        <v>227</v>
      </c>
      <c r="AT403" s="221" t="s">
        <v>144</v>
      </c>
      <c r="AU403" s="221" t="s">
        <v>305</v>
      </c>
      <c r="AY403" s="17" t="s">
        <v>141</v>
      </c>
      <c r="BE403" s="222">
        <f>IF(N403="základní",J403,0)</f>
        <v>0</v>
      </c>
      <c r="BF403" s="222">
        <f>IF(N403="snížená",J403,0)</f>
        <v>0</v>
      </c>
      <c r="BG403" s="222">
        <f>IF(N403="zákl. přenesená",J403,0)</f>
        <v>0</v>
      </c>
      <c r="BH403" s="222">
        <f>IF(N403="sníž. přenesená",J403,0)</f>
        <v>0</v>
      </c>
      <c r="BI403" s="222">
        <f>IF(N403="nulová",J403,0)</f>
        <v>0</v>
      </c>
      <c r="BJ403" s="17" t="s">
        <v>8</v>
      </c>
      <c r="BK403" s="222">
        <f>ROUND(I403*H403,0)</f>
        <v>0</v>
      </c>
      <c r="BL403" s="17" t="s">
        <v>227</v>
      </c>
      <c r="BM403" s="221" t="s">
        <v>905</v>
      </c>
    </row>
    <row r="404" s="2" customFormat="1" ht="16.5" customHeight="1">
      <c r="A404" s="38"/>
      <c r="B404" s="39"/>
      <c r="C404" s="211" t="s">
        <v>906</v>
      </c>
      <c r="D404" s="211" t="s">
        <v>144</v>
      </c>
      <c r="E404" s="212" t="s">
        <v>907</v>
      </c>
      <c r="F404" s="213" t="s">
        <v>908</v>
      </c>
      <c r="G404" s="214" t="s">
        <v>553</v>
      </c>
      <c r="H404" s="215">
        <v>74</v>
      </c>
      <c r="I404" s="216"/>
      <c r="J404" s="215">
        <f>ROUND(I404*H404,0)</f>
        <v>0</v>
      </c>
      <c r="K404" s="213" t="s">
        <v>1</v>
      </c>
      <c r="L404" s="44"/>
      <c r="M404" s="217" t="s">
        <v>1</v>
      </c>
      <c r="N404" s="218" t="s">
        <v>42</v>
      </c>
      <c r="O404" s="91"/>
      <c r="P404" s="219">
        <f>O404*H404</f>
        <v>0</v>
      </c>
      <c r="Q404" s="219">
        <v>0</v>
      </c>
      <c r="R404" s="219">
        <f>Q404*H404</f>
        <v>0</v>
      </c>
      <c r="S404" s="219">
        <v>0</v>
      </c>
      <c r="T404" s="220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21" t="s">
        <v>227</v>
      </c>
      <c r="AT404" s="221" t="s">
        <v>144</v>
      </c>
      <c r="AU404" s="221" t="s">
        <v>305</v>
      </c>
      <c r="AY404" s="17" t="s">
        <v>141</v>
      </c>
      <c r="BE404" s="222">
        <f>IF(N404="základní",J404,0)</f>
        <v>0</v>
      </c>
      <c r="BF404" s="222">
        <f>IF(N404="snížená",J404,0)</f>
        <v>0</v>
      </c>
      <c r="BG404" s="222">
        <f>IF(N404="zákl. přenesená",J404,0)</f>
        <v>0</v>
      </c>
      <c r="BH404" s="222">
        <f>IF(N404="sníž. přenesená",J404,0)</f>
        <v>0</v>
      </c>
      <c r="BI404" s="222">
        <f>IF(N404="nulová",J404,0)</f>
        <v>0</v>
      </c>
      <c r="BJ404" s="17" t="s">
        <v>8</v>
      </c>
      <c r="BK404" s="222">
        <f>ROUND(I404*H404,0)</f>
        <v>0</v>
      </c>
      <c r="BL404" s="17" t="s">
        <v>227</v>
      </c>
      <c r="BM404" s="221" t="s">
        <v>909</v>
      </c>
    </row>
    <row r="405" s="2" customFormat="1" ht="24.15" customHeight="1">
      <c r="A405" s="38"/>
      <c r="B405" s="39"/>
      <c r="C405" s="211" t="s">
        <v>910</v>
      </c>
      <c r="D405" s="211" t="s">
        <v>144</v>
      </c>
      <c r="E405" s="212" t="s">
        <v>911</v>
      </c>
      <c r="F405" s="213" t="s">
        <v>912</v>
      </c>
      <c r="G405" s="214" t="s">
        <v>553</v>
      </c>
      <c r="H405" s="215">
        <v>60</v>
      </c>
      <c r="I405" s="216"/>
      <c r="J405" s="215">
        <f>ROUND(I405*H405,0)</f>
        <v>0</v>
      </c>
      <c r="K405" s="213" t="s">
        <v>1</v>
      </c>
      <c r="L405" s="44"/>
      <c r="M405" s="217" t="s">
        <v>1</v>
      </c>
      <c r="N405" s="218" t="s">
        <v>42</v>
      </c>
      <c r="O405" s="91"/>
      <c r="P405" s="219">
        <f>O405*H405</f>
        <v>0</v>
      </c>
      <c r="Q405" s="219">
        <v>0</v>
      </c>
      <c r="R405" s="219">
        <f>Q405*H405</f>
        <v>0</v>
      </c>
      <c r="S405" s="219">
        <v>0</v>
      </c>
      <c r="T405" s="220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21" t="s">
        <v>227</v>
      </c>
      <c r="AT405" s="221" t="s">
        <v>144</v>
      </c>
      <c r="AU405" s="221" t="s">
        <v>305</v>
      </c>
      <c r="AY405" s="17" t="s">
        <v>141</v>
      </c>
      <c r="BE405" s="222">
        <f>IF(N405="základní",J405,0)</f>
        <v>0</v>
      </c>
      <c r="BF405" s="222">
        <f>IF(N405="snížená",J405,0)</f>
        <v>0</v>
      </c>
      <c r="BG405" s="222">
        <f>IF(N405="zákl. přenesená",J405,0)</f>
        <v>0</v>
      </c>
      <c r="BH405" s="222">
        <f>IF(N405="sníž. přenesená",J405,0)</f>
        <v>0</v>
      </c>
      <c r="BI405" s="222">
        <f>IF(N405="nulová",J405,0)</f>
        <v>0</v>
      </c>
      <c r="BJ405" s="17" t="s">
        <v>8</v>
      </c>
      <c r="BK405" s="222">
        <f>ROUND(I405*H405,0)</f>
        <v>0</v>
      </c>
      <c r="BL405" s="17" t="s">
        <v>227</v>
      </c>
      <c r="BM405" s="221" t="s">
        <v>913</v>
      </c>
    </row>
    <row r="406" s="2" customFormat="1" ht="16.5" customHeight="1">
      <c r="A406" s="38"/>
      <c r="B406" s="39"/>
      <c r="C406" s="211" t="s">
        <v>914</v>
      </c>
      <c r="D406" s="211" t="s">
        <v>144</v>
      </c>
      <c r="E406" s="212" t="s">
        <v>915</v>
      </c>
      <c r="F406" s="213" t="s">
        <v>916</v>
      </c>
      <c r="G406" s="214" t="s">
        <v>553</v>
      </c>
      <c r="H406" s="215">
        <v>5</v>
      </c>
      <c r="I406" s="216"/>
      <c r="J406" s="215">
        <f>ROUND(I406*H406,0)</f>
        <v>0</v>
      </c>
      <c r="K406" s="213" t="s">
        <v>1</v>
      </c>
      <c r="L406" s="44"/>
      <c r="M406" s="217" t="s">
        <v>1</v>
      </c>
      <c r="N406" s="218" t="s">
        <v>42</v>
      </c>
      <c r="O406" s="91"/>
      <c r="P406" s="219">
        <f>O406*H406</f>
        <v>0</v>
      </c>
      <c r="Q406" s="219">
        <v>0</v>
      </c>
      <c r="R406" s="219">
        <f>Q406*H406</f>
        <v>0</v>
      </c>
      <c r="S406" s="219">
        <v>0</v>
      </c>
      <c r="T406" s="220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21" t="s">
        <v>227</v>
      </c>
      <c r="AT406" s="221" t="s">
        <v>144</v>
      </c>
      <c r="AU406" s="221" t="s">
        <v>305</v>
      </c>
      <c r="AY406" s="17" t="s">
        <v>141</v>
      </c>
      <c r="BE406" s="222">
        <f>IF(N406="základní",J406,0)</f>
        <v>0</v>
      </c>
      <c r="BF406" s="222">
        <f>IF(N406="snížená",J406,0)</f>
        <v>0</v>
      </c>
      <c r="BG406" s="222">
        <f>IF(N406="zákl. přenesená",J406,0)</f>
        <v>0</v>
      </c>
      <c r="BH406" s="222">
        <f>IF(N406="sníž. přenesená",J406,0)</f>
        <v>0</v>
      </c>
      <c r="BI406" s="222">
        <f>IF(N406="nulová",J406,0)</f>
        <v>0</v>
      </c>
      <c r="BJ406" s="17" t="s">
        <v>8</v>
      </c>
      <c r="BK406" s="222">
        <f>ROUND(I406*H406,0)</f>
        <v>0</v>
      </c>
      <c r="BL406" s="17" t="s">
        <v>227</v>
      </c>
      <c r="BM406" s="221" t="s">
        <v>917</v>
      </c>
    </row>
    <row r="407" s="2" customFormat="1" ht="24.15" customHeight="1">
      <c r="A407" s="38"/>
      <c r="B407" s="39"/>
      <c r="C407" s="211" t="s">
        <v>918</v>
      </c>
      <c r="D407" s="211" t="s">
        <v>144</v>
      </c>
      <c r="E407" s="212" t="s">
        <v>919</v>
      </c>
      <c r="F407" s="213" t="s">
        <v>920</v>
      </c>
      <c r="G407" s="214" t="s">
        <v>553</v>
      </c>
      <c r="H407" s="215">
        <v>5</v>
      </c>
      <c r="I407" s="216"/>
      <c r="J407" s="215">
        <f>ROUND(I407*H407,0)</f>
        <v>0</v>
      </c>
      <c r="K407" s="213" t="s">
        <v>1</v>
      </c>
      <c r="L407" s="44"/>
      <c r="M407" s="217" t="s">
        <v>1</v>
      </c>
      <c r="N407" s="218" t="s">
        <v>42</v>
      </c>
      <c r="O407" s="91"/>
      <c r="P407" s="219">
        <f>O407*H407</f>
        <v>0</v>
      </c>
      <c r="Q407" s="219">
        <v>0</v>
      </c>
      <c r="R407" s="219">
        <f>Q407*H407</f>
        <v>0</v>
      </c>
      <c r="S407" s="219">
        <v>0</v>
      </c>
      <c r="T407" s="220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1" t="s">
        <v>227</v>
      </c>
      <c r="AT407" s="221" t="s">
        <v>144</v>
      </c>
      <c r="AU407" s="221" t="s">
        <v>305</v>
      </c>
      <c r="AY407" s="17" t="s">
        <v>141</v>
      </c>
      <c r="BE407" s="222">
        <f>IF(N407="základní",J407,0)</f>
        <v>0</v>
      </c>
      <c r="BF407" s="222">
        <f>IF(N407="snížená",J407,0)</f>
        <v>0</v>
      </c>
      <c r="BG407" s="222">
        <f>IF(N407="zákl. přenesená",J407,0)</f>
        <v>0</v>
      </c>
      <c r="BH407" s="222">
        <f>IF(N407="sníž. přenesená",J407,0)</f>
        <v>0</v>
      </c>
      <c r="BI407" s="222">
        <f>IF(N407="nulová",J407,0)</f>
        <v>0</v>
      </c>
      <c r="BJ407" s="17" t="s">
        <v>8</v>
      </c>
      <c r="BK407" s="222">
        <f>ROUND(I407*H407,0)</f>
        <v>0</v>
      </c>
      <c r="BL407" s="17" t="s">
        <v>227</v>
      </c>
      <c r="BM407" s="221" t="s">
        <v>921</v>
      </c>
    </row>
    <row r="408" s="2" customFormat="1" ht="16.5" customHeight="1">
      <c r="A408" s="38"/>
      <c r="B408" s="39"/>
      <c r="C408" s="211" t="s">
        <v>922</v>
      </c>
      <c r="D408" s="211" t="s">
        <v>144</v>
      </c>
      <c r="E408" s="212" t="s">
        <v>923</v>
      </c>
      <c r="F408" s="213" t="s">
        <v>924</v>
      </c>
      <c r="G408" s="214" t="s">
        <v>553</v>
      </c>
      <c r="H408" s="215">
        <v>10</v>
      </c>
      <c r="I408" s="216"/>
      <c r="J408" s="215">
        <f>ROUND(I408*H408,0)</f>
        <v>0</v>
      </c>
      <c r="K408" s="213" t="s">
        <v>1</v>
      </c>
      <c r="L408" s="44"/>
      <c r="M408" s="217" t="s">
        <v>1</v>
      </c>
      <c r="N408" s="218" t="s">
        <v>42</v>
      </c>
      <c r="O408" s="91"/>
      <c r="P408" s="219">
        <f>O408*H408</f>
        <v>0</v>
      </c>
      <c r="Q408" s="219">
        <v>0</v>
      </c>
      <c r="R408" s="219">
        <f>Q408*H408</f>
        <v>0</v>
      </c>
      <c r="S408" s="219">
        <v>0</v>
      </c>
      <c r="T408" s="220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21" t="s">
        <v>227</v>
      </c>
      <c r="AT408" s="221" t="s">
        <v>144</v>
      </c>
      <c r="AU408" s="221" t="s">
        <v>305</v>
      </c>
      <c r="AY408" s="17" t="s">
        <v>141</v>
      </c>
      <c r="BE408" s="222">
        <f>IF(N408="základní",J408,0)</f>
        <v>0</v>
      </c>
      <c r="BF408" s="222">
        <f>IF(N408="snížená",J408,0)</f>
        <v>0</v>
      </c>
      <c r="BG408" s="222">
        <f>IF(N408="zákl. přenesená",J408,0)</f>
        <v>0</v>
      </c>
      <c r="BH408" s="222">
        <f>IF(N408="sníž. přenesená",J408,0)</f>
        <v>0</v>
      </c>
      <c r="BI408" s="222">
        <f>IF(N408="nulová",J408,0)</f>
        <v>0</v>
      </c>
      <c r="BJ408" s="17" t="s">
        <v>8</v>
      </c>
      <c r="BK408" s="222">
        <f>ROUND(I408*H408,0)</f>
        <v>0</v>
      </c>
      <c r="BL408" s="17" t="s">
        <v>227</v>
      </c>
      <c r="BM408" s="221" t="s">
        <v>925</v>
      </c>
    </row>
    <row r="409" s="2" customFormat="1" ht="16.5" customHeight="1">
      <c r="A409" s="38"/>
      <c r="B409" s="39"/>
      <c r="C409" s="211" t="s">
        <v>926</v>
      </c>
      <c r="D409" s="211" t="s">
        <v>144</v>
      </c>
      <c r="E409" s="212" t="s">
        <v>927</v>
      </c>
      <c r="F409" s="213" t="s">
        <v>928</v>
      </c>
      <c r="G409" s="214" t="s">
        <v>553</v>
      </c>
      <c r="H409" s="215">
        <v>10</v>
      </c>
      <c r="I409" s="216"/>
      <c r="J409" s="215">
        <f>ROUND(I409*H409,0)</f>
        <v>0</v>
      </c>
      <c r="K409" s="213" t="s">
        <v>1</v>
      </c>
      <c r="L409" s="44"/>
      <c r="M409" s="217" t="s">
        <v>1</v>
      </c>
      <c r="N409" s="218" t="s">
        <v>42</v>
      </c>
      <c r="O409" s="91"/>
      <c r="P409" s="219">
        <f>O409*H409</f>
        <v>0</v>
      </c>
      <c r="Q409" s="219">
        <v>0</v>
      </c>
      <c r="R409" s="219">
        <f>Q409*H409</f>
        <v>0</v>
      </c>
      <c r="S409" s="219">
        <v>0</v>
      </c>
      <c r="T409" s="220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21" t="s">
        <v>227</v>
      </c>
      <c r="AT409" s="221" t="s">
        <v>144</v>
      </c>
      <c r="AU409" s="221" t="s">
        <v>305</v>
      </c>
      <c r="AY409" s="17" t="s">
        <v>141</v>
      </c>
      <c r="BE409" s="222">
        <f>IF(N409="základní",J409,0)</f>
        <v>0</v>
      </c>
      <c r="BF409" s="222">
        <f>IF(N409="snížená",J409,0)</f>
        <v>0</v>
      </c>
      <c r="BG409" s="222">
        <f>IF(N409="zákl. přenesená",J409,0)</f>
        <v>0</v>
      </c>
      <c r="BH409" s="222">
        <f>IF(N409="sníž. přenesená",J409,0)</f>
        <v>0</v>
      </c>
      <c r="BI409" s="222">
        <f>IF(N409="nulová",J409,0)</f>
        <v>0</v>
      </c>
      <c r="BJ409" s="17" t="s">
        <v>8</v>
      </c>
      <c r="BK409" s="222">
        <f>ROUND(I409*H409,0)</f>
        <v>0</v>
      </c>
      <c r="BL409" s="17" t="s">
        <v>227</v>
      </c>
      <c r="BM409" s="221" t="s">
        <v>929</v>
      </c>
    </row>
    <row r="410" s="2" customFormat="1" ht="16.5" customHeight="1">
      <c r="A410" s="38"/>
      <c r="B410" s="39"/>
      <c r="C410" s="211" t="s">
        <v>930</v>
      </c>
      <c r="D410" s="211" t="s">
        <v>144</v>
      </c>
      <c r="E410" s="212" t="s">
        <v>931</v>
      </c>
      <c r="F410" s="213" t="s">
        <v>932</v>
      </c>
      <c r="G410" s="214" t="s">
        <v>553</v>
      </c>
      <c r="H410" s="215">
        <v>1</v>
      </c>
      <c r="I410" s="216"/>
      <c r="J410" s="215">
        <f>ROUND(I410*H410,0)</f>
        <v>0</v>
      </c>
      <c r="K410" s="213" t="s">
        <v>1</v>
      </c>
      <c r="L410" s="44"/>
      <c r="M410" s="217" t="s">
        <v>1</v>
      </c>
      <c r="N410" s="218" t="s">
        <v>42</v>
      </c>
      <c r="O410" s="91"/>
      <c r="P410" s="219">
        <f>O410*H410</f>
        <v>0</v>
      </c>
      <c r="Q410" s="219">
        <v>0</v>
      </c>
      <c r="R410" s="219">
        <f>Q410*H410</f>
        <v>0</v>
      </c>
      <c r="S410" s="219">
        <v>0</v>
      </c>
      <c r="T410" s="220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1" t="s">
        <v>227</v>
      </c>
      <c r="AT410" s="221" t="s">
        <v>144</v>
      </c>
      <c r="AU410" s="221" t="s">
        <v>305</v>
      </c>
      <c r="AY410" s="17" t="s">
        <v>141</v>
      </c>
      <c r="BE410" s="222">
        <f>IF(N410="základní",J410,0)</f>
        <v>0</v>
      </c>
      <c r="BF410" s="222">
        <f>IF(N410="snížená",J410,0)</f>
        <v>0</v>
      </c>
      <c r="BG410" s="222">
        <f>IF(N410="zákl. přenesená",J410,0)</f>
        <v>0</v>
      </c>
      <c r="BH410" s="222">
        <f>IF(N410="sníž. přenesená",J410,0)</f>
        <v>0</v>
      </c>
      <c r="BI410" s="222">
        <f>IF(N410="nulová",J410,0)</f>
        <v>0</v>
      </c>
      <c r="BJ410" s="17" t="s">
        <v>8</v>
      </c>
      <c r="BK410" s="222">
        <f>ROUND(I410*H410,0)</f>
        <v>0</v>
      </c>
      <c r="BL410" s="17" t="s">
        <v>227</v>
      </c>
      <c r="BM410" s="221" t="s">
        <v>933</v>
      </c>
    </row>
    <row r="411" s="2" customFormat="1" ht="16.5" customHeight="1">
      <c r="A411" s="38"/>
      <c r="B411" s="39"/>
      <c r="C411" s="211" t="s">
        <v>934</v>
      </c>
      <c r="D411" s="211" t="s">
        <v>144</v>
      </c>
      <c r="E411" s="212" t="s">
        <v>935</v>
      </c>
      <c r="F411" s="213" t="s">
        <v>936</v>
      </c>
      <c r="G411" s="214" t="s">
        <v>553</v>
      </c>
      <c r="H411" s="215">
        <v>1</v>
      </c>
      <c r="I411" s="216"/>
      <c r="J411" s="215">
        <f>ROUND(I411*H411,0)</f>
        <v>0</v>
      </c>
      <c r="K411" s="213" t="s">
        <v>1</v>
      </c>
      <c r="L411" s="44"/>
      <c r="M411" s="217" t="s">
        <v>1</v>
      </c>
      <c r="N411" s="218" t="s">
        <v>42</v>
      </c>
      <c r="O411" s="91"/>
      <c r="P411" s="219">
        <f>O411*H411</f>
        <v>0</v>
      </c>
      <c r="Q411" s="219">
        <v>0</v>
      </c>
      <c r="R411" s="219">
        <f>Q411*H411</f>
        <v>0</v>
      </c>
      <c r="S411" s="219">
        <v>0</v>
      </c>
      <c r="T411" s="220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21" t="s">
        <v>227</v>
      </c>
      <c r="AT411" s="221" t="s">
        <v>144</v>
      </c>
      <c r="AU411" s="221" t="s">
        <v>305</v>
      </c>
      <c r="AY411" s="17" t="s">
        <v>141</v>
      </c>
      <c r="BE411" s="222">
        <f>IF(N411="základní",J411,0)</f>
        <v>0</v>
      </c>
      <c r="BF411" s="222">
        <f>IF(N411="snížená",J411,0)</f>
        <v>0</v>
      </c>
      <c r="BG411" s="222">
        <f>IF(N411="zákl. přenesená",J411,0)</f>
        <v>0</v>
      </c>
      <c r="BH411" s="222">
        <f>IF(N411="sníž. přenesená",J411,0)</f>
        <v>0</v>
      </c>
      <c r="BI411" s="222">
        <f>IF(N411="nulová",J411,0)</f>
        <v>0</v>
      </c>
      <c r="BJ411" s="17" t="s">
        <v>8</v>
      </c>
      <c r="BK411" s="222">
        <f>ROUND(I411*H411,0)</f>
        <v>0</v>
      </c>
      <c r="BL411" s="17" t="s">
        <v>227</v>
      </c>
      <c r="BM411" s="221" t="s">
        <v>937</v>
      </c>
    </row>
    <row r="412" s="2" customFormat="1" ht="16.5" customHeight="1">
      <c r="A412" s="38"/>
      <c r="B412" s="39"/>
      <c r="C412" s="211" t="s">
        <v>938</v>
      </c>
      <c r="D412" s="211" t="s">
        <v>144</v>
      </c>
      <c r="E412" s="212" t="s">
        <v>939</v>
      </c>
      <c r="F412" s="213" t="s">
        <v>940</v>
      </c>
      <c r="G412" s="214" t="s">
        <v>553</v>
      </c>
      <c r="H412" s="215">
        <v>1</v>
      </c>
      <c r="I412" s="216"/>
      <c r="J412" s="215">
        <f>ROUND(I412*H412,0)</f>
        <v>0</v>
      </c>
      <c r="K412" s="213" t="s">
        <v>1</v>
      </c>
      <c r="L412" s="44"/>
      <c r="M412" s="217" t="s">
        <v>1</v>
      </c>
      <c r="N412" s="218" t="s">
        <v>42</v>
      </c>
      <c r="O412" s="91"/>
      <c r="P412" s="219">
        <f>O412*H412</f>
        <v>0</v>
      </c>
      <c r="Q412" s="219">
        <v>0</v>
      </c>
      <c r="R412" s="219">
        <f>Q412*H412</f>
        <v>0</v>
      </c>
      <c r="S412" s="219">
        <v>0</v>
      </c>
      <c r="T412" s="220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21" t="s">
        <v>227</v>
      </c>
      <c r="AT412" s="221" t="s">
        <v>144</v>
      </c>
      <c r="AU412" s="221" t="s">
        <v>305</v>
      </c>
      <c r="AY412" s="17" t="s">
        <v>141</v>
      </c>
      <c r="BE412" s="222">
        <f>IF(N412="základní",J412,0)</f>
        <v>0</v>
      </c>
      <c r="BF412" s="222">
        <f>IF(N412="snížená",J412,0)</f>
        <v>0</v>
      </c>
      <c r="BG412" s="222">
        <f>IF(N412="zákl. přenesená",J412,0)</f>
        <v>0</v>
      </c>
      <c r="BH412" s="222">
        <f>IF(N412="sníž. přenesená",J412,0)</f>
        <v>0</v>
      </c>
      <c r="BI412" s="222">
        <f>IF(N412="nulová",J412,0)</f>
        <v>0</v>
      </c>
      <c r="BJ412" s="17" t="s">
        <v>8</v>
      </c>
      <c r="BK412" s="222">
        <f>ROUND(I412*H412,0)</f>
        <v>0</v>
      </c>
      <c r="BL412" s="17" t="s">
        <v>227</v>
      </c>
      <c r="BM412" s="221" t="s">
        <v>941</v>
      </c>
    </row>
    <row r="413" s="2" customFormat="1" ht="16.5" customHeight="1">
      <c r="A413" s="38"/>
      <c r="B413" s="39"/>
      <c r="C413" s="211" t="s">
        <v>942</v>
      </c>
      <c r="D413" s="211" t="s">
        <v>144</v>
      </c>
      <c r="E413" s="212" t="s">
        <v>943</v>
      </c>
      <c r="F413" s="213" t="s">
        <v>944</v>
      </c>
      <c r="G413" s="214" t="s">
        <v>553</v>
      </c>
      <c r="H413" s="215">
        <v>1</v>
      </c>
      <c r="I413" s="216"/>
      <c r="J413" s="215">
        <f>ROUND(I413*H413,0)</f>
        <v>0</v>
      </c>
      <c r="K413" s="213" t="s">
        <v>1</v>
      </c>
      <c r="L413" s="44"/>
      <c r="M413" s="217" t="s">
        <v>1</v>
      </c>
      <c r="N413" s="218" t="s">
        <v>42</v>
      </c>
      <c r="O413" s="91"/>
      <c r="P413" s="219">
        <f>O413*H413</f>
        <v>0</v>
      </c>
      <c r="Q413" s="219">
        <v>0</v>
      </c>
      <c r="R413" s="219">
        <f>Q413*H413</f>
        <v>0</v>
      </c>
      <c r="S413" s="219">
        <v>0</v>
      </c>
      <c r="T413" s="220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1" t="s">
        <v>227</v>
      </c>
      <c r="AT413" s="221" t="s">
        <v>144</v>
      </c>
      <c r="AU413" s="221" t="s">
        <v>305</v>
      </c>
      <c r="AY413" s="17" t="s">
        <v>141</v>
      </c>
      <c r="BE413" s="222">
        <f>IF(N413="základní",J413,0)</f>
        <v>0</v>
      </c>
      <c r="BF413" s="222">
        <f>IF(N413="snížená",J413,0)</f>
        <v>0</v>
      </c>
      <c r="BG413" s="222">
        <f>IF(N413="zákl. přenesená",J413,0)</f>
        <v>0</v>
      </c>
      <c r="BH413" s="222">
        <f>IF(N413="sníž. přenesená",J413,0)</f>
        <v>0</v>
      </c>
      <c r="BI413" s="222">
        <f>IF(N413="nulová",J413,0)</f>
        <v>0</v>
      </c>
      <c r="BJ413" s="17" t="s">
        <v>8</v>
      </c>
      <c r="BK413" s="222">
        <f>ROUND(I413*H413,0)</f>
        <v>0</v>
      </c>
      <c r="BL413" s="17" t="s">
        <v>227</v>
      </c>
      <c r="BM413" s="221" t="s">
        <v>945</v>
      </c>
    </row>
    <row r="414" s="12" customFormat="1" ht="20.88" customHeight="1">
      <c r="A414" s="12"/>
      <c r="B414" s="195"/>
      <c r="C414" s="196"/>
      <c r="D414" s="197" t="s">
        <v>76</v>
      </c>
      <c r="E414" s="209" t="s">
        <v>946</v>
      </c>
      <c r="F414" s="209" t="s">
        <v>947</v>
      </c>
      <c r="G414" s="196"/>
      <c r="H414" s="196"/>
      <c r="I414" s="199"/>
      <c r="J414" s="210">
        <f>BK414</f>
        <v>0</v>
      </c>
      <c r="K414" s="196"/>
      <c r="L414" s="201"/>
      <c r="M414" s="202"/>
      <c r="N414" s="203"/>
      <c r="O414" s="203"/>
      <c r="P414" s="204">
        <f>P415</f>
        <v>0</v>
      </c>
      <c r="Q414" s="203"/>
      <c r="R414" s="204">
        <f>R415</f>
        <v>0</v>
      </c>
      <c r="S414" s="203"/>
      <c r="T414" s="205">
        <f>T415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06" t="s">
        <v>83</v>
      </c>
      <c r="AT414" s="207" t="s">
        <v>76</v>
      </c>
      <c r="AU414" s="207" t="s">
        <v>83</v>
      </c>
      <c r="AY414" s="206" t="s">
        <v>141</v>
      </c>
      <c r="BK414" s="208">
        <f>BK415</f>
        <v>0</v>
      </c>
    </row>
    <row r="415" s="2" customFormat="1" ht="16.5" customHeight="1">
      <c r="A415" s="38"/>
      <c r="B415" s="39"/>
      <c r="C415" s="211" t="s">
        <v>948</v>
      </c>
      <c r="D415" s="211" t="s">
        <v>144</v>
      </c>
      <c r="E415" s="212" t="s">
        <v>949</v>
      </c>
      <c r="F415" s="213" t="s">
        <v>950</v>
      </c>
      <c r="G415" s="214" t="s">
        <v>553</v>
      </c>
      <c r="H415" s="215">
        <v>1</v>
      </c>
      <c r="I415" s="216"/>
      <c r="J415" s="215">
        <f>ROUND(I415*H415,0)</f>
        <v>0</v>
      </c>
      <c r="K415" s="213" t="s">
        <v>1</v>
      </c>
      <c r="L415" s="44"/>
      <c r="M415" s="217" t="s">
        <v>1</v>
      </c>
      <c r="N415" s="218" t="s">
        <v>42</v>
      </c>
      <c r="O415" s="91"/>
      <c r="P415" s="219">
        <f>O415*H415</f>
        <v>0</v>
      </c>
      <c r="Q415" s="219">
        <v>0</v>
      </c>
      <c r="R415" s="219">
        <f>Q415*H415</f>
        <v>0</v>
      </c>
      <c r="S415" s="219">
        <v>0</v>
      </c>
      <c r="T415" s="220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21" t="s">
        <v>227</v>
      </c>
      <c r="AT415" s="221" t="s">
        <v>144</v>
      </c>
      <c r="AU415" s="221" t="s">
        <v>305</v>
      </c>
      <c r="AY415" s="17" t="s">
        <v>141</v>
      </c>
      <c r="BE415" s="222">
        <f>IF(N415="základní",J415,0)</f>
        <v>0</v>
      </c>
      <c r="BF415" s="222">
        <f>IF(N415="snížená",J415,0)</f>
        <v>0</v>
      </c>
      <c r="BG415" s="222">
        <f>IF(N415="zákl. přenesená",J415,0)</f>
        <v>0</v>
      </c>
      <c r="BH415" s="222">
        <f>IF(N415="sníž. přenesená",J415,0)</f>
        <v>0</v>
      </c>
      <c r="BI415" s="222">
        <f>IF(N415="nulová",J415,0)</f>
        <v>0</v>
      </c>
      <c r="BJ415" s="17" t="s">
        <v>8</v>
      </c>
      <c r="BK415" s="222">
        <f>ROUND(I415*H415,0)</f>
        <v>0</v>
      </c>
      <c r="BL415" s="17" t="s">
        <v>227</v>
      </c>
      <c r="BM415" s="221" t="s">
        <v>951</v>
      </c>
    </row>
    <row r="416" s="12" customFormat="1" ht="20.88" customHeight="1">
      <c r="A416" s="12"/>
      <c r="B416" s="195"/>
      <c r="C416" s="196"/>
      <c r="D416" s="197" t="s">
        <v>76</v>
      </c>
      <c r="E416" s="209" t="s">
        <v>952</v>
      </c>
      <c r="F416" s="209" t="s">
        <v>953</v>
      </c>
      <c r="G416" s="196"/>
      <c r="H416" s="196"/>
      <c r="I416" s="199"/>
      <c r="J416" s="210">
        <f>BK416</f>
        <v>0</v>
      </c>
      <c r="K416" s="196"/>
      <c r="L416" s="201"/>
      <c r="M416" s="202"/>
      <c r="N416" s="203"/>
      <c r="O416" s="203"/>
      <c r="P416" s="204">
        <f>SUM(P417:P421)</f>
        <v>0</v>
      </c>
      <c r="Q416" s="203"/>
      <c r="R416" s="204">
        <f>SUM(R417:R421)</f>
        <v>0</v>
      </c>
      <c r="S416" s="203"/>
      <c r="T416" s="205">
        <f>SUM(T417:T421)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206" t="s">
        <v>83</v>
      </c>
      <c r="AT416" s="207" t="s">
        <v>76</v>
      </c>
      <c r="AU416" s="207" t="s">
        <v>83</v>
      </c>
      <c r="AY416" s="206" t="s">
        <v>141</v>
      </c>
      <c r="BK416" s="208">
        <f>SUM(BK417:BK421)</f>
        <v>0</v>
      </c>
    </row>
    <row r="417" s="2" customFormat="1" ht="24.15" customHeight="1">
      <c r="A417" s="38"/>
      <c r="B417" s="39"/>
      <c r="C417" s="211" t="s">
        <v>954</v>
      </c>
      <c r="D417" s="211" t="s">
        <v>144</v>
      </c>
      <c r="E417" s="212" t="s">
        <v>955</v>
      </c>
      <c r="F417" s="213" t="s">
        <v>956</v>
      </c>
      <c r="G417" s="214" t="s">
        <v>553</v>
      </c>
      <c r="H417" s="215">
        <v>16</v>
      </c>
      <c r="I417" s="216"/>
      <c r="J417" s="215">
        <f>ROUND(I417*H417,0)</f>
        <v>0</v>
      </c>
      <c r="K417" s="213" t="s">
        <v>1</v>
      </c>
      <c r="L417" s="44"/>
      <c r="M417" s="217" t="s">
        <v>1</v>
      </c>
      <c r="N417" s="218" t="s">
        <v>42</v>
      </c>
      <c r="O417" s="91"/>
      <c r="P417" s="219">
        <f>O417*H417</f>
        <v>0</v>
      </c>
      <c r="Q417" s="219">
        <v>0</v>
      </c>
      <c r="R417" s="219">
        <f>Q417*H417</f>
        <v>0</v>
      </c>
      <c r="S417" s="219">
        <v>0</v>
      </c>
      <c r="T417" s="220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21" t="s">
        <v>227</v>
      </c>
      <c r="AT417" s="221" t="s">
        <v>144</v>
      </c>
      <c r="AU417" s="221" t="s">
        <v>305</v>
      </c>
      <c r="AY417" s="17" t="s">
        <v>141</v>
      </c>
      <c r="BE417" s="222">
        <f>IF(N417="základní",J417,0)</f>
        <v>0</v>
      </c>
      <c r="BF417" s="222">
        <f>IF(N417="snížená",J417,0)</f>
        <v>0</v>
      </c>
      <c r="BG417" s="222">
        <f>IF(N417="zákl. přenesená",J417,0)</f>
        <v>0</v>
      </c>
      <c r="BH417" s="222">
        <f>IF(N417="sníž. přenesená",J417,0)</f>
        <v>0</v>
      </c>
      <c r="BI417" s="222">
        <f>IF(N417="nulová",J417,0)</f>
        <v>0</v>
      </c>
      <c r="BJ417" s="17" t="s">
        <v>8</v>
      </c>
      <c r="BK417" s="222">
        <f>ROUND(I417*H417,0)</f>
        <v>0</v>
      </c>
      <c r="BL417" s="17" t="s">
        <v>227</v>
      </c>
      <c r="BM417" s="221" t="s">
        <v>957</v>
      </c>
    </row>
    <row r="418" s="2" customFormat="1" ht="16.5" customHeight="1">
      <c r="A418" s="38"/>
      <c r="B418" s="39"/>
      <c r="C418" s="211" t="s">
        <v>958</v>
      </c>
      <c r="D418" s="211" t="s">
        <v>144</v>
      </c>
      <c r="E418" s="212" t="s">
        <v>959</v>
      </c>
      <c r="F418" s="213" t="s">
        <v>960</v>
      </c>
      <c r="G418" s="214" t="s">
        <v>553</v>
      </c>
      <c r="H418" s="215">
        <v>16</v>
      </c>
      <c r="I418" s="216"/>
      <c r="J418" s="215">
        <f>ROUND(I418*H418,0)</f>
        <v>0</v>
      </c>
      <c r="K418" s="213" t="s">
        <v>1</v>
      </c>
      <c r="L418" s="44"/>
      <c r="M418" s="217" t="s">
        <v>1</v>
      </c>
      <c r="N418" s="218" t="s">
        <v>42</v>
      </c>
      <c r="O418" s="91"/>
      <c r="P418" s="219">
        <f>O418*H418</f>
        <v>0</v>
      </c>
      <c r="Q418" s="219">
        <v>0</v>
      </c>
      <c r="R418" s="219">
        <f>Q418*H418</f>
        <v>0</v>
      </c>
      <c r="S418" s="219">
        <v>0</v>
      </c>
      <c r="T418" s="220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21" t="s">
        <v>227</v>
      </c>
      <c r="AT418" s="221" t="s">
        <v>144</v>
      </c>
      <c r="AU418" s="221" t="s">
        <v>305</v>
      </c>
      <c r="AY418" s="17" t="s">
        <v>141</v>
      </c>
      <c r="BE418" s="222">
        <f>IF(N418="základní",J418,0)</f>
        <v>0</v>
      </c>
      <c r="BF418" s="222">
        <f>IF(N418="snížená",J418,0)</f>
        <v>0</v>
      </c>
      <c r="BG418" s="222">
        <f>IF(N418="zákl. přenesená",J418,0)</f>
        <v>0</v>
      </c>
      <c r="BH418" s="222">
        <f>IF(N418="sníž. přenesená",J418,0)</f>
        <v>0</v>
      </c>
      <c r="BI418" s="222">
        <f>IF(N418="nulová",J418,0)</f>
        <v>0</v>
      </c>
      <c r="BJ418" s="17" t="s">
        <v>8</v>
      </c>
      <c r="BK418" s="222">
        <f>ROUND(I418*H418,0)</f>
        <v>0</v>
      </c>
      <c r="BL418" s="17" t="s">
        <v>227</v>
      </c>
      <c r="BM418" s="221" t="s">
        <v>961</v>
      </c>
    </row>
    <row r="419" s="2" customFormat="1" ht="16.5" customHeight="1">
      <c r="A419" s="38"/>
      <c r="B419" s="39"/>
      <c r="C419" s="211" t="s">
        <v>962</v>
      </c>
      <c r="D419" s="211" t="s">
        <v>144</v>
      </c>
      <c r="E419" s="212" t="s">
        <v>963</v>
      </c>
      <c r="F419" s="213" t="s">
        <v>964</v>
      </c>
      <c r="G419" s="214" t="s">
        <v>553</v>
      </c>
      <c r="H419" s="215">
        <v>96</v>
      </c>
      <c r="I419" s="216"/>
      <c r="J419" s="215">
        <f>ROUND(I419*H419,0)</f>
        <v>0</v>
      </c>
      <c r="K419" s="213" t="s">
        <v>1</v>
      </c>
      <c r="L419" s="44"/>
      <c r="M419" s="217" t="s">
        <v>1</v>
      </c>
      <c r="N419" s="218" t="s">
        <v>42</v>
      </c>
      <c r="O419" s="91"/>
      <c r="P419" s="219">
        <f>O419*H419</f>
        <v>0</v>
      </c>
      <c r="Q419" s="219">
        <v>0</v>
      </c>
      <c r="R419" s="219">
        <f>Q419*H419</f>
        <v>0</v>
      </c>
      <c r="S419" s="219">
        <v>0</v>
      </c>
      <c r="T419" s="220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1" t="s">
        <v>227</v>
      </c>
      <c r="AT419" s="221" t="s">
        <v>144</v>
      </c>
      <c r="AU419" s="221" t="s">
        <v>305</v>
      </c>
      <c r="AY419" s="17" t="s">
        <v>141</v>
      </c>
      <c r="BE419" s="222">
        <f>IF(N419="základní",J419,0)</f>
        <v>0</v>
      </c>
      <c r="BF419" s="222">
        <f>IF(N419="snížená",J419,0)</f>
        <v>0</v>
      </c>
      <c r="BG419" s="222">
        <f>IF(N419="zákl. přenesená",J419,0)</f>
        <v>0</v>
      </c>
      <c r="BH419" s="222">
        <f>IF(N419="sníž. přenesená",J419,0)</f>
        <v>0</v>
      </c>
      <c r="BI419" s="222">
        <f>IF(N419="nulová",J419,0)</f>
        <v>0</v>
      </c>
      <c r="BJ419" s="17" t="s">
        <v>8</v>
      </c>
      <c r="BK419" s="222">
        <f>ROUND(I419*H419,0)</f>
        <v>0</v>
      </c>
      <c r="BL419" s="17" t="s">
        <v>227</v>
      </c>
      <c r="BM419" s="221" t="s">
        <v>965</v>
      </c>
    </row>
    <row r="420" s="2" customFormat="1" ht="16.5" customHeight="1">
      <c r="A420" s="38"/>
      <c r="B420" s="39"/>
      <c r="C420" s="211" t="s">
        <v>966</v>
      </c>
      <c r="D420" s="211" t="s">
        <v>144</v>
      </c>
      <c r="E420" s="212" t="s">
        <v>967</v>
      </c>
      <c r="F420" s="213" t="s">
        <v>968</v>
      </c>
      <c r="G420" s="214" t="s">
        <v>553</v>
      </c>
      <c r="H420" s="215">
        <v>16</v>
      </c>
      <c r="I420" s="216"/>
      <c r="J420" s="215">
        <f>ROUND(I420*H420,0)</f>
        <v>0</v>
      </c>
      <c r="K420" s="213" t="s">
        <v>1</v>
      </c>
      <c r="L420" s="44"/>
      <c r="M420" s="217" t="s">
        <v>1</v>
      </c>
      <c r="N420" s="218" t="s">
        <v>42</v>
      </c>
      <c r="O420" s="91"/>
      <c r="P420" s="219">
        <f>O420*H420</f>
        <v>0</v>
      </c>
      <c r="Q420" s="219">
        <v>0</v>
      </c>
      <c r="R420" s="219">
        <f>Q420*H420</f>
        <v>0</v>
      </c>
      <c r="S420" s="219">
        <v>0</v>
      </c>
      <c r="T420" s="220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21" t="s">
        <v>227</v>
      </c>
      <c r="AT420" s="221" t="s">
        <v>144</v>
      </c>
      <c r="AU420" s="221" t="s">
        <v>305</v>
      </c>
      <c r="AY420" s="17" t="s">
        <v>141</v>
      </c>
      <c r="BE420" s="222">
        <f>IF(N420="základní",J420,0)</f>
        <v>0</v>
      </c>
      <c r="BF420" s="222">
        <f>IF(N420="snížená",J420,0)</f>
        <v>0</v>
      </c>
      <c r="BG420" s="222">
        <f>IF(N420="zákl. přenesená",J420,0)</f>
        <v>0</v>
      </c>
      <c r="BH420" s="222">
        <f>IF(N420="sníž. přenesená",J420,0)</f>
        <v>0</v>
      </c>
      <c r="BI420" s="222">
        <f>IF(N420="nulová",J420,0)</f>
        <v>0</v>
      </c>
      <c r="BJ420" s="17" t="s">
        <v>8</v>
      </c>
      <c r="BK420" s="222">
        <f>ROUND(I420*H420,0)</f>
        <v>0</v>
      </c>
      <c r="BL420" s="17" t="s">
        <v>227</v>
      </c>
      <c r="BM420" s="221" t="s">
        <v>969</v>
      </c>
    </row>
    <row r="421" s="2" customFormat="1" ht="16.5" customHeight="1">
      <c r="A421" s="38"/>
      <c r="B421" s="39"/>
      <c r="C421" s="211" t="s">
        <v>970</v>
      </c>
      <c r="D421" s="211" t="s">
        <v>144</v>
      </c>
      <c r="E421" s="212" t="s">
        <v>971</v>
      </c>
      <c r="F421" s="213" t="s">
        <v>848</v>
      </c>
      <c r="G421" s="214" t="s">
        <v>972</v>
      </c>
      <c r="H421" s="215">
        <v>1</v>
      </c>
      <c r="I421" s="216"/>
      <c r="J421" s="215">
        <f>ROUND(I421*H421,0)</f>
        <v>0</v>
      </c>
      <c r="K421" s="213" t="s">
        <v>1</v>
      </c>
      <c r="L421" s="44"/>
      <c r="M421" s="217" t="s">
        <v>1</v>
      </c>
      <c r="N421" s="218" t="s">
        <v>42</v>
      </c>
      <c r="O421" s="91"/>
      <c r="P421" s="219">
        <f>O421*H421</f>
        <v>0</v>
      </c>
      <c r="Q421" s="219">
        <v>0</v>
      </c>
      <c r="R421" s="219">
        <f>Q421*H421</f>
        <v>0</v>
      </c>
      <c r="S421" s="219">
        <v>0</v>
      </c>
      <c r="T421" s="220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21" t="s">
        <v>227</v>
      </c>
      <c r="AT421" s="221" t="s">
        <v>144</v>
      </c>
      <c r="AU421" s="221" t="s">
        <v>305</v>
      </c>
      <c r="AY421" s="17" t="s">
        <v>141</v>
      </c>
      <c r="BE421" s="222">
        <f>IF(N421="základní",J421,0)</f>
        <v>0</v>
      </c>
      <c r="BF421" s="222">
        <f>IF(N421="snížená",J421,0)</f>
        <v>0</v>
      </c>
      <c r="BG421" s="222">
        <f>IF(N421="zákl. přenesená",J421,0)</f>
        <v>0</v>
      </c>
      <c r="BH421" s="222">
        <f>IF(N421="sníž. přenesená",J421,0)</f>
        <v>0</v>
      </c>
      <c r="BI421" s="222">
        <f>IF(N421="nulová",J421,0)</f>
        <v>0</v>
      </c>
      <c r="BJ421" s="17" t="s">
        <v>8</v>
      </c>
      <c r="BK421" s="222">
        <f>ROUND(I421*H421,0)</f>
        <v>0</v>
      </c>
      <c r="BL421" s="17" t="s">
        <v>227</v>
      </c>
      <c r="BM421" s="221" t="s">
        <v>973</v>
      </c>
    </row>
    <row r="422" s="12" customFormat="1" ht="22.8" customHeight="1">
      <c r="A422" s="12"/>
      <c r="B422" s="195"/>
      <c r="C422" s="196"/>
      <c r="D422" s="197" t="s">
        <v>76</v>
      </c>
      <c r="E422" s="209" t="s">
        <v>974</v>
      </c>
      <c r="F422" s="209" t="s">
        <v>975</v>
      </c>
      <c r="G422" s="196"/>
      <c r="H422" s="196"/>
      <c r="I422" s="199"/>
      <c r="J422" s="210">
        <f>BK422</f>
        <v>0</v>
      </c>
      <c r="K422" s="196"/>
      <c r="L422" s="201"/>
      <c r="M422" s="202"/>
      <c r="N422" s="203"/>
      <c r="O422" s="203"/>
      <c r="P422" s="204">
        <f>SUM(P423:P449)</f>
        <v>0</v>
      </c>
      <c r="Q422" s="203"/>
      <c r="R422" s="204">
        <f>SUM(R423:R449)</f>
        <v>39.549834936000003</v>
      </c>
      <c r="S422" s="203"/>
      <c r="T422" s="205">
        <f>SUM(T423:T449)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06" t="s">
        <v>83</v>
      </c>
      <c r="AT422" s="207" t="s">
        <v>76</v>
      </c>
      <c r="AU422" s="207" t="s">
        <v>8</v>
      </c>
      <c r="AY422" s="206" t="s">
        <v>141</v>
      </c>
      <c r="BK422" s="208">
        <f>SUM(BK423:BK449)</f>
        <v>0</v>
      </c>
    </row>
    <row r="423" s="2" customFormat="1" ht="33" customHeight="1">
      <c r="A423" s="38"/>
      <c r="B423" s="39"/>
      <c r="C423" s="211" t="s">
        <v>976</v>
      </c>
      <c r="D423" s="211" t="s">
        <v>144</v>
      </c>
      <c r="E423" s="212" t="s">
        <v>977</v>
      </c>
      <c r="F423" s="213" t="s">
        <v>978</v>
      </c>
      <c r="G423" s="214" t="s">
        <v>147</v>
      </c>
      <c r="H423" s="215">
        <v>75.200000000000003</v>
      </c>
      <c r="I423" s="216"/>
      <c r="J423" s="215">
        <f>ROUND(I423*H423,0)</f>
        <v>0</v>
      </c>
      <c r="K423" s="213" t="s">
        <v>148</v>
      </c>
      <c r="L423" s="44"/>
      <c r="M423" s="217" t="s">
        <v>1</v>
      </c>
      <c r="N423" s="218" t="s">
        <v>42</v>
      </c>
      <c r="O423" s="91"/>
      <c r="P423" s="219">
        <f>O423*H423</f>
        <v>0</v>
      </c>
      <c r="Q423" s="219">
        <v>0.00189</v>
      </c>
      <c r="R423" s="219">
        <f>Q423*H423</f>
        <v>0.142128</v>
      </c>
      <c r="S423" s="219">
        <v>0</v>
      </c>
      <c r="T423" s="220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21" t="s">
        <v>227</v>
      </c>
      <c r="AT423" s="221" t="s">
        <v>144</v>
      </c>
      <c r="AU423" s="221" t="s">
        <v>83</v>
      </c>
      <c r="AY423" s="17" t="s">
        <v>141</v>
      </c>
      <c r="BE423" s="222">
        <f>IF(N423="základní",J423,0)</f>
        <v>0</v>
      </c>
      <c r="BF423" s="222">
        <f>IF(N423="snížená",J423,0)</f>
        <v>0</v>
      </c>
      <c r="BG423" s="222">
        <f>IF(N423="zákl. přenesená",J423,0)</f>
        <v>0</v>
      </c>
      <c r="BH423" s="222">
        <f>IF(N423="sníž. přenesená",J423,0)</f>
        <v>0</v>
      </c>
      <c r="BI423" s="222">
        <f>IF(N423="nulová",J423,0)</f>
        <v>0</v>
      </c>
      <c r="BJ423" s="17" t="s">
        <v>8</v>
      </c>
      <c r="BK423" s="222">
        <f>ROUND(I423*H423,0)</f>
        <v>0</v>
      </c>
      <c r="BL423" s="17" t="s">
        <v>227</v>
      </c>
      <c r="BM423" s="221" t="s">
        <v>979</v>
      </c>
    </row>
    <row r="424" s="13" customFormat="1">
      <c r="A424" s="13"/>
      <c r="B424" s="223"/>
      <c r="C424" s="224"/>
      <c r="D424" s="225" t="s">
        <v>151</v>
      </c>
      <c r="E424" s="226" t="s">
        <v>1</v>
      </c>
      <c r="F424" s="227" t="s">
        <v>980</v>
      </c>
      <c r="G424" s="224"/>
      <c r="H424" s="228">
        <v>75.200000000000003</v>
      </c>
      <c r="I424" s="229"/>
      <c r="J424" s="224"/>
      <c r="K424" s="224"/>
      <c r="L424" s="230"/>
      <c r="M424" s="231"/>
      <c r="N424" s="232"/>
      <c r="O424" s="232"/>
      <c r="P424" s="232"/>
      <c r="Q424" s="232"/>
      <c r="R424" s="232"/>
      <c r="S424" s="232"/>
      <c r="T424" s="23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4" t="s">
        <v>151</v>
      </c>
      <c r="AU424" s="234" t="s">
        <v>83</v>
      </c>
      <c r="AV424" s="13" t="s">
        <v>83</v>
      </c>
      <c r="AW424" s="13" t="s">
        <v>32</v>
      </c>
      <c r="AX424" s="13" t="s">
        <v>8</v>
      </c>
      <c r="AY424" s="234" t="s">
        <v>141</v>
      </c>
    </row>
    <row r="425" s="2" customFormat="1" ht="24.15" customHeight="1">
      <c r="A425" s="38"/>
      <c r="B425" s="39"/>
      <c r="C425" s="211" t="s">
        <v>981</v>
      </c>
      <c r="D425" s="211" t="s">
        <v>144</v>
      </c>
      <c r="E425" s="212" t="s">
        <v>982</v>
      </c>
      <c r="F425" s="213" t="s">
        <v>983</v>
      </c>
      <c r="G425" s="214" t="s">
        <v>175</v>
      </c>
      <c r="H425" s="215">
        <v>362.25999999999999</v>
      </c>
      <c r="I425" s="216"/>
      <c r="J425" s="215">
        <f>ROUND(I425*H425,0)</f>
        <v>0</v>
      </c>
      <c r="K425" s="213" t="s">
        <v>148</v>
      </c>
      <c r="L425" s="44"/>
      <c r="M425" s="217" t="s">
        <v>1</v>
      </c>
      <c r="N425" s="218" t="s">
        <v>42</v>
      </c>
      <c r="O425" s="91"/>
      <c r="P425" s="219">
        <f>O425*H425</f>
        <v>0</v>
      </c>
      <c r="Q425" s="219">
        <v>0</v>
      </c>
      <c r="R425" s="219">
        <f>Q425*H425</f>
        <v>0</v>
      </c>
      <c r="S425" s="219">
        <v>0</v>
      </c>
      <c r="T425" s="220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1" t="s">
        <v>227</v>
      </c>
      <c r="AT425" s="221" t="s">
        <v>144</v>
      </c>
      <c r="AU425" s="221" t="s">
        <v>83</v>
      </c>
      <c r="AY425" s="17" t="s">
        <v>141</v>
      </c>
      <c r="BE425" s="222">
        <f>IF(N425="základní",J425,0)</f>
        <v>0</v>
      </c>
      <c r="BF425" s="222">
        <f>IF(N425="snížená",J425,0)</f>
        <v>0</v>
      </c>
      <c r="BG425" s="222">
        <f>IF(N425="zákl. přenesená",J425,0)</f>
        <v>0</v>
      </c>
      <c r="BH425" s="222">
        <f>IF(N425="sníž. přenesená",J425,0)</f>
        <v>0</v>
      </c>
      <c r="BI425" s="222">
        <f>IF(N425="nulová",J425,0)</f>
        <v>0</v>
      </c>
      <c r="BJ425" s="17" t="s">
        <v>8</v>
      </c>
      <c r="BK425" s="222">
        <f>ROUND(I425*H425,0)</f>
        <v>0</v>
      </c>
      <c r="BL425" s="17" t="s">
        <v>227</v>
      </c>
      <c r="BM425" s="221" t="s">
        <v>984</v>
      </c>
    </row>
    <row r="426" s="13" customFormat="1">
      <c r="A426" s="13"/>
      <c r="B426" s="223"/>
      <c r="C426" s="224"/>
      <c r="D426" s="225" t="s">
        <v>151</v>
      </c>
      <c r="E426" s="226" t="s">
        <v>1</v>
      </c>
      <c r="F426" s="227" t="s">
        <v>985</v>
      </c>
      <c r="G426" s="224"/>
      <c r="H426" s="228">
        <v>362.25999999999999</v>
      </c>
      <c r="I426" s="229"/>
      <c r="J426" s="224"/>
      <c r="K426" s="224"/>
      <c r="L426" s="230"/>
      <c r="M426" s="231"/>
      <c r="N426" s="232"/>
      <c r="O426" s="232"/>
      <c r="P426" s="232"/>
      <c r="Q426" s="232"/>
      <c r="R426" s="232"/>
      <c r="S426" s="232"/>
      <c r="T426" s="23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4" t="s">
        <v>151</v>
      </c>
      <c r="AU426" s="234" t="s">
        <v>83</v>
      </c>
      <c r="AV426" s="13" t="s">
        <v>83</v>
      </c>
      <c r="AW426" s="13" t="s">
        <v>32</v>
      </c>
      <c r="AX426" s="13" t="s">
        <v>8</v>
      </c>
      <c r="AY426" s="234" t="s">
        <v>141</v>
      </c>
    </row>
    <row r="427" s="2" customFormat="1" ht="33" customHeight="1">
      <c r="A427" s="38"/>
      <c r="B427" s="39"/>
      <c r="C427" s="211" t="s">
        <v>986</v>
      </c>
      <c r="D427" s="211" t="s">
        <v>144</v>
      </c>
      <c r="E427" s="212" t="s">
        <v>987</v>
      </c>
      <c r="F427" s="213" t="s">
        <v>988</v>
      </c>
      <c r="G427" s="214" t="s">
        <v>175</v>
      </c>
      <c r="H427" s="215">
        <v>972</v>
      </c>
      <c r="I427" s="216"/>
      <c r="J427" s="215">
        <f>ROUND(I427*H427,0)</f>
        <v>0</v>
      </c>
      <c r="K427" s="213" t="s">
        <v>148</v>
      </c>
      <c r="L427" s="44"/>
      <c r="M427" s="217" t="s">
        <v>1</v>
      </c>
      <c r="N427" s="218" t="s">
        <v>42</v>
      </c>
      <c r="O427" s="91"/>
      <c r="P427" s="219">
        <f>O427*H427</f>
        <v>0</v>
      </c>
      <c r="Q427" s="219">
        <v>0</v>
      </c>
      <c r="R427" s="219">
        <f>Q427*H427</f>
        <v>0</v>
      </c>
      <c r="S427" s="219">
        <v>0</v>
      </c>
      <c r="T427" s="220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21" t="s">
        <v>227</v>
      </c>
      <c r="AT427" s="221" t="s">
        <v>144</v>
      </c>
      <c r="AU427" s="221" t="s">
        <v>83</v>
      </c>
      <c r="AY427" s="17" t="s">
        <v>141</v>
      </c>
      <c r="BE427" s="222">
        <f>IF(N427="základní",J427,0)</f>
        <v>0</v>
      </c>
      <c r="BF427" s="222">
        <f>IF(N427="snížená",J427,0)</f>
        <v>0</v>
      </c>
      <c r="BG427" s="222">
        <f>IF(N427="zákl. přenesená",J427,0)</f>
        <v>0</v>
      </c>
      <c r="BH427" s="222">
        <f>IF(N427="sníž. přenesená",J427,0)</f>
        <v>0</v>
      </c>
      <c r="BI427" s="222">
        <f>IF(N427="nulová",J427,0)</f>
        <v>0</v>
      </c>
      <c r="BJ427" s="17" t="s">
        <v>8</v>
      </c>
      <c r="BK427" s="222">
        <f>ROUND(I427*H427,0)</f>
        <v>0</v>
      </c>
      <c r="BL427" s="17" t="s">
        <v>227</v>
      </c>
      <c r="BM427" s="221" t="s">
        <v>989</v>
      </c>
    </row>
    <row r="428" s="13" customFormat="1">
      <c r="A428" s="13"/>
      <c r="B428" s="223"/>
      <c r="C428" s="224"/>
      <c r="D428" s="225" t="s">
        <v>151</v>
      </c>
      <c r="E428" s="226" t="s">
        <v>1</v>
      </c>
      <c r="F428" s="227" t="s">
        <v>990</v>
      </c>
      <c r="G428" s="224"/>
      <c r="H428" s="228">
        <v>972</v>
      </c>
      <c r="I428" s="229"/>
      <c r="J428" s="224"/>
      <c r="K428" s="224"/>
      <c r="L428" s="230"/>
      <c r="M428" s="231"/>
      <c r="N428" s="232"/>
      <c r="O428" s="232"/>
      <c r="P428" s="232"/>
      <c r="Q428" s="232"/>
      <c r="R428" s="232"/>
      <c r="S428" s="232"/>
      <c r="T428" s="23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4" t="s">
        <v>151</v>
      </c>
      <c r="AU428" s="234" t="s">
        <v>83</v>
      </c>
      <c r="AV428" s="13" t="s">
        <v>83</v>
      </c>
      <c r="AW428" s="13" t="s">
        <v>32</v>
      </c>
      <c r="AX428" s="13" t="s">
        <v>8</v>
      </c>
      <c r="AY428" s="234" t="s">
        <v>141</v>
      </c>
    </row>
    <row r="429" s="2" customFormat="1" ht="21.75" customHeight="1">
      <c r="A429" s="38"/>
      <c r="B429" s="39"/>
      <c r="C429" s="246" t="s">
        <v>991</v>
      </c>
      <c r="D429" s="246" t="s">
        <v>188</v>
      </c>
      <c r="E429" s="247" t="s">
        <v>992</v>
      </c>
      <c r="F429" s="248" t="s">
        <v>993</v>
      </c>
      <c r="G429" s="249" t="s">
        <v>147</v>
      </c>
      <c r="H429" s="250">
        <v>23.079999999999998</v>
      </c>
      <c r="I429" s="251"/>
      <c r="J429" s="250">
        <f>ROUND(I429*H429,0)</f>
        <v>0</v>
      </c>
      <c r="K429" s="248" t="s">
        <v>148</v>
      </c>
      <c r="L429" s="252"/>
      <c r="M429" s="253" t="s">
        <v>1</v>
      </c>
      <c r="N429" s="254" t="s">
        <v>42</v>
      </c>
      <c r="O429" s="91"/>
      <c r="P429" s="219">
        <f>O429*H429</f>
        <v>0</v>
      </c>
      <c r="Q429" s="219">
        <v>0.55000000000000004</v>
      </c>
      <c r="R429" s="219">
        <f>Q429*H429</f>
        <v>12.694000000000001</v>
      </c>
      <c r="S429" s="219">
        <v>0</v>
      </c>
      <c r="T429" s="220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21" t="s">
        <v>312</v>
      </c>
      <c r="AT429" s="221" t="s">
        <v>188</v>
      </c>
      <c r="AU429" s="221" t="s">
        <v>83</v>
      </c>
      <c r="AY429" s="17" t="s">
        <v>141</v>
      </c>
      <c r="BE429" s="222">
        <f>IF(N429="základní",J429,0)</f>
        <v>0</v>
      </c>
      <c r="BF429" s="222">
        <f>IF(N429="snížená",J429,0)</f>
        <v>0</v>
      </c>
      <c r="BG429" s="222">
        <f>IF(N429="zákl. přenesená",J429,0)</f>
        <v>0</v>
      </c>
      <c r="BH429" s="222">
        <f>IF(N429="sníž. přenesená",J429,0)</f>
        <v>0</v>
      </c>
      <c r="BI429" s="222">
        <f>IF(N429="nulová",J429,0)</f>
        <v>0</v>
      </c>
      <c r="BJ429" s="17" t="s">
        <v>8</v>
      </c>
      <c r="BK429" s="222">
        <f>ROUND(I429*H429,0)</f>
        <v>0</v>
      </c>
      <c r="BL429" s="17" t="s">
        <v>227</v>
      </c>
      <c r="BM429" s="221" t="s">
        <v>994</v>
      </c>
    </row>
    <row r="430" s="13" customFormat="1">
      <c r="A430" s="13"/>
      <c r="B430" s="223"/>
      <c r="C430" s="224"/>
      <c r="D430" s="225" t="s">
        <v>151</v>
      </c>
      <c r="E430" s="226" t="s">
        <v>1</v>
      </c>
      <c r="F430" s="227" t="s">
        <v>995</v>
      </c>
      <c r="G430" s="224"/>
      <c r="H430" s="228">
        <v>2.5499999999999998</v>
      </c>
      <c r="I430" s="229"/>
      <c r="J430" s="224"/>
      <c r="K430" s="224"/>
      <c r="L430" s="230"/>
      <c r="M430" s="231"/>
      <c r="N430" s="232"/>
      <c r="O430" s="232"/>
      <c r="P430" s="232"/>
      <c r="Q430" s="232"/>
      <c r="R430" s="232"/>
      <c r="S430" s="232"/>
      <c r="T430" s="23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4" t="s">
        <v>151</v>
      </c>
      <c r="AU430" s="234" t="s">
        <v>83</v>
      </c>
      <c r="AV430" s="13" t="s">
        <v>83</v>
      </c>
      <c r="AW430" s="13" t="s">
        <v>32</v>
      </c>
      <c r="AX430" s="13" t="s">
        <v>77</v>
      </c>
      <c r="AY430" s="234" t="s">
        <v>141</v>
      </c>
    </row>
    <row r="431" s="13" customFormat="1">
      <c r="A431" s="13"/>
      <c r="B431" s="223"/>
      <c r="C431" s="224"/>
      <c r="D431" s="225" t="s">
        <v>151</v>
      </c>
      <c r="E431" s="226" t="s">
        <v>1</v>
      </c>
      <c r="F431" s="227" t="s">
        <v>996</v>
      </c>
      <c r="G431" s="224"/>
      <c r="H431" s="228">
        <v>20.530000000000001</v>
      </c>
      <c r="I431" s="229"/>
      <c r="J431" s="224"/>
      <c r="K431" s="224"/>
      <c r="L431" s="230"/>
      <c r="M431" s="231"/>
      <c r="N431" s="232"/>
      <c r="O431" s="232"/>
      <c r="P431" s="232"/>
      <c r="Q431" s="232"/>
      <c r="R431" s="232"/>
      <c r="S431" s="232"/>
      <c r="T431" s="23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4" t="s">
        <v>151</v>
      </c>
      <c r="AU431" s="234" t="s">
        <v>83</v>
      </c>
      <c r="AV431" s="13" t="s">
        <v>83</v>
      </c>
      <c r="AW431" s="13" t="s">
        <v>32</v>
      </c>
      <c r="AX431" s="13" t="s">
        <v>77</v>
      </c>
      <c r="AY431" s="234" t="s">
        <v>141</v>
      </c>
    </row>
    <row r="432" s="14" customFormat="1">
      <c r="A432" s="14"/>
      <c r="B432" s="235"/>
      <c r="C432" s="236"/>
      <c r="D432" s="225" t="s">
        <v>151</v>
      </c>
      <c r="E432" s="237" t="s">
        <v>1</v>
      </c>
      <c r="F432" s="238" t="s">
        <v>154</v>
      </c>
      <c r="G432" s="236"/>
      <c r="H432" s="239">
        <v>23.079999999999998</v>
      </c>
      <c r="I432" s="240"/>
      <c r="J432" s="236"/>
      <c r="K432" s="236"/>
      <c r="L432" s="241"/>
      <c r="M432" s="242"/>
      <c r="N432" s="243"/>
      <c r="O432" s="243"/>
      <c r="P432" s="243"/>
      <c r="Q432" s="243"/>
      <c r="R432" s="243"/>
      <c r="S432" s="243"/>
      <c r="T432" s="24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5" t="s">
        <v>151</v>
      </c>
      <c r="AU432" s="245" t="s">
        <v>83</v>
      </c>
      <c r="AV432" s="14" t="s">
        <v>149</v>
      </c>
      <c r="AW432" s="14" t="s">
        <v>32</v>
      </c>
      <c r="AX432" s="14" t="s">
        <v>8</v>
      </c>
      <c r="AY432" s="245" t="s">
        <v>141</v>
      </c>
    </row>
    <row r="433" s="2" customFormat="1" ht="24.15" customHeight="1">
      <c r="A433" s="38"/>
      <c r="B433" s="39"/>
      <c r="C433" s="211" t="s">
        <v>997</v>
      </c>
      <c r="D433" s="211" t="s">
        <v>144</v>
      </c>
      <c r="E433" s="212" t="s">
        <v>998</v>
      </c>
      <c r="F433" s="213" t="s">
        <v>999</v>
      </c>
      <c r="G433" s="214" t="s">
        <v>180</v>
      </c>
      <c r="H433" s="215">
        <v>708</v>
      </c>
      <c r="I433" s="216"/>
      <c r="J433" s="215">
        <f>ROUND(I433*H433,0)</f>
        <v>0</v>
      </c>
      <c r="K433" s="213" t="s">
        <v>148</v>
      </c>
      <c r="L433" s="44"/>
      <c r="M433" s="217" t="s">
        <v>1</v>
      </c>
      <c r="N433" s="218" t="s">
        <v>42</v>
      </c>
      <c r="O433" s="91"/>
      <c r="P433" s="219">
        <f>O433*H433</f>
        <v>0</v>
      </c>
      <c r="Q433" s="219">
        <v>0</v>
      </c>
      <c r="R433" s="219">
        <f>Q433*H433</f>
        <v>0</v>
      </c>
      <c r="S433" s="219">
        <v>0</v>
      </c>
      <c r="T433" s="220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21" t="s">
        <v>227</v>
      </c>
      <c r="AT433" s="221" t="s">
        <v>144</v>
      </c>
      <c r="AU433" s="221" t="s">
        <v>83</v>
      </c>
      <c r="AY433" s="17" t="s">
        <v>141</v>
      </c>
      <c r="BE433" s="222">
        <f>IF(N433="základní",J433,0)</f>
        <v>0</v>
      </c>
      <c r="BF433" s="222">
        <f>IF(N433="snížená",J433,0)</f>
        <v>0</v>
      </c>
      <c r="BG433" s="222">
        <f>IF(N433="zákl. přenesená",J433,0)</f>
        <v>0</v>
      </c>
      <c r="BH433" s="222">
        <f>IF(N433="sníž. přenesená",J433,0)</f>
        <v>0</v>
      </c>
      <c r="BI433" s="222">
        <f>IF(N433="nulová",J433,0)</f>
        <v>0</v>
      </c>
      <c r="BJ433" s="17" t="s">
        <v>8</v>
      </c>
      <c r="BK433" s="222">
        <f>ROUND(I433*H433,0)</f>
        <v>0</v>
      </c>
      <c r="BL433" s="17" t="s">
        <v>227</v>
      </c>
      <c r="BM433" s="221" t="s">
        <v>1000</v>
      </c>
    </row>
    <row r="434" s="2" customFormat="1" ht="24.15" customHeight="1">
      <c r="A434" s="38"/>
      <c r="B434" s="39"/>
      <c r="C434" s="246" t="s">
        <v>1001</v>
      </c>
      <c r="D434" s="246" t="s">
        <v>188</v>
      </c>
      <c r="E434" s="247" t="s">
        <v>1002</v>
      </c>
      <c r="F434" s="248" t="s">
        <v>1003</v>
      </c>
      <c r="G434" s="249" t="s">
        <v>147</v>
      </c>
      <c r="H434" s="250">
        <v>18.690000000000001</v>
      </c>
      <c r="I434" s="251"/>
      <c r="J434" s="250">
        <f>ROUND(I434*H434,0)</f>
        <v>0</v>
      </c>
      <c r="K434" s="248" t="s">
        <v>148</v>
      </c>
      <c r="L434" s="252"/>
      <c r="M434" s="253" t="s">
        <v>1</v>
      </c>
      <c r="N434" s="254" t="s">
        <v>42</v>
      </c>
      <c r="O434" s="91"/>
      <c r="P434" s="219">
        <f>O434*H434</f>
        <v>0</v>
      </c>
      <c r="Q434" s="219">
        <v>0.55000000000000004</v>
      </c>
      <c r="R434" s="219">
        <f>Q434*H434</f>
        <v>10.279500000000002</v>
      </c>
      <c r="S434" s="219">
        <v>0</v>
      </c>
      <c r="T434" s="220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21" t="s">
        <v>312</v>
      </c>
      <c r="AT434" s="221" t="s">
        <v>188</v>
      </c>
      <c r="AU434" s="221" t="s">
        <v>83</v>
      </c>
      <c r="AY434" s="17" t="s">
        <v>141</v>
      </c>
      <c r="BE434" s="222">
        <f>IF(N434="základní",J434,0)</f>
        <v>0</v>
      </c>
      <c r="BF434" s="222">
        <f>IF(N434="snížená",J434,0)</f>
        <v>0</v>
      </c>
      <c r="BG434" s="222">
        <f>IF(N434="zákl. přenesená",J434,0)</f>
        <v>0</v>
      </c>
      <c r="BH434" s="222">
        <f>IF(N434="sníž. přenesená",J434,0)</f>
        <v>0</v>
      </c>
      <c r="BI434" s="222">
        <f>IF(N434="nulová",J434,0)</f>
        <v>0</v>
      </c>
      <c r="BJ434" s="17" t="s">
        <v>8</v>
      </c>
      <c r="BK434" s="222">
        <f>ROUND(I434*H434,0)</f>
        <v>0</v>
      </c>
      <c r="BL434" s="17" t="s">
        <v>227</v>
      </c>
      <c r="BM434" s="221" t="s">
        <v>1004</v>
      </c>
    </row>
    <row r="435" s="13" customFormat="1">
      <c r="A435" s="13"/>
      <c r="B435" s="223"/>
      <c r="C435" s="224"/>
      <c r="D435" s="225" t="s">
        <v>151</v>
      </c>
      <c r="E435" s="226" t="s">
        <v>1</v>
      </c>
      <c r="F435" s="227" t="s">
        <v>1005</v>
      </c>
      <c r="G435" s="224"/>
      <c r="H435" s="228">
        <v>18.690000000000001</v>
      </c>
      <c r="I435" s="229"/>
      <c r="J435" s="224"/>
      <c r="K435" s="224"/>
      <c r="L435" s="230"/>
      <c r="M435" s="231"/>
      <c r="N435" s="232"/>
      <c r="O435" s="232"/>
      <c r="P435" s="232"/>
      <c r="Q435" s="232"/>
      <c r="R435" s="232"/>
      <c r="S435" s="232"/>
      <c r="T435" s="23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4" t="s">
        <v>151</v>
      </c>
      <c r="AU435" s="234" t="s">
        <v>83</v>
      </c>
      <c r="AV435" s="13" t="s">
        <v>83</v>
      </c>
      <c r="AW435" s="13" t="s">
        <v>32</v>
      </c>
      <c r="AX435" s="13" t="s">
        <v>8</v>
      </c>
      <c r="AY435" s="234" t="s">
        <v>141</v>
      </c>
    </row>
    <row r="436" s="2" customFormat="1" ht="24.15" customHeight="1">
      <c r="A436" s="38"/>
      <c r="B436" s="39"/>
      <c r="C436" s="211" t="s">
        <v>1006</v>
      </c>
      <c r="D436" s="211" t="s">
        <v>144</v>
      </c>
      <c r="E436" s="212" t="s">
        <v>1007</v>
      </c>
      <c r="F436" s="213" t="s">
        <v>1008</v>
      </c>
      <c r="G436" s="214" t="s">
        <v>180</v>
      </c>
      <c r="H436" s="215">
        <v>697</v>
      </c>
      <c r="I436" s="216"/>
      <c r="J436" s="215">
        <f>ROUND(I436*H436,0)</f>
        <v>0</v>
      </c>
      <c r="K436" s="213" t="s">
        <v>148</v>
      </c>
      <c r="L436" s="44"/>
      <c r="M436" s="217" t="s">
        <v>1</v>
      </c>
      <c r="N436" s="218" t="s">
        <v>42</v>
      </c>
      <c r="O436" s="91"/>
      <c r="P436" s="219">
        <f>O436*H436</f>
        <v>0</v>
      </c>
      <c r="Q436" s="219">
        <v>0</v>
      </c>
      <c r="R436" s="219">
        <f>Q436*H436</f>
        <v>0</v>
      </c>
      <c r="S436" s="219">
        <v>0</v>
      </c>
      <c r="T436" s="220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1" t="s">
        <v>227</v>
      </c>
      <c r="AT436" s="221" t="s">
        <v>144</v>
      </c>
      <c r="AU436" s="221" t="s">
        <v>83</v>
      </c>
      <c r="AY436" s="17" t="s">
        <v>141</v>
      </c>
      <c r="BE436" s="222">
        <f>IF(N436="základní",J436,0)</f>
        <v>0</v>
      </c>
      <c r="BF436" s="222">
        <f>IF(N436="snížená",J436,0)</f>
        <v>0</v>
      </c>
      <c r="BG436" s="222">
        <f>IF(N436="zákl. přenesená",J436,0)</f>
        <v>0</v>
      </c>
      <c r="BH436" s="222">
        <f>IF(N436="sníž. přenesená",J436,0)</f>
        <v>0</v>
      </c>
      <c r="BI436" s="222">
        <f>IF(N436="nulová",J436,0)</f>
        <v>0</v>
      </c>
      <c r="BJ436" s="17" t="s">
        <v>8</v>
      </c>
      <c r="BK436" s="222">
        <f>ROUND(I436*H436,0)</f>
        <v>0</v>
      </c>
      <c r="BL436" s="17" t="s">
        <v>227</v>
      </c>
      <c r="BM436" s="221" t="s">
        <v>1009</v>
      </c>
    </row>
    <row r="437" s="2" customFormat="1" ht="16.5" customHeight="1">
      <c r="A437" s="38"/>
      <c r="B437" s="39"/>
      <c r="C437" s="246" t="s">
        <v>1010</v>
      </c>
      <c r="D437" s="246" t="s">
        <v>188</v>
      </c>
      <c r="E437" s="247" t="s">
        <v>1011</v>
      </c>
      <c r="F437" s="248" t="s">
        <v>1012</v>
      </c>
      <c r="G437" s="249" t="s">
        <v>180</v>
      </c>
      <c r="H437" s="250">
        <v>766.70000000000005</v>
      </c>
      <c r="I437" s="251"/>
      <c r="J437" s="250">
        <f>ROUND(I437*H437,0)</f>
        <v>0</v>
      </c>
      <c r="K437" s="248" t="s">
        <v>148</v>
      </c>
      <c r="L437" s="252"/>
      <c r="M437" s="253" t="s">
        <v>1</v>
      </c>
      <c r="N437" s="254" t="s">
        <v>42</v>
      </c>
      <c r="O437" s="91"/>
      <c r="P437" s="219">
        <f>O437*H437</f>
        <v>0</v>
      </c>
      <c r="Q437" s="219">
        <v>0.01372</v>
      </c>
      <c r="R437" s="219">
        <f>Q437*H437</f>
        <v>10.519124</v>
      </c>
      <c r="S437" s="219">
        <v>0</v>
      </c>
      <c r="T437" s="220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1" t="s">
        <v>312</v>
      </c>
      <c r="AT437" s="221" t="s">
        <v>188</v>
      </c>
      <c r="AU437" s="221" t="s">
        <v>83</v>
      </c>
      <c r="AY437" s="17" t="s">
        <v>141</v>
      </c>
      <c r="BE437" s="222">
        <f>IF(N437="základní",J437,0)</f>
        <v>0</v>
      </c>
      <c r="BF437" s="222">
        <f>IF(N437="snížená",J437,0)</f>
        <v>0</v>
      </c>
      <c r="BG437" s="222">
        <f>IF(N437="zákl. přenesená",J437,0)</f>
        <v>0</v>
      </c>
      <c r="BH437" s="222">
        <f>IF(N437="sníž. přenesená",J437,0)</f>
        <v>0</v>
      </c>
      <c r="BI437" s="222">
        <f>IF(N437="nulová",J437,0)</f>
        <v>0</v>
      </c>
      <c r="BJ437" s="17" t="s">
        <v>8</v>
      </c>
      <c r="BK437" s="222">
        <f>ROUND(I437*H437,0)</f>
        <v>0</v>
      </c>
      <c r="BL437" s="17" t="s">
        <v>227</v>
      </c>
      <c r="BM437" s="221" t="s">
        <v>1013</v>
      </c>
    </row>
    <row r="438" s="13" customFormat="1">
      <c r="A438" s="13"/>
      <c r="B438" s="223"/>
      <c r="C438" s="224"/>
      <c r="D438" s="225" t="s">
        <v>151</v>
      </c>
      <c r="E438" s="226" t="s">
        <v>1</v>
      </c>
      <c r="F438" s="227" t="s">
        <v>517</v>
      </c>
      <c r="G438" s="224"/>
      <c r="H438" s="228">
        <v>766.70000000000005</v>
      </c>
      <c r="I438" s="229"/>
      <c r="J438" s="224"/>
      <c r="K438" s="224"/>
      <c r="L438" s="230"/>
      <c r="M438" s="231"/>
      <c r="N438" s="232"/>
      <c r="O438" s="232"/>
      <c r="P438" s="232"/>
      <c r="Q438" s="232"/>
      <c r="R438" s="232"/>
      <c r="S438" s="232"/>
      <c r="T438" s="23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4" t="s">
        <v>151</v>
      </c>
      <c r="AU438" s="234" t="s">
        <v>83</v>
      </c>
      <c r="AV438" s="13" t="s">
        <v>83</v>
      </c>
      <c r="AW438" s="13" t="s">
        <v>32</v>
      </c>
      <c r="AX438" s="13" t="s">
        <v>8</v>
      </c>
      <c r="AY438" s="234" t="s">
        <v>141</v>
      </c>
    </row>
    <row r="439" s="2" customFormat="1" ht="21.75" customHeight="1">
      <c r="A439" s="38"/>
      <c r="B439" s="39"/>
      <c r="C439" s="211" t="s">
        <v>1014</v>
      </c>
      <c r="D439" s="211" t="s">
        <v>144</v>
      </c>
      <c r="E439" s="212" t="s">
        <v>1015</v>
      </c>
      <c r="F439" s="213" t="s">
        <v>1016</v>
      </c>
      <c r="G439" s="214" t="s">
        <v>180</v>
      </c>
      <c r="H439" s="215">
        <v>172</v>
      </c>
      <c r="I439" s="216"/>
      <c r="J439" s="215">
        <f>ROUND(I439*H439,0)</f>
        <v>0</v>
      </c>
      <c r="K439" s="213" t="s">
        <v>148</v>
      </c>
      <c r="L439" s="44"/>
      <c r="M439" s="217" t="s">
        <v>1</v>
      </c>
      <c r="N439" s="218" t="s">
        <v>42</v>
      </c>
      <c r="O439" s="91"/>
      <c r="P439" s="219">
        <f>O439*H439</f>
        <v>0</v>
      </c>
      <c r="Q439" s="219">
        <v>0</v>
      </c>
      <c r="R439" s="219">
        <f>Q439*H439</f>
        <v>0</v>
      </c>
      <c r="S439" s="219">
        <v>0</v>
      </c>
      <c r="T439" s="220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1" t="s">
        <v>227</v>
      </c>
      <c r="AT439" s="221" t="s">
        <v>144</v>
      </c>
      <c r="AU439" s="221" t="s">
        <v>83</v>
      </c>
      <c r="AY439" s="17" t="s">
        <v>141</v>
      </c>
      <c r="BE439" s="222">
        <f>IF(N439="základní",J439,0)</f>
        <v>0</v>
      </c>
      <c r="BF439" s="222">
        <f>IF(N439="snížená",J439,0)</f>
        <v>0</v>
      </c>
      <c r="BG439" s="222">
        <f>IF(N439="zákl. přenesená",J439,0)</f>
        <v>0</v>
      </c>
      <c r="BH439" s="222">
        <f>IF(N439="sníž. přenesená",J439,0)</f>
        <v>0</v>
      </c>
      <c r="BI439" s="222">
        <f>IF(N439="nulová",J439,0)</f>
        <v>0</v>
      </c>
      <c r="BJ439" s="17" t="s">
        <v>8</v>
      </c>
      <c r="BK439" s="222">
        <f>ROUND(I439*H439,0)</f>
        <v>0</v>
      </c>
      <c r="BL439" s="17" t="s">
        <v>227</v>
      </c>
      <c r="BM439" s="221" t="s">
        <v>1017</v>
      </c>
    </row>
    <row r="440" s="13" customFormat="1">
      <c r="A440" s="13"/>
      <c r="B440" s="223"/>
      <c r="C440" s="224"/>
      <c r="D440" s="225" t="s">
        <v>151</v>
      </c>
      <c r="E440" s="226" t="s">
        <v>1</v>
      </c>
      <c r="F440" s="227" t="s">
        <v>1018</v>
      </c>
      <c r="G440" s="224"/>
      <c r="H440" s="228">
        <v>172</v>
      </c>
      <c r="I440" s="229"/>
      <c r="J440" s="224"/>
      <c r="K440" s="224"/>
      <c r="L440" s="230"/>
      <c r="M440" s="231"/>
      <c r="N440" s="232"/>
      <c r="O440" s="232"/>
      <c r="P440" s="232"/>
      <c r="Q440" s="232"/>
      <c r="R440" s="232"/>
      <c r="S440" s="232"/>
      <c r="T440" s="23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4" t="s">
        <v>151</v>
      </c>
      <c r="AU440" s="234" t="s">
        <v>83</v>
      </c>
      <c r="AV440" s="13" t="s">
        <v>83</v>
      </c>
      <c r="AW440" s="13" t="s">
        <v>32</v>
      </c>
      <c r="AX440" s="13" t="s">
        <v>8</v>
      </c>
      <c r="AY440" s="234" t="s">
        <v>141</v>
      </c>
    </row>
    <row r="441" s="2" customFormat="1" ht="16.5" customHeight="1">
      <c r="A441" s="38"/>
      <c r="B441" s="39"/>
      <c r="C441" s="246" t="s">
        <v>1019</v>
      </c>
      <c r="D441" s="246" t="s">
        <v>188</v>
      </c>
      <c r="E441" s="247" t="s">
        <v>1011</v>
      </c>
      <c r="F441" s="248" t="s">
        <v>1012</v>
      </c>
      <c r="G441" s="249" t="s">
        <v>180</v>
      </c>
      <c r="H441" s="250">
        <v>189.19999999999999</v>
      </c>
      <c r="I441" s="251"/>
      <c r="J441" s="250">
        <f>ROUND(I441*H441,0)</f>
        <v>0</v>
      </c>
      <c r="K441" s="248" t="s">
        <v>148</v>
      </c>
      <c r="L441" s="252"/>
      <c r="M441" s="253" t="s">
        <v>1</v>
      </c>
      <c r="N441" s="254" t="s">
        <v>42</v>
      </c>
      <c r="O441" s="91"/>
      <c r="P441" s="219">
        <f>O441*H441</f>
        <v>0</v>
      </c>
      <c r="Q441" s="219">
        <v>0.01372</v>
      </c>
      <c r="R441" s="219">
        <f>Q441*H441</f>
        <v>2.5958239999999999</v>
      </c>
      <c r="S441" s="219">
        <v>0</v>
      </c>
      <c r="T441" s="220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21" t="s">
        <v>312</v>
      </c>
      <c r="AT441" s="221" t="s">
        <v>188</v>
      </c>
      <c r="AU441" s="221" t="s">
        <v>83</v>
      </c>
      <c r="AY441" s="17" t="s">
        <v>141</v>
      </c>
      <c r="BE441" s="222">
        <f>IF(N441="základní",J441,0)</f>
        <v>0</v>
      </c>
      <c r="BF441" s="222">
        <f>IF(N441="snížená",J441,0)</f>
        <v>0</v>
      </c>
      <c r="BG441" s="222">
        <f>IF(N441="zákl. přenesená",J441,0)</f>
        <v>0</v>
      </c>
      <c r="BH441" s="222">
        <f>IF(N441="sníž. přenesená",J441,0)</f>
        <v>0</v>
      </c>
      <c r="BI441" s="222">
        <f>IF(N441="nulová",J441,0)</f>
        <v>0</v>
      </c>
      <c r="BJ441" s="17" t="s">
        <v>8</v>
      </c>
      <c r="BK441" s="222">
        <f>ROUND(I441*H441,0)</f>
        <v>0</v>
      </c>
      <c r="BL441" s="17" t="s">
        <v>227</v>
      </c>
      <c r="BM441" s="221" t="s">
        <v>1020</v>
      </c>
    </row>
    <row r="442" s="13" customFormat="1">
      <c r="A442" s="13"/>
      <c r="B442" s="223"/>
      <c r="C442" s="224"/>
      <c r="D442" s="225" t="s">
        <v>151</v>
      </c>
      <c r="E442" s="226" t="s">
        <v>1</v>
      </c>
      <c r="F442" s="227" t="s">
        <v>1021</v>
      </c>
      <c r="G442" s="224"/>
      <c r="H442" s="228">
        <v>189.19999999999999</v>
      </c>
      <c r="I442" s="229"/>
      <c r="J442" s="224"/>
      <c r="K442" s="224"/>
      <c r="L442" s="230"/>
      <c r="M442" s="231"/>
      <c r="N442" s="232"/>
      <c r="O442" s="232"/>
      <c r="P442" s="232"/>
      <c r="Q442" s="232"/>
      <c r="R442" s="232"/>
      <c r="S442" s="232"/>
      <c r="T442" s="23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4" t="s">
        <v>151</v>
      </c>
      <c r="AU442" s="234" t="s">
        <v>83</v>
      </c>
      <c r="AV442" s="13" t="s">
        <v>83</v>
      </c>
      <c r="AW442" s="13" t="s">
        <v>32</v>
      </c>
      <c r="AX442" s="13" t="s">
        <v>8</v>
      </c>
      <c r="AY442" s="234" t="s">
        <v>141</v>
      </c>
    </row>
    <row r="443" s="2" customFormat="1" ht="24.15" customHeight="1">
      <c r="A443" s="38"/>
      <c r="B443" s="39"/>
      <c r="C443" s="211" t="s">
        <v>1022</v>
      </c>
      <c r="D443" s="211" t="s">
        <v>144</v>
      </c>
      <c r="E443" s="212" t="s">
        <v>1023</v>
      </c>
      <c r="F443" s="213" t="s">
        <v>1024</v>
      </c>
      <c r="G443" s="214" t="s">
        <v>175</v>
      </c>
      <c r="H443" s="215">
        <v>1077</v>
      </c>
      <c r="I443" s="216"/>
      <c r="J443" s="215">
        <f>ROUND(I443*H443,0)</f>
        <v>0</v>
      </c>
      <c r="K443" s="213" t="s">
        <v>148</v>
      </c>
      <c r="L443" s="44"/>
      <c r="M443" s="217" t="s">
        <v>1</v>
      </c>
      <c r="N443" s="218" t="s">
        <v>42</v>
      </c>
      <c r="O443" s="91"/>
      <c r="P443" s="219">
        <f>O443*H443</f>
        <v>0</v>
      </c>
      <c r="Q443" s="219">
        <v>0</v>
      </c>
      <c r="R443" s="219">
        <f>Q443*H443</f>
        <v>0</v>
      </c>
      <c r="S443" s="219">
        <v>0</v>
      </c>
      <c r="T443" s="220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21" t="s">
        <v>227</v>
      </c>
      <c r="AT443" s="221" t="s">
        <v>144</v>
      </c>
      <c r="AU443" s="221" t="s">
        <v>83</v>
      </c>
      <c r="AY443" s="17" t="s">
        <v>141</v>
      </c>
      <c r="BE443" s="222">
        <f>IF(N443="základní",J443,0)</f>
        <v>0</v>
      </c>
      <c r="BF443" s="222">
        <f>IF(N443="snížená",J443,0)</f>
        <v>0</v>
      </c>
      <c r="BG443" s="222">
        <f>IF(N443="zákl. přenesená",J443,0)</f>
        <v>0</v>
      </c>
      <c r="BH443" s="222">
        <f>IF(N443="sníž. přenesená",J443,0)</f>
        <v>0</v>
      </c>
      <c r="BI443" s="222">
        <f>IF(N443="nulová",J443,0)</f>
        <v>0</v>
      </c>
      <c r="BJ443" s="17" t="s">
        <v>8</v>
      </c>
      <c r="BK443" s="222">
        <f>ROUND(I443*H443,0)</f>
        <v>0</v>
      </c>
      <c r="BL443" s="17" t="s">
        <v>227</v>
      </c>
      <c r="BM443" s="221" t="s">
        <v>1025</v>
      </c>
    </row>
    <row r="444" s="13" customFormat="1">
      <c r="A444" s="13"/>
      <c r="B444" s="223"/>
      <c r="C444" s="224"/>
      <c r="D444" s="225" t="s">
        <v>151</v>
      </c>
      <c r="E444" s="226" t="s">
        <v>1</v>
      </c>
      <c r="F444" s="227" t="s">
        <v>1026</v>
      </c>
      <c r="G444" s="224"/>
      <c r="H444" s="228">
        <v>1077</v>
      </c>
      <c r="I444" s="229"/>
      <c r="J444" s="224"/>
      <c r="K444" s="224"/>
      <c r="L444" s="230"/>
      <c r="M444" s="231"/>
      <c r="N444" s="232"/>
      <c r="O444" s="232"/>
      <c r="P444" s="232"/>
      <c r="Q444" s="232"/>
      <c r="R444" s="232"/>
      <c r="S444" s="232"/>
      <c r="T444" s="23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4" t="s">
        <v>151</v>
      </c>
      <c r="AU444" s="234" t="s">
        <v>83</v>
      </c>
      <c r="AV444" s="13" t="s">
        <v>83</v>
      </c>
      <c r="AW444" s="13" t="s">
        <v>32</v>
      </c>
      <c r="AX444" s="13" t="s">
        <v>8</v>
      </c>
      <c r="AY444" s="234" t="s">
        <v>141</v>
      </c>
    </row>
    <row r="445" s="2" customFormat="1" ht="24.15" customHeight="1">
      <c r="A445" s="38"/>
      <c r="B445" s="39"/>
      <c r="C445" s="246" t="s">
        <v>1027</v>
      </c>
      <c r="D445" s="246" t="s">
        <v>188</v>
      </c>
      <c r="E445" s="247" t="s">
        <v>1028</v>
      </c>
      <c r="F445" s="248" t="s">
        <v>1029</v>
      </c>
      <c r="G445" s="249" t="s">
        <v>147</v>
      </c>
      <c r="H445" s="250">
        <v>2.8399999999999999</v>
      </c>
      <c r="I445" s="251"/>
      <c r="J445" s="250">
        <f>ROUND(I445*H445,0)</f>
        <v>0</v>
      </c>
      <c r="K445" s="248" t="s">
        <v>148</v>
      </c>
      <c r="L445" s="252"/>
      <c r="M445" s="253" t="s">
        <v>1</v>
      </c>
      <c r="N445" s="254" t="s">
        <v>42</v>
      </c>
      <c r="O445" s="91"/>
      <c r="P445" s="219">
        <f>O445*H445</f>
        <v>0</v>
      </c>
      <c r="Q445" s="219">
        <v>0.55000000000000004</v>
      </c>
      <c r="R445" s="219">
        <f>Q445*H445</f>
        <v>1.5620000000000001</v>
      </c>
      <c r="S445" s="219">
        <v>0</v>
      </c>
      <c r="T445" s="220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21" t="s">
        <v>312</v>
      </c>
      <c r="AT445" s="221" t="s">
        <v>188</v>
      </c>
      <c r="AU445" s="221" t="s">
        <v>83</v>
      </c>
      <c r="AY445" s="17" t="s">
        <v>141</v>
      </c>
      <c r="BE445" s="222">
        <f>IF(N445="základní",J445,0)</f>
        <v>0</v>
      </c>
      <c r="BF445" s="222">
        <f>IF(N445="snížená",J445,0)</f>
        <v>0</v>
      </c>
      <c r="BG445" s="222">
        <f>IF(N445="zákl. přenesená",J445,0)</f>
        <v>0</v>
      </c>
      <c r="BH445" s="222">
        <f>IF(N445="sníž. přenesená",J445,0)</f>
        <v>0</v>
      </c>
      <c r="BI445" s="222">
        <f>IF(N445="nulová",J445,0)</f>
        <v>0</v>
      </c>
      <c r="BJ445" s="17" t="s">
        <v>8</v>
      </c>
      <c r="BK445" s="222">
        <f>ROUND(I445*H445,0)</f>
        <v>0</v>
      </c>
      <c r="BL445" s="17" t="s">
        <v>227</v>
      </c>
      <c r="BM445" s="221" t="s">
        <v>1030</v>
      </c>
    </row>
    <row r="446" s="13" customFormat="1">
      <c r="A446" s="13"/>
      <c r="B446" s="223"/>
      <c r="C446" s="224"/>
      <c r="D446" s="225" t="s">
        <v>151</v>
      </c>
      <c r="E446" s="226" t="s">
        <v>1</v>
      </c>
      <c r="F446" s="227" t="s">
        <v>1031</v>
      </c>
      <c r="G446" s="224"/>
      <c r="H446" s="228">
        <v>2.8399999999999999</v>
      </c>
      <c r="I446" s="229"/>
      <c r="J446" s="224"/>
      <c r="K446" s="224"/>
      <c r="L446" s="230"/>
      <c r="M446" s="231"/>
      <c r="N446" s="232"/>
      <c r="O446" s="232"/>
      <c r="P446" s="232"/>
      <c r="Q446" s="232"/>
      <c r="R446" s="232"/>
      <c r="S446" s="232"/>
      <c r="T446" s="23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4" t="s">
        <v>151</v>
      </c>
      <c r="AU446" s="234" t="s">
        <v>83</v>
      </c>
      <c r="AV446" s="13" t="s">
        <v>83</v>
      </c>
      <c r="AW446" s="13" t="s">
        <v>32</v>
      </c>
      <c r="AX446" s="13" t="s">
        <v>8</v>
      </c>
      <c r="AY446" s="234" t="s">
        <v>141</v>
      </c>
    </row>
    <row r="447" s="2" customFormat="1" ht="24.15" customHeight="1">
      <c r="A447" s="38"/>
      <c r="B447" s="39"/>
      <c r="C447" s="211" t="s">
        <v>1032</v>
      </c>
      <c r="D447" s="211" t="s">
        <v>144</v>
      </c>
      <c r="E447" s="212" t="s">
        <v>1033</v>
      </c>
      <c r="F447" s="213" t="s">
        <v>1034</v>
      </c>
      <c r="G447" s="214" t="s">
        <v>147</v>
      </c>
      <c r="H447" s="215">
        <v>75.200000000000003</v>
      </c>
      <c r="I447" s="216"/>
      <c r="J447" s="215">
        <f>ROUND(I447*H447,0)</f>
        <v>0</v>
      </c>
      <c r="K447" s="213" t="s">
        <v>148</v>
      </c>
      <c r="L447" s="44"/>
      <c r="M447" s="217" t="s">
        <v>1</v>
      </c>
      <c r="N447" s="218" t="s">
        <v>42</v>
      </c>
      <c r="O447" s="91"/>
      <c r="P447" s="219">
        <f>O447*H447</f>
        <v>0</v>
      </c>
      <c r="Q447" s="219">
        <v>0.023367804999999998</v>
      </c>
      <c r="R447" s="219">
        <f>Q447*H447</f>
        <v>1.7572589359999999</v>
      </c>
      <c r="S447" s="219">
        <v>0</v>
      </c>
      <c r="T447" s="220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21" t="s">
        <v>227</v>
      </c>
      <c r="AT447" s="221" t="s">
        <v>144</v>
      </c>
      <c r="AU447" s="221" t="s">
        <v>83</v>
      </c>
      <c r="AY447" s="17" t="s">
        <v>141</v>
      </c>
      <c r="BE447" s="222">
        <f>IF(N447="základní",J447,0)</f>
        <v>0</v>
      </c>
      <c r="BF447" s="222">
        <f>IF(N447="snížená",J447,0)</f>
        <v>0</v>
      </c>
      <c r="BG447" s="222">
        <f>IF(N447="zákl. přenesená",J447,0)</f>
        <v>0</v>
      </c>
      <c r="BH447" s="222">
        <f>IF(N447="sníž. přenesená",J447,0)</f>
        <v>0</v>
      </c>
      <c r="BI447" s="222">
        <f>IF(N447="nulová",J447,0)</f>
        <v>0</v>
      </c>
      <c r="BJ447" s="17" t="s">
        <v>8</v>
      </c>
      <c r="BK447" s="222">
        <f>ROUND(I447*H447,0)</f>
        <v>0</v>
      </c>
      <c r="BL447" s="17" t="s">
        <v>227</v>
      </c>
      <c r="BM447" s="221" t="s">
        <v>1035</v>
      </c>
    </row>
    <row r="448" s="13" customFormat="1">
      <c r="A448" s="13"/>
      <c r="B448" s="223"/>
      <c r="C448" s="224"/>
      <c r="D448" s="225" t="s">
        <v>151</v>
      </c>
      <c r="E448" s="226" t="s">
        <v>1</v>
      </c>
      <c r="F448" s="227" t="s">
        <v>980</v>
      </c>
      <c r="G448" s="224"/>
      <c r="H448" s="228">
        <v>75.200000000000003</v>
      </c>
      <c r="I448" s="229"/>
      <c r="J448" s="224"/>
      <c r="K448" s="224"/>
      <c r="L448" s="230"/>
      <c r="M448" s="231"/>
      <c r="N448" s="232"/>
      <c r="O448" s="232"/>
      <c r="P448" s="232"/>
      <c r="Q448" s="232"/>
      <c r="R448" s="232"/>
      <c r="S448" s="232"/>
      <c r="T448" s="23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4" t="s">
        <v>151</v>
      </c>
      <c r="AU448" s="234" t="s">
        <v>83</v>
      </c>
      <c r="AV448" s="13" t="s">
        <v>83</v>
      </c>
      <c r="AW448" s="13" t="s">
        <v>32</v>
      </c>
      <c r="AX448" s="13" t="s">
        <v>8</v>
      </c>
      <c r="AY448" s="234" t="s">
        <v>141</v>
      </c>
    </row>
    <row r="449" s="2" customFormat="1" ht="24.15" customHeight="1">
      <c r="A449" s="38"/>
      <c r="B449" s="39"/>
      <c r="C449" s="211" t="s">
        <v>1036</v>
      </c>
      <c r="D449" s="211" t="s">
        <v>144</v>
      </c>
      <c r="E449" s="212" t="s">
        <v>1037</v>
      </c>
      <c r="F449" s="213" t="s">
        <v>1038</v>
      </c>
      <c r="G449" s="214" t="s">
        <v>191</v>
      </c>
      <c r="H449" s="215">
        <v>39.549999999999997</v>
      </c>
      <c r="I449" s="216"/>
      <c r="J449" s="215">
        <f>ROUND(I449*H449,0)</f>
        <v>0</v>
      </c>
      <c r="K449" s="213" t="s">
        <v>148</v>
      </c>
      <c r="L449" s="44"/>
      <c r="M449" s="217" t="s">
        <v>1</v>
      </c>
      <c r="N449" s="218" t="s">
        <v>42</v>
      </c>
      <c r="O449" s="91"/>
      <c r="P449" s="219">
        <f>O449*H449</f>
        <v>0</v>
      </c>
      <c r="Q449" s="219">
        <v>0</v>
      </c>
      <c r="R449" s="219">
        <f>Q449*H449</f>
        <v>0</v>
      </c>
      <c r="S449" s="219">
        <v>0</v>
      </c>
      <c r="T449" s="220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21" t="s">
        <v>227</v>
      </c>
      <c r="AT449" s="221" t="s">
        <v>144</v>
      </c>
      <c r="AU449" s="221" t="s">
        <v>83</v>
      </c>
      <c r="AY449" s="17" t="s">
        <v>141</v>
      </c>
      <c r="BE449" s="222">
        <f>IF(N449="základní",J449,0)</f>
        <v>0</v>
      </c>
      <c r="BF449" s="222">
        <f>IF(N449="snížená",J449,0)</f>
        <v>0</v>
      </c>
      <c r="BG449" s="222">
        <f>IF(N449="zákl. přenesená",J449,0)</f>
        <v>0</v>
      </c>
      <c r="BH449" s="222">
        <f>IF(N449="sníž. přenesená",J449,0)</f>
        <v>0</v>
      </c>
      <c r="BI449" s="222">
        <f>IF(N449="nulová",J449,0)</f>
        <v>0</v>
      </c>
      <c r="BJ449" s="17" t="s">
        <v>8</v>
      </c>
      <c r="BK449" s="222">
        <f>ROUND(I449*H449,0)</f>
        <v>0</v>
      </c>
      <c r="BL449" s="17" t="s">
        <v>227</v>
      </c>
      <c r="BM449" s="221" t="s">
        <v>1039</v>
      </c>
    </row>
    <row r="450" s="12" customFormat="1" ht="22.8" customHeight="1">
      <c r="A450" s="12"/>
      <c r="B450" s="195"/>
      <c r="C450" s="196"/>
      <c r="D450" s="197" t="s">
        <v>76</v>
      </c>
      <c r="E450" s="209" t="s">
        <v>1040</v>
      </c>
      <c r="F450" s="209" t="s">
        <v>1041</v>
      </c>
      <c r="G450" s="196"/>
      <c r="H450" s="196"/>
      <c r="I450" s="199"/>
      <c r="J450" s="210">
        <f>BK450</f>
        <v>0</v>
      </c>
      <c r="K450" s="196"/>
      <c r="L450" s="201"/>
      <c r="M450" s="202"/>
      <c r="N450" s="203"/>
      <c r="O450" s="203"/>
      <c r="P450" s="204">
        <f>SUM(P451:P466)</f>
        <v>0</v>
      </c>
      <c r="Q450" s="203"/>
      <c r="R450" s="204">
        <f>SUM(R451:R466)</f>
        <v>2.560005168</v>
      </c>
      <c r="S450" s="203"/>
      <c r="T450" s="205">
        <f>SUM(T451:T466)</f>
        <v>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206" t="s">
        <v>83</v>
      </c>
      <c r="AT450" s="207" t="s">
        <v>76</v>
      </c>
      <c r="AU450" s="207" t="s">
        <v>8</v>
      </c>
      <c r="AY450" s="206" t="s">
        <v>141</v>
      </c>
      <c r="BK450" s="208">
        <f>SUM(BK451:BK466)</f>
        <v>0</v>
      </c>
    </row>
    <row r="451" s="2" customFormat="1" ht="24.15" customHeight="1">
      <c r="A451" s="38"/>
      <c r="B451" s="39"/>
      <c r="C451" s="211" t="s">
        <v>1042</v>
      </c>
      <c r="D451" s="211" t="s">
        <v>144</v>
      </c>
      <c r="E451" s="212" t="s">
        <v>1043</v>
      </c>
      <c r="F451" s="213" t="s">
        <v>1044</v>
      </c>
      <c r="G451" s="214" t="s">
        <v>175</v>
      </c>
      <c r="H451" s="215">
        <v>778.79999999999995</v>
      </c>
      <c r="I451" s="216"/>
      <c r="J451" s="215">
        <f>ROUND(I451*H451,0)</f>
        <v>0</v>
      </c>
      <c r="K451" s="213" t="s">
        <v>148</v>
      </c>
      <c r="L451" s="44"/>
      <c r="M451" s="217" t="s">
        <v>1</v>
      </c>
      <c r="N451" s="218" t="s">
        <v>42</v>
      </c>
      <c r="O451" s="91"/>
      <c r="P451" s="219">
        <f>O451*H451</f>
        <v>0</v>
      </c>
      <c r="Q451" s="219">
        <v>0.00055000000000000003</v>
      </c>
      <c r="R451" s="219">
        <f>Q451*H451</f>
        <v>0.42834</v>
      </c>
      <c r="S451" s="219">
        <v>0</v>
      </c>
      <c r="T451" s="220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21" t="s">
        <v>227</v>
      </c>
      <c r="AT451" s="221" t="s">
        <v>144</v>
      </c>
      <c r="AU451" s="221" t="s">
        <v>83</v>
      </c>
      <c r="AY451" s="17" t="s">
        <v>141</v>
      </c>
      <c r="BE451" s="222">
        <f>IF(N451="základní",J451,0)</f>
        <v>0</v>
      </c>
      <c r="BF451" s="222">
        <f>IF(N451="snížená",J451,0)</f>
        <v>0</v>
      </c>
      <c r="BG451" s="222">
        <f>IF(N451="zákl. přenesená",J451,0)</f>
        <v>0</v>
      </c>
      <c r="BH451" s="222">
        <f>IF(N451="sníž. přenesená",J451,0)</f>
        <v>0</v>
      </c>
      <c r="BI451" s="222">
        <f>IF(N451="nulová",J451,0)</f>
        <v>0</v>
      </c>
      <c r="BJ451" s="17" t="s">
        <v>8</v>
      </c>
      <c r="BK451" s="222">
        <f>ROUND(I451*H451,0)</f>
        <v>0</v>
      </c>
      <c r="BL451" s="17" t="s">
        <v>227</v>
      </c>
      <c r="BM451" s="221" t="s">
        <v>1045</v>
      </c>
    </row>
    <row r="452" s="13" customFormat="1">
      <c r="A452" s="13"/>
      <c r="B452" s="223"/>
      <c r="C452" s="224"/>
      <c r="D452" s="225" t="s">
        <v>151</v>
      </c>
      <c r="E452" s="226" t="s">
        <v>1</v>
      </c>
      <c r="F452" s="227" t="s">
        <v>1046</v>
      </c>
      <c r="G452" s="224"/>
      <c r="H452" s="228">
        <v>778.79999999999995</v>
      </c>
      <c r="I452" s="229"/>
      <c r="J452" s="224"/>
      <c r="K452" s="224"/>
      <c r="L452" s="230"/>
      <c r="M452" s="231"/>
      <c r="N452" s="232"/>
      <c r="O452" s="232"/>
      <c r="P452" s="232"/>
      <c r="Q452" s="232"/>
      <c r="R452" s="232"/>
      <c r="S452" s="232"/>
      <c r="T452" s="23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4" t="s">
        <v>151</v>
      </c>
      <c r="AU452" s="234" t="s">
        <v>83</v>
      </c>
      <c r="AV452" s="13" t="s">
        <v>83</v>
      </c>
      <c r="AW452" s="13" t="s">
        <v>32</v>
      </c>
      <c r="AX452" s="13" t="s">
        <v>8</v>
      </c>
      <c r="AY452" s="234" t="s">
        <v>141</v>
      </c>
    </row>
    <row r="453" s="2" customFormat="1" ht="24.15" customHeight="1">
      <c r="A453" s="38"/>
      <c r="B453" s="39"/>
      <c r="C453" s="211" t="s">
        <v>1047</v>
      </c>
      <c r="D453" s="211" t="s">
        <v>144</v>
      </c>
      <c r="E453" s="212" t="s">
        <v>1048</v>
      </c>
      <c r="F453" s="213" t="s">
        <v>1049</v>
      </c>
      <c r="G453" s="214" t="s">
        <v>180</v>
      </c>
      <c r="H453" s="215">
        <v>708</v>
      </c>
      <c r="I453" s="216"/>
      <c r="J453" s="215">
        <f>ROUND(I453*H453,0)</f>
        <v>0</v>
      </c>
      <c r="K453" s="213" t="s">
        <v>148</v>
      </c>
      <c r="L453" s="44"/>
      <c r="M453" s="217" t="s">
        <v>1</v>
      </c>
      <c r="N453" s="218" t="s">
        <v>42</v>
      </c>
      <c r="O453" s="91"/>
      <c r="P453" s="219">
        <f>O453*H453</f>
        <v>0</v>
      </c>
      <c r="Q453" s="219">
        <v>0.0026594000000000001</v>
      </c>
      <c r="R453" s="219">
        <f>Q453*H453</f>
        <v>1.8828552000000001</v>
      </c>
      <c r="S453" s="219">
        <v>0</v>
      </c>
      <c r="T453" s="220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21" t="s">
        <v>227</v>
      </c>
      <c r="AT453" s="221" t="s">
        <v>144</v>
      </c>
      <c r="AU453" s="221" t="s">
        <v>83</v>
      </c>
      <c r="AY453" s="17" t="s">
        <v>141</v>
      </c>
      <c r="BE453" s="222">
        <f>IF(N453="základní",J453,0)</f>
        <v>0</v>
      </c>
      <c r="BF453" s="222">
        <f>IF(N453="snížená",J453,0)</f>
        <v>0</v>
      </c>
      <c r="BG453" s="222">
        <f>IF(N453="zákl. přenesená",J453,0)</f>
        <v>0</v>
      </c>
      <c r="BH453" s="222">
        <f>IF(N453="sníž. přenesená",J453,0)</f>
        <v>0</v>
      </c>
      <c r="BI453" s="222">
        <f>IF(N453="nulová",J453,0)</f>
        <v>0</v>
      </c>
      <c r="BJ453" s="17" t="s">
        <v>8</v>
      </c>
      <c r="BK453" s="222">
        <f>ROUND(I453*H453,0)</f>
        <v>0</v>
      </c>
      <c r="BL453" s="17" t="s">
        <v>227</v>
      </c>
      <c r="BM453" s="221" t="s">
        <v>1050</v>
      </c>
    </row>
    <row r="454" s="2" customFormat="1" ht="24.15" customHeight="1">
      <c r="A454" s="38"/>
      <c r="B454" s="39"/>
      <c r="C454" s="211" t="s">
        <v>1051</v>
      </c>
      <c r="D454" s="211" t="s">
        <v>144</v>
      </c>
      <c r="E454" s="212" t="s">
        <v>1052</v>
      </c>
      <c r="F454" s="213" t="s">
        <v>1053</v>
      </c>
      <c r="G454" s="214" t="s">
        <v>175</v>
      </c>
      <c r="H454" s="215">
        <v>29.039999999999999</v>
      </c>
      <c r="I454" s="216"/>
      <c r="J454" s="215">
        <f>ROUND(I454*H454,0)</f>
        <v>0</v>
      </c>
      <c r="K454" s="213" t="s">
        <v>148</v>
      </c>
      <c r="L454" s="44"/>
      <c r="M454" s="217" t="s">
        <v>1</v>
      </c>
      <c r="N454" s="218" t="s">
        <v>42</v>
      </c>
      <c r="O454" s="91"/>
      <c r="P454" s="219">
        <f>O454*H454</f>
        <v>0</v>
      </c>
      <c r="Q454" s="219">
        <v>0.00041419999999999998</v>
      </c>
      <c r="R454" s="219">
        <f>Q454*H454</f>
        <v>0.012028367999999999</v>
      </c>
      <c r="S454" s="219">
        <v>0</v>
      </c>
      <c r="T454" s="220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21" t="s">
        <v>227</v>
      </c>
      <c r="AT454" s="221" t="s">
        <v>144</v>
      </c>
      <c r="AU454" s="221" t="s">
        <v>83</v>
      </c>
      <c r="AY454" s="17" t="s">
        <v>141</v>
      </c>
      <c r="BE454" s="222">
        <f>IF(N454="základní",J454,0)</f>
        <v>0</v>
      </c>
      <c r="BF454" s="222">
        <f>IF(N454="snížená",J454,0)</f>
        <v>0</v>
      </c>
      <c r="BG454" s="222">
        <f>IF(N454="zákl. přenesená",J454,0)</f>
        <v>0</v>
      </c>
      <c r="BH454" s="222">
        <f>IF(N454="sníž. přenesená",J454,0)</f>
        <v>0</v>
      </c>
      <c r="BI454" s="222">
        <f>IF(N454="nulová",J454,0)</f>
        <v>0</v>
      </c>
      <c r="BJ454" s="17" t="s">
        <v>8</v>
      </c>
      <c r="BK454" s="222">
        <f>ROUND(I454*H454,0)</f>
        <v>0</v>
      </c>
      <c r="BL454" s="17" t="s">
        <v>227</v>
      </c>
      <c r="BM454" s="221" t="s">
        <v>1054</v>
      </c>
    </row>
    <row r="455" s="13" customFormat="1">
      <c r="A455" s="13"/>
      <c r="B455" s="223"/>
      <c r="C455" s="224"/>
      <c r="D455" s="225" t="s">
        <v>151</v>
      </c>
      <c r="E455" s="226" t="s">
        <v>1</v>
      </c>
      <c r="F455" s="227" t="s">
        <v>1055</v>
      </c>
      <c r="G455" s="224"/>
      <c r="H455" s="228">
        <v>29.039999999999999</v>
      </c>
      <c r="I455" s="229"/>
      <c r="J455" s="224"/>
      <c r="K455" s="224"/>
      <c r="L455" s="230"/>
      <c r="M455" s="231"/>
      <c r="N455" s="232"/>
      <c r="O455" s="232"/>
      <c r="P455" s="232"/>
      <c r="Q455" s="232"/>
      <c r="R455" s="232"/>
      <c r="S455" s="232"/>
      <c r="T455" s="23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4" t="s">
        <v>151</v>
      </c>
      <c r="AU455" s="234" t="s">
        <v>83</v>
      </c>
      <c r="AV455" s="13" t="s">
        <v>83</v>
      </c>
      <c r="AW455" s="13" t="s">
        <v>32</v>
      </c>
      <c r="AX455" s="13" t="s">
        <v>8</v>
      </c>
      <c r="AY455" s="234" t="s">
        <v>141</v>
      </c>
    </row>
    <row r="456" s="2" customFormat="1" ht="24.15" customHeight="1">
      <c r="A456" s="38"/>
      <c r="B456" s="39"/>
      <c r="C456" s="211" t="s">
        <v>1056</v>
      </c>
      <c r="D456" s="211" t="s">
        <v>144</v>
      </c>
      <c r="E456" s="212" t="s">
        <v>1057</v>
      </c>
      <c r="F456" s="213" t="s">
        <v>1058</v>
      </c>
      <c r="G456" s="214" t="s">
        <v>175</v>
      </c>
      <c r="H456" s="215">
        <v>96</v>
      </c>
      <c r="I456" s="216"/>
      <c r="J456" s="215">
        <f>ROUND(I456*H456,0)</f>
        <v>0</v>
      </c>
      <c r="K456" s="213" t="s">
        <v>148</v>
      </c>
      <c r="L456" s="44"/>
      <c r="M456" s="217" t="s">
        <v>1</v>
      </c>
      <c r="N456" s="218" t="s">
        <v>42</v>
      </c>
      <c r="O456" s="91"/>
      <c r="P456" s="219">
        <f>O456*H456</f>
        <v>0</v>
      </c>
      <c r="Q456" s="219">
        <v>0.00030800000000000001</v>
      </c>
      <c r="R456" s="219">
        <f>Q456*H456</f>
        <v>0.029568000000000001</v>
      </c>
      <c r="S456" s="219">
        <v>0</v>
      </c>
      <c r="T456" s="220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21" t="s">
        <v>227</v>
      </c>
      <c r="AT456" s="221" t="s">
        <v>144</v>
      </c>
      <c r="AU456" s="221" t="s">
        <v>83</v>
      </c>
      <c r="AY456" s="17" t="s">
        <v>141</v>
      </c>
      <c r="BE456" s="222">
        <f>IF(N456="základní",J456,0)</f>
        <v>0</v>
      </c>
      <c r="BF456" s="222">
        <f>IF(N456="snížená",J456,0)</f>
        <v>0</v>
      </c>
      <c r="BG456" s="222">
        <f>IF(N456="zákl. přenesená",J456,0)</f>
        <v>0</v>
      </c>
      <c r="BH456" s="222">
        <f>IF(N456="sníž. přenesená",J456,0)</f>
        <v>0</v>
      </c>
      <c r="BI456" s="222">
        <f>IF(N456="nulová",J456,0)</f>
        <v>0</v>
      </c>
      <c r="BJ456" s="17" t="s">
        <v>8</v>
      </c>
      <c r="BK456" s="222">
        <f>ROUND(I456*H456,0)</f>
        <v>0</v>
      </c>
      <c r="BL456" s="17" t="s">
        <v>227</v>
      </c>
      <c r="BM456" s="221" t="s">
        <v>1059</v>
      </c>
    </row>
    <row r="457" s="13" customFormat="1">
      <c r="A457" s="13"/>
      <c r="B457" s="223"/>
      <c r="C457" s="224"/>
      <c r="D457" s="225" t="s">
        <v>151</v>
      </c>
      <c r="E457" s="226" t="s">
        <v>1</v>
      </c>
      <c r="F457" s="227" t="s">
        <v>1060</v>
      </c>
      <c r="G457" s="224"/>
      <c r="H457" s="228">
        <v>96</v>
      </c>
      <c r="I457" s="229"/>
      <c r="J457" s="224"/>
      <c r="K457" s="224"/>
      <c r="L457" s="230"/>
      <c r="M457" s="231"/>
      <c r="N457" s="232"/>
      <c r="O457" s="232"/>
      <c r="P457" s="232"/>
      <c r="Q457" s="232"/>
      <c r="R457" s="232"/>
      <c r="S457" s="232"/>
      <c r="T457" s="23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4" t="s">
        <v>151</v>
      </c>
      <c r="AU457" s="234" t="s">
        <v>83</v>
      </c>
      <c r="AV457" s="13" t="s">
        <v>83</v>
      </c>
      <c r="AW457" s="13" t="s">
        <v>32</v>
      </c>
      <c r="AX457" s="13" t="s">
        <v>8</v>
      </c>
      <c r="AY457" s="234" t="s">
        <v>141</v>
      </c>
    </row>
    <row r="458" s="2" customFormat="1" ht="24.15" customHeight="1">
      <c r="A458" s="38"/>
      <c r="B458" s="39"/>
      <c r="C458" s="211" t="s">
        <v>1061</v>
      </c>
      <c r="D458" s="211" t="s">
        <v>144</v>
      </c>
      <c r="E458" s="212" t="s">
        <v>1062</v>
      </c>
      <c r="F458" s="213" t="s">
        <v>1063</v>
      </c>
      <c r="G458" s="214" t="s">
        <v>849</v>
      </c>
      <c r="H458" s="215">
        <v>6</v>
      </c>
      <c r="I458" s="216"/>
      <c r="J458" s="215">
        <f>ROUND(I458*H458,0)</f>
        <v>0</v>
      </c>
      <c r="K458" s="213" t="s">
        <v>148</v>
      </c>
      <c r="L458" s="44"/>
      <c r="M458" s="217" t="s">
        <v>1</v>
      </c>
      <c r="N458" s="218" t="s">
        <v>42</v>
      </c>
      <c r="O458" s="91"/>
      <c r="P458" s="219">
        <f>O458*H458</f>
        <v>0</v>
      </c>
      <c r="Q458" s="219">
        <v>0</v>
      </c>
      <c r="R458" s="219">
        <f>Q458*H458</f>
        <v>0</v>
      </c>
      <c r="S458" s="219">
        <v>0</v>
      </c>
      <c r="T458" s="220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21" t="s">
        <v>227</v>
      </c>
      <c r="AT458" s="221" t="s">
        <v>144</v>
      </c>
      <c r="AU458" s="221" t="s">
        <v>83</v>
      </c>
      <c r="AY458" s="17" t="s">
        <v>141</v>
      </c>
      <c r="BE458" s="222">
        <f>IF(N458="základní",J458,0)</f>
        <v>0</v>
      </c>
      <c r="BF458" s="222">
        <f>IF(N458="snížená",J458,0)</f>
        <v>0</v>
      </c>
      <c r="BG458" s="222">
        <f>IF(N458="zákl. přenesená",J458,0)</f>
        <v>0</v>
      </c>
      <c r="BH458" s="222">
        <f>IF(N458="sníž. přenesená",J458,0)</f>
        <v>0</v>
      </c>
      <c r="BI458" s="222">
        <f>IF(N458="nulová",J458,0)</f>
        <v>0</v>
      </c>
      <c r="BJ458" s="17" t="s">
        <v>8</v>
      </c>
      <c r="BK458" s="222">
        <f>ROUND(I458*H458,0)</f>
        <v>0</v>
      </c>
      <c r="BL458" s="17" t="s">
        <v>227</v>
      </c>
      <c r="BM458" s="221" t="s">
        <v>1064</v>
      </c>
    </row>
    <row r="459" s="2" customFormat="1" ht="24.15" customHeight="1">
      <c r="A459" s="38"/>
      <c r="B459" s="39"/>
      <c r="C459" s="246" t="s">
        <v>1065</v>
      </c>
      <c r="D459" s="246" t="s">
        <v>188</v>
      </c>
      <c r="E459" s="247" t="s">
        <v>1066</v>
      </c>
      <c r="F459" s="248" t="s">
        <v>1067</v>
      </c>
      <c r="G459" s="249" t="s">
        <v>849</v>
      </c>
      <c r="H459" s="250">
        <v>6</v>
      </c>
      <c r="I459" s="251"/>
      <c r="J459" s="250">
        <f>ROUND(I459*H459,0)</f>
        <v>0</v>
      </c>
      <c r="K459" s="248" t="s">
        <v>148</v>
      </c>
      <c r="L459" s="252"/>
      <c r="M459" s="253" t="s">
        <v>1</v>
      </c>
      <c r="N459" s="254" t="s">
        <v>42</v>
      </c>
      <c r="O459" s="91"/>
      <c r="P459" s="219">
        <f>O459*H459</f>
        <v>0</v>
      </c>
      <c r="Q459" s="219">
        <v>0.0055999999999999999</v>
      </c>
      <c r="R459" s="219">
        <f>Q459*H459</f>
        <v>0.033599999999999998</v>
      </c>
      <c r="S459" s="219">
        <v>0</v>
      </c>
      <c r="T459" s="220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21" t="s">
        <v>312</v>
      </c>
      <c r="AT459" s="221" t="s">
        <v>188</v>
      </c>
      <c r="AU459" s="221" t="s">
        <v>83</v>
      </c>
      <c r="AY459" s="17" t="s">
        <v>141</v>
      </c>
      <c r="BE459" s="222">
        <f>IF(N459="základní",J459,0)</f>
        <v>0</v>
      </c>
      <c r="BF459" s="222">
        <f>IF(N459="snížená",J459,0)</f>
        <v>0</v>
      </c>
      <c r="BG459" s="222">
        <f>IF(N459="zákl. přenesená",J459,0)</f>
        <v>0</v>
      </c>
      <c r="BH459" s="222">
        <f>IF(N459="sníž. přenesená",J459,0)</f>
        <v>0</v>
      </c>
      <c r="BI459" s="222">
        <f>IF(N459="nulová",J459,0)</f>
        <v>0</v>
      </c>
      <c r="BJ459" s="17" t="s">
        <v>8</v>
      </c>
      <c r="BK459" s="222">
        <f>ROUND(I459*H459,0)</f>
        <v>0</v>
      </c>
      <c r="BL459" s="17" t="s">
        <v>227</v>
      </c>
      <c r="BM459" s="221" t="s">
        <v>1068</v>
      </c>
    </row>
    <row r="460" s="2" customFormat="1" ht="21.75" customHeight="1">
      <c r="A460" s="38"/>
      <c r="B460" s="39"/>
      <c r="C460" s="211" t="s">
        <v>1069</v>
      </c>
      <c r="D460" s="211" t="s">
        <v>144</v>
      </c>
      <c r="E460" s="212" t="s">
        <v>1070</v>
      </c>
      <c r="F460" s="213" t="s">
        <v>1071</v>
      </c>
      <c r="G460" s="214" t="s">
        <v>175</v>
      </c>
      <c r="H460" s="215">
        <v>96</v>
      </c>
      <c r="I460" s="216"/>
      <c r="J460" s="215">
        <f>ROUND(I460*H460,0)</f>
        <v>0</v>
      </c>
      <c r="K460" s="213" t="s">
        <v>148</v>
      </c>
      <c r="L460" s="44"/>
      <c r="M460" s="217" t="s">
        <v>1</v>
      </c>
      <c r="N460" s="218" t="s">
        <v>42</v>
      </c>
      <c r="O460" s="91"/>
      <c r="P460" s="219">
        <f>O460*H460</f>
        <v>0</v>
      </c>
      <c r="Q460" s="219">
        <v>0.00090835000000000004</v>
      </c>
      <c r="R460" s="219">
        <f>Q460*H460</f>
        <v>0.087201600000000004</v>
      </c>
      <c r="S460" s="219">
        <v>0</v>
      </c>
      <c r="T460" s="220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21" t="s">
        <v>227</v>
      </c>
      <c r="AT460" s="221" t="s">
        <v>144</v>
      </c>
      <c r="AU460" s="221" t="s">
        <v>83</v>
      </c>
      <c r="AY460" s="17" t="s">
        <v>141</v>
      </c>
      <c r="BE460" s="222">
        <f>IF(N460="základní",J460,0)</f>
        <v>0</v>
      </c>
      <c r="BF460" s="222">
        <f>IF(N460="snížená",J460,0)</f>
        <v>0</v>
      </c>
      <c r="BG460" s="222">
        <f>IF(N460="zákl. přenesená",J460,0)</f>
        <v>0</v>
      </c>
      <c r="BH460" s="222">
        <f>IF(N460="sníž. přenesená",J460,0)</f>
        <v>0</v>
      </c>
      <c r="BI460" s="222">
        <f>IF(N460="nulová",J460,0)</f>
        <v>0</v>
      </c>
      <c r="BJ460" s="17" t="s">
        <v>8</v>
      </c>
      <c r="BK460" s="222">
        <f>ROUND(I460*H460,0)</f>
        <v>0</v>
      </c>
      <c r="BL460" s="17" t="s">
        <v>227</v>
      </c>
      <c r="BM460" s="221" t="s">
        <v>1072</v>
      </c>
    </row>
    <row r="461" s="13" customFormat="1">
      <c r="A461" s="13"/>
      <c r="B461" s="223"/>
      <c r="C461" s="224"/>
      <c r="D461" s="225" t="s">
        <v>151</v>
      </c>
      <c r="E461" s="226" t="s">
        <v>1</v>
      </c>
      <c r="F461" s="227" t="s">
        <v>1060</v>
      </c>
      <c r="G461" s="224"/>
      <c r="H461" s="228">
        <v>96</v>
      </c>
      <c r="I461" s="229"/>
      <c r="J461" s="224"/>
      <c r="K461" s="224"/>
      <c r="L461" s="230"/>
      <c r="M461" s="231"/>
      <c r="N461" s="232"/>
      <c r="O461" s="232"/>
      <c r="P461" s="232"/>
      <c r="Q461" s="232"/>
      <c r="R461" s="232"/>
      <c r="S461" s="232"/>
      <c r="T461" s="23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4" t="s">
        <v>151</v>
      </c>
      <c r="AU461" s="234" t="s">
        <v>83</v>
      </c>
      <c r="AV461" s="13" t="s">
        <v>83</v>
      </c>
      <c r="AW461" s="13" t="s">
        <v>32</v>
      </c>
      <c r="AX461" s="13" t="s">
        <v>8</v>
      </c>
      <c r="AY461" s="234" t="s">
        <v>141</v>
      </c>
    </row>
    <row r="462" s="2" customFormat="1" ht="24.15" customHeight="1">
      <c r="A462" s="38"/>
      <c r="B462" s="39"/>
      <c r="C462" s="211" t="s">
        <v>1073</v>
      </c>
      <c r="D462" s="211" t="s">
        <v>144</v>
      </c>
      <c r="E462" s="212" t="s">
        <v>1074</v>
      </c>
      <c r="F462" s="213" t="s">
        <v>1075</v>
      </c>
      <c r="G462" s="214" t="s">
        <v>849</v>
      </c>
      <c r="H462" s="215">
        <v>12</v>
      </c>
      <c r="I462" s="216"/>
      <c r="J462" s="215">
        <f>ROUND(I462*H462,0)</f>
        <v>0</v>
      </c>
      <c r="K462" s="213" t="s">
        <v>148</v>
      </c>
      <c r="L462" s="44"/>
      <c r="M462" s="217" t="s">
        <v>1</v>
      </c>
      <c r="N462" s="218" t="s">
        <v>42</v>
      </c>
      <c r="O462" s="91"/>
      <c r="P462" s="219">
        <f>O462*H462</f>
        <v>0</v>
      </c>
      <c r="Q462" s="219">
        <v>0.000194</v>
      </c>
      <c r="R462" s="219">
        <f>Q462*H462</f>
        <v>0.0023280000000000002</v>
      </c>
      <c r="S462" s="219">
        <v>0</v>
      </c>
      <c r="T462" s="220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1" t="s">
        <v>227</v>
      </c>
      <c r="AT462" s="221" t="s">
        <v>144</v>
      </c>
      <c r="AU462" s="221" t="s">
        <v>83</v>
      </c>
      <c r="AY462" s="17" t="s">
        <v>141</v>
      </c>
      <c r="BE462" s="222">
        <f>IF(N462="základní",J462,0)</f>
        <v>0</v>
      </c>
      <c r="BF462" s="222">
        <f>IF(N462="snížená",J462,0)</f>
        <v>0</v>
      </c>
      <c r="BG462" s="222">
        <f>IF(N462="zákl. přenesená",J462,0)</f>
        <v>0</v>
      </c>
      <c r="BH462" s="222">
        <f>IF(N462="sníž. přenesená",J462,0)</f>
        <v>0</v>
      </c>
      <c r="BI462" s="222">
        <f>IF(N462="nulová",J462,0)</f>
        <v>0</v>
      </c>
      <c r="BJ462" s="17" t="s">
        <v>8</v>
      </c>
      <c r="BK462" s="222">
        <f>ROUND(I462*H462,0)</f>
        <v>0</v>
      </c>
      <c r="BL462" s="17" t="s">
        <v>227</v>
      </c>
      <c r="BM462" s="221" t="s">
        <v>1076</v>
      </c>
    </row>
    <row r="463" s="13" customFormat="1">
      <c r="A463" s="13"/>
      <c r="B463" s="223"/>
      <c r="C463" s="224"/>
      <c r="D463" s="225" t="s">
        <v>151</v>
      </c>
      <c r="E463" s="226" t="s">
        <v>1</v>
      </c>
      <c r="F463" s="227" t="s">
        <v>1077</v>
      </c>
      <c r="G463" s="224"/>
      <c r="H463" s="228">
        <v>12</v>
      </c>
      <c r="I463" s="229"/>
      <c r="J463" s="224"/>
      <c r="K463" s="224"/>
      <c r="L463" s="230"/>
      <c r="M463" s="231"/>
      <c r="N463" s="232"/>
      <c r="O463" s="232"/>
      <c r="P463" s="232"/>
      <c r="Q463" s="232"/>
      <c r="R463" s="232"/>
      <c r="S463" s="232"/>
      <c r="T463" s="23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4" t="s">
        <v>151</v>
      </c>
      <c r="AU463" s="234" t="s">
        <v>83</v>
      </c>
      <c r="AV463" s="13" t="s">
        <v>83</v>
      </c>
      <c r="AW463" s="13" t="s">
        <v>32</v>
      </c>
      <c r="AX463" s="13" t="s">
        <v>8</v>
      </c>
      <c r="AY463" s="234" t="s">
        <v>141</v>
      </c>
    </row>
    <row r="464" s="2" customFormat="1" ht="24.15" customHeight="1">
      <c r="A464" s="38"/>
      <c r="B464" s="39"/>
      <c r="C464" s="211" t="s">
        <v>1078</v>
      </c>
      <c r="D464" s="211" t="s">
        <v>144</v>
      </c>
      <c r="E464" s="212" t="s">
        <v>1079</v>
      </c>
      <c r="F464" s="213" t="s">
        <v>1080</v>
      </c>
      <c r="G464" s="214" t="s">
        <v>175</v>
      </c>
      <c r="H464" s="215">
        <v>78</v>
      </c>
      <c r="I464" s="216"/>
      <c r="J464" s="215">
        <f>ROUND(I464*H464,0)</f>
        <v>0</v>
      </c>
      <c r="K464" s="213" t="s">
        <v>148</v>
      </c>
      <c r="L464" s="44"/>
      <c r="M464" s="217" t="s">
        <v>1</v>
      </c>
      <c r="N464" s="218" t="s">
        <v>42</v>
      </c>
      <c r="O464" s="91"/>
      <c r="P464" s="219">
        <f>O464*H464</f>
        <v>0</v>
      </c>
      <c r="Q464" s="219">
        <v>0.001078</v>
      </c>
      <c r="R464" s="219">
        <f>Q464*H464</f>
        <v>0.084083999999999992</v>
      </c>
      <c r="S464" s="219">
        <v>0</v>
      </c>
      <c r="T464" s="220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21" t="s">
        <v>227</v>
      </c>
      <c r="AT464" s="221" t="s">
        <v>144</v>
      </c>
      <c r="AU464" s="221" t="s">
        <v>83</v>
      </c>
      <c r="AY464" s="17" t="s">
        <v>141</v>
      </c>
      <c r="BE464" s="222">
        <f>IF(N464="základní",J464,0)</f>
        <v>0</v>
      </c>
      <c r="BF464" s="222">
        <f>IF(N464="snížená",J464,0)</f>
        <v>0</v>
      </c>
      <c r="BG464" s="222">
        <f>IF(N464="zákl. přenesená",J464,0)</f>
        <v>0</v>
      </c>
      <c r="BH464" s="222">
        <f>IF(N464="sníž. přenesená",J464,0)</f>
        <v>0</v>
      </c>
      <c r="BI464" s="222">
        <f>IF(N464="nulová",J464,0)</f>
        <v>0</v>
      </c>
      <c r="BJ464" s="17" t="s">
        <v>8</v>
      </c>
      <c r="BK464" s="222">
        <f>ROUND(I464*H464,0)</f>
        <v>0</v>
      </c>
      <c r="BL464" s="17" t="s">
        <v>227</v>
      </c>
      <c r="BM464" s="221" t="s">
        <v>1081</v>
      </c>
    </row>
    <row r="465" s="13" customFormat="1">
      <c r="A465" s="13"/>
      <c r="B465" s="223"/>
      <c r="C465" s="224"/>
      <c r="D465" s="225" t="s">
        <v>151</v>
      </c>
      <c r="E465" s="226" t="s">
        <v>1</v>
      </c>
      <c r="F465" s="227" t="s">
        <v>1082</v>
      </c>
      <c r="G465" s="224"/>
      <c r="H465" s="228">
        <v>78</v>
      </c>
      <c r="I465" s="229"/>
      <c r="J465" s="224"/>
      <c r="K465" s="224"/>
      <c r="L465" s="230"/>
      <c r="M465" s="231"/>
      <c r="N465" s="232"/>
      <c r="O465" s="232"/>
      <c r="P465" s="232"/>
      <c r="Q465" s="232"/>
      <c r="R465" s="232"/>
      <c r="S465" s="232"/>
      <c r="T465" s="23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4" t="s">
        <v>151</v>
      </c>
      <c r="AU465" s="234" t="s">
        <v>83</v>
      </c>
      <c r="AV465" s="13" t="s">
        <v>83</v>
      </c>
      <c r="AW465" s="13" t="s">
        <v>32</v>
      </c>
      <c r="AX465" s="13" t="s">
        <v>8</v>
      </c>
      <c r="AY465" s="234" t="s">
        <v>141</v>
      </c>
    </row>
    <row r="466" s="2" customFormat="1" ht="24.15" customHeight="1">
      <c r="A466" s="38"/>
      <c r="B466" s="39"/>
      <c r="C466" s="211" t="s">
        <v>1083</v>
      </c>
      <c r="D466" s="211" t="s">
        <v>144</v>
      </c>
      <c r="E466" s="212" t="s">
        <v>1084</v>
      </c>
      <c r="F466" s="213" t="s">
        <v>1085</v>
      </c>
      <c r="G466" s="214" t="s">
        <v>191</v>
      </c>
      <c r="H466" s="215">
        <v>2.5600000000000001</v>
      </c>
      <c r="I466" s="216"/>
      <c r="J466" s="215">
        <f>ROUND(I466*H466,0)</f>
        <v>0</v>
      </c>
      <c r="K466" s="213" t="s">
        <v>148</v>
      </c>
      <c r="L466" s="44"/>
      <c r="M466" s="217" t="s">
        <v>1</v>
      </c>
      <c r="N466" s="218" t="s">
        <v>42</v>
      </c>
      <c r="O466" s="91"/>
      <c r="P466" s="219">
        <f>O466*H466</f>
        <v>0</v>
      </c>
      <c r="Q466" s="219">
        <v>0</v>
      </c>
      <c r="R466" s="219">
        <f>Q466*H466</f>
        <v>0</v>
      </c>
      <c r="S466" s="219">
        <v>0</v>
      </c>
      <c r="T466" s="220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21" t="s">
        <v>227</v>
      </c>
      <c r="AT466" s="221" t="s">
        <v>144</v>
      </c>
      <c r="AU466" s="221" t="s">
        <v>83</v>
      </c>
      <c r="AY466" s="17" t="s">
        <v>141</v>
      </c>
      <c r="BE466" s="222">
        <f>IF(N466="základní",J466,0)</f>
        <v>0</v>
      </c>
      <c r="BF466" s="222">
        <f>IF(N466="snížená",J466,0)</f>
        <v>0</v>
      </c>
      <c r="BG466" s="222">
        <f>IF(N466="zákl. přenesená",J466,0)</f>
        <v>0</v>
      </c>
      <c r="BH466" s="222">
        <f>IF(N466="sníž. přenesená",J466,0)</f>
        <v>0</v>
      </c>
      <c r="BI466" s="222">
        <f>IF(N466="nulová",J466,0)</f>
        <v>0</v>
      </c>
      <c r="BJ466" s="17" t="s">
        <v>8</v>
      </c>
      <c r="BK466" s="222">
        <f>ROUND(I466*H466,0)</f>
        <v>0</v>
      </c>
      <c r="BL466" s="17" t="s">
        <v>227</v>
      </c>
      <c r="BM466" s="221" t="s">
        <v>1086</v>
      </c>
    </row>
    <row r="467" s="12" customFormat="1" ht="22.8" customHeight="1">
      <c r="A467" s="12"/>
      <c r="B467" s="195"/>
      <c r="C467" s="196"/>
      <c r="D467" s="197" t="s">
        <v>76</v>
      </c>
      <c r="E467" s="209" t="s">
        <v>1087</v>
      </c>
      <c r="F467" s="209" t="s">
        <v>1088</v>
      </c>
      <c r="G467" s="196"/>
      <c r="H467" s="196"/>
      <c r="I467" s="199"/>
      <c r="J467" s="210">
        <f>BK467</f>
        <v>0</v>
      </c>
      <c r="K467" s="196"/>
      <c r="L467" s="201"/>
      <c r="M467" s="202"/>
      <c r="N467" s="203"/>
      <c r="O467" s="203"/>
      <c r="P467" s="204">
        <f>SUM(P468:P471)</f>
        <v>0</v>
      </c>
      <c r="Q467" s="203"/>
      <c r="R467" s="204">
        <f>SUM(R468:R471)</f>
        <v>17.603803625000001</v>
      </c>
      <c r="S467" s="203"/>
      <c r="T467" s="205">
        <f>SUM(T468:T471)</f>
        <v>0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206" t="s">
        <v>83</v>
      </c>
      <c r="AT467" s="207" t="s">
        <v>76</v>
      </c>
      <c r="AU467" s="207" t="s">
        <v>8</v>
      </c>
      <c r="AY467" s="206" t="s">
        <v>141</v>
      </c>
      <c r="BK467" s="208">
        <f>SUM(BK468:BK471)</f>
        <v>0</v>
      </c>
    </row>
    <row r="468" s="2" customFormat="1" ht="24.15" customHeight="1">
      <c r="A468" s="38"/>
      <c r="B468" s="39"/>
      <c r="C468" s="211" t="s">
        <v>1089</v>
      </c>
      <c r="D468" s="211" t="s">
        <v>144</v>
      </c>
      <c r="E468" s="212" t="s">
        <v>1090</v>
      </c>
      <c r="F468" s="213" t="s">
        <v>1091</v>
      </c>
      <c r="G468" s="214" t="s">
        <v>1092</v>
      </c>
      <c r="H468" s="215">
        <v>15290</v>
      </c>
      <c r="I468" s="216"/>
      <c r="J468" s="215">
        <f>ROUND(I468*H468,0)</f>
        <v>0</v>
      </c>
      <c r="K468" s="213" t="s">
        <v>148</v>
      </c>
      <c r="L468" s="44"/>
      <c r="M468" s="217" t="s">
        <v>1</v>
      </c>
      <c r="N468" s="218" t="s">
        <v>42</v>
      </c>
      <c r="O468" s="91"/>
      <c r="P468" s="219">
        <f>O468*H468</f>
        <v>0</v>
      </c>
      <c r="Q468" s="219">
        <v>5.1262499999999999E-05</v>
      </c>
      <c r="R468" s="219">
        <f>Q468*H468</f>
        <v>0.783803625</v>
      </c>
      <c r="S468" s="219">
        <v>0</v>
      </c>
      <c r="T468" s="220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21" t="s">
        <v>227</v>
      </c>
      <c r="AT468" s="221" t="s">
        <v>144</v>
      </c>
      <c r="AU468" s="221" t="s">
        <v>83</v>
      </c>
      <c r="AY468" s="17" t="s">
        <v>141</v>
      </c>
      <c r="BE468" s="222">
        <f>IF(N468="základní",J468,0)</f>
        <v>0</v>
      </c>
      <c r="BF468" s="222">
        <f>IF(N468="snížená",J468,0)</f>
        <v>0</v>
      </c>
      <c r="BG468" s="222">
        <f>IF(N468="zákl. přenesená",J468,0)</f>
        <v>0</v>
      </c>
      <c r="BH468" s="222">
        <f>IF(N468="sníž. přenesená",J468,0)</f>
        <v>0</v>
      </c>
      <c r="BI468" s="222">
        <f>IF(N468="nulová",J468,0)</f>
        <v>0</v>
      </c>
      <c r="BJ468" s="17" t="s">
        <v>8</v>
      </c>
      <c r="BK468" s="222">
        <f>ROUND(I468*H468,0)</f>
        <v>0</v>
      </c>
      <c r="BL468" s="17" t="s">
        <v>227</v>
      </c>
      <c r="BM468" s="221" t="s">
        <v>1093</v>
      </c>
    </row>
    <row r="469" s="13" customFormat="1">
      <c r="A469" s="13"/>
      <c r="B469" s="223"/>
      <c r="C469" s="224"/>
      <c r="D469" s="225" t="s">
        <v>151</v>
      </c>
      <c r="E469" s="226" t="s">
        <v>1</v>
      </c>
      <c r="F469" s="227" t="s">
        <v>1094</v>
      </c>
      <c r="G469" s="224"/>
      <c r="H469" s="228">
        <v>15290</v>
      </c>
      <c r="I469" s="229"/>
      <c r="J469" s="224"/>
      <c r="K469" s="224"/>
      <c r="L469" s="230"/>
      <c r="M469" s="231"/>
      <c r="N469" s="232"/>
      <c r="O469" s="232"/>
      <c r="P469" s="232"/>
      <c r="Q469" s="232"/>
      <c r="R469" s="232"/>
      <c r="S469" s="232"/>
      <c r="T469" s="23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4" t="s">
        <v>151</v>
      </c>
      <c r="AU469" s="234" t="s">
        <v>83</v>
      </c>
      <c r="AV469" s="13" t="s">
        <v>83</v>
      </c>
      <c r="AW469" s="13" t="s">
        <v>32</v>
      </c>
      <c r="AX469" s="13" t="s">
        <v>8</v>
      </c>
      <c r="AY469" s="234" t="s">
        <v>141</v>
      </c>
    </row>
    <row r="470" s="2" customFormat="1" ht="16.5" customHeight="1">
      <c r="A470" s="38"/>
      <c r="B470" s="39"/>
      <c r="C470" s="246" t="s">
        <v>1095</v>
      </c>
      <c r="D470" s="246" t="s">
        <v>188</v>
      </c>
      <c r="E470" s="247" t="s">
        <v>1096</v>
      </c>
      <c r="F470" s="248" t="s">
        <v>1097</v>
      </c>
      <c r="G470" s="249" t="s">
        <v>191</v>
      </c>
      <c r="H470" s="250">
        <v>16.82</v>
      </c>
      <c r="I470" s="251"/>
      <c r="J470" s="250">
        <f>ROUND(I470*H470,0)</f>
        <v>0</v>
      </c>
      <c r="K470" s="248" t="s">
        <v>148</v>
      </c>
      <c r="L470" s="252"/>
      <c r="M470" s="253" t="s">
        <v>1</v>
      </c>
      <c r="N470" s="254" t="s">
        <v>42</v>
      </c>
      <c r="O470" s="91"/>
      <c r="P470" s="219">
        <f>O470*H470</f>
        <v>0</v>
      </c>
      <c r="Q470" s="219">
        <v>1</v>
      </c>
      <c r="R470" s="219">
        <f>Q470*H470</f>
        <v>16.82</v>
      </c>
      <c r="S470" s="219">
        <v>0</v>
      </c>
      <c r="T470" s="220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21" t="s">
        <v>312</v>
      </c>
      <c r="AT470" s="221" t="s">
        <v>188</v>
      </c>
      <c r="AU470" s="221" t="s">
        <v>83</v>
      </c>
      <c r="AY470" s="17" t="s">
        <v>141</v>
      </c>
      <c r="BE470" s="222">
        <f>IF(N470="základní",J470,0)</f>
        <v>0</v>
      </c>
      <c r="BF470" s="222">
        <f>IF(N470="snížená",J470,0)</f>
        <v>0</v>
      </c>
      <c r="BG470" s="222">
        <f>IF(N470="zákl. přenesená",J470,0)</f>
        <v>0</v>
      </c>
      <c r="BH470" s="222">
        <f>IF(N470="sníž. přenesená",J470,0)</f>
        <v>0</v>
      </c>
      <c r="BI470" s="222">
        <f>IF(N470="nulová",J470,0)</f>
        <v>0</v>
      </c>
      <c r="BJ470" s="17" t="s">
        <v>8</v>
      </c>
      <c r="BK470" s="222">
        <f>ROUND(I470*H470,0)</f>
        <v>0</v>
      </c>
      <c r="BL470" s="17" t="s">
        <v>227</v>
      </c>
      <c r="BM470" s="221" t="s">
        <v>1098</v>
      </c>
    </row>
    <row r="471" s="13" customFormat="1">
      <c r="A471" s="13"/>
      <c r="B471" s="223"/>
      <c r="C471" s="224"/>
      <c r="D471" s="225" t="s">
        <v>151</v>
      </c>
      <c r="E471" s="226" t="s">
        <v>1</v>
      </c>
      <c r="F471" s="227" t="s">
        <v>1099</v>
      </c>
      <c r="G471" s="224"/>
      <c r="H471" s="228">
        <v>16.82</v>
      </c>
      <c r="I471" s="229"/>
      <c r="J471" s="224"/>
      <c r="K471" s="224"/>
      <c r="L471" s="230"/>
      <c r="M471" s="231"/>
      <c r="N471" s="232"/>
      <c r="O471" s="232"/>
      <c r="P471" s="232"/>
      <c r="Q471" s="232"/>
      <c r="R471" s="232"/>
      <c r="S471" s="232"/>
      <c r="T471" s="23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4" t="s">
        <v>151</v>
      </c>
      <c r="AU471" s="234" t="s">
        <v>83</v>
      </c>
      <c r="AV471" s="13" t="s">
        <v>83</v>
      </c>
      <c r="AW471" s="13" t="s">
        <v>32</v>
      </c>
      <c r="AX471" s="13" t="s">
        <v>8</v>
      </c>
      <c r="AY471" s="234" t="s">
        <v>141</v>
      </c>
    </row>
    <row r="472" s="12" customFormat="1" ht="22.8" customHeight="1">
      <c r="A472" s="12"/>
      <c r="B472" s="195"/>
      <c r="C472" s="196"/>
      <c r="D472" s="197" t="s">
        <v>76</v>
      </c>
      <c r="E472" s="209" t="s">
        <v>1100</v>
      </c>
      <c r="F472" s="209" t="s">
        <v>1101</v>
      </c>
      <c r="G472" s="196"/>
      <c r="H472" s="196"/>
      <c r="I472" s="199"/>
      <c r="J472" s="210">
        <f>BK472</f>
        <v>0</v>
      </c>
      <c r="K472" s="196"/>
      <c r="L472" s="201"/>
      <c r="M472" s="202"/>
      <c r="N472" s="203"/>
      <c r="O472" s="203"/>
      <c r="P472" s="204">
        <f>SUM(P473:P478)</f>
        <v>0</v>
      </c>
      <c r="Q472" s="203"/>
      <c r="R472" s="204">
        <f>SUM(R473:R478)</f>
        <v>0.99846402599999995</v>
      </c>
      <c r="S472" s="203"/>
      <c r="T472" s="205">
        <f>SUM(T473:T478)</f>
        <v>0</v>
      </c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R472" s="206" t="s">
        <v>83</v>
      </c>
      <c r="AT472" s="207" t="s">
        <v>76</v>
      </c>
      <c r="AU472" s="207" t="s">
        <v>8</v>
      </c>
      <c r="AY472" s="206" t="s">
        <v>141</v>
      </c>
      <c r="BK472" s="208">
        <f>SUM(BK473:BK478)</f>
        <v>0</v>
      </c>
    </row>
    <row r="473" s="2" customFormat="1" ht="24.15" customHeight="1">
      <c r="A473" s="38"/>
      <c r="B473" s="39"/>
      <c r="C473" s="211" t="s">
        <v>1102</v>
      </c>
      <c r="D473" s="211" t="s">
        <v>144</v>
      </c>
      <c r="E473" s="212" t="s">
        <v>1103</v>
      </c>
      <c r="F473" s="213" t="s">
        <v>1104</v>
      </c>
      <c r="G473" s="214" t="s">
        <v>180</v>
      </c>
      <c r="H473" s="215">
        <v>1701.24</v>
      </c>
      <c r="I473" s="216"/>
      <c r="J473" s="215">
        <f>ROUND(I473*H473,0)</f>
        <v>0</v>
      </c>
      <c r="K473" s="213" t="s">
        <v>148</v>
      </c>
      <c r="L473" s="44"/>
      <c r="M473" s="217" t="s">
        <v>1</v>
      </c>
      <c r="N473" s="218" t="s">
        <v>42</v>
      </c>
      <c r="O473" s="91"/>
      <c r="P473" s="219">
        <f>O473*H473</f>
        <v>0</v>
      </c>
      <c r="Q473" s="219">
        <v>0.00012765000000000001</v>
      </c>
      <c r="R473" s="219">
        <f>Q473*H473</f>
        <v>0.21716328600000001</v>
      </c>
      <c r="S473" s="219">
        <v>0</v>
      </c>
      <c r="T473" s="220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21" t="s">
        <v>227</v>
      </c>
      <c r="AT473" s="221" t="s">
        <v>144</v>
      </c>
      <c r="AU473" s="221" t="s">
        <v>83</v>
      </c>
      <c r="AY473" s="17" t="s">
        <v>141</v>
      </c>
      <c r="BE473" s="222">
        <f>IF(N473="základní",J473,0)</f>
        <v>0</v>
      </c>
      <c r="BF473" s="222">
        <f>IF(N473="snížená",J473,0)</f>
        <v>0</v>
      </c>
      <c r="BG473" s="222">
        <f>IF(N473="zákl. přenesená",J473,0)</f>
        <v>0</v>
      </c>
      <c r="BH473" s="222">
        <f>IF(N473="sníž. přenesená",J473,0)</f>
        <v>0</v>
      </c>
      <c r="BI473" s="222">
        <f>IF(N473="nulová",J473,0)</f>
        <v>0</v>
      </c>
      <c r="BJ473" s="17" t="s">
        <v>8</v>
      </c>
      <c r="BK473" s="222">
        <f>ROUND(I473*H473,0)</f>
        <v>0</v>
      </c>
      <c r="BL473" s="17" t="s">
        <v>227</v>
      </c>
      <c r="BM473" s="221" t="s">
        <v>1105</v>
      </c>
    </row>
    <row r="474" s="13" customFormat="1">
      <c r="A474" s="13"/>
      <c r="B474" s="223"/>
      <c r="C474" s="224"/>
      <c r="D474" s="225" t="s">
        <v>151</v>
      </c>
      <c r="E474" s="226" t="s">
        <v>1</v>
      </c>
      <c r="F474" s="227" t="s">
        <v>1106</v>
      </c>
      <c r="G474" s="224"/>
      <c r="H474" s="228">
        <v>1701.24</v>
      </c>
      <c r="I474" s="229"/>
      <c r="J474" s="224"/>
      <c r="K474" s="224"/>
      <c r="L474" s="230"/>
      <c r="M474" s="231"/>
      <c r="N474" s="232"/>
      <c r="O474" s="232"/>
      <c r="P474" s="232"/>
      <c r="Q474" s="232"/>
      <c r="R474" s="232"/>
      <c r="S474" s="232"/>
      <c r="T474" s="23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4" t="s">
        <v>151</v>
      </c>
      <c r="AU474" s="234" t="s">
        <v>83</v>
      </c>
      <c r="AV474" s="13" t="s">
        <v>83</v>
      </c>
      <c r="AW474" s="13" t="s">
        <v>32</v>
      </c>
      <c r="AX474" s="13" t="s">
        <v>8</v>
      </c>
      <c r="AY474" s="234" t="s">
        <v>141</v>
      </c>
    </row>
    <row r="475" s="2" customFormat="1" ht="24.15" customHeight="1">
      <c r="A475" s="38"/>
      <c r="B475" s="39"/>
      <c r="C475" s="211" t="s">
        <v>1107</v>
      </c>
      <c r="D475" s="211" t="s">
        <v>144</v>
      </c>
      <c r="E475" s="212" t="s">
        <v>1108</v>
      </c>
      <c r="F475" s="213" t="s">
        <v>1109</v>
      </c>
      <c r="G475" s="214" t="s">
        <v>180</v>
      </c>
      <c r="H475" s="215">
        <v>1701.24</v>
      </c>
      <c r="I475" s="216"/>
      <c r="J475" s="215">
        <f>ROUND(I475*H475,0)</f>
        <v>0</v>
      </c>
      <c r="K475" s="213" t="s">
        <v>148</v>
      </c>
      <c r="L475" s="44"/>
      <c r="M475" s="217" t="s">
        <v>1</v>
      </c>
      <c r="N475" s="218" t="s">
        <v>42</v>
      </c>
      <c r="O475" s="91"/>
      <c r="P475" s="219">
        <f>O475*H475</f>
        <v>0</v>
      </c>
      <c r="Q475" s="219">
        <v>0.0002475</v>
      </c>
      <c r="R475" s="219">
        <f>Q475*H475</f>
        <v>0.42105690000000001</v>
      </c>
      <c r="S475" s="219">
        <v>0</v>
      </c>
      <c r="T475" s="220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21" t="s">
        <v>227</v>
      </c>
      <c r="AT475" s="221" t="s">
        <v>144</v>
      </c>
      <c r="AU475" s="221" t="s">
        <v>83</v>
      </c>
      <c r="AY475" s="17" t="s">
        <v>141</v>
      </c>
      <c r="BE475" s="222">
        <f>IF(N475="základní",J475,0)</f>
        <v>0</v>
      </c>
      <c r="BF475" s="222">
        <f>IF(N475="snížená",J475,0)</f>
        <v>0</v>
      </c>
      <c r="BG475" s="222">
        <f>IF(N475="zákl. přenesená",J475,0)</f>
        <v>0</v>
      </c>
      <c r="BH475" s="222">
        <f>IF(N475="sníž. přenesená",J475,0)</f>
        <v>0</v>
      </c>
      <c r="BI475" s="222">
        <f>IF(N475="nulová",J475,0)</f>
        <v>0</v>
      </c>
      <c r="BJ475" s="17" t="s">
        <v>8</v>
      </c>
      <c r="BK475" s="222">
        <f>ROUND(I475*H475,0)</f>
        <v>0</v>
      </c>
      <c r="BL475" s="17" t="s">
        <v>227</v>
      </c>
      <c r="BM475" s="221" t="s">
        <v>1110</v>
      </c>
    </row>
    <row r="476" s="2" customFormat="1" ht="24.15" customHeight="1">
      <c r="A476" s="38"/>
      <c r="B476" s="39"/>
      <c r="C476" s="211" t="s">
        <v>1111</v>
      </c>
      <c r="D476" s="211" t="s">
        <v>144</v>
      </c>
      <c r="E476" s="212" t="s">
        <v>1112</v>
      </c>
      <c r="F476" s="213" t="s">
        <v>1113</v>
      </c>
      <c r="G476" s="214" t="s">
        <v>180</v>
      </c>
      <c r="H476" s="215">
        <v>976.79999999999995</v>
      </c>
      <c r="I476" s="216"/>
      <c r="J476" s="215">
        <f>ROUND(I476*H476,0)</f>
        <v>0</v>
      </c>
      <c r="K476" s="213" t="s">
        <v>148</v>
      </c>
      <c r="L476" s="44"/>
      <c r="M476" s="217" t="s">
        <v>1</v>
      </c>
      <c r="N476" s="218" t="s">
        <v>42</v>
      </c>
      <c r="O476" s="91"/>
      <c r="P476" s="219">
        <f>O476*H476</f>
        <v>0</v>
      </c>
      <c r="Q476" s="219">
        <v>0.00010000000000000001</v>
      </c>
      <c r="R476" s="219">
        <f>Q476*H476</f>
        <v>0.097680000000000003</v>
      </c>
      <c r="S476" s="219">
        <v>0</v>
      </c>
      <c r="T476" s="220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21" t="s">
        <v>227</v>
      </c>
      <c r="AT476" s="221" t="s">
        <v>144</v>
      </c>
      <c r="AU476" s="221" t="s">
        <v>83</v>
      </c>
      <c r="AY476" s="17" t="s">
        <v>141</v>
      </c>
      <c r="BE476" s="222">
        <f>IF(N476="základní",J476,0)</f>
        <v>0</v>
      </c>
      <c r="BF476" s="222">
        <f>IF(N476="snížená",J476,0)</f>
        <v>0</v>
      </c>
      <c r="BG476" s="222">
        <f>IF(N476="zákl. přenesená",J476,0)</f>
        <v>0</v>
      </c>
      <c r="BH476" s="222">
        <f>IF(N476="sníž. přenesená",J476,0)</f>
        <v>0</v>
      </c>
      <c r="BI476" s="222">
        <f>IF(N476="nulová",J476,0)</f>
        <v>0</v>
      </c>
      <c r="BJ476" s="17" t="s">
        <v>8</v>
      </c>
      <c r="BK476" s="222">
        <f>ROUND(I476*H476,0)</f>
        <v>0</v>
      </c>
      <c r="BL476" s="17" t="s">
        <v>227</v>
      </c>
      <c r="BM476" s="221" t="s">
        <v>1114</v>
      </c>
    </row>
    <row r="477" s="13" customFormat="1">
      <c r="A477" s="13"/>
      <c r="B477" s="223"/>
      <c r="C477" s="224"/>
      <c r="D477" s="225" t="s">
        <v>151</v>
      </c>
      <c r="E477" s="226" t="s">
        <v>1</v>
      </c>
      <c r="F477" s="227" t="s">
        <v>316</v>
      </c>
      <c r="G477" s="224"/>
      <c r="H477" s="228">
        <v>976.79999999999995</v>
      </c>
      <c r="I477" s="229"/>
      <c r="J477" s="224"/>
      <c r="K477" s="224"/>
      <c r="L477" s="230"/>
      <c r="M477" s="231"/>
      <c r="N477" s="232"/>
      <c r="O477" s="232"/>
      <c r="P477" s="232"/>
      <c r="Q477" s="232"/>
      <c r="R477" s="232"/>
      <c r="S477" s="232"/>
      <c r="T477" s="23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4" t="s">
        <v>151</v>
      </c>
      <c r="AU477" s="234" t="s">
        <v>83</v>
      </c>
      <c r="AV477" s="13" t="s">
        <v>83</v>
      </c>
      <c r="AW477" s="13" t="s">
        <v>32</v>
      </c>
      <c r="AX477" s="13" t="s">
        <v>8</v>
      </c>
      <c r="AY477" s="234" t="s">
        <v>141</v>
      </c>
    </row>
    <row r="478" s="2" customFormat="1" ht="24.15" customHeight="1">
      <c r="A478" s="38"/>
      <c r="B478" s="39"/>
      <c r="C478" s="211" t="s">
        <v>1115</v>
      </c>
      <c r="D478" s="211" t="s">
        <v>144</v>
      </c>
      <c r="E478" s="212" t="s">
        <v>1116</v>
      </c>
      <c r="F478" s="213" t="s">
        <v>1117</v>
      </c>
      <c r="G478" s="214" t="s">
        <v>180</v>
      </c>
      <c r="H478" s="215">
        <v>976.79999999999995</v>
      </c>
      <c r="I478" s="216"/>
      <c r="J478" s="215">
        <f>ROUND(I478*H478,0)</f>
        <v>0</v>
      </c>
      <c r="K478" s="213" t="s">
        <v>148</v>
      </c>
      <c r="L478" s="44"/>
      <c r="M478" s="217" t="s">
        <v>1</v>
      </c>
      <c r="N478" s="218" t="s">
        <v>42</v>
      </c>
      <c r="O478" s="91"/>
      <c r="P478" s="219">
        <f>O478*H478</f>
        <v>0</v>
      </c>
      <c r="Q478" s="219">
        <v>0.00026879999999999997</v>
      </c>
      <c r="R478" s="219">
        <f>Q478*H478</f>
        <v>0.26256383999999994</v>
      </c>
      <c r="S478" s="219">
        <v>0</v>
      </c>
      <c r="T478" s="220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21" t="s">
        <v>227</v>
      </c>
      <c r="AT478" s="221" t="s">
        <v>144</v>
      </c>
      <c r="AU478" s="221" t="s">
        <v>83</v>
      </c>
      <c r="AY478" s="17" t="s">
        <v>141</v>
      </c>
      <c r="BE478" s="222">
        <f>IF(N478="základní",J478,0)</f>
        <v>0</v>
      </c>
      <c r="BF478" s="222">
        <f>IF(N478="snížená",J478,0)</f>
        <v>0</v>
      </c>
      <c r="BG478" s="222">
        <f>IF(N478="zákl. přenesená",J478,0)</f>
        <v>0</v>
      </c>
      <c r="BH478" s="222">
        <f>IF(N478="sníž. přenesená",J478,0)</f>
        <v>0</v>
      </c>
      <c r="BI478" s="222">
        <f>IF(N478="nulová",J478,0)</f>
        <v>0</v>
      </c>
      <c r="BJ478" s="17" t="s">
        <v>8</v>
      </c>
      <c r="BK478" s="222">
        <f>ROUND(I478*H478,0)</f>
        <v>0</v>
      </c>
      <c r="BL478" s="17" t="s">
        <v>227</v>
      </c>
      <c r="BM478" s="221" t="s">
        <v>1118</v>
      </c>
    </row>
    <row r="479" s="12" customFormat="1" ht="22.8" customHeight="1">
      <c r="A479" s="12"/>
      <c r="B479" s="195"/>
      <c r="C479" s="196"/>
      <c r="D479" s="197" t="s">
        <v>76</v>
      </c>
      <c r="E479" s="209" t="s">
        <v>1119</v>
      </c>
      <c r="F479" s="209" t="s">
        <v>1120</v>
      </c>
      <c r="G479" s="196"/>
      <c r="H479" s="196"/>
      <c r="I479" s="199"/>
      <c r="J479" s="210">
        <f>BK479</f>
        <v>0</v>
      </c>
      <c r="K479" s="196"/>
      <c r="L479" s="201"/>
      <c r="M479" s="202"/>
      <c r="N479" s="203"/>
      <c r="O479" s="203"/>
      <c r="P479" s="204">
        <f>P480</f>
        <v>0</v>
      </c>
      <c r="Q479" s="203"/>
      <c r="R479" s="204">
        <f>R480</f>
        <v>38.854199999999999</v>
      </c>
      <c r="S479" s="203"/>
      <c r="T479" s="205">
        <f>T480</f>
        <v>0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206" t="s">
        <v>83</v>
      </c>
      <c r="AT479" s="207" t="s">
        <v>76</v>
      </c>
      <c r="AU479" s="207" t="s">
        <v>8</v>
      </c>
      <c r="AY479" s="206" t="s">
        <v>141</v>
      </c>
      <c r="BK479" s="208">
        <f>BK480</f>
        <v>0</v>
      </c>
    </row>
    <row r="480" s="2" customFormat="1" ht="16.5" customHeight="1">
      <c r="A480" s="38"/>
      <c r="B480" s="39"/>
      <c r="C480" s="211" t="s">
        <v>1121</v>
      </c>
      <c r="D480" s="211" t="s">
        <v>144</v>
      </c>
      <c r="E480" s="212" t="s">
        <v>1122</v>
      </c>
      <c r="F480" s="213" t="s">
        <v>1123</v>
      </c>
      <c r="G480" s="214" t="s">
        <v>1092</v>
      </c>
      <c r="H480" s="215">
        <v>16820</v>
      </c>
      <c r="I480" s="216"/>
      <c r="J480" s="215">
        <f>ROUND(I480*H480,0)</f>
        <v>0</v>
      </c>
      <c r="K480" s="213" t="s">
        <v>1</v>
      </c>
      <c r="L480" s="44"/>
      <c r="M480" s="217" t="s">
        <v>1</v>
      </c>
      <c r="N480" s="218" t="s">
        <v>42</v>
      </c>
      <c r="O480" s="91"/>
      <c r="P480" s="219">
        <f>O480*H480</f>
        <v>0</v>
      </c>
      <c r="Q480" s="219">
        <v>0.00231</v>
      </c>
      <c r="R480" s="219">
        <f>Q480*H480</f>
        <v>38.854199999999999</v>
      </c>
      <c r="S480" s="219">
        <v>0</v>
      </c>
      <c r="T480" s="220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21" t="s">
        <v>227</v>
      </c>
      <c r="AT480" s="221" t="s">
        <v>144</v>
      </c>
      <c r="AU480" s="221" t="s">
        <v>83</v>
      </c>
      <c r="AY480" s="17" t="s">
        <v>141</v>
      </c>
      <c r="BE480" s="222">
        <f>IF(N480="základní",J480,0)</f>
        <v>0</v>
      </c>
      <c r="BF480" s="222">
        <f>IF(N480="snížená",J480,0)</f>
        <v>0</v>
      </c>
      <c r="BG480" s="222">
        <f>IF(N480="zákl. přenesená",J480,0)</f>
        <v>0</v>
      </c>
      <c r="BH480" s="222">
        <f>IF(N480="sníž. přenesená",J480,0)</f>
        <v>0</v>
      </c>
      <c r="BI480" s="222">
        <f>IF(N480="nulová",J480,0)</f>
        <v>0</v>
      </c>
      <c r="BJ480" s="17" t="s">
        <v>8</v>
      </c>
      <c r="BK480" s="222">
        <f>ROUND(I480*H480,0)</f>
        <v>0</v>
      </c>
      <c r="BL480" s="17" t="s">
        <v>227</v>
      </c>
      <c r="BM480" s="221" t="s">
        <v>1124</v>
      </c>
    </row>
    <row r="481" s="12" customFormat="1" ht="25.92" customHeight="1">
      <c r="A481" s="12"/>
      <c r="B481" s="195"/>
      <c r="C481" s="196"/>
      <c r="D481" s="197" t="s">
        <v>76</v>
      </c>
      <c r="E481" s="198" t="s">
        <v>1125</v>
      </c>
      <c r="F481" s="198" t="s">
        <v>1126</v>
      </c>
      <c r="G481" s="196"/>
      <c r="H481" s="196"/>
      <c r="I481" s="199"/>
      <c r="J481" s="200">
        <f>BK481</f>
        <v>0</v>
      </c>
      <c r="K481" s="196"/>
      <c r="L481" s="201"/>
      <c r="M481" s="202"/>
      <c r="N481" s="203"/>
      <c r="O481" s="203"/>
      <c r="P481" s="204">
        <f>P482+P487+P490</f>
        <v>0</v>
      </c>
      <c r="Q481" s="203"/>
      <c r="R481" s="204">
        <f>R482+R487+R490</f>
        <v>0</v>
      </c>
      <c r="S481" s="203"/>
      <c r="T481" s="205">
        <f>T482+T487+T490</f>
        <v>0</v>
      </c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R481" s="206" t="s">
        <v>172</v>
      </c>
      <c r="AT481" s="207" t="s">
        <v>76</v>
      </c>
      <c r="AU481" s="207" t="s">
        <v>77</v>
      </c>
      <c r="AY481" s="206" t="s">
        <v>141</v>
      </c>
      <c r="BK481" s="208">
        <f>BK482+BK487+BK490</f>
        <v>0</v>
      </c>
    </row>
    <row r="482" s="12" customFormat="1" ht="22.8" customHeight="1">
      <c r="A482" s="12"/>
      <c r="B482" s="195"/>
      <c r="C482" s="196"/>
      <c r="D482" s="197" t="s">
        <v>76</v>
      </c>
      <c r="E482" s="209" t="s">
        <v>1127</v>
      </c>
      <c r="F482" s="209" t="s">
        <v>1128</v>
      </c>
      <c r="G482" s="196"/>
      <c r="H482" s="196"/>
      <c r="I482" s="199"/>
      <c r="J482" s="210">
        <f>BK482</f>
        <v>0</v>
      </c>
      <c r="K482" s="196"/>
      <c r="L482" s="201"/>
      <c r="M482" s="202"/>
      <c r="N482" s="203"/>
      <c r="O482" s="203"/>
      <c r="P482" s="204">
        <f>SUM(P483:P486)</f>
        <v>0</v>
      </c>
      <c r="Q482" s="203"/>
      <c r="R482" s="204">
        <f>SUM(R483:R486)</f>
        <v>0</v>
      </c>
      <c r="S482" s="203"/>
      <c r="T482" s="205">
        <f>SUM(T483:T486)</f>
        <v>0</v>
      </c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R482" s="206" t="s">
        <v>172</v>
      </c>
      <c r="AT482" s="207" t="s">
        <v>76</v>
      </c>
      <c r="AU482" s="207" t="s">
        <v>8</v>
      </c>
      <c r="AY482" s="206" t="s">
        <v>141</v>
      </c>
      <c r="BK482" s="208">
        <f>SUM(BK483:BK486)</f>
        <v>0</v>
      </c>
    </row>
    <row r="483" s="2" customFormat="1" ht="16.5" customHeight="1">
      <c r="A483" s="38"/>
      <c r="B483" s="39"/>
      <c r="C483" s="211" t="s">
        <v>1129</v>
      </c>
      <c r="D483" s="211" t="s">
        <v>144</v>
      </c>
      <c r="E483" s="212" t="s">
        <v>1130</v>
      </c>
      <c r="F483" s="213" t="s">
        <v>1131</v>
      </c>
      <c r="G483" s="214" t="s">
        <v>1132</v>
      </c>
      <c r="H483" s="215">
        <v>1</v>
      </c>
      <c r="I483" s="216"/>
      <c r="J483" s="215">
        <f>ROUND(I483*H483,0)</f>
        <v>0</v>
      </c>
      <c r="K483" s="213" t="s">
        <v>148</v>
      </c>
      <c r="L483" s="44"/>
      <c r="M483" s="217" t="s">
        <v>1</v>
      </c>
      <c r="N483" s="218" t="s">
        <v>42</v>
      </c>
      <c r="O483" s="91"/>
      <c r="P483" s="219">
        <f>O483*H483</f>
        <v>0</v>
      </c>
      <c r="Q483" s="219">
        <v>0</v>
      </c>
      <c r="R483" s="219">
        <f>Q483*H483</f>
        <v>0</v>
      </c>
      <c r="S483" s="219">
        <v>0</v>
      </c>
      <c r="T483" s="220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21" t="s">
        <v>1133</v>
      </c>
      <c r="AT483" s="221" t="s">
        <v>144</v>
      </c>
      <c r="AU483" s="221" t="s">
        <v>83</v>
      </c>
      <c r="AY483" s="17" t="s">
        <v>141</v>
      </c>
      <c r="BE483" s="222">
        <f>IF(N483="základní",J483,0)</f>
        <v>0</v>
      </c>
      <c r="BF483" s="222">
        <f>IF(N483="snížená",J483,0)</f>
        <v>0</v>
      </c>
      <c r="BG483" s="222">
        <f>IF(N483="zákl. přenesená",J483,0)</f>
        <v>0</v>
      </c>
      <c r="BH483" s="222">
        <f>IF(N483="sníž. přenesená",J483,0)</f>
        <v>0</v>
      </c>
      <c r="BI483" s="222">
        <f>IF(N483="nulová",J483,0)</f>
        <v>0</v>
      </c>
      <c r="BJ483" s="17" t="s">
        <v>8</v>
      </c>
      <c r="BK483" s="222">
        <f>ROUND(I483*H483,0)</f>
        <v>0</v>
      </c>
      <c r="BL483" s="17" t="s">
        <v>1133</v>
      </c>
      <c r="BM483" s="221" t="s">
        <v>1134</v>
      </c>
    </row>
    <row r="484" s="2" customFormat="1" ht="16.5" customHeight="1">
      <c r="A484" s="38"/>
      <c r="B484" s="39"/>
      <c r="C484" s="211" t="s">
        <v>1135</v>
      </c>
      <c r="D484" s="211" t="s">
        <v>144</v>
      </c>
      <c r="E484" s="212" t="s">
        <v>1136</v>
      </c>
      <c r="F484" s="213" t="s">
        <v>1137</v>
      </c>
      <c r="G484" s="214" t="s">
        <v>1132</v>
      </c>
      <c r="H484" s="215">
        <v>1</v>
      </c>
      <c r="I484" s="216"/>
      <c r="J484" s="215">
        <f>ROUND(I484*H484,0)</f>
        <v>0</v>
      </c>
      <c r="K484" s="213" t="s">
        <v>148</v>
      </c>
      <c r="L484" s="44"/>
      <c r="M484" s="217" t="s">
        <v>1</v>
      </c>
      <c r="N484" s="218" t="s">
        <v>42</v>
      </c>
      <c r="O484" s="91"/>
      <c r="P484" s="219">
        <f>O484*H484</f>
        <v>0</v>
      </c>
      <c r="Q484" s="219">
        <v>0</v>
      </c>
      <c r="R484" s="219">
        <f>Q484*H484</f>
        <v>0</v>
      </c>
      <c r="S484" s="219">
        <v>0</v>
      </c>
      <c r="T484" s="220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1" t="s">
        <v>1133</v>
      </c>
      <c r="AT484" s="221" t="s">
        <v>144</v>
      </c>
      <c r="AU484" s="221" t="s">
        <v>83</v>
      </c>
      <c r="AY484" s="17" t="s">
        <v>141</v>
      </c>
      <c r="BE484" s="222">
        <f>IF(N484="základní",J484,0)</f>
        <v>0</v>
      </c>
      <c r="BF484" s="222">
        <f>IF(N484="snížená",J484,0)</f>
        <v>0</v>
      </c>
      <c r="BG484" s="222">
        <f>IF(N484="zákl. přenesená",J484,0)</f>
        <v>0</v>
      </c>
      <c r="BH484" s="222">
        <f>IF(N484="sníž. přenesená",J484,0)</f>
        <v>0</v>
      </c>
      <c r="BI484" s="222">
        <f>IF(N484="nulová",J484,0)</f>
        <v>0</v>
      </c>
      <c r="BJ484" s="17" t="s">
        <v>8</v>
      </c>
      <c r="BK484" s="222">
        <f>ROUND(I484*H484,0)</f>
        <v>0</v>
      </c>
      <c r="BL484" s="17" t="s">
        <v>1133</v>
      </c>
      <c r="BM484" s="221" t="s">
        <v>1138</v>
      </c>
    </row>
    <row r="485" s="2" customFormat="1" ht="16.5" customHeight="1">
      <c r="A485" s="38"/>
      <c r="B485" s="39"/>
      <c r="C485" s="211" t="s">
        <v>1139</v>
      </c>
      <c r="D485" s="211" t="s">
        <v>144</v>
      </c>
      <c r="E485" s="212" t="s">
        <v>1140</v>
      </c>
      <c r="F485" s="213" t="s">
        <v>1141</v>
      </c>
      <c r="G485" s="214" t="s">
        <v>1132</v>
      </c>
      <c r="H485" s="215">
        <v>1</v>
      </c>
      <c r="I485" s="216"/>
      <c r="J485" s="215">
        <f>ROUND(I485*H485,0)</f>
        <v>0</v>
      </c>
      <c r="K485" s="213" t="s">
        <v>148</v>
      </c>
      <c r="L485" s="44"/>
      <c r="M485" s="217" t="s">
        <v>1</v>
      </c>
      <c r="N485" s="218" t="s">
        <v>42</v>
      </c>
      <c r="O485" s="91"/>
      <c r="P485" s="219">
        <f>O485*H485</f>
        <v>0</v>
      </c>
      <c r="Q485" s="219">
        <v>0</v>
      </c>
      <c r="R485" s="219">
        <f>Q485*H485</f>
        <v>0</v>
      </c>
      <c r="S485" s="219">
        <v>0</v>
      </c>
      <c r="T485" s="220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21" t="s">
        <v>1133</v>
      </c>
      <c r="AT485" s="221" t="s">
        <v>144</v>
      </c>
      <c r="AU485" s="221" t="s">
        <v>83</v>
      </c>
      <c r="AY485" s="17" t="s">
        <v>141</v>
      </c>
      <c r="BE485" s="222">
        <f>IF(N485="základní",J485,0)</f>
        <v>0</v>
      </c>
      <c r="BF485" s="222">
        <f>IF(N485="snížená",J485,0)</f>
        <v>0</v>
      </c>
      <c r="BG485" s="222">
        <f>IF(N485="zákl. přenesená",J485,0)</f>
        <v>0</v>
      </c>
      <c r="BH485" s="222">
        <f>IF(N485="sníž. přenesená",J485,0)</f>
        <v>0</v>
      </c>
      <c r="BI485" s="222">
        <f>IF(N485="nulová",J485,0)</f>
        <v>0</v>
      </c>
      <c r="BJ485" s="17" t="s">
        <v>8</v>
      </c>
      <c r="BK485" s="222">
        <f>ROUND(I485*H485,0)</f>
        <v>0</v>
      </c>
      <c r="BL485" s="17" t="s">
        <v>1133</v>
      </c>
      <c r="BM485" s="221" t="s">
        <v>1142</v>
      </c>
    </row>
    <row r="486" s="2" customFormat="1" ht="16.5" customHeight="1">
      <c r="A486" s="38"/>
      <c r="B486" s="39"/>
      <c r="C486" s="211" t="s">
        <v>1143</v>
      </c>
      <c r="D486" s="211" t="s">
        <v>144</v>
      </c>
      <c r="E486" s="212" t="s">
        <v>1144</v>
      </c>
      <c r="F486" s="213" t="s">
        <v>1145</v>
      </c>
      <c r="G486" s="214" t="s">
        <v>1132</v>
      </c>
      <c r="H486" s="215">
        <v>1</v>
      </c>
      <c r="I486" s="216"/>
      <c r="J486" s="215">
        <f>ROUND(I486*H486,0)</f>
        <v>0</v>
      </c>
      <c r="K486" s="213" t="s">
        <v>148</v>
      </c>
      <c r="L486" s="44"/>
      <c r="M486" s="217" t="s">
        <v>1</v>
      </c>
      <c r="N486" s="218" t="s">
        <v>42</v>
      </c>
      <c r="O486" s="91"/>
      <c r="P486" s="219">
        <f>O486*H486</f>
        <v>0</v>
      </c>
      <c r="Q486" s="219">
        <v>0</v>
      </c>
      <c r="R486" s="219">
        <f>Q486*H486</f>
        <v>0</v>
      </c>
      <c r="S486" s="219">
        <v>0</v>
      </c>
      <c r="T486" s="220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21" t="s">
        <v>1133</v>
      </c>
      <c r="AT486" s="221" t="s">
        <v>144</v>
      </c>
      <c r="AU486" s="221" t="s">
        <v>83</v>
      </c>
      <c r="AY486" s="17" t="s">
        <v>141</v>
      </c>
      <c r="BE486" s="222">
        <f>IF(N486="základní",J486,0)</f>
        <v>0</v>
      </c>
      <c r="BF486" s="222">
        <f>IF(N486="snížená",J486,0)</f>
        <v>0</v>
      </c>
      <c r="BG486" s="222">
        <f>IF(N486="zákl. přenesená",J486,0)</f>
        <v>0</v>
      </c>
      <c r="BH486" s="222">
        <f>IF(N486="sníž. přenesená",J486,0)</f>
        <v>0</v>
      </c>
      <c r="BI486" s="222">
        <f>IF(N486="nulová",J486,0)</f>
        <v>0</v>
      </c>
      <c r="BJ486" s="17" t="s">
        <v>8</v>
      </c>
      <c r="BK486" s="222">
        <f>ROUND(I486*H486,0)</f>
        <v>0</v>
      </c>
      <c r="BL486" s="17" t="s">
        <v>1133</v>
      </c>
      <c r="BM486" s="221" t="s">
        <v>1146</v>
      </c>
    </row>
    <row r="487" s="12" customFormat="1" ht="22.8" customHeight="1">
      <c r="A487" s="12"/>
      <c r="B487" s="195"/>
      <c r="C487" s="196"/>
      <c r="D487" s="197" t="s">
        <v>76</v>
      </c>
      <c r="E487" s="209" t="s">
        <v>1147</v>
      </c>
      <c r="F487" s="209" t="s">
        <v>1148</v>
      </c>
      <c r="G487" s="196"/>
      <c r="H487" s="196"/>
      <c r="I487" s="199"/>
      <c r="J487" s="210">
        <f>BK487</f>
        <v>0</v>
      </c>
      <c r="K487" s="196"/>
      <c r="L487" s="201"/>
      <c r="M487" s="202"/>
      <c r="N487" s="203"/>
      <c r="O487" s="203"/>
      <c r="P487" s="204">
        <f>SUM(P488:P489)</f>
        <v>0</v>
      </c>
      <c r="Q487" s="203"/>
      <c r="R487" s="204">
        <f>SUM(R488:R489)</f>
        <v>0</v>
      </c>
      <c r="S487" s="203"/>
      <c r="T487" s="205">
        <f>SUM(T488:T489)</f>
        <v>0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206" t="s">
        <v>172</v>
      </c>
      <c r="AT487" s="207" t="s">
        <v>76</v>
      </c>
      <c r="AU487" s="207" t="s">
        <v>8</v>
      </c>
      <c r="AY487" s="206" t="s">
        <v>141</v>
      </c>
      <c r="BK487" s="208">
        <f>SUM(BK488:BK489)</f>
        <v>0</v>
      </c>
    </row>
    <row r="488" s="2" customFormat="1" ht="16.5" customHeight="1">
      <c r="A488" s="38"/>
      <c r="B488" s="39"/>
      <c r="C488" s="211" t="s">
        <v>1149</v>
      </c>
      <c r="D488" s="211" t="s">
        <v>144</v>
      </c>
      <c r="E488" s="212" t="s">
        <v>1150</v>
      </c>
      <c r="F488" s="213" t="s">
        <v>1151</v>
      </c>
      <c r="G488" s="214" t="s">
        <v>1132</v>
      </c>
      <c r="H488" s="215">
        <v>1</v>
      </c>
      <c r="I488" s="216"/>
      <c r="J488" s="215">
        <f>ROUND(I488*H488,0)</f>
        <v>0</v>
      </c>
      <c r="K488" s="213" t="s">
        <v>148</v>
      </c>
      <c r="L488" s="44"/>
      <c r="M488" s="217" t="s">
        <v>1</v>
      </c>
      <c r="N488" s="218" t="s">
        <v>42</v>
      </c>
      <c r="O488" s="91"/>
      <c r="P488" s="219">
        <f>O488*H488</f>
        <v>0</v>
      </c>
      <c r="Q488" s="219">
        <v>0</v>
      </c>
      <c r="R488" s="219">
        <f>Q488*H488</f>
        <v>0</v>
      </c>
      <c r="S488" s="219">
        <v>0</v>
      </c>
      <c r="T488" s="220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21" t="s">
        <v>1133</v>
      </c>
      <c r="AT488" s="221" t="s">
        <v>144</v>
      </c>
      <c r="AU488" s="221" t="s">
        <v>83</v>
      </c>
      <c r="AY488" s="17" t="s">
        <v>141</v>
      </c>
      <c r="BE488" s="222">
        <f>IF(N488="základní",J488,0)</f>
        <v>0</v>
      </c>
      <c r="BF488" s="222">
        <f>IF(N488="snížená",J488,0)</f>
        <v>0</v>
      </c>
      <c r="BG488" s="222">
        <f>IF(N488="zákl. přenesená",J488,0)</f>
        <v>0</v>
      </c>
      <c r="BH488" s="222">
        <f>IF(N488="sníž. přenesená",J488,0)</f>
        <v>0</v>
      </c>
      <c r="BI488" s="222">
        <f>IF(N488="nulová",J488,0)</f>
        <v>0</v>
      </c>
      <c r="BJ488" s="17" t="s">
        <v>8</v>
      </c>
      <c r="BK488" s="222">
        <f>ROUND(I488*H488,0)</f>
        <v>0</v>
      </c>
      <c r="BL488" s="17" t="s">
        <v>1133</v>
      </c>
      <c r="BM488" s="221" t="s">
        <v>1152</v>
      </c>
    </row>
    <row r="489" s="2" customFormat="1" ht="16.5" customHeight="1">
      <c r="A489" s="38"/>
      <c r="B489" s="39"/>
      <c r="C489" s="211" t="s">
        <v>1153</v>
      </c>
      <c r="D489" s="211" t="s">
        <v>144</v>
      </c>
      <c r="E489" s="212" t="s">
        <v>1154</v>
      </c>
      <c r="F489" s="213" t="s">
        <v>1155</v>
      </c>
      <c r="G489" s="214" t="s">
        <v>1132</v>
      </c>
      <c r="H489" s="215">
        <v>1</v>
      </c>
      <c r="I489" s="216"/>
      <c r="J489" s="215">
        <f>ROUND(I489*H489,0)</f>
        <v>0</v>
      </c>
      <c r="K489" s="213" t="s">
        <v>148</v>
      </c>
      <c r="L489" s="44"/>
      <c r="M489" s="217" t="s">
        <v>1</v>
      </c>
      <c r="N489" s="218" t="s">
        <v>42</v>
      </c>
      <c r="O489" s="91"/>
      <c r="P489" s="219">
        <f>O489*H489</f>
        <v>0</v>
      </c>
      <c r="Q489" s="219">
        <v>0</v>
      </c>
      <c r="R489" s="219">
        <f>Q489*H489</f>
        <v>0</v>
      </c>
      <c r="S489" s="219">
        <v>0</v>
      </c>
      <c r="T489" s="220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21" t="s">
        <v>1133</v>
      </c>
      <c r="AT489" s="221" t="s">
        <v>144</v>
      </c>
      <c r="AU489" s="221" t="s">
        <v>83</v>
      </c>
      <c r="AY489" s="17" t="s">
        <v>141</v>
      </c>
      <c r="BE489" s="222">
        <f>IF(N489="základní",J489,0)</f>
        <v>0</v>
      </c>
      <c r="BF489" s="222">
        <f>IF(N489="snížená",J489,0)</f>
        <v>0</v>
      </c>
      <c r="BG489" s="222">
        <f>IF(N489="zákl. přenesená",J489,0)</f>
        <v>0</v>
      </c>
      <c r="BH489" s="222">
        <f>IF(N489="sníž. přenesená",J489,0)</f>
        <v>0</v>
      </c>
      <c r="BI489" s="222">
        <f>IF(N489="nulová",J489,0)</f>
        <v>0</v>
      </c>
      <c r="BJ489" s="17" t="s">
        <v>8</v>
      </c>
      <c r="BK489" s="222">
        <f>ROUND(I489*H489,0)</f>
        <v>0</v>
      </c>
      <c r="BL489" s="17" t="s">
        <v>1133</v>
      </c>
      <c r="BM489" s="221" t="s">
        <v>1156</v>
      </c>
    </row>
    <row r="490" s="12" customFormat="1" ht="22.8" customHeight="1">
      <c r="A490" s="12"/>
      <c r="B490" s="195"/>
      <c r="C490" s="196"/>
      <c r="D490" s="197" t="s">
        <v>76</v>
      </c>
      <c r="E490" s="209" t="s">
        <v>1157</v>
      </c>
      <c r="F490" s="209" t="s">
        <v>1158</v>
      </c>
      <c r="G490" s="196"/>
      <c r="H490" s="196"/>
      <c r="I490" s="199"/>
      <c r="J490" s="210">
        <f>BK490</f>
        <v>0</v>
      </c>
      <c r="K490" s="196"/>
      <c r="L490" s="201"/>
      <c r="M490" s="202"/>
      <c r="N490" s="203"/>
      <c r="O490" s="203"/>
      <c r="P490" s="204">
        <f>SUM(P491:P495)</f>
        <v>0</v>
      </c>
      <c r="Q490" s="203"/>
      <c r="R490" s="204">
        <f>SUM(R491:R495)</f>
        <v>0</v>
      </c>
      <c r="S490" s="203"/>
      <c r="T490" s="205">
        <f>SUM(T491:T495)</f>
        <v>0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R490" s="206" t="s">
        <v>172</v>
      </c>
      <c r="AT490" s="207" t="s">
        <v>76</v>
      </c>
      <c r="AU490" s="207" t="s">
        <v>8</v>
      </c>
      <c r="AY490" s="206" t="s">
        <v>141</v>
      </c>
      <c r="BK490" s="208">
        <f>SUM(BK491:BK495)</f>
        <v>0</v>
      </c>
    </row>
    <row r="491" s="2" customFormat="1" ht="16.5" customHeight="1">
      <c r="A491" s="38"/>
      <c r="B491" s="39"/>
      <c r="C491" s="211" t="s">
        <v>1159</v>
      </c>
      <c r="D491" s="211" t="s">
        <v>144</v>
      </c>
      <c r="E491" s="212" t="s">
        <v>1160</v>
      </c>
      <c r="F491" s="213" t="s">
        <v>1161</v>
      </c>
      <c r="G491" s="214" t="s">
        <v>1132</v>
      </c>
      <c r="H491" s="215">
        <v>1</v>
      </c>
      <c r="I491" s="216"/>
      <c r="J491" s="215">
        <f>ROUND(I491*H491,0)</f>
        <v>0</v>
      </c>
      <c r="K491" s="213" t="s">
        <v>148</v>
      </c>
      <c r="L491" s="44"/>
      <c r="M491" s="217" t="s">
        <v>1</v>
      </c>
      <c r="N491" s="218" t="s">
        <v>42</v>
      </c>
      <c r="O491" s="91"/>
      <c r="P491" s="219">
        <f>O491*H491</f>
        <v>0</v>
      </c>
      <c r="Q491" s="219">
        <v>0</v>
      </c>
      <c r="R491" s="219">
        <f>Q491*H491</f>
        <v>0</v>
      </c>
      <c r="S491" s="219">
        <v>0</v>
      </c>
      <c r="T491" s="220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21" t="s">
        <v>1133</v>
      </c>
      <c r="AT491" s="221" t="s">
        <v>144</v>
      </c>
      <c r="AU491" s="221" t="s">
        <v>83</v>
      </c>
      <c r="AY491" s="17" t="s">
        <v>141</v>
      </c>
      <c r="BE491" s="222">
        <f>IF(N491="základní",J491,0)</f>
        <v>0</v>
      </c>
      <c r="BF491" s="222">
        <f>IF(N491="snížená",J491,0)</f>
        <v>0</v>
      </c>
      <c r="BG491" s="222">
        <f>IF(N491="zákl. přenesená",J491,0)</f>
        <v>0</v>
      </c>
      <c r="BH491" s="222">
        <f>IF(N491="sníž. přenesená",J491,0)</f>
        <v>0</v>
      </c>
      <c r="BI491" s="222">
        <f>IF(N491="nulová",J491,0)</f>
        <v>0</v>
      </c>
      <c r="BJ491" s="17" t="s">
        <v>8</v>
      </c>
      <c r="BK491" s="222">
        <f>ROUND(I491*H491,0)</f>
        <v>0</v>
      </c>
      <c r="BL491" s="17" t="s">
        <v>1133</v>
      </c>
      <c r="BM491" s="221" t="s">
        <v>1162</v>
      </c>
    </row>
    <row r="492" s="15" customFormat="1">
      <c r="A492" s="15"/>
      <c r="B492" s="255"/>
      <c r="C492" s="256"/>
      <c r="D492" s="225" t="s">
        <v>151</v>
      </c>
      <c r="E492" s="257" t="s">
        <v>1</v>
      </c>
      <c r="F492" s="258" t="s">
        <v>1163</v>
      </c>
      <c r="G492" s="256"/>
      <c r="H492" s="257" t="s">
        <v>1</v>
      </c>
      <c r="I492" s="259"/>
      <c r="J492" s="256"/>
      <c r="K492" s="256"/>
      <c r="L492" s="260"/>
      <c r="M492" s="261"/>
      <c r="N492" s="262"/>
      <c r="O492" s="262"/>
      <c r="P492" s="262"/>
      <c r="Q492" s="262"/>
      <c r="R492" s="262"/>
      <c r="S492" s="262"/>
      <c r="T492" s="263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64" t="s">
        <v>151</v>
      </c>
      <c r="AU492" s="264" t="s">
        <v>83</v>
      </c>
      <c r="AV492" s="15" t="s">
        <v>8</v>
      </c>
      <c r="AW492" s="15" t="s">
        <v>32</v>
      </c>
      <c r="AX492" s="15" t="s">
        <v>77</v>
      </c>
      <c r="AY492" s="264" t="s">
        <v>141</v>
      </c>
    </row>
    <row r="493" s="15" customFormat="1">
      <c r="A493" s="15"/>
      <c r="B493" s="255"/>
      <c r="C493" s="256"/>
      <c r="D493" s="225" t="s">
        <v>151</v>
      </c>
      <c r="E493" s="257" t="s">
        <v>1</v>
      </c>
      <c r="F493" s="258" t="s">
        <v>1164</v>
      </c>
      <c r="G493" s="256"/>
      <c r="H493" s="257" t="s">
        <v>1</v>
      </c>
      <c r="I493" s="259"/>
      <c r="J493" s="256"/>
      <c r="K493" s="256"/>
      <c r="L493" s="260"/>
      <c r="M493" s="261"/>
      <c r="N493" s="262"/>
      <c r="O493" s="262"/>
      <c r="P493" s="262"/>
      <c r="Q493" s="262"/>
      <c r="R493" s="262"/>
      <c r="S493" s="262"/>
      <c r="T493" s="263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64" t="s">
        <v>151</v>
      </c>
      <c r="AU493" s="264" t="s">
        <v>83</v>
      </c>
      <c r="AV493" s="15" t="s">
        <v>8</v>
      </c>
      <c r="AW493" s="15" t="s">
        <v>32</v>
      </c>
      <c r="AX493" s="15" t="s">
        <v>77</v>
      </c>
      <c r="AY493" s="264" t="s">
        <v>141</v>
      </c>
    </row>
    <row r="494" s="13" customFormat="1">
      <c r="A494" s="13"/>
      <c r="B494" s="223"/>
      <c r="C494" s="224"/>
      <c r="D494" s="225" t="s">
        <v>151</v>
      </c>
      <c r="E494" s="226" t="s">
        <v>1</v>
      </c>
      <c r="F494" s="227" t="s">
        <v>8</v>
      </c>
      <c r="G494" s="224"/>
      <c r="H494" s="228">
        <v>1</v>
      </c>
      <c r="I494" s="229"/>
      <c r="J494" s="224"/>
      <c r="K494" s="224"/>
      <c r="L494" s="230"/>
      <c r="M494" s="231"/>
      <c r="N494" s="232"/>
      <c r="O494" s="232"/>
      <c r="P494" s="232"/>
      <c r="Q494" s="232"/>
      <c r="R494" s="232"/>
      <c r="S494" s="232"/>
      <c r="T494" s="23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4" t="s">
        <v>151</v>
      </c>
      <c r="AU494" s="234" t="s">
        <v>83</v>
      </c>
      <c r="AV494" s="13" t="s">
        <v>83</v>
      </c>
      <c r="AW494" s="13" t="s">
        <v>32</v>
      </c>
      <c r="AX494" s="13" t="s">
        <v>8</v>
      </c>
      <c r="AY494" s="234" t="s">
        <v>141</v>
      </c>
    </row>
    <row r="495" s="2" customFormat="1" ht="16.5" customHeight="1">
      <c r="A495" s="38"/>
      <c r="B495" s="39"/>
      <c r="C495" s="211" t="s">
        <v>1165</v>
      </c>
      <c r="D495" s="211" t="s">
        <v>144</v>
      </c>
      <c r="E495" s="212" t="s">
        <v>1166</v>
      </c>
      <c r="F495" s="213" t="s">
        <v>1167</v>
      </c>
      <c r="G495" s="214" t="s">
        <v>1132</v>
      </c>
      <c r="H495" s="215">
        <v>1</v>
      </c>
      <c r="I495" s="216"/>
      <c r="J495" s="215">
        <f>ROUND(I495*H495,0)</f>
        <v>0</v>
      </c>
      <c r="K495" s="213" t="s">
        <v>148</v>
      </c>
      <c r="L495" s="44"/>
      <c r="M495" s="265" t="s">
        <v>1</v>
      </c>
      <c r="N495" s="266" t="s">
        <v>42</v>
      </c>
      <c r="O495" s="267"/>
      <c r="P495" s="268">
        <f>O495*H495</f>
        <v>0</v>
      </c>
      <c r="Q495" s="268">
        <v>0</v>
      </c>
      <c r="R495" s="268">
        <f>Q495*H495</f>
        <v>0</v>
      </c>
      <c r="S495" s="268">
        <v>0</v>
      </c>
      <c r="T495" s="269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21" t="s">
        <v>1133</v>
      </c>
      <c r="AT495" s="221" t="s">
        <v>144</v>
      </c>
      <c r="AU495" s="221" t="s">
        <v>83</v>
      </c>
      <c r="AY495" s="17" t="s">
        <v>141</v>
      </c>
      <c r="BE495" s="222">
        <f>IF(N495="základní",J495,0)</f>
        <v>0</v>
      </c>
      <c r="BF495" s="222">
        <f>IF(N495="snížená",J495,0)</f>
        <v>0</v>
      </c>
      <c r="BG495" s="222">
        <f>IF(N495="zákl. přenesená",J495,0)</f>
        <v>0</v>
      </c>
      <c r="BH495" s="222">
        <f>IF(N495="sníž. přenesená",J495,0)</f>
        <v>0</v>
      </c>
      <c r="BI495" s="222">
        <f>IF(N495="nulová",J495,0)</f>
        <v>0</v>
      </c>
      <c r="BJ495" s="17" t="s">
        <v>8</v>
      </c>
      <c r="BK495" s="222">
        <f>ROUND(I495*H495,0)</f>
        <v>0</v>
      </c>
      <c r="BL495" s="17" t="s">
        <v>1133</v>
      </c>
      <c r="BM495" s="221" t="s">
        <v>1168</v>
      </c>
    </row>
    <row r="496" s="2" customFormat="1" ht="6.96" customHeight="1">
      <c r="A496" s="38"/>
      <c r="B496" s="66"/>
      <c r="C496" s="67"/>
      <c r="D496" s="67"/>
      <c r="E496" s="67"/>
      <c r="F496" s="67"/>
      <c r="G496" s="67"/>
      <c r="H496" s="67"/>
      <c r="I496" s="67"/>
      <c r="J496" s="67"/>
      <c r="K496" s="67"/>
      <c r="L496" s="44"/>
      <c r="M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</row>
  </sheetData>
  <sheetProtection sheet="1" autoFilter="0" formatColumns="0" formatRows="0" objects="1" scenarios="1" spinCount="100000" saltValue="opywUKwTDxhJdSMu1BIx1zu6O9bWkvcRbB46wXC1XZn1n4SkU6yyL0q/krcXpi0LsB0aIi1vll7lwGD2OIpVRg==" hashValue="7dnqKvygBdLIDc1Vr1NTspzP2vdMy3KuhjyzX99rPQvdKvvmLKUdu1UmR9gGZcR0HA9DfspiPIbPjun+EXFJoQ==" algorithmName="SHA-512" password="CC35"/>
  <autoFilter ref="C147:K495"/>
  <mergeCells count="6">
    <mergeCell ref="E7:H7"/>
    <mergeCell ref="E16:H16"/>
    <mergeCell ref="E25:H25"/>
    <mergeCell ref="E85:H85"/>
    <mergeCell ref="E140:H14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Roman</dc:creator>
  <cp:lastModifiedBy>Roman</cp:lastModifiedBy>
  <dcterms:created xsi:type="dcterms:W3CDTF">2022-02-08T07:15:36Z</dcterms:created>
  <dcterms:modified xsi:type="dcterms:W3CDTF">2022-02-08T07:15:39Z</dcterms:modified>
</cp:coreProperties>
</file>