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Pol'!$A$1:$U$133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9" i="12" l="1"/>
  <c r="G88" i="12"/>
  <c r="G87" i="12"/>
  <c r="G86" i="12"/>
  <c r="G85" i="12"/>
  <c r="G84" i="12"/>
  <c r="G83" i="12"/>
  <c r="G82" i="12" l="1"/>
  <c r="AC123" i="12"/>
  <c r="F39" i="1" s="1"/>
  <c r="G9" i="12"/>
  <c r="I9" i="12"/>
  <c r="K9" i="12"/>
  <c r="M9" i="12"/>
  <c r="O9" i="12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G18" i="12"/>
  <c r="M18" i="12" s="1"/>
  <c r="I18" i="12"/>
  <c r="K18" i="12"/>
  <c r="O18" i="12"/>
  <c r="Q18" i="12"/>
  <c r="U18" i="12"/>
  <c r="G19" i="12"/>
  <c r="M19" i="12" s="1"/>
  <c r="I19" i="12"/>
  <c r="K19" i="12"/>
  <c r="O19" i="12"/>
  <c r="Q19" i="12"/>
  <c r="U19" i="12"/>
  <c r="G20" i="12"/>
  <c r="M20" i="12" s="1"/>
  <c r="I20" i="12"/>
  <c r="K20" i="12"/>
  <c r="O20" i="12"/>
  <c r="Q20" i="12"/>
  <c r="U20" i="12"/>
  <c r="G21" i="12"/>
  <c r="M21" i="12" s="1"/>
  <c r="I21" i="12"/>
  <c r="K21" i="12"/>
  <c r="O21" i="12"/>
  <c r="Q21" i="12"/>
  <c r="U21" i="12"/>
  <c r="G23" i="12"/>
  <c r="M23" i="12" s="1"/>
  <c r="I23" i="12"/>
  <c r="K23" i="12"/>
  <c r="O23" i="12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30" i="12"/>
  <c r="M30" i="12" s="1"/>
  <c r="I30" i="12"/>
  <c r="K30" i="12"/>
  <c r="O30" i="12"/>
  <c r="Q30" i="12"/>
  <c r="U30" i="12"/>
  <c r="G31" i="12"/>
  <c r="M31" i="12" s="1"/>
  <c r="I31" i="12"/>
  <c r="K31" i="12"/>
  <c r="O31" i="12"/>
  <c r="Q31" i="12"/>
  <c r="U31" i="12"/>
  <c r="G33" i="12"/>
  <c r="M33" i="12" s="1"/>
  <c r="I33" i="12"/>
  <c r="K33" i="12"/>
  <c r="O33" i="12"/>
  <c r="Q33" i="12"/>
  <c r="U33" i="12"/>
  <c r="G34" i="12"/>
  <c r="I34" i="12"/>
  <c r="K34" i="12"/>
  <c r="O34" i="12"/>
  <c r="Q34" i="12"/>
  <c r="U34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8" i="12"/>
  <c r="M38" i="12" s="1"/>
  <c r="M37" i="12" s="1"/>
  <c r="I38" i="12"/>
  <c r="I37" i="12" s="1"/>
  <c r="K38" i="12"/>
  <c r="K37" i="12" s="1"/>
  <c r="O38" i="12"/>
  <c r="O37" i="12" s="1"/>
  <c r="Q38" i="12"/>
  <c r="Q37" i="12" s="1"/>
  <c r="U38" i="12"/>
  <c r="U37" i="12" s="1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I42" i="12"/>
  <c r="K42" i="12"/>
  <c r="O42" i="12"/>
  <c r="Q42" i="12"/>
  <c r="U42" i="12"/>
  <c r="G43" i="12"/>
  <c r="M43" i="12" s="1"/>
  <c r="I43" i="12"/>
  <c r="K43" i="12"/>
  <c r="O43" i="12"/>
  <c r="Q43" i="12"/>
  <c r="U43" i="12"/>
  <c r="G45" i="12"/>
  <c r="M45" i="12" s="1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G47" i="12"/>
  <c r="M47" i="12" s="1"/>
  <c r="I47" i="12"/>
  <c r="K47" i="12"/>
  <c r="O47" i="12"/>
  <c r="Q47" i="12"/>
  <c r="U47" i="12"/>
  <c r="G49" i="12"/>
  <c r="M49" i="12" s="1"/>
  <c r="I49" i="12"/>
  <c r="K49" i="12"/>
  <c r="O49" i="12"/>
  <c r="Q49" i="12"/>
  <c r="U49" i="12"/>
  <c r="G50" i="12"/>
  <c r="M50" i="12" s="1"/>
  <c r="I50" i="12"/>
  <c r="K50" i="12"/>
  <c r="O50" i="12"/>
  <c r="Q50" i="12"/>
  <c r="U50" i="12"/>
  <c r="G51" i="12"/>
  <c r="M51" i="12" s="1"/>
  <c r="I51" i="12"/>
  <c r="K51" i="12"/>
  <c r="O51" i="12"/>
  <c r="Q51" i="12"/>
  <c r="U51" i="12"/>
  <c r="G52" i="12"/>
  <c r="M52" i="12" s="1"/>
  <c r="I52" i="12"/>
  <c r="K52" i="12"/>
  <c r="O52" i="12"/>
  <c r="Q52" i="12"/>
  <c r="U52" i="12"/>
  <c r="G53" i="12"/>
  <c r="M53" i="12" s="1"/>
  <c r="I53" i="12"/>
  <c r="K53" i="12"/>
  <c r="O53" i="12"/>
  <c r="Q53" i="12"/>
  <c r="U53" i="12"/>
  <c r="G54" i="12"/>
  <c r="M54" i="12" s="1"/>
  <c r="I54" i="12"/>
  <c r="K54" i="12"/>
  <c r="O54" i="12"/>
  <c r="Q54" i="12"/>
  <c r="U54" i="12"/>
  <c r="G55" i="12"/>
  <c r="M55" i="12" s="1"/>
  <c r="I55" i="12"/>
  <c r="K55" i="12"/>
  <c r="O55" i="12"/>
  <c r="Q55" i="12"/>
  <c r="U55" i="12"/>
  <c r="G57" i="12"/>
  <c r="M57" i="12" s="1"/>
  <c r="I57" i="12"/>
  <c r="K57" i="12"/>
  <c r="O57" i="12"/>
  <c r="Q57" i="12"/>
  <c r="U57" i="12"/>
  <c r="G58" i="12"/>
  <c r="M58" i="12" s="1"/>
  <c r="I58" i="12"/>
  <c r="K58" i="12"/>
  <c r="O58" i="12"/>
  <c r="Q58" i="12"/>
  <c r="U58" i="12"/>
  <c r="G60" i="12"/>
  <c r="M60" i="12" s="1"/>
  <c r="M59" i="12" s="1"/>
  <c r="I60" i="12"/>
  <c r="I59" i="12" s="1"/>
  <c r="K60" i="12"/>
  <c r="K59" i="12" s="1"/>
  <c r="O60" i="12"/>
  <c r="O59" i="12" s="1"/>
  <c r="Q60" i="12"/>
  <c r="Q59" i="12" s="1"/>
  <c r="U60" i="12"/>
  <c r="U59" i="12" s="1"/>
  <c r="G62" i="12"/>
  <c r="M62" i="12" s="1"/>
  <c r="I62" i="12"/>
  <c r="K62" i="12"/>
  <c r="O62" i="12"/>
  <c r="Q62" i="12"/>
  <c r="U62" i="12"/>
  <c r="G63" i="12"/>
  <c r="M63" i="12" s="1"/>
  <c r="I63" i="12"/>
  <c r="K63" i="12"/>
  <c r="O63" i="12"/>
  <c r="Q63" i="12"/>
  <c r="U63" i="12"/>
  <c r="G65" i="12"/>
  <c r="M65" i="12" s="1"/>
  <c r="I65" i="12"/>
  <c r="K65" i="12"/>
  <c r="O65" i="12"/>
  <c r="Q65" i="12"/>
  <c r="U65" i="12"/>
  <c r="G66" i="12"/>
  <c r="M66" i="12" s="1"/>
  <c r="I66" i="12"/>
  <c r="K66" i="12"/>
  <c r="O66" i="12"/>
  <c r="Q66" i="12"/>
  <c r="U66" i="12"/>
  <c r="G67" i="12"/>
  <c r="M67" i="12" s="1"/>
  <c r="I67" i="12"/>
  <c r="K67" i="12"/>
  <c r="O67" i="12"/>
  <c r="Q67" i="12"/>
  <c r="U67" i="12"/>
  <c r="G68" i="12"/>
  <c r="M68" i="12" s="1"/>
  <c r="I68" i="12"/>
  <c r="K68" i="12"/>
  <c r="O68" i="12"/>
  <c r="Q68" i="12"/>
  <c r="U68" i="12"/>
  <c r="G69" i="12"/>
  <c r="M69" i="12" s="1"/>
  <c r="I69" i="12"/>
  <c r="K69" i="12"/>
  <c r="O69" i="12"/>
  <c r="Q69" i="12"/>
  <c r="U69" i="12"/>
  <c r="G70" i="12"/>
  <c r="M70" i="12" s="1"/>
  <c r="I70" i="12"/>
  <c r="K70" i="12"/>
  <c r="O70" i="12"/>
  <c r="Q70" i="12"/>
  <c r="U70" i="12"/>
  <c r="G71" i="12"/>
  <c r="M71" i="12" s="1"/>
  <c r="I71" i="12"/>
  <c r="K71" i="12"/>
  <c r="O71" i="12"/>
  <c r="Q71" i="12"/>
  <c r="U71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5" i="12"/>
  <c r="M75" i="12" s="1"/>
  <c r="M74" i="12" s="1"/>
  <c r="I75" i="12"/>
  <c r="I74" i="12" s="1"/>
  <c r="K75" i="12"/>
  <c r="K74" i="12" s="1"/>
  <c r="O75" i="12"/>
  <c r="O74" i="12" s="1"/>
  <c r="Q75" i="12"/>
  <c r="Q74" i="12" s="1"/>
  <c r="U75" i="12"/>
  <c r="U74" i="12" s="1"/>
  <c r="G77" i="12"/>
  <c r="M77" i="12" s="1"/>
  <c r="I77" i="12"/>
  <c r="K77" i="12"/>
  <c r="O77" i="12"/>
  <c r="Q77" i="12"/>
  <c r="U77" i="12"/>
  <c r="G78" i="12"/>
  <c r="I78" i="12"/>
  <c r="K78" i="12"/>
  <c r="O78" i="12"/>
  <c r="Q78" i="12"/>
  <c r="U78" i="12"/>
  <c r="G79" i="12"/>
  <c r="M79" i="12" s="1"/>
  <c r="I79" i="12"/>
  <c r="K79" i="12"/>
  <c r="O79" i="12"/>
  <c r="Q79" i="12"/>
  <c r="U79" i="12"/>
  <c r="G80" i="12"/>
  <c r="M80" i="12" s="1"/>
  <c r="I80" i="12"/>
  <c r="K80" i="12"/>
  <c r="O80" i="12"/>
  <c r="Q80" i="12"/>
  <c r="U80" i="12"/>
  <c r="G81" i="12"/>
  <c r="M81" i="12" s="1"/>
  <c r="I81" i="12"/>
  <c r="K81" i="12"/>
  <c r="O81" i="12"/>
  <c r="Q81" i="12"/>
  <c r="U81" i="12"/>
  <c r="M82" i="12"/>
  <c r="I82" i="12"/>
  <c r="K82" i="12"/>
  <c r="O82" i="12"/>
  <c r="Q82" i="12"/>
  <c r="U82" i="12"/>
  <c r="G91" i="12"/>
  <c r="M91" i="12" s="1"/>
  <c r="I91" i="12"/>
  <c r="K91" i="12"/>
  <c r="O91" i="12"/>
  <c r="Q91" i="12"/>
  <c r="U91" i="12"/>
  <c r="G92" i="12"/>
  <c r="I92" i="12"/>
  <c r="K92" i="12"/>
  <c r="O92" i="12"/>
  <c r="Q92" i="12"/>
  <c r="U92" i="12"/>
  <c r="G93" i="12"/>
  <c r="M93" i="12" s="1"/>
  <c r="I93" i="12"/>
  <c r="K93" i="12"/>
  <c r="O93" i="12"/>
  <c r="Q93" i="12"/>
  <c r="U93" i="12"/>
  <c r="G94" i="12"/>
  <c r="M94" i="12" s="1"/>
  <c r="I94" i="12"/>
  <c r="K94" i="12"/>
  <c r="O94" i="12"/>
  <c r="Q94" i="12"/>
  <c r="U94" i="12"/>
  <c r="G95" i="12"/>
  <c r="M95" i="12" s="1"/>
  <c r="I95" i="12"/>
  <c r="K95" i="12"/>
  <c r="O95" i="12"/>
  <c r="Q95" i="12"/>
  <c r="U95" i="12"/>
  <c r="G96" i="12"/>
  <c r="M96" i="12" s="1"/>
  <c r="I96" i="12"/>
  <c r="K96" i="12"/>
  <c r="O96" i="12"/>
  <c r="Q96" i="12"/>
  <c r="U96" i="12"/>
  <c r="G98" i="12"/>
  <c r="M98" i="12" s="1"/>
  <c r="I98" i="12"/>
  <c r="K98" i="12"/>
  <c r="O98" i="12"/>
  <c r="Q98" i="12"/>
  <c r="U98" i="12"/>
  <c r="G99" i="12"/>
  <c r="M99" i="12" s="1"/>
  <c r="I99" i="12"/>
  <c r="K99" i="12"/>
  <c r="O99" i="12"/>
  <c r="Q99" i="12"/>
  <c r="U99" i="12"/>
  <c r="G100" i="12"/>
  <c r="I100" i="12"/>
  <c r="K100" i="12"/>
  <c r="O100" i="12"/>
  <c r="Q100" i="12"/>
  <c r="U100" i="12"/>
  <c r="G101" i="12"/>
  <c r="M101" i="12" s="1"/>
  <c r="I101" i="12"/>
  <c r="K101" i="12"/>
  <c r="O101" i="12"/>
  <c r="Q101" i="12"/>
  <c r="U101" i="12"/>
  <c r="G102" i="12"/>
  <c r="M102" i="12" s="1"/>
  <c r="I102" i="12"/>
  <c r="K102" i="12"/>
  <c r="O102" i="12"/>
  <c r="Q102" i="12"/>
  <c r="U102" i="12"/>
  <c r="G103" i="12"/>
  <c r="M103" i="12" s="1"/>
  <c r="I103" i="12"/>
  <c r="K103" i="12"/>
  <c r="O103" i="12"/>
  <c r="Q103" i="12"/>
  <c r="U103" i="12"/>
  <c r="G104" i="12"/>
  <c r="M104" i="12" s="1"/>
  <c r="I104" i="12"/>
  <c r="K104" i="12"/>
  <c r="O104" i="12"/>
  <c r="Q104" i="12"/>
  <c r="U104" i="12"/>
  <c r="G105" i="12"/>
  <c r="M105" i="12" s="1"/>
  <c r="I105" i="12"/>
  <c r="K105" i="12"/>
  <c r="O105" i="12"/>
  <c r="Q105" i="12"/>
  <c r="U105" i="12"/>
  <c r="G107" i="12"/>
  <c r="G106" i="12" s="1"/>
  <c r="I64" i="1" s="1"/>
  <c r="I107" i="12"/>
  <c r="I106" i="12" s="1"/>
  <c r="K107" i="12"/>
  <c r="K106" i="12" s="1"/>
  <c r="O107" i="12"/>
  <c r="O106" i="12" s="1"/>
  <c r="Q107" i="12"/>
  <c r="Q106" i="12" s="1"/>
  <c r="U107" i="12"/>
  <c r="U106" i="12" s="1"/>
  <c r="G109" i="12"/>
  <c r="M109" i="12" s="1"/>
  <c r="M108" i="12" s="1"/>
  <c r="I109" i="12"/>
  <c r="I108" i="12" s="1"/>
  <c r="K109" i="12"/>
  <c r="K108" i="12" s="1"/>
  <c r="O109" i="12"/>
  <c r="O108" i="12" s="1"/>
  <c r="Q109" i="12"/>
  <c r="Q108" i="12" s="1"/>
  <c r="U109" i="12"/>
  <c r="U108" i="12" s="1"/>
  <c r="G111" i="12"/>
  <c r="M111" i="12" s="1"/>
  <c r="I111" i="12"/>
  <c r="K111" i="12"/>
  <c r="O111" i="12"/>
  <c r="Q111" i="12"/>
  <c r="U111" i="12"/>
  <c r="G112" i="12"/>
  <c r="I112" i="12"/>
  <c r="K112" i="12"/>
  <c r="O112" i="12"/>
  <c r="Q112" i="12"/>
  <c r="U112" i="12"/>
  <c r="G114" i="12"/>
  <c r="M114" i="12" s="1"/>
  <c r="M113" i="12" s="1"/>
  <c r="I114" i="12"/>
  <c r="I113" i="12" s="1"/>
  <c r="K114" i="12"/>
  <c r="K113" i="12" s="1"/>
  <c r="O114" i="12"/>
  <c r="O113" i="12" s="1"/>
  <c r="Q114" i="12"/>
  <c r="Q113" i="12" s="1"/>
  <c r="U114" i="12"/>
  <c r="U113" i="12" s="1"/>
  <c r="G116" i="12"/>
  <c r="I116" i="12"/>
  <c r="K116" i="12"/>
  <c r="O116" i="12"/>
  <c r="Q116" i="12"/>
  <c r="U116" i="12"/>
  <c r="G117" i="12"/>
  <c r="M117" i="12" s="1"/>
  <c r="I117" i="12"/>
  <c r="K117" i="12"/>
  <c r="O117" i="12"/>
  <c r="Q117" i="12"/>
  <c r="U117" i="12"/>
  <c r="G118" i="12"/>
  <c r="M118" i="12" s="1"/>
  <c r="I118" i="12"/>
  <c r="K118" i="12"/>
  <c r="O118" i="12"/>
  <c r="Q118" i="12"/>
  <c r="U118" i="12"/>
  <c r="G119" i="12"/>
  <c r="M119" i="12" s="1"/>
  <c r="I119" i="12"/>
  <c r="K119" i="12"/>
  <c r="O119" i="12"/>
  <c r="Q119" i="12"/>
  <c r="U119" i="12"/>
  <c r="G120" i="12"/>
  <c r="M120" i="12" s="1"/>
  <c r="I120" i="12"/>
  <c r="K120" i="12"/>
  <c r="O120" i="12"/>
  <c r="Q120" i="12"/>
  <c r="U120" i="12"/>
  <c r="G121" i="12"/>
  <c r="M121" i="12" s="1"/>
  <c r="I121" i="12"/>
  <c r="K121" i="12"/>
  <c r="O121" i="12"/>
  <c r="Q121" i="12"/>
  <c r="U121" i="12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O110" i="12" l="1"/>
  <c r="U110" i="12"/>
  <c r="G59" i="12"/>
  <c r="I56" i="1" s="1"/>
  <c r="G108" i="12"/>
  <c r="I65" i="1" s="1"/>
  <c r="G32" i="12"/>
  <c r="I50" i="1" s="1"/>
  <c r="K110" i="12"/>
  <c r="Q56" i="12"/>
  <c r="G39" i="12"/>
  <c r="I52" i="1" s="1"/>
  <c r="M29" i="12"/>
  <c r="I56" i="12"/>
  <c r="I44" i="12"/>
  <c r="Q44" i="12"/>
  <c r="M44" i="12"/>
  <c r="Q110" i="12"/>
  <c r="G110" i="12"/>
  <c r="I66" i="1" s="1"/>
  <c r="U61" i="12"/>
  <c r="K61" i="12"/>
  <c r="O56" i="12"/>
  <c r="G56" i="12"/>
  <c r="I55" i="1" s="1"/>
  <c r="O39" i="12"/>
  <c r="G76" i="12"/>
  <c r="I60" i="1" s="1"/>
  <c r="G115" i="12"/>
  <c r="I68" i="1" s="1"/>
  <c r="I19" i="1" s="1"/>
  <c r="I110" i="12"/>
  <c r="Q90" i="12"/>
  <c r="F40" i="1"/>
  <c r="G23" i="1" s="1"/>
  <c r="Q97" i="12"/>
  <c r="U115" i="12"/>
  <c r="G97" i="12"/>
  <c r="I63" i="1" s="1"/>
  <c r="U97" i="12"/>
  <c r="G90" i="12"/>
  <c r="I62" i="1" s="1"/>
  <c r="K76" i="12"/>
  <c r="Q76" i="12"/>
  <c r="U64" i="12"/>
  <c r="K64" i="12"/>
  <c r="Q61" i="12"/>
  <c r="M56" i="12"/>
  <c r="O48" i="12"/>
  <c r="G48" i="12"/>
  <c r="I54" i="1" s="1"/>
  <c r="O44" i="12"/>
  <c r="G44" i="12"/>
  <c r="I53" i="1" s="1"/>
  <c r="U32" i="12"/>
  <c r="Q32" i="12"/>
  <c r="I32" i="12"/>
  <c r="K29" i="12"/>
  <c r="U22" i="12"/>
  <c r="I97" i="12"/>
  <c r="O97" i="12"/>
  <c r="I90" i="12"/>
  <c r="O90" i="12"/>
  <c r="I61" i="1"/>
  <c r="U76" i="12"/>
  <c r="I64" i="12"/>
  <c r="U56" i="12"/>
  <c r="K56" i="12"/>
  <c r="U48" i="12"/>
  <c r="K48" i="12"/>
  <c r="U44" i="12"/>
  <c r="K44" i="12"/>
  <c r="K39" i="12"/>
  <c r="U29" i="12"/>
  <c r="O22" i="12"/>
  <c r="O8" i="12"/>
  <c r="G8" i="12"/>
  <c r="AD123" i="12"/>
  <c r="G39" i="1" s="1"/>
  <c r="G40" i="1" s="1"/>
  <c r="I115" i="12"/>
  <c r="M107" i="12"/>
  <c r="M106" i="12" s="1"/>
  <c r="Q64" i="12"/>
  <c r="I48" i="12"/>
  <c r="U39" i="12"/>
  <c r="I39" i="12"/>
  <c r="U8" i="12"/>
  <c r="K8" i="12"/>
  <c r="O115" i="12"/>
  <c r="K90" i="12"/>
  <c r="K115" i="12"/>
  <c r="Q115" i="12"/>
  <c r="G113" i="12"/>
  <c r="I67" i="1" s="1"/>
  <c r="I18" i="1" s="1"/>
  <c r="K97" i="12"/>
  <c r="U90" i="12"/>
  <c r="I76" i="12"/>
  <c r="O76" i="12"/>
  <c r="G74" i="12"/>
  <c r="I59" i="1" s="1"/>
  <c r="O64" i="12"/>
  <c r="G64" i="12"/>
  <c r="I58" i="1" s="1"/>
  <c r="I61" i="12"/>
  <c r="O61" i="12"/>
  <c r="G61" i="12"/>
  <c r="I57" i="1" s="1"/>
  <c r="Q48" i="12"/>
  <c r="M42" i="12"/>
  <c r="M39" i="12" s="1"/>
  <c r="Q39" i="12"/>
  <c r="K32" i="12"/>
  <c r="O32" i="12"/>
  <c r="Q29" i="12"/>
  <c r="I29" i="12"/>
  <c r="O29" i="12"/>
  <c r="K22" i="12"/>
  <c r="Q22" i="12"/>
  <c r="I22" i="12"/>
  <c r="Q8" i="12"/>
  <c r="I8" i="12"/>
  <c r="M64" i="12"/>
  <c r="M61" i="12"/>
  <c r="M48" i="12"/>
  <c r="M22" i="12"/>
  <c r="M8" i="12"/>
  <c r="M116" i="12"/>
  <c r="M115" i="12" s="1"/>
  <c r="M112" i="12"/>
  <c r="M110" i="12" s="1"/>
  <c r="M92" i="12"/>
  <c r="M90" i="12" s="1"/>
  <c r="M78" i="12"/>
  <c r="M76" i="12" s="1"/>
  <c r="G37" i="12"/>
  <c r="I51" i="1" s="1"/>
  <c r="G29" i="12"/>
  <c r="I49" i="1" s="1"/>
  <c r="G22" i="12"/>
  <c r="I48" i="1" s="1"/>
  <c r="M100" i="12"/>
  <c r="M97" i="12" s="1"/>
  <c r="M34" i="12"/>
  <c r="M32" i="12" s="1"/>
  <c r="I17" i="1" l="1"/>
  <c r="G123" i="12"/>
  <c r="I47" i="1"/>
  <c r="G25" i="1" s="1"/>
  <c r="G26" i="1" s="1"/>
  <c r="G28" i="1"/>
  <c r="H39" i="1"/>
  <c r="H40" i="1" s="1"/>
  <c r="G24" i="1"/>
  <c r="G29" i="1" l="1"/>
  <c r="I16" i="1"/>
  <c r="I21" i="1" s="1"/>
  <c r="I69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<sst xmlns="http://schemas.openxmlformats.org/spreadsheetml/2006/main" count="629" uniqueCount="320">
  <si>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</si>
  <si>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</si>
  <si>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</si>
  <si>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</si>
  <si>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</si>
  <si>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</si>
  <si>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</si>
  <si>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</si>
  <si>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</si>
  <si>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</si>
  <si>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</si>
  <si>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</si>
  <si>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</si>
  <si>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</si>
  <si>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</si>
  <si>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</si>
  <si>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</si>
  <si>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</si>
  <si>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</si>
  <si>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</si>
  <si>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</si>
  <si>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</si>
  <si>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</si>
  <si>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</si>
  <si>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</si>
  <si>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</si>
  <si>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</si>
  <si>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</si>
  <si>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</si>
  <si>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</si>
  <si>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</si>
  <si>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</si>
  <si>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</si>
  <si>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</si>
  <si>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</si>
  <si>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</si>
  <si>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</si>
  <si>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</si>
  <si>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</si>
  <si>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</si>
  <si>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</si>
  <si>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</si>
  <si>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Velkomoravská 3652/91, Hodonín</t>
  </si>
  <si>
    <t>Rozpočet:</t>
  </si>
  <si>
    <t>Misto</t>
  </si>
  <si>
    <t>Sanace vlhkosti v části 1.PP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</si>
  <si>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</si>
  <si>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</si>
  <si>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</si>
  <si>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</si>
  <si>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</si>
  <si>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</si>
  <si>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</si>
  <si>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</si>
  <si>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</si>
  <si>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</si>
  <si>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</si>
  <si>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5</t>
  </si>
  <si>
    <t>Komunikace</t>
  </si>
  <si>
    <t>60</t>
  </si>
  <si>
    <t>Úpravy povrchů, omítky</t>
  </si>
  <si>
    <t>61</t>
  </si>
  <si>
    <t>Upravy povrchů vnitřní</t>
  </si>
  <si>
    <t>62</t>
  </si>
  <si>
    <t>Upravy povrchů vnější</t>
  </si>
  <si>
    <t>8</t>
  </si>
  <si>
    <t>Trubní vedení</t>
  </si>
  <si>
    <t>90</t>
  </si>
  <si>
    <t>Přípočty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</si>
  <si>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</si>
  <si>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</si>
  <si>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</si>
  <si>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</si>
  <si>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</si>
  <si>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</si>
  <si>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</si>
  <si>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</si>
  <si>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</si>
  <si>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</si>
  <si>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728</t>
  </si>
  <si>
    <t>VZDUCHOTECHNIKA</t>
  </si>
  <si>
    <t>735</t>
  </si>
  <si>
    <t>Otopná tělesa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</si>
  <si>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</si>
  <si>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</si>
  <si>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</si>
  <si>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</si>
  <si>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</si>
  <si>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</si>
  <si>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</si>
  <si>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</si>
  <si>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M46</t>
  </si>
  <si>
    <t>Zemní práce při montážích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</si>
  <si>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</si>
  <si>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</si>
  <si>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</si>
  <si>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</si>
  <si>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</si>
  <si>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</si>
  <si>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</si>
  <si>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</si>
  <si>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</si>
  <si>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</si>
  <si>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</si>
  <si>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</si>
  <si>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</si>
  <si>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</si>
  <si>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</si>
  <si>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</si>
  <si>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</si>
  <si>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</si>
  <si>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</si>
  <si>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</si>
  <si>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</si>
  <si>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</si>
  <si>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</si>
  <si>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</si>
  <si>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</si>
  <si>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</si>
  <si>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</si>
  <si>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</si>
  <si>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</si>
  <si>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113106231R00</t>
  </si>
  <si>
    <t>Rozebrání dlažeb ze zámkové dlažby v kamenivu</t>
  </si>
  <si>
    <t>m2</t>
  </si>
  <si>
    <t>POL1_0</t>
  </si>
  <si>
    <t>113107510R00</t>
  </si>
  <si>
    <t>Odstranění podkladu pl. 50 m2,kam.drcené tl.10 cm, drcené kamenivo pod zámkovou dlažbou</t>
  </si>
  <si>
    <t>139601102R00</t>
  </si>
  <si>
    <t>Ruční výkop jam, rýh a šachet v hornině tř. 3, předpoklad 50% výkopku ručně</t>
  </si>
  <si>
    <t>m3</t>
  </si>
  <si>
    <t>132201210R00</t>
  </si>
  <si>
    <t>Hloubení rýh š.do 200 cm hor.3 do 50 m3,STROJNĚ, předpoklad 50% výkopku</t>
  </si>
  <si>
    <t>132201219R00</t>
  </si>
  <si>
    <t>Přípl.za lepivost,hloubení rýh 200cm,hor.3,STROJNĚ</t>
  </si>
  <si>
    <t>161101101R00</t>
  </si>
  <si>
    <t>Svislé přemístění výkopku z hor.1-4 do 2,5 m</t>
  </si>
  <si>
    <t>161101501R00</t>
  </si>
  <si>
    <t>Svislé přemístění výkopku z hor. 1-4 ruční</t>
  </si>
  <si>
    <t>167101101R00</t>
  </si>
  <si>
    <t>Nakládání výkopku z hor.1-4 v množství do 100 m3, 50% výkopku</t>
  </si>
  <si>
    <t>162701105R00</t>
  </si>
  <si>
    <t>Vodorovné přemístění výkopku z hor.1-4 do 10000 m,  50% výkopku</t>
  </si>
  <si>
    <t>171201201R00</t>
  </si>
  <si>
    <t>Uložení sypaniny na skl.-sypanina na výšku přes 2m, 50% výkopku</t>
  </si>
  <si>
    <t>199000002R00</t>
  </si>
  <si>
    <t>Poplatek za skládku horniny 1- 4, 50% výkopku</t>
  </si>
  <si>
    <t>174101102R00</t>
  </si>
  <si>
    <t>Zásyp ruční se zhutněním, zásyp původním výkopkem</t>
  </si>
  <si>
    <t>Zásyp ruční se zhutněním vč. dodávky zásypu</t>
  </si>
  <si>
    <t>211971110R00</t>
  </si>
  <si>
    <t>Opláštění žeber z geotextilie o sklonu do 1 : 2,5</t>
  </si>
  <si>
    <t>69366198R</t>
  </si>
  <si>
    <t>POL3_0</t>
  </si>
  <si>
    <t>212571111R00</t>
  </si>
  <si>
    <t>Výplň odvodňov. trativodů štěrkopískem tříděným</t>
  </si>
  <si>
    <t>212312111R00</t>
  </si>
  <si>
    <t>Lože trativodu z betonu prostého</t>
  </si>
  <si>
    <t>281606211R00</t>
  </si>
  <si>
    <t>Nízkotlaká injektáž cihelného zdiva tl. do 40 cm</t>
  </si>
  <si>
    <t>m</t>
  </si>
  <si>
    <t>281606212R00</t>
  </si>
  <si>
    <t>Nízkotlaká injektáž cihelného zdiva tl. do 60 cm</t>
  </si>
  <si>
    <t>452351101R00</t>
  </si>
  <si>
    <t>Bednění desek nebo sedlových loží pod potrubí, betonový podkladek pod drenážním potrubím</t>
  </si>
  <si>
    <t>Bednění desek nebo sedlových loží pod potrubí, odstranění</t>
  </si>
  <si>
    <t>564861111RT2</t>
  </si>
  <si>
    <t>Podklad ze štěrkodrti po zhutnění tloušťky 20 cm, štěrkodrť frakce 0-32 mm</t>
  </si>
  <si>
    <t>979054441R00</t>
  </si>
  <si>
    <t>Očištění vybour. dlaždic s výplní kamen. těženým, očištění demontované zámkové dlažby</t>
  </si>
  <si>
    <t>596215040R00</t>
  </si>
  <si>
    <t>Kladení zámkové dlažby tl. 8 cm do drtě tl. 4 cm, zpětná montáž zámkové dlažby</t>
  </si>
  <si>
    <t>596291113R00</t>
  </si>
  <si>
    <t>Řezání zámkové dlažby tl. 80 mm , při zpětné montáži</t>
  </si>
  <si>
    <t>602011121RT3</t>
  </si>
  <si>
    <t>602021103R00</t>
  </si>
  <si>
    <t>711212124R00</t>
  </si>
  <si>
    <t>612433322R00</t>
  </si>
  <si>
    <t>612471411R00</t>
  </si>
  <si>
    <t>Úprava vnitřních stěn aktivovaným štukem, vápenná štuková omítka na sanační omítky</t>
  </si>
  <si>
    <t>622311512R00</t>
  </si>
  <si>
    <t>Izolace suterénu XPS tl. 100 mm, bez PÚ, část pod terénem</t>
  </si>
  <si>
    <t>622311522RU1</t>
  </si>
  <si>
    <t>622311111R00</t>
  </si>
  <si>
    <t>Dilatační profil průběžný - zateplovací systém, přechod mezi tep.izolacemi vč.úpravy dotčenéfasády</t>
  </si>
  <si>
    <t>871219111R00</t>
  </si>
  <si>
    <t>Kladení dren. potrubí bezvýkop.,flex.PVC, bez obs.</t>
  </si>
  <si>
    <t>28611225.AR</t>
  </si>
  <si>
    <t>Trubka PVC drenážní flexibilní d 160 mm</t>
  </si>
  <si>
    <t>894431122RBA</t>
  </si>
  <si>
    <t>Šachta, D 315 mm, dl.šach.roury 2,0 m, sběrná, dno PP KG D 160 mm, poklop litina 12,5 t</t>
  </si>
  <si>
    <t>kus</t>
  </si>
  <si>
    <t>831350012RAC</t>
  </si>
  <si>
    <t>Kanalizace z trub PVC hrdlových D 100 mm, hloubka 2,5 m včetně zemních prací</t>
  </si>
  <si>
    <t>POL2_0</t>
  </si>
  <si>
    <t>831990101RAA</t>
  </si>
  <si>
    <t>Příplatek za trasu ve vozovce živičné, při šířce rýhy do 0,8 m</t>
  </si>
  <si>
    <t>721110905R00</t>
  </si>
  <si>
    <t>Oprava potrubí kamenin., vsazení odbočky DN 100</t>
  </si>
  <si>
    <t>721290112R00</t>
  </si>
  <si>
    <t>Zkouška těsnosti kanalizace vodou DN 200</t>
  </si>
  <si>
    <t>900      R03</t>
  </si>
  <si>
    <t>HZS, nespecifikované stavební práce, stavební dělník v tarifní třídě 6</t>
  </si>
  <si>
    <t>h</t>
  </si>
  <si>
    <t>900      R23</t>
  </si>
  <si>
    <t>HZS, nespecifikované elektro výpomoci, elektromontér v tarifní třídě 6</t>
  </si>
  <si>
    <t>952901111R00</t>
  </si>
  <si>
    <t>Vyčištění budov o výšce podlaží do 4 m</t>
  </si>
  <si>
    <t>962031113R00</t>
  </si>
  <si>
    <t>Bourání příček z cihel pálených plných tl. 65 mm, odbourání ochranné hydroizolační přizdívky</t>
  </si>
  <si>
    <t>978071221R00</t>
  </si>
  <si>
    <t>Odsekání omítky a izolace lepenk. svislé nad 1 m2, původní svislá hydroizolace vč. podkladní omítky</t>
  </si>
  <si>
    <t>978023411R00</t>
  </si>
  <si>
    <t>Vysekání a úprava spár zdiva cihelného mimo komín., exteriér + interiér</t>
  </si>
  <si>
    <t>978013191R00</t>
  </si>
  <si>
    <t xml:space="preserve">Otlučení omítek vnitřních stěn v rozsahu do 100 %, míst.01.01,01.02 - po strop, 01.05 - nad obklady </t>
  </si>
  <si>
    <t>Otlučení omítek vnitřních stěn v rozsahu do 100 %, míst.01.03 - otlučení čelní stěny 3,825 x 2,95m</t>
  </si>
  <si>
    <t>979011111R00</t>
  </si>
  <si>
    <t>Svislá doprava suti a vybour. hmot za 2.NP a 1.PP</t>
  </si>
  <si>
    <t>t</t>
  </si>
  <si>
    <t>979082111R00</t>
  </si>
  <si>
    <t>Vnitrostaveništní doprava suti do 10 m</t>
  </si>
  <si>
    <t>979082121R00</t>
  </si>
  <si>
    <t>Příplatek k vnitrost. dopravě suti za dalších 5 m</t>
  </si>
  <si>
    <t>979081111R00</t>
  </si>
  <si>
    <t>Odvoz suti a vybour. hmot na skládku do 1 km</t>
  </si>
  <si>
    <t>979081121R00</t>
  </si>
  <si>
    <t>Příplatek k odvozu za každý další 1 km, příplatek za dalších 10km</t>
  </si>
  <si>
    <t>979990107R00</t>
  </si>
  <si>
    <t>Poplatek za skládku suti - směs betonu,cihel,dřeva</t>
  </si>
  <si>
    <t>999281105R00</t>
  </si>
  <si>
    <t>Přesun hmot pro opravy a údržbu do výšky 6 m</t>
  </si>
  <si>
    <t>711823121RT6</t>
  </si>
  <si>
    <t>Montáž nopové fólie svisle i vodorovně, vč.dodávky fólie tl.20 s nakašírovanou geotextilií</t>
  </si>
  <si>
    <t>711823129RT5</t>
  </si>
  <si>
    <t>Montáž ukončovací lišty k nopové fólii, včetně dodávky systémové ukončovací lišty</t>
  </si>
  <si>
    <t>711212001RS4</t>
  </si>
  <si>
    <t>711212015RT1</t>
  </si>
  <si>
    <t>998711101R00</t>
  </si>
  <si>
    <t>Přesun hmot pro izolace proti vodě, výšky do 6 m</t>
  </si>
  <si>
    <t>735494811R00</t>
  </si>
  <si>
    <t>Vypuštění vody z otopných těles</t>
  </si>
  <si>
    <t>735111810R00</t>
  </si>
  <si>
    <t>Demontáž těles otopných litinových článkových</t>
  </si>
  <si>
    <t>735890801R00</t>
  </si>
  <si>
    <t>Přemístění demont. hmot - otop. těles, H do 6 m, přemístění k nátěru - 4ks otopných těles</t>
  </si>
  <si>
    <t>735191904R00</t>
  </si>
  <si>
    <t>Propláchnutí otopných těles litinových</t>
  </si>
  <si>
    <t>735192911R00</t>
  </si>
  <si>
    <t>Zpětná montáž otop.těles článků litinových</t>
  </si>
  <si>
    <t>735191910R00</t>
  </si>
  <si>
    <t>Napuštění vody do otopného systému - bez kotle</t>
  </si>
  <si>
    <t>776401800R00</t>
  </si>
  <si>
    <t>Demontáž soklíků nebo lišt, pryžových nebo z PVC, místnosti 01.01, 01.02, 01.03</t>
  </si>
  <si>
    <t>776511820R00</t>
  </si>
  <si>
    <t>Odstranění PVC a koberců lepených s podložkou, místnosti 01.01, 01.02, 01.03</t>
  </si>
  <si>
    <t>632411105R00</t>
  </si>
  <si>
    <t>Samonivelační stěrka, ruč.zpracování tl.5 mm, včetně penetrace podkladu</t>
  </si>
  <si>
    <t>776101101R00</t>
  </si>
  <si>
    <t>Vysávání podlah prům.vysavačem pod povlak.podlahy</t>
  </si>
  <si>
    <t>776101121R00</t>
  </si>
  <si>
    <t>Provedení penetrace podkladu pod.povlak.podlahy, včetně dodávky materiálu</t>
  </si>
  <si>
    <t>776521100RU3</t>
  </si>
  <si>
    <t>776421100RU1</t>
  </si>
  <si>
    <t>Lepení podlahových soklíků z PVC a vinylu, včetně dodávky soklíku PVC</t>
  </si>
  <si>
    <t>998776101R00</t>
  </si>
  <si>
    <t>Přesun hmot pro podlahy povlakové, výšky do 6 m</t>
  </si>
  <si>
    <t>781411903R00</t>
  </si>
  <si>
    <t>Oprava obkladů z obkladaček porovin. 150x150, oprava po injektáži zdiva, místnost 01.05</t>
  </si>
  <si>
    <t>783324240R00</t>
  </si>
  <si>
    <t>Nátěr syntetický litin. radiátorů Z +2x + 1x email, nátěr 4ks otopných těles</t>
  </si>
  <si>
    <t>784191101R00</t>
  </si>
  <si>
    <t>Penetrace podkladu 1x</t>
  </si>
  <si>
    <t>784195112R00</t>
  </si>
  <si>
    <t>460650016R00</t>
  </si>
  <si>
    <t>Podkladová vrstva z betonu, betonový klín</t>
  </si>
  <si>
    <t>005121010R</t>
  </si>
  <si>
    <t>Vybudování zařízení staveniště</t>
  </si>
  <si>
    <t>Soubor</t>
  </si>
  <si>
    <t>005121030R</t>
  </si>
  <si>
    <t>Odstranění zařízení staveniště</t>
  </si>
  <si>
    <t>005121020R</t>
  </si>
  <si>
    <t xml:space="preserve">Provoz zařízení staveniště </t>
  </si>
  <si>
    <t>005111021R</t>
  </si>
  <si>
    <t>Vytyčení inženýrských sítí</t>
  </si>
  <si>
    <t>005122010R</t>
  </si>
  <si>
    <t xml:space="preserve">Provoz objednatele </t>
  </si>
  <si>
    <t>005241010R</t>
  </si>
  <si>
    <t xml:space="preserve">Dokumentace skutečného provedení </t>
  </si>
  <si>
    <t/>
  </si>
  <si>
    <t>SUM</t>
  </si>
  <si>
    <t>POPUZIV</t>
  </si>
  <si>
    <t>END</t>
  </si>
  <si>
    <t>Výkaz výměr</t>
  </si>
  <si>
    <t xml:space="preserve">Výkaz výměr </t>
  </si>
  <si>
    <t>61a</t>
  </si>
  <si>
    <t>61d</t>
  </si>
  <si>
    <t>61e</t>
  </si>
  <si>
    <t>61f</t>
  </si>
  <si>
    <t>61g</t>
  </si>
  <si>
    <t>61b</t>
  </si>
  <si>
    <t>61c</t>
  </si>
  <si>
    <t>Diferenční snímač tlaku 50kPa</t>
  </si>
  <si>
    <t>Oprava vzduchotechnické jednotky</t>
  </si>
  <si>
    <t>Servis vzduchotechnické jednotky</t>
  </si>
  <si>
    <t>kpl</t>
  </si>
  <si>
    <t>Nastavení časového programu</t>
  </si>
  <si>
    <t>Doprava</t>
  </si>
  <si>
    <t>Geotextilie např. FILTEK 300 g/m2 š. 200cm 100% PP</t>
  </si>
  <si>
    <t>Omítka jádrová sanační ručně, např. BAUREX SMS+BAUREX N, tloušťka vrstvy 30 mm, pod svislou hydroizolaci</t>
  </si>
  <si>
    <t>Přednástřik stěn s antisanitračními účinky, např. UNISAN ŠPRIC</t>
  </si>
  <si>
    <t>Stěrka hydroiz. tl.voda silikát., např. ROZDĚLOVAČ VODY</t>
  </si>
  <si>
    <t>Omítka sanační vnitřní, vysoké zasolení, tl.25 mm,, omítka jádrová,hydrofilní, např. BAUREX SAN</t>
  </si>
  <si>
    <t>Zateplovací systém např. Baumit, sokl, XPS tl. 100 mm, s mozaik.omítkou 5,5 kg/m2, část 200mm nad terénem</t>
  </si>
  <si>
    <t>Hydroizolační povlak - nátěr, např. DICHTUNGSSCHLÄMME, silikátová stěrka, netlak.voda</t>
  </si>
  <si>
    <t>Stěrka hydroizolační bitumenová vyztužená tkaninou, např. PROFIDICHT 1K FIX, tl. 6 mm, penetrace</t>
  </si>
  <si>
    <t>např. CADB-D - náhradní ventilátor</t>
  </si>
  <si>
    <t>Filtrační kazety např. F7</t>
  </si>
  <si>
    <t>Lepení povlak.podlah z pásů PVC na Chemopren, včetně podlahoviny např. Novoflor standard tl. 1,5 mm</t>
  </si>
  <si>
    <t>Malba systémová, bílá, bez penetrace, 2 x, např. INTERIER SAN, míst.01.01,01.02,01.03,01.05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</si>
</sst>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26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24" sqref="D24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0" t="s">
        <v>39</v>
      </c>
      <c r="B2" s="200"/>
      <c r="C2" s="200"/>
      <c r="D2" s="200"/>
      <c r="E2" s="200"/>
      <c r="F2" s="200"/>
      <c r="G2" s="20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2"/>
  <sheetViews>
    <sheetView showGridLines="0" tabSelected="1" topLeftCell="B1" zoomScaleNormal="100" zoomScaleSheetLayoutView="75" workbookViewId="0">
      <selection activeCell="G25" sqref="G25:I2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2" t="s">
        <v>293</v>
      </c>
      <c r="C1" s="233"/>
      <c r="D1" s="233"/>
      <c r="E1" s="233"/>
      <c r="F1" s="233"/>
      <c r="G1" s="233"/>
      <c r="H1" s="233"/>
      <c r="I1" s="233"/>
      <c r="J1" s="234"/>
    </row>
    <row r="2" spans="1:15" ht="23.25" customHeight="1" x14ac:dyDescent="0.2">
      <c r="A2" s="4"/>
      <c r="B2" s="81" t="s">
        <v>40</v>
      </c>
      <c r="C2" s="82"/>
      <c r="D2" s="217" t="s">
        <v>45</v>
      </c>
      <c r="E2" s="218"/>
      <c r="F2" s="218"/>
      <c r="G2" s="218"/>
      <c r="H2" s="218"/>
      <c r="I2" s="218"/>
      <c r="J2" s="219"/>
      <c r="O2" s="2"/>
    </row>
    <row r="3" spans="1:15" ht="23.25" customHeight="1" x14ac:dyDescent="0.2">
      <c r="A3" s="4"/>
      <c r="B3" s="83" t="s">
        <v>44</v>
      </c>
      <c r="C3" s="84"/>
      <c r="D3" s="245" t="s">
        <v>42</v>
      </c>
      <c r="E3" s="246"/>
      <c r="F3" s="246"/>
      <c r="G3" s="246"/>
      <c r="H3" s="246"/>
      <c r="I3" s="246"/>
      <c r="J3" s="247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/>
      <c r="E5" s="26"/>
      <c r="F5" s="26"/>
      <c r="G5" s="26"/>
      <c r="H5" s="28" t="s">
        <v>33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4"/>
      <c r="E11" s="224"/>
      <c r="F11" s="224"/>
      <c r="G11" s="224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43"/>
      <c r="E12" s="243"/>
      <c r="F12" s="243"/>
      <c r="G12" s="243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44"/>
      <c r="E13" s="244"/>
      <c r="F13" s="244"/>
      <c r="G13" s="244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3"/>
      <c r="F15" s="223"/>
      <c r="G15" s="241"/>
      <c r="H15" s="241"/>
      <c r="I15" s="241" t="s">
        <v>28</v>
      </c>
      <c r="J15" s="242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20"/>
      <c r="F16" s="221"/>
      <c r="G16" s="220"/>
      <c r="H16" s="221"/>
      <c r="I16" s="220">
        <f>SUMIF(F47:F68,A16,I47:I68)+SUMIF(F47:F68,"PSU",I47:I68)</f>
        <v>0</v>
      </c>
      <c r="J16" s="222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20"/>
      <c r="F17" s="221"/>
      <c r="G17" s="220"/>
      <c r="H17" s="221"/>
      <c r="I17" s="220">
        <f>SUMIF(F47:F68,A17,I47:I68)</f>
        <v>0</v>
      </c>
      <c r="J17" s="222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20"/>
      <c r="F18" s="221"/>
      <c r="G18" s="220"/>
      <c r="H18" s="221"/>
      <c r="I18" s="220">
        <f>SUMIF(F47:F68,A18,I47:I68)</f>
        <v>0</v>
      </c>
      <c r="J18" s="222"/>
    </row>
    <row r="19" spans="1:10" ht="23.25" customHeight="1" x14ac:dyDescent="0.2">
      <c r="A19" s="141" t="s">
        <v>93</v>
      </c>
      <c r="B19" s="142" t="s">
        <v>26</v>
      </c>
      <c r="C19" s="58"/>
      <c r="D19" s="59"/>
      <c r="E19" s="220"/>
      <c r="F19" s="221"/>
      <c r="G19" s="220"/>
      <c r="H19" s="221"/>
      <c r="I19" s="220">
        <f>SUMIF(F47:F68,A19,I47:I68)</f>
        <v>0</v>
      </c>
      <c r="J19" s="222"/>
    </row>
    <row r="20" spans="1:10" ht="23.25" customHeight="1" x14ac:dyDescent="0.2">
      <c r="A20" s="141" t="s">
        <v>94</v>
      </c>
      <c r="B20" s="142" t="s">
        <v>27</v>
      </c>
      <c r="C20" s="58"/>
      <c r="D20" s="59"/>
      <c r="E20" s="220"/>
      <c r="F20" s="221"/>
      <c r="G20" s="220"/>
      <c r="H20" s="221"/>
      <c r="I20" s="220">
        <f>SUMIF(F47:F68,A20,I47:I68)</f>
        <v>0</v>
      </c>
      <c r="J20" s="222"/>
    </row>
    <row r="21" spans="1:10" ht="23.25" customHeight="1" x14ac:dyDescent="0.2">
      <c r="A21" s="4"/>
      <c r="B21" s="74" t="s">
        <v>28</v>
      </c>
      <c r="C21" s="75"/>
      <c r="D21" s="76"/>
      <c r="E21" s="230"/>
      <c r="F21" s="239"/>
      <c r="G21" s="230"/>
      <c r="H21" s="239"/>
      <c r="I21" s="230">
        <f>SUM(I16:J20)</f>
        <v>0</v>
      </c>
      <c r="J21" s="231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8">
        <f>ZakladDPHSniVypocet</f>
        <v>0</v>
      </c>
      <c r="H23" s="229"/>
      <c r="I23" s="229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6">
        <f>ZakladDPHSni*SazbaDPH1/100</f>
        <v>0</v>
      </c>
      <c r="H24" s="227"/>
      <c r="I24" s="227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8">
        <f>SUM(I47:I68)</f>
        <v>0</v>
      </c>
      <c r="H25" s="229"/>
      <c r="I25" s="229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5">
        <f>ZakladDPHZakl*SazbaDPH2/100</f>
        <v>0</v>
      </c>
      <c r="H26" s="236"/>
      <c r="I26" s="236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7">
        <f>0</f>
        <v>0</v>
      </c>
      <c r="H27" s="237"/>
      <c r="I27" s="237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40">
        <f>ZakladDPHSniVypocet+ZakladDPHZaklVypocet</f>
        <v>0</v>
      </c>
      <c r="H28" s="240"/>
      <c r="I28" s="240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38">
        <f>ZakladDPHSni+DPHSni+ZakladDPHZakl+DPHZakl+Zaokrouhleni</f>
        <v>0</v>
      </c>
      <c r="H29" s="238"/>
      <c r="I29" s="238"/>
      <c r="J29" s="119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44592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5" t="s">
        <v>2</v>
      </c>
      <c r="E35" s="22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46</v>
      </c>
      <c r="C39" s="208" t="s">
        <v>45</v>
      </c>
      <c r="D39" s="209"/>
      <c r="E39" s="209"/>
      <c r="F39" s="108">
        <f>'Rozpočet Pol'!AC123</f>
        <v>0</v>
      </c>
      <c r="G39" s="109">
        <f>'Rozpočet Pol'!AD123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10" t="s">
        <v>47</v>
      </c>
      <c r="C40" s="211"/>
      <c r="D40" s="211"/>
      <c r="E40" s="212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49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50</v>
      </c>
      <c r="G46" s="129"/>
      <c r="H46" s="129"/>
      <c r="I46" s="213" t="s">
        <v>28</v>
      </c>
      <c r="J46" s="213"/>
    </row>
    <row r="47" spans="1:10" ht="25.5" customHeight="1" x14ac:dyDescent="0.2">
      <c r="A47" s="122"/>
      <c r="B47" s="130" t="s">
        <v>51</v>
      </c>
      <c r="C47" s="215" t="s">
        <v>52</v>
      </c>
      <c r="D47" s="216"/>
      <c r="E47" s="216"/>
      <c r="F47" s="132" t="s">
        <v>23</v>
      </c>
      <c r="G47" s="133"/>
      <c r="H47" s="133"/>
      <c r="I47" s="214">
        <f>'Rozpočet Pol'!G8</f>
        <v>0</v>
      </c>
      <c r="J47" s="214"/>
    </row>
    <row r="48" spans="1:10" ht="25.5" customHeight="1" x14ac:dyDescent="0.2">
      <c r="A48" s="122"/>
      <c r="B48" s="124" t="s">
        <v>53</v>
      </c>
      <c r="C48" s="202" t="s">
        <v>54</v>
      </c>
      <c r="D48" s="203"/>
      <c r="E48" s="203"/>
      <c r="F48" s="134" t="s">
        <v>23</v>
      </c>
      <c r="G48" s="135"/>
      <c r="H48" s="135"/>
      <c r="I48" s="201">
        <f>'Rozpočet Pol'!G22</f>
        <v>0</v>
      </c>
      <c r="J48" s="201"/>
    </row>
    <row r="49" spans="1:10" ht="25.5" customHeight="1" x14ac:dyDescent="0.2">
      <c r="A49" s="122"/>
      <c r="B49" s="124" t="s">
        <v>55</v>
      </c>
      <c r="C49" s="202" t="s">
        <v>56</v>
      </c>
      <c r="D49" s="203"/>
      <c r="E49" s="203"/>
      <c r="F49" s="134" t="s">
        <v>23</v>
      </c>
      <c r="G49" s="135"/>
      <c r="H49" s="135"/>
      <c r="I49" s="201">
        <f>'Rozpočet Pol'!G29</f>
        <v>0</v>
      </c>
      <c r="J49" s="201"/>
    </row>
    <row r="50" spans="1:10" ht="25.5" customHeight="1" x14ac:dyDescent="0.2">
      <c r="A50" s="122"/>
      <c r="B50" s="124" t="s">
        <v>57</v>
      </c>
      <c r="C50" s="202" t="s">
        <v>58</v>
      </c>
      <c r="D50" s="203"/>
      <c r="E50" s="203"/>
      <c r="F50" s="134" t="s">
        <v>23</v>
      </c>
      <c r="G50" s="135"/>
      <c r="H50" s="135"/>
      <c r="I50" s="201">
        <f>'Rozpočet Pol'!G32</f>
        <v>0</v>
      </c>
      <c r="J50" s="201"/>
    </row>
    <row r="51" spans="1:10" ht="25.5" customHeight="1" x14ac:dyDescent="0.2">
      <c r="A51" s="122"/>
      <c r="B51" s="124" t="s">
        <v>59</v>
      </c>
      <c r="C51" s="202" t="s">
        <v>60</v>
      </c>
      <c r="D51" s="203"/>
      <c r="E51" s="203"/>
      <c r="F51" s="134" t="s">
        <v>23</v>
      </c>
      <c r="G51" s="135"/>
      <c r="H51" s="135"/>
      <c r="I51" s="201">
        <f>'Rozpočet Pol'!G37</f>
        <v>0</v>
      </c>
      <c r="J51" s="201"/>
    </row>
    <row r="52" spans="1:10" ht="25.5" customHeight="1" x14ac:dyDescent="0.2">
      <c r="A52" s="122"/>
      <c r="B52" s="124" t="s">
        <v>61</v>
      </c>
      <c r="C52" s="202" t="s">
        <v>62</v>
      </c>
      <c r="D52" s="203"/>
      <c r="E52" s="203"/>
      <c r="F52" s="134" t="s">
        <v>23</v>
      </c>
      <c r="G52" s="135"/>
      <c r="H52" s="135"/>
      <c r="I52" s="201">
        <f>'Rozpočet Pol'!G39</f>
        <v>0</v>
      </c>
      <c r="J52" s="201"/>
    </row>
    <row r="53" spans="1:10" ht="25.5" customHeight="1" x14ac:dyDescent="0.2">
      <c r="A53" s="122"/>
      <c r="B53" s="124" t="s">
        <v>63</v>
      </c>
      <c r="C53" s="202" t="s">
        <v>64</v>
      </c>
      <c r="D53" s="203"/>
      <c r="E53" s="203"/>
      <c r="F53" s="134" t="s">
        <v>23</v>
      </c>
      <c r="G53" s="135"/>
      <c r="H53" s="135"/>
      <c r="I53" s="201">
        <f>'Rozpočet Pol'!G44</f>
        <v>0</v>
      </c>
      <c r="J53" s="201"/>
    </row>
    <row r="54" spans="1:10" ht="25.5" customHeight="1" x14ac:dyDescent="0.2">
      <c r="A54" s="122"/>
      <c r="B54" s="124" t="s">
        <v>65</v>
      </c>
      <c r="C54" s="202" t="s">
        <v>66</v>
      </c>
      <c r="D54" s="203"/>
      <c r="E54" s="203"/>
      <c r="F54" s="134" t="s">
        <v>23</v>
      </c>
      <c r="G54" s="135"/>
      <c r="H54" s="135"/>
      <c r="I54" s="201">
        <f>'Rozpočet Pol'!G48</f>
        <v>0</v>
      </c>
      <c r="J54" s="201"/>
    </row>
    <row r="55" spans="1:10" ht="25.5" customHeight="1" x14ac:dyDescent="0.2">
      <c r="A55" s="122"/>
      <c r="B55" s="124" t="s">
        <v>67</v>
      </c>
      <c r="C55" s="202" t="s">
        <v>68</v>
      </c>
      <c r="D55" s="203"/>
      <c r="E55" s="203"/>
      <c r="F55" s="134" t="s">
        <v>23</v>
      </c>
      <c r="G55" s="135"/>
      <c r="H55" s="135"/>
      <c r="I55" s="201">
        <f>'Rozpočet Pol'!G56</f>
        <v>0</v>
      </c>
      <c r="J55" s="201"/>
    </row>
    <row r="56" spans="1:10" ht="25.5" customHeight="1" x14ac:dyDescent="0.2">
      <c r="A56" s="122"/>
      <c r="B56" s="124" t="s">
        <v>69</v>
      </c>
      <c r="C56" s="202" t="s">
        <v>70</v>
      </c>
      <c r="D56" s="203"/>
      <c r="E56" s="203"/>
      <c r="F56" s="134" t="s">
        <v>23</v>
      </c>
      <c r="G56" s="135"/>
      <c r="H56" s="135"/>
      <c r="I56" s="201">
        <f>'Rozpočet Pol'!G59</f>
        <v>0</v>
      </c>
      <c r="J56" s="201"/>
    </row>
    <row r="57" spans="1:10" ht="25.5" customHeight="1" x14ac:dyDescent="0.2">
      <c r="A57" s="122"/>
      <c r="B57" s="124" t="s">
        <v>71</v>
      </c>
      <c r="C57" s="202" t="s">
        <v>72</v>
      </c>
      <c r="D57" s="203"/>
      <c r="E57" s="203"/>
      <c r="F57" s="134" t="s">
        <v>23</v>
      </c>
      <c r="G57" s="135"/>
      <c r="H57" s="135"/>
      <c r="I57" s="201">
        <f>'Rozpočet Pol'!G61</f>
        <v>0</v>
      </c>
      <c r="J57" s="201"/>
    </row>
    <row r="58" spans="1:10" ht="25.5" customHeight="1" x14ac:dyDescent="0.2">
      <c r="A58" s="122"/>
      <c r="B58" s="124" t="s">
        <v>73</v>
      </c>
      <c r="C58" s="202" t="s">
        <v>74</v>
      </c>
      <c r="D58" s="203"/>
      <c r="E58" s="203"/>
      <c r="F58" s="134" t="s">
        <v>23</v>
      </c>
      <c r="G58" s="135"/>
      <c r="H58" s="135"/>
      <c r="I58" s="201">
        <f>'Rozpočet Pol'!G64</f>
        <v>0</v>
      </c>
      <c r="J58" s="201"/>
    </row>
    <row r="59" spans="1:10" ht="25.5" customHeight="1" x14ac:dyDescent="0.2">
      <c r="A59" s="122"/>
      <c r="B59" s="124" t="s">
        <v>75</v>
      </c>
      <c r="C59" s="202" t="s">
        <v>76</v>
      </c>
      <c r="D59" s="203"/>
      <c r="E59" s="203"/>
      <c r="F59" s="134" t="s">
        <v>23</v>
      </c>
      <c r="G59" s="135"/>
      <c r="H59" s="135"/>
      <c r="I59" s="201">
        <f>'Rozpočet Pol'!G74</f>
        <v>0</v>
      </c>
      <c r="J59" s="201"/>
    </row>
    <row r="60" spans="1:10" ht="25.5" customHeight="1" x14ac:dyDescent="0.2">
      <c r="A60" s="122"/>
      <c r="B60" s="124" t="s">
        <v>77</v>
      </c>
      <c r="C60" s="202" t="s">
        <v>78</v>
      </c>
      <c r="D60" s="203"/>
      <c r="E60" s="203"/>
      <c r="F60" s="134" t="s">
        <v>24</v>
      </c>
      <c r="G60" s="135"/>
      <c r="H60" s="135"/>
      <c r="I60" s="201">
        <f>'Rozpočet Pol'!G76</f>
        <v>0</v>
      </c>
      <c r="J60" s="201"/>
    </row>
    <row r="61" spans="1:10" ht="25.5" customHeight="1" x14ac:dyDescent="0.2">
      <c r="A61" s="122"/>
      <c r="B61" s="124" t="s">
        <v>79</v>
      </c>
      <c r="C61" s="202" t="s">
        <v>80</v>
      </c>
      <c r="D61" s="203"/>
      <c r="E61" s="203"/>
      <c r="F61" s="134" t="s">
        <v>24</v>
      </c>
      <c r="G61" s="135"/>
      <c r="H61" s="135"/>
      <c r="I61" s="201">
        <f>'Rozpočet Pol'!G82</f>
        <v>0</v>
      </c>
      <c r="J61" s="201"/>
    </row>
    <row r="62" spans="1:10" ht="25.5" customHeight="1" x14ac:dyDescent="0.2">
      <c r="A62" s="122"/>
      <c r="B62" s="124" t="s">
        <v>81</v>
      </c>
      <c r="C62" s="202" t="s">
        <v>82</v>
      </c>
      <c r="D62" s="203"/>
      <c r="E62" s="203"/>
      <c r="F62" s="134" t="s">
        <v>24</v>
      </c>
      <c r="G62" s="135"/>
      <c r="H62" s="135"/>
      <c r="I62" s="201">
        <f>'Rozpočet Pol'!G90</f>
        <v>0</v>
      </c>
      <c r="J62" s="201"/>
    </row>
    <row r="63" spans="1:10" ht="25.5" customHeight="1" x14ac:dyDescent="0.2">
      <c r="A63" s="122"/>
      <c r="B63" s="124" t="s">
        <v>83</v>
      </c>
      <c r="C63" s="202" t="s">
        <v>84</v>
      </c>
      <c r="D63" s="203"/>
      <c r="E63" s="203"/>
      <c r="F63" s="134" t="s">
        <v>24</v>
      </c>
      <c r="G63" s="135"/>
      <c r="H63" s="135"/>
      <c r="I63" s="201">
        <f>'Rozpočet Pol'!G97</f>
        <v>0</v>
      </c>
      <c r="J63" s="201"/>
    </row>
    <row r="64" spans="1:10" ht="25.5" customHeight="1" x14ac:dyDescent="0.2">
      <c r="A64" s="122"/>
      <c r="B64" s="124" t="s">
        <v>85</v>
      </c>
      <c r="C64" s="202" t="s">
        <v>86</v>
      </c>
      <c r="D64" s="203"/>
      <c r="E64" s="203"/>
      <c r="F64" s="134" t="s">
        <v>24</v>
      </c>
      <c r="G64" s="135"/>
      <c r="H64" s="135"/>
      <c r="I64" s="201">
        <f>'Rozpočet Pol'!G106</f>
        <v>0</v>
      </c>
      <c r="J64" s="201"/>
    </row>
    <row r="65" spans="1:10" ht="25.5" customHeight="1" x14ac:dyDescent="0.2">
      <c r="A65" s="122"/>
      <c r="B65" s="124" t="s">
        <v>87</v>
      </c>
      <c r="C65" s="202" t="s">
        <v>88</v>
      </c>
      <c r="D65" s="203"/>
      <c r="E65" s="203"/>
      <c r="F65" s="134" t="s">
        <v>24</v>
      </c>
      <c r="G65" s="135"/>
      <c r="H65" s="135"/>
      <c r="I65" s="201">
        <f>'Rozpočet Pol'!G108</f>
        <v>0</v>
      </c>
      <c r="J65" s="201"/>
    </row>
    <row r="66" spans="1:10" ht="25.5" customHeight="1" x14ac:dyDescent="0.2">
      <c r="A66" s="122"/>
      <c r="B66" s="124" t="s">
        <v>89</v>
      </c>
      <c r="C66" s="202" t="s">
        <v>90</v>
      </c>
      <c r="D66" s="203"/>
      <c r="E66" s="203"/>
      <c r="F66" s="134" t="s">
        <v>24</v>
      </c>
      <c r="G66" s="135"/>
      <c r="H66" s="135"/>
      <c r="I66" s="201">
        <f>'Rozpočet Pol'!G110</f>
        <v>0</v>
      </c>
      <c r="J66" s="201"/>
    </row>
    <row r="67" spans="1:10" ht="25.5" customHeight="1" x14ac:dyDescent="0.2">
      <c r="A67" s="122"/>
      <c r="B67" s="124" t="s">
        <v>91</v>
      </c>
      <c r="C67" s="202" t="s">
        <v>92</v>
      </c>
      <c r="D67" s="203"/>
      <c r="E67" s="203"/>
      <c r="F67" s="134" t="s">
        <v>25</v>
      </c>
      <c r="G67" s="135"/>
      <c r="H67" s="135"/>
      <c r="I67" s="201">
        <f>'Rozpočet Pol'!G113</f>
        <v>0</v>
      </c>
      <c r="J67" s="201"/>
    </row>
    <row r="68" spans="1:10" ht="25.5" customHeight="1" x14ac:dyDescent="0.2">
      <c r="A68" s="122"/>
      <c r="B68" s="131" t="s">
        <v>93</v>
      </c>
      <c r="C68" s="205" t="s">
        <v>26</v>
      </c>
      <c r="D68" s="206"/>
      <c r="E68" s="206"/>
      <c r="F68" s="136" t="s">
        <v>93</v>
      </c>
      <c r="G68" s="137"/>
      <c r="H68" s="137"/>
      <c r="I68" s="204">
        <f>'Rozpočet Pol'!G115</f>
        <v>0</v>
      </c>
      <c r="J68" s="204"/>
    </row>
    <row r="69" spans="1:10" ht="25.5" customHeight="1" x14ac:dyDescent="0.2">
      <c r="A69" s="123"/>
      <c r="B69" s="127" t="s">
        <v>1</v>
      </c>
      <c r="C69" s="127"/>
      <c r="D69" s="128"/>
      <c r="E69" s="128"/>
      <c r="F69" s="138"/>
      <c r="G69" s="139"/>
      <c r="H69" s="139"/>
      <c r="I69" s="207">
        <f>SUM(I47:I68)</f>
        <v>0</v>
      </c>
      <c r="J69" s="207"/>
    </row>
    <row r="70" spans="1:10" x14ac:dyDescent="0.2">
      <c r="F70" s="140"/>
      <c r="G70" s="96"/>
      <c r="H70" s="140"/>
      <c r="I70" s="96"/>
      <c r="J70" s="96"/>
    </row>
    <row r="71" spans="1:10" x14ac:dyDescent="0.2">
      <c r="F71" s="140"/>
      <c r="G71" s="96"/>
      <c r="H71" s="140"/>
      <c r="I71" s="96"/>
      <c r="J71" s="96"/>
    </row>
    <row r="72" spans="1:10" x14ac:dyDescent="0.2">
      <c r="F72" s="140"/>
      <c r="G72" s="96"/>
      <c r="H72" s="140"/>
      <c r="I72" s="96"/>
      <c r="J72" s="96"/>
    </row>
  </sheetData>
  <sheetProtection password="CB18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  <mergeCell ref="C65:E65"/>
    <mergeCell ref="I66:J66"/>
    <mergeCell ref="C66:E66"/>
    <mergeCell ref="I67:J67"/>
    <mergeCell ref="C67:E67"/>
    <mergeCell ref="I68:J68"/>
    <mergeCell ref="C68:E68"/>
    <mergeCell ref="I69:J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79" t="s">
        <v>41</v>
      </c>
      <c r="B2" s="78"/>
      <c r="C2" s="250"/>
      <c r="D2" s="250"/>
      <c r="E2" s="250"/>
      <c r="F2" s="250"/>
      <c r="G2" s="251"/>
    </row>
    <row r="3" spans="1:7" ht="24.95" hidden="1" customHeight="1" x14ac:dyDescent="0.2">
      <c r="A3" s="79" t="s">
        <v>7</v>
      </c>
      <c r="B3" s="78"/>
      <c r="C3" s="250"/>
      <c r="D3" s="250"/>
      <c r="E3" s="250"/>
      <c r="F3" s="250"/>
      <c r="G3" s="251"/>
    </row>
    <row r="4" spans="1:7" ht="24.95" hidden="1" customHeight="1" x14ac:dyDescent="0.2">
      <c r="A4" s="79" t="s">
        <v>8</v>
      </c>
      <c r="B4" s="78"/>
      <c r="C4" s="250"/>
      <c r="D4" s="250"/>
      <c r="E4" s="250"/>
      <c r="F4" s="250"/>
      <c r="G4" s="25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3"/>
  <sheetViews>
    <sheetView topLeftCell="A72" workbookViewId="0">
      <selection activeCell="G79" sqref="G79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1.28515625" customWidth="1"/>
    <col min="8" max="21" width="0" hidden="1" customWidth="1"/>
    <col min="29" max="39" width="0" hidden="1" customWidth="1"/>
  </cols>
  <sheetData>
    <row r="1" spans="1:60" ht="15.75" customHeight="1" x14ac:dyDescent="0.25">
      <c r="A1" s="264" t="s">
        <v>294</v>
      </c>
      <c r="B1" s="264"/>
      <c r="C1" s="264"/>
      <c r="D1" s="264"/>
      <c r="E1" s="264"/>
      <c r="F1" s="264"/>
      <c r="G1" s="264"/>
      <c r="AE1" t="s">
        <v>96</v>
      </c>
    </row>
    <row r="2" spans="1:60" ht="24.95" customHeight="1" x14ac:dyDescent="0.2">
      <c r="A2" s="145" t="s">
        <v>95</v>
      </c>
      <c r="B2" s="143"/>
      <c r="C2" s="265" t="s">
        <v>45</v>
      </c>
      <c r="D2" s="266"/>
      <c r="E2" s="266"/>
      <c r="F2" s="266"/>
      <c r="G2" s="267"/>
      <c r="AE2" t="s">
        <v>97</v>
      </c>
    </row>
    <row r="3" spans="1:60" ht="24.95" customHeight="1" x14ac:dyDescent="0.2">
      <c r="A3" s="146" t="s">
        <v>7</v>
      </c>
      <c r="B3" s="144"/>
      <c r="C3" s="268" t="s">
        <v>42</v>
      </c>
      <c r="D3" s="269"/>
      <c r="E3" s="269"/>
      <c r="F3" s="269"/>
      <c r="G3" s="270"/>
      <c r="AE3" t="s">
        <v>98</v>
      </c>
    </row>
    <row r="4" spans="1:60" ht="24.95" hidden="1" customHeight="1" x14ac:dyDescent="0.2">
      <c r="A4" s="146" t="s">
        <v>8</v>
      </c>
      <c r="B4" s="144"/>
      <c r="C4" s="268"/>
      <c r="D4" s="269"/>
      <c r="E4" s="269"/>
      <c r="F4" s="269"/>
      <c r="G4" s="270"/>
      <c r="AE4" t="s">
        <v>99</v>
      </c>
    </row>
    <row r="5" spans="1:60" hidden="1" x14ac:dyDescent="0.2">
      <c r="A5" s="147" t="s">
        <v>100</v>
      </c>
      <c r="B5" s="148"/>
      <c r="C5" s="149"/>
      <c r="D5" s="150"/>
      <c r="E5" s="150"/>
      <c r="F5" s="150"/>
      <c r="G5" s="151"/>
      <c r="AE5" t="s">
        <v>101</v>
      </c>
    </row>
    <row r="7" spans="1:60" ht="38.25" x14ac:dyDescent="0.2">
      <c r="A7" s="156" t="s">
        <v>102</v>
      </c>
      <c r="B7" s="157" t="s">
        <v>103</v>
      </c>
      <c r="C7" s="157" t="s">
        <v>104</v>
      </c>
      <c r="D7" s="156" t="s">
        <v>105</v>
      </c>
      <c r="E7" s="156" t="s">
        <v>106</v>
      </c>
      <c r="F7" s="152" t="s">
        <v>107</v>
      </c>
      <c r="G7" s="173" t="s">
        <v>28</v>
      </c>
      <c r="H7" s="174" t="s">
        <v>29</v>
      </c>
      <c r="I7" s="174" t="s">
        <v>108</v>
      </c>
      <c r="J7" s="174" t="s">
        <v>30</v>
      </c>
      <c r="K7" s="174" t="s">
        <v>109</v>
      </c>
      <c r="L7" s="174" t="s">
        <v>110</v>
      </c>
      <c r="M7" s="174" t="s">
        <v>111</v>
      </c>
      <c r="N7" s="174" t="s">
        <v>112</v>
      </c>
      <c r="O7" s="174" t="s">
        <v>113</v>
      </c>
      <c r="P7" s="174" t="s">
        <v>114</v>
      </c>
      <c r="Q7" s="174" t="s">
        <v>115</v>
      </c>
      <c r="R7" s="174" t="s">
        <v>116</v>
      </c>
      <c r="S7" s="174" t="s">
        <v>117</v>
      </c>
      <c r="T7" s="174" t="s">
        <v>118</v>
      </c>
      <c r="U7" s="159" t="s">
        <v>119</v>
      </c>
    </row>
    <row r="8" spans="1:60" x14ac:dyDescent="0.2">
      <c r="A8" s="175" t="s">
        <v>120</v>
      </c>
      <c r="B8" s="176" t="s">
        <v>51</v>
      </c>
      <c r="C8" s="177" t="s">
        <v>52</v>
      </c>
      <c r="D8" s="178"/>
      <c r="E8" s="179"/>
      <c r="F8" s="180"/>
      <c r="G8" s="180">
        <f>SUMIF(AE9:AE21,"&lt;&gt;NOR",G9:G21)</f>
        <v>0</v>
      </c>
      <c r="H8" s="180"/>
      <c r="I8" s="180">
        <f>SUM(I9:I21)</f>
        <v>0</v>
      </c>
      <c r="J8" s="180"/>
      <c r="K8" s="180">
        <f>SUM(K9:K21)</f>
        <v>0</v>
      </c>
      <c r="L8" s="180"/>
      <c r="M8" s="180">
        <f>SUM(M9:M21)</f>
        <v>0</v>
      </c>
      <c r="N8" s="158"/>
      <c r="O8" s="158">
        <f>SUM(O9:O21)</f>
        <v>0</v>
      </c>
      <c r="P8" s="158"/>
      <c r="Q8" s="158">
        <f>SUM(Q9:Q21)</f>
        <v>10.745419999999999</v>
      </c>
      <c r="R8" s="158"/>
      <c r="S8" s="158"/>
      <c r="T8" s="175"/>
      <c r="U8" s="158">
        <f>SUM(U9:U21)</f>
        <v>239.47</v>
      </c>
      <c r="AE8" t="s">
        <v>121</v>
      </c>
    </row>
    <row r="9" spans="1:60" outlineLevel="1" x14ac:dyDescent="0.2">
      <c r="A9" s="154">
        <v>1</v>
      </c>
      <c r="B9" s="160" t="s">
        <v>122</v>
      </c>
      <c r="C9" s="193" t="s">
        <v>123</v>
      </c>
      <c r="D9" s="162" t="s">
        <v>124</v>
      </c>
      <c r="E9" s="168">
        <v>24.146999999999998</v>
      </c>
      <c r="F9" s="170"/>
      <c r="G9" s="171">
        <f t="shared" ref="G9:G21" si="0">ROUND(E9*F9,2)</f>
        <v>0</v>
      </c>
      <c r="H9" s="170"/>
      <c r="I9" s="171">
        <f t="shared" ref="I9:I21" si="1">ROUND(E9*H9,2)</f>
        <v>0</v>
      </c>
      <c r="J9" s="170"/>
      <c r="K9" s="171">
        <f t="shared" ref="K9:K21" si="2">ROUND(E9*J9,2)</f>
        <v>0</v>
      </c>
      <c r="L9" s="171">
        <v>21</v>
      </c>
      <c r="M9" s="171">
        <f t="shared" ref="M9:M21" si="3">G9*(1+L9/100)</f>
        <v>0</v>
      </c>
      <c r="N9" s="163">
        <v>0</v>
      </c>
      <c r="O9" s="163">
        <f t="shared" ref="O9:O21" si="4">ROUND(E9*N9,5)</f>
        <v>0</v>
      </c>
      <c r="P9" s="163">
        <v>0.22500000000000001</v>
      </c>
      <c r="Q9" s="163">
        <f t="shared" ref="Q9:Q21" si="5">ROUND(E9*P9,5)</f>
        <v>5.4330800000000004</v>
      </c>
      <c r="R9" s="163"/>
      <c r="S9" s="163"/>
      <c r="T9" s="164">
        <v>0.14199999999999999</v>
      </c>
      <c r="U9" s="163">
        <f t="shared" ref="U9:U21" si="6">ROUND(E9*T9,2)</f>
        <v>3.43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125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ht="22.5" outlineLevel="1" x14ac:dyDescent="0.2">
      <c r="A10" s="154">
        <v>2</v>
      </c>
      <c r="B10" s="160" t="s">
        <v>126</v>
      </c>
      <c r="C10" s="193" t="s">
        <v>127</v>
      </c>
      <c r="D10" s="162" t="s">
        <v>124</v>
      </c>
      <c r="E10" s="168">
        <v>24.146999999999998</v>
      </c>
      <c r="F10" s="170"/>
      <c r="G10" s="171">
        <f t="shared" si="0"/>
        <v>0</v>
      </c>
      <c r="H10" s="170"/>
      <c r="I10" s="171">
        <f t="shared" si="1"/>
        <v>0</v>
      </c>
      <c r="J10" s="170"/>
      <c r="K10" s="171">
        <f t="shared" si="2"/>
        <v>0</v>
      </c>
      <c r="L10" s="171">
        <v>21</v>
      </c>
      <c r="M10" s="171">
        <f t="shared" si="3"/>
        <v>0</v>
      </c>
      <c r="N10" s="163">
        <v>0</v>
      </c>
      <c r="O10" s="163">
        <f t="shared" si="4"/>
        <v>0</v>
      </c>
      <c r="P10" s="163">
        <v>0.22</v>
      </c>
      <c r="Q10" s="163">
        <f t="shared" si="5"/>
        <v>5.3123399999999998</v>
      </c>
      <c r="R10" s="163"/>
      <c r="S10" s="163"/>
      <c r="T10" s="164">
        <v>0.42099999999999999</v>
      </c>
      <c r="U10" s="163">
        <f t="shared" si="6"/>
        <v>10.17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125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22.5" outlineLevel="1" x14ac:dyDescent="0.2">
      <c r="A11" s="154">
        <v>3</v>
      </c>
      <c r="B11" s="160" t="s">
        <v>128</v>
      </c>
      <c r="C11" s="193" t="s">
        <v>129</v>
      </c>
      <c r="D11" s="162" t="s">
        <v>130</v>
      </c>
      <c r="E11" s="168">
        <v>22.134</v>
      </c>
      <c r="F11" s="170"/>
      <c r="G11" s="171">
        <f t="shared" si="0"/>
        <v>0</v>
      </c>
      <c r="H11" s="170"/>
      <c r="I11" s="171">
        <f t="shared" si="1"/>
        <v>0</v>
      </c>
      <c r="J11" s="170"/>
      <c r="K11" s="171">
        <f t="shared" si="2"/>
        <v>0</v>
      </c>
      <c r="L11" s="171">
        <v>21</v>
      </c>
      <c r="M11" s="171">
        <f t="shared" si="3"/>
        <v>0</v>
      </c>
      <c r="N11" s="163">
        <v>0</v>
      </c>
      <c r="O11" s="163">
        <f t="shared" si="4"/>
        <v>0</v>
      </c>
      <c r="P11" s="163">
        <v>0</v>
      </c>
      <c r="Q11" s="163">
        <f t="shared" si="5"/>
        <v>0</v>
      </c>
      <c r="R11" s="163"/>
      <c r="S11" s="163"/>
      <c r="T11" s="164">
        <v>3.5329999999999999</v>
      </c>
      <c r="U11" s="163">
        <f t="shared" si="6"/>
        <v>78.2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125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ht="22.5" outlineLevel="1" x14ac:dyDescent="0.2">
      <c r="A12" s="154">
        <v>4</v>
      </c>
      <c r="B12" s="160" t="s">
        <v>131</v>
      </c>
      <c r="C12" s="193" t="s">
        <v>132</v>
      </c>
      <c r="D12" s="162" t="s">
        <v>130</v>
      </c>
      <c r="E12" s="168">
        <v>22.143000000000001</v>
      </c>
      <c r="F12" s="170"/>
      <c r="G12" s="171">
        <f t="shared" si="0"/>
        <v>0</v>
      </c>
      <c r="H12" s="170"/>
      <c r="I12" s="171">
        <f t="shared" si="1"/>
        <v>0</v>
      </c>
      <c r="J12" s="170"/>
      <c r="K12" s="171">
        <f t="shared" si="2"/>
        <v>0</v>
      </c>
      <c r="L12" s="171">
        <v>21</v>
      </c>
      <c r="M12" s="171">
        <f t="shared" si="3"/>
        <v>0</v>
      </c>
      <c r="N12" s="163">
        <v>0</v>
      </c>
      <c r="O12" s="163">
        <f t="shared" si="4"/>
        <v>0</v>
      </c>
      <c r="P12" s="163">
        <v>0</v>
      </c>
      <c r="Q12" s="163">
        <f t="shared" si="5"/>
        <v>0</v>
      </c>
      <c r="R12" s="163"/>
      <c r="S12" s="163"/>
      <c r="T12" s="164">
        <v>0.36499999999999999</v>
      </c>
      <c r="U12" s="163">
        <f t="shared" si="6"/>
        <v>8.08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125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54">
        <v>5</v>
      </c>
      <c r="B13" s="160" t="s">
        <v>133</v>
      </c>
      <c r="C13" s="193" t="s">
        <v>134</v>
      </c>
      <c r="D13" s="162" t="s">
        <v>130</v>
      </c>
      <c r="E13" s="168">
        <v>22.143000000000001</v>
      </c>
      <c r="F13" s="170"/>
      <c r="G13" s="171">
        <f t="shared" si="0"/>
        <v>0</v>
      </c>
      <c r="H13" s="170"/>
      <c r="I13" s="171">
        <f t="shared" si="1"/>
        <v>0</v>
      </c>
      <c r="J13" s="170"/>
      <c r="K13" s="171">
        <f t="shared" si="2"/>
        <v>0</v>
      </c>
      <c r="L13" s="171">
        <v>21</v>
      </c>
      <c r="M13" s="171">
        <f t="shared" si="3"/>
        <v>0</v>
      </c>
      <c r="N13" s="163">
        <v>0</v>
      </c>
      <c r="O13" s="163">
        <f t="shared" si="4"/>
        <v>0</v>
      </c>
      <c r="P13" s="163">
        <v>0</v>
      </c>
      <c r="Q13" s="163">
        <f t="shared" si="5"/>
        <v>0</v>
      </c>
      <c r="R13" s="163"/>
      <c r="S13" s="163"/>
      <c r="T13" s="164">
        <v>8.4000000000000005E-2</v>
      </c>
      <c r="U13" s="163">
        <f t="shared" si="6"/>
        <v>1.86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125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>
        <v>6</v>
      </c>
      <c r="B14" s="160" t="s">
        <v>135</v>
      </c>
      <c r="C14" s="193" t="s">
        <v>136</v>
      </c>
      <c r="D14" s="162" t="s">
        <v>130</v>
      </c>
      <c r="E14" s="168">
        <v>22.143000000000001</v>
      </c>
      <c r="F14" s="170"/>
      <c r="G14" s="171">
        <f t="shared" si="0"/>
        <v>0</v>
      </c>
      <c r="H14" s="170"/>
      <c r="I14" s="171">
        <f t="shared" si="1"/>
        <v>0</v>
      </c>
      <c r="J14" s="170"/>
      <c r="K14" s="171">
        <f t="shared" si="2"/>
        <v>0</v>
      </c>
      <c r="L14" s="171">
        <v>21</v>
      </c>
      <c r="M14" s="171">
        <f t="shared" si="3"/>
        <v>0</v>
      </c>
      <c r="N14" s="163">
        <v>0</v>
      </c>
      <c r="O14" s="163">
        <f t="shared" si="4"/>
        <v>0</v>
      </c>
      <c r="P14" s="163">
        <v>0</v>
      </c>
      <c r="Q14" s="163">
        <f t="shared" si="5"/>
        <v>0</v>
      </c>
      <c r="R14" s="163"/>
      <c r="S14" s="163"/>
      <c r="T14" s="164">
        <v>0.34499999999999997</v>
      </c>
      <c r="U14" s="163">
        <f t="shared" si="6"/>
        <v>7.64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125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>
        <v>7</v>
      </c>
      <c r="B15" s="160" t="s">
        <v>137</v>
      </c>
      <c r="C15" s="193" t="s">
        <v>138</v>
      </c>
      <c r="D15" s="162" t="s">
        <v>130</v>
      </c>
      <c r="E15" s="168">
        <v>22.143000000000001</v>
      </c>
      <c r="F15" s="170"/>
      <c r="G15" s="171">
        <f t="shared" si="0"/>
        <v>0</v>
      </c>
      <c r="H15" s="170"/>
      <c r="I15" s="171">
        <f t="shared" si="1"/>
        <v>0</v>
      </c>
      <c r="J15" s="170"/>
      <c r="K15" s="171">
        <f t="shared" si="2"/>
        <v>0</v>
      </c>
      <c r="L15" s="171">
        <v>21</v>
      </c>
      <c r="M15" s="171">
        <f t="shared" si="3"/>
        <v>0</v>
      </c>
      <c r="N15" s="163">
        <v>0</v>
      </c>
      <c r="O15" s="163">
        <f t="shared" si="4"/>
        <v>0</v>
      </c>
      <c r="P15" s="163">
        <v>0</v>
      </c>
      <c r="Q15" s="163">
        <f t="shared" si="5"/>
        <v>0</v>
      </c>
      <c r="R15" s="163"/>
      <c r="S15" s="163"/>
      <c r="T15" s="164">
        <v>3.81</v>
      </c>
      <c r="U15" s="163">
        <f t="shared" si="6"/>
        <v>84.36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125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ht="22.5" outlineLevel="1" x14ac:dyDescent="0.2">
      <c r="A16" s="154">
        <v>8</v>
      </c>
      <c r="B16" s="160" t="s">
        <v>139</v>
      </c>
      <c r="C16" s="193" t="s">
        <v>140</v>
      </c>
      <c r="D16" s="162" t="s">
        <v>130</v>
      </c>
      <c r="E16" s="168">
        <v>22.143000000000001</v>
      </c>
      <c r="F16" s="170"/>
      <c r="G16" s="171">
        <f t="shared" si="0"/>
        <v>0</v>
      </c>
      <c r="H16" s="170"/>
      <c r="I16" s="171">
        <f t="shared" si="1"/>
        <v>0</v>
      </c>
      <c r="J16" s="170"/>
      <c r="K16" s="171">
        <f t="shared" si="2"/>
        <v>0</v>
      </c>
      <c r="L16" s="171">
        <v>21</v>
      </c>
      <c r="M16" s="171">
        <f t="shared" si="3"/>
        <v>0</v>
      </c>
      <c r="N16" s="163">
        <v>0</v>
      </c>
      <c r="O16" s="163">
        <f t="shared" si="4"/>
        <v>0</v>
      </c>
      <c r="P16" s="163">
        <v>0</v>
      </c>
      <c r="Q16" s="163">
        <f t="shared" si="5"/>
        <v>0</v>
      </c>
      <c r="R16" s="163"/>
      <c r="S16" s="163"/>
      <c r="T16" s="164">
        <v>0.65200000000000002</v>
      </c>
      <c r="U16" s="163">
        <f t="shared" si="6"/>
        <v>14.44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125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ht="22.5" outlineLevel="1" x14ac:dyDescent="0.2">
      <c r="A17" s="154">
        <v>9</v>
      </c>
      <c r="B17" s="160" t="s">
        <v>141</v>
      </c>
      <c r="C17" s="193" t="s">
        <v>142</v>
      </c>
      <c r="D17" s="162" t="s">
        <v>130</v>
      </c>
      <c r="E17" s="168">
        <v>22.143000000000001</v>
      </c>
      <c r="F17" s="170"/>
      <c r="G17" s="171">
        <f t="shared" si="0"/>
        <v>0</v>
      </c>
      <c r="H17" s="170"/>
      <c r="I17" s="171">
        <f t="shared" si="1"/>
        <v>0</v>
      </c>
      <c r="J17" s="170"/>
      <c r="K17" s="171">
        <f t="shared" si="2"/>
        <v>0</v>
      </c>
      <c r="L17" s="171">
        <v>21</v>
      </c>
      <c r="M17" s="171">
        <f t="shared" si="3"/>
        <v>0</v>
      </c>
      <c r="N17" s="163">
        <v>0</v>
      </c>
      <c r="O17" s="163">
        <f t="shared" si="4"/>
        <v>0</v>
      </c>
      <c r="P17" s="163">
        <v>0</v>
      </c>
      <c r="Q17" s="163">
        <f t="shared" si="5"/>
        <v>0</v>
      </c>
      <c r="R17" s="163"/>
      <c r="S17" s="163"/>
      <c r="T17" s="164">
        <v>1.0999999999999999E-2</v>
      </c>
      <c r="U17" s="163">
        <f t="shared" si="6"/>
        <v>0.24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125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ht="22.5" outlineLevel="1" x14ac:dyDescent="0.2">
      <c r="A18" s="154">
        <v>10</v>
      </c>
      <c r="B18" s="160" t="s">
        <v>143</v>
      </c>
      <c r="C18" s="193" t="s">
        <v>144</v>
      </c>
      <c r="D18" s="162" t="s">
        <v>130</v>
      </c>
      <c r="E18" s="168">
        <v>22.143000000000001</v>
      </c>
      <c r="F18" s="170"/>
      <c r="G18" s="171">
        <f t="shared" si="0"/>
        <v>0</v>
      </c>
      <c r="H18" s="170"/>
      <c r="I18" s="171">
        <f t="shared" si="1"/>
        <v>0</v>
      </c>
      <c r="J18" s="170"/>
      <c r="K18" s="171">
        <f t="shared" si="2"/>
        <v>0</v>
      </c>
      <c r="L18" s="171">
        <v>21</v>
      </c>
      <c r="M18" s="171">
        <f t="shared" si="3"/>
        <v>0</v>
      </c>
      <c r="N18" s="163">
        <v>0</v>
      </c>
      <c r="O18" s="163">
        <f t="shared" si="4"/>
        <v>0</v>
      </c>
      <c r="P18" s="163">
        <v>0</v>
      </c>
      <c r="Q18" s="163">
        <f t="shared" si="5"/>
        <v>0</v>
      </c>
      <c r="R18" s="163"/>
      <c r="S18" s="163"/>
      <c r="T18" s="164">
        <v>8.9999999999999993E-3</v>
      </c>
      <c r="U18" s="163">
        <f t="shared" si="6"/>
        <v>0.2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125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54">
        <v>11</v>
      </c>
      <c r="B19" s="160" t="s">
        <v>145</v>
      </c>
      <c r="C19" s="193" t="s">
        <v>146</v>
      </c>
      <c r="D19" s="162" t="s">
        <v>130</v>
      </c>
      <c r="E19" s="168">
        <v>22.143000000000001</v>
      </c>
      <c r="F19" s="170"/>
      <c r="G19" s="171">
        <f t="shared" si="0"/>
        <v>0</v>
      </c>
      <c r="H19" s="170"/>
      <c r="I19" s="171">
        <f t="shared" si="1"/>
        <v>0</v>
      </c>
      <c r="J19" s="170"/>
      <c r="K19" s="171">
        <f t="shared" si="2"/>
        <v>0</v>
      </c>
      <c r="L19" s="171">
        <v>21</v>
      </c>
      <c r="M19" s="171">
        <f t="shared" si="3"/>
        <v>0</v>
      </c>
      <c r="N19" s="163">
        <v>0</v>
      </c>
      <c r="O19" s="163">
        <f t="shared" si="4"/>
        <v>0</v>
      </c>
      <c r="P19" s="163">
        <v>0</v>
      </c>
      <c r="Q19" s="163">
        <f t="shared" si="5"/>
        <v>0</v>
      </c>
      <c r="R19" s="163"/>
      <c r="S19" s="163"/>
      <c r="T19" s="164">
        <v>0</v>
      </c>
      <c r="U19" s="163">
        <f t="shared" si="6"/>
        <v>0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125</v>
      </c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ht="22.5" outlineLevel="1" x14ac:dyDescent="0.2">
      <c r="A20" s="154">
        <v>12</v>
      </c>
      <c r="B20" s="160" t="s">
        <v>147</v>
      </c>
      <c r="C20" s="193" t="s">
        <v>148</v>
      </c>
      <c r="D20" s="162" t="s">
        <v>130</v>
      </c>
      <c r="E20" s="168">
        <v>22.143000000000001</v>
      </c>
      <c r="F20" s="170"/>
      <c r="G20" s="171">
        <f t="shared" si="0"/>
        <v>0</v>
      </c>
      <c r="H20" s="170"/>
      <c r="I20" s="171">
        <f t="shared" si="1"/>
        <v>0</v>
      </c>
      <c r="J20" s="170"/>
      <c r="K20" s="171">
        <f t="shared" si="2"/>
        <v>0</v>
      </c>
      <c r="L20" s="171">
        <v>21</v>
      </c>
      <c r="M20" s="171">
        <f t="shared" si="3"/>
        <v>0</v>
      </c>
      <c r="N20" s="163">
        <v>0</v>
      </c>
      <c r="O20" s="163">
        <f t="shared" si="4"/>
        <v>0</v>
      </c>
      <c r="P20" s="163">
        <v>0</v>
      </c>
      <c r="Q20" s="163">
        <f t="shared" si="5"/>
        <v>0</v>
      </c>
      <c r="R20" s="163"/>
      <c r="S20" s="163"/>
      <c r="T20" s="164">
        <v>1.1499999999999999</v>
      </c>
      <c r="U20" s="163">
        <f t="shared" si="6"/>
        <v>25.46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125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13</v>
      </c>
      <c r="B21" s="160" t="s">
        <v>147</v>
      </c>
      <c r="C21" s="193" t="s">
        <v>149</v>
      </c>
      <c r="D21" s="162" t="s">
        <v>130</v>
      </c>
      <c r="E21" s="168">
        <v>4.6859999999999999</v>
      </c>
      <c r="F21" s="170"/>
      <c r="G21" s="171">
        <f t="shared" si="0"/>
        <v>0</v>
      </c>
      <c r="H21" s="170"/>
      <c r="I21" s="171">
        <f t="shared" si="1"/>
        <v>0</v>
      </c>
      <c r="J21" s="170"/>
      <c r="K21" s="171">
        <f t="shared" si="2"/>
        <v>0</v>
      </c>
      <c r="L21" s="171">
        <v>21</v>
      </c>
      <c r="M21" s="171">
        <f t="shared" si="3"/>
        <v>0</v>
      </c>
      <c r="N21" s="163">
        <v>0</v>
      </c>
      <c r="O21" s="163">
        <f t="shared" si="4"/>
        <v>0</v>
      </c>
      <c r="P21" s="163">
        <v>0</v>
      </c>
      <c r="Q21" s="163">
        <f t="shared" si="5"/>
        <v>0</v>
      </c>
      <c r="R21" s="163"/>
      <c r="S21" s="163"/>
      <c r="T21" s="164">
        <v>1.1499999999999999</v>
      </c>
      <c r="U21" s="163">
        <f t="shared" si="6"/>
        <v>5.39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125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x14ac:dyDescent="0.2">
      <c r="A22" s="155" t="s">
        <v>120</v>
      </c>
      <c r="B22" s="161" t="s">
        <v>53</v>
      </c>
      <c r="C22" s="194" t="s">
        <v>54</v>
      </c>
      <c r="D22" s="165"/>
      <c r="E22" s="169"/>
      <c r="F22" s="172"/>
      <c r="G22" s="172">
        <f>SUMIF(AE23:AE28,"&lt;&gt;NOR",G23:G28)</f>
        <v>0</v>
      </c>
      <c r="H22" s="172"/>
      <c r="I22" s="172">
        <f>SUM(I23:I28)</f>
        <v>0</v>
      </c>
      <c r="J22" s="172"/>
      <c r="K22" s="172">
        <f>SUM(K23:K28)</f>
        <v>0</v>
      </c>
      <c r="L22" s="172"/>
      <c r="M22" s="172">
        <f>SUM(M23:M28)</f>
        <v>0</v>
      </c>
      <c r="N22" s="166"/>
      <c r="O22" s="166">
        <f>SUM(O23:O28)</f>
        <v>21.966050000000003</v>
      </c>
      <c r="P22" s="166"/>
      <c r="Q22" s="166">
        <f>SUM(Q23:Q28)</f>
        <v>0</v>
      </c>
      <c r="R22" s="166"/>
      <c r="S22" s="166"/>
      <c r="T22" s="167"/>
      <c r="U22" s="166">
        <f>SUM(U23:U28)</f>
        <v>36.270000000000003</v>
      </c>
      <c r="AE22" t="s">
        <v>121</v>
      </c>
    </row>
    <row r="23" spans="1:60" outlineLevel="1" x14ac:dyDescent="0.2">
      <c r="A23" s="154">
        <v>14</v>
      </c>
      <c r="B23" s="160" t="s">
        <v>150</v>
      </c>
      <c r="C23" s="193" t="s">
        <v>151</v>
      </c>
      <c r="D23" s="162" t="s">
        <v>124</v>
      </c>
      <c r="E23" s="168">
        <v>42.12</v>
      </c>
      <c r="F23" s="170"/>
      <c r="G23" s="171">
        <f t="shared" ref="G23:G28" si="7">ROUND(E23*F23,2)</f>
        <v>0</v>
      </c>
      <c r="H23" s="170"/>
      <c r="I23" s="171">
        <f t="shared" ref="I23:I28" si="8">ROUND(E23*H23,2)</f>
        <v>0</v>
      </c>
      <c r="J23" s="170"/>
      <c r="K23" s="171">
        <f t="shared" ref="K23:K28" si="9">ROUND(E23*J23,2)</f>
        <v>0</v>
      </c>
      <c r="L23" s="171">
        <v>21</v>
      </c>
      <c r="M23" s="171">
        <f t="shared" ref="M23:M28" si="10">G23*(1+L23/100)</f>
        <v>0</v>
      </c>
      <c r="N23" s="163">
        <v>1.8000000000000001E-4</v>
      </c>
      <c r="O23" s="163">
        <f t="shared" ref="O23:O28" si="11">ROUND(E23*N23,5)</f>
        <v>7.5799999999999999E-3</v>
      </c>
      <c r="P23" s="163">
        <v>0</v>
      </c>
      <c r="Q23" s="163">
        <f t="shared" ref="Q23:Q28" si="12">ROUND(E23*P23,5)</f>
        <v>0</v>
      </c>
      <c r="R23" s="163"/>
      <c r="S23" s="163"/>
      <c r="T23" s="164">
        <v>7.4999999999999997E-2</v>
      </c>
      <c r="U23" s="163">
        <f t="shared" ref="U23:U28" si="13">ROUND(E23*T23,2)</f>
        <v>3.16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125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54">
        <v>15</v>
      </c>
      <c r="B24" s="160" t="s">
        <v>152</v>
      </c>
      <c r="C24" s="193" t="s">
        <v>308</v>
      </c>
      <c r="D24" s="162" t="s">
        <v>124</v>
      </c>
      <c r="E24" s="168">
        <v>48.438000000000002</v>
      </c>
      <c r="F24" s="170"/>
      <c r="G24" s="171">
        <f t="shared" si="7"/>
        <v>0</v>
      </c>
      <c r="H24" s="170"/>
      <c r="I24" s="171">
        <f t="shared" si="8"/>
        <v>0</v>
      </c>
      <c r="J24" s="170"/>
      <c r="K24" s="171">
        <f t="shared" si="9"/>
        <v>0</v>
      </c>
      <c r="L24" s="171">
        <v>21</v>
      </c>
      <c r="M24" s="171">
        <f t="shared" si="10"/>
        <v>0</v>
      </c>
      <c r="N24" s="163">
        <v>2.9999999999999997E-4</v>
      </c>
      <c r="O24" s="163">
        <f t="shared" si="11"/>
        <v>1.453E-2</v>
      </c>
      <c r="P24" s="163">
        <v>0</v>
      </c>
      <c r="Q24" s="163">
        <f t="shared" si="12"/>
        <v>0</v>
      </c>
      <c r="R24" s="163"/>
      <c r="S24" s="163"/>
      <c r="T24" s="164">
        <v>0</v>
      </c>
      <c r="U24" s="163">
        <f t="shared" si="13"/>
        <v>0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153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54">
        <v>16</v>
      </c>
      <c r="B25" s="160" t="s">
        <v>154</v>
      </c>
      <c r="C25" s="193" t="s">
        <v>155</v>
      </c>
      <c r="D25" s="162" t="s">
        <v>130</v>
      </c>
      <c r="E25" s="168">
        <v>9.4179999999999993</v>
      </c>
      <c r="F25" s="170"/>
      <c r="G25" s="171">
        <f t="shared" si="7"/>
        <v>0</v>
      </c>
      <c r="H25" s="170"/>
      <c r="I25" s="171">
        <f t="shared" si="8"/>
        <v>0</v>
      </c>
      <c r="J25" s="170"/>
      <c r="K25" s="171">
        <f t="shared" si="9"/>
        <v>0</v>
      </c>
      <c r="L25" s="171">
        <v>21</v>
      </c>
      <c r="M25" s="171">
        <f t="shared" si="10"/>
        <v>0</v>
      </c>
      <c r="N25" s="163">
        <v>1.9205000000000001</v>
      </c>
      <c r="O25" s="163">
        <f t="shared" si="11"/>
        <v>18.08727</v>
      </c>
      <c r="P25" s="163">
        <v>0</v>
      </c>
      <c r="Q25" s="163">
        <f t="shared" si="12"/>
        <v>0</v>
      </c>
      <c r="R25" s="163"/>
      <c r="S25" s="163"/>
      <c r="T25" s="164">
        <v>0.76</v>
      </c>
      <c r="U25" s="163">
        <f t="shared" si="13"/>
        <v>7.16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125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54">
        <v>17</v>
      </c>
      <c r="B26" s="160" t="s">
        <v>156</v>
      </c>
      <c r="C26" s="193" t="s">
        <v>157</v>
      </c>
      <c r="D26" s="162" t="s">
        <v>130</v>
      </c>
      <c r="E26" s="168">
        <v>1.5209999999999999</v>
      </c>
      <c r="F26" s="170"/>
      <c r="G26" s="171">
        <f t="shared" si="7"/>
        <v>0</v>
      </c>
      <c r="H26" s="170"/>
      <c r="I26" s="171">
        <f t="shared" si="8"/>
        <v>0</v>
      </c>
      <c r="J26" s="170"/>
      <c r="K26" s="171">
        <f t="shared" si="9"/>
        <v>0</v>
      </c>
      <c r="L26" s="171">
        <v>21</v>
      </c>
      <c r="M26" s="171">
        <f t="shared" si="10"/>
        <v>0</v>
      </c>
      <c r="N26" s="163">
        <v>2.5249999999999999</v>
      </c>
      <c r="O26" s="163">
        <f t="shared" si="11"/>
        <v>3.8405300000000002</v>
      </c>
      <c r="P26" s="163">
        <v>0</v>
      </c>
      <c r="Q26" s="163">
        <f t="shared" si="12"/>
        <v>0</v>
      </c>
      <c r="R26" s="163"/>
      <c r="S26" s="163"/>
      <c r="T26" s="164">
        <v>1.89</v>
      </c>
      <c r="U26" s="163">
        <f t="shared" si="13"/>
        <v>2.87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125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54">
        <v>18</v>
      </c>
      <c r="B27" s="160" t="s">
        <v>158</v>
      </c>
      <c r="C27" s="193" t="s">
        <v>159</v>
      </c>
      <c r="D27" s="162" t="s">
        <v>160</v>
      </c>
      <c r="E27" s="168">
        <v>7.7</v>
      </c>
      <c r="F27" s="170"/>
      <c r="G27" s="171">
        <f t="shared" si="7"/>
        <v>0</v>
      </c>
      <c r="H27" s="170"/>
      <c r="I27" s="171">
        <f t="shared" si="8"/>
        <v>0</v>
      </c>
      <c r="J27" s="170"/>
      <c r="K27" s="171">
        <f t="shared" si="9"/>
        <v>0</v>
      </c>
      <c r="L27" s="171">
        <v>21</v>
      </c>
      <c r="M27" s="171">
        <f t="shared" si="10"/>
        <v>0</v>
      </c>
      <c r="N27" s="163">
        <v>5.2999999999999998E-4</v>
      </c>
      <c r="O27" s="163">
        <f t="shared" si="11"/>
        <v>4.0800000000000003E-3</v>
      </c>
      <c r="P27" s="163">
        <v>0</v>
      </c>
      <c r="Q27" s="163">
        <f t="shared" si="12"/>
        <v>0</v>
      </c>
      <c r="R27" s="163"/>
      <c r="S27" s="163"/>
      <c r="T27" s="164">
        <v>0.99999000000000005</v>
      </c>
      <c r="U27" s="163">
        <f t="shared" si="13"/>
        <v>7.7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125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54">
        <v>19</v>
      </c>
      <c r="B28" s="160" t="s">
        <v>161</v>
      </c>
      <c r="C28" s="193" t="s">
        <v>162</v>
      </c>
      <c r="D28" s="162" t="s">
        <v>160</v>
      </c>
      <c r="E28" s="168">
        <v>15.074999999999999</v>
      </c>
      <c r="F28" s="170"/>
      <c r="G28" s="171">
        <f t="shared" si="7"/>
        <v>0</v>
      </c>
      <c r="H28" s="170"/>
      <c r="I28" s="171">
        <f t="shared" si="8"/>
        <v>0</v>
      </c>
      <c r="J28" s="170"/>
      <c r="K28" s="171">
        <f t="shared" si="9"/>
        <v>0</v>
      </c>
      <c r="L28" s="171">
        <v>21</v>
      </c>
      <c r="M28" s="171">
        <f t="shared" si="10"/>
        <v>0</v>
      </c>
      <c r="N28" s="163">
        <v>8.0000000000000004E-4</v>
      </c>
      <c r="O28" s="163">
        <f t="shared" si="11"/>
        <v>1.206E-2</v>
      </c>
      <c r="P28" s="163">
        <v>0</v>
      </c>
      <c r="Q28" s="163">
        <f t="shared" si="12"/>
        <v>0</v>
      </c>
      <c r="R28" s="163"/>
      <c r="S28" s="163"/>
      <c r="T28" s="164">
        <v>1.01999</v>
      </c>
      <c r="U28" s="163">
        <f t="shared" si="13"/>
        <v>15.38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125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x14ac:dyDescent="0.2">
      <c r="A29" s="155" t="s">
        <v>120</v>
      </c>
      <c r="B29" s="161" t="s">
        <v>55</v>
      </c>
      <c r="C29" s="194" t="s">
        <v>56</v>
      </c>
      <c r="D29" s="165"/>
      <c r="E29" s="169"/>
      <c r="F29" s="172"/>
      <c r="G29" s="172">
        <f>SUMIF(AE30:AE31,"&lt;&gt;NOR",G30:G31)</f>
        <v>0</v>
      </c>
      <c r="H29" s="172"/>
      <c r="I29" s="172">
        <f>SUM(I30:I31)</f>
        <v>0</v>
      </c>
      <c r="J29" s="172"/>
      <c r="K29" s="172">
        <f>SUM(K30:K31)</f>
        <v>0</v>
      </c>
      <c r="L29" s="172"/>
      <c r="M29" s="172">
        <f>SUM(M30:M31)</f>
        <v>0</v>
      </c>
      <c r="N29" s="166"/>
      <c r="O29" s="166">
        <f>SUM(O30:O31)</f>
        <v>2.2579999999999999E-2</v>
      </c>
      <c r="P29" s="166"/>
      <c r="Q29" s="166">
        <f>SUM(Q30:Q31)</f>
        <v>0</v>
      </c>
      <c r="R29" s="166"/>
      <c r="S29" s="166"/>
      <c r="T29" s="167"/>
      <c r="U29" s="166">
        <f>SUM(U30:U31)</f>
        <v>4.2</v>
      </c>
      <c r="AE29" t="s">
        <v>121</v>
      </c>
    </row>
    <row r="30" spans="1:60" ht="22.5" outlineLevel="1" x14ac:dyDescent="0.2">
      <c r="A30" s="154">
        <v>20</v>
      </c>
      <c r="B30" s="160" t="s">
        <v>163</v>
      </c>
      <c r="C30" s="193" t="s">
        <v>164</v>
      </c>
      <c r="D30" s="162" t="s">
        <v>124</v>
      </c>
      <c r="E30" s="168">
        <v>2.56</v>
      </c>
      <c r="F30" s="170"/>
      <c r="G30" s="171">
        <f>ROUND(E30*F30,2)</f>
        <v>0</v>
      </c>
      <c r="H30" s="170"/>
      <c r="I30" s="171">
        <f>ROUND(E30*H30,2)</f>
        <v>0</v>
      </c>
      <c r="J30" s="170"/>
      <c r="K30" s="171">
        <f>ROUND(E30*J30,2)</f>
        <v>0</v>
      </c>
      <c r="L30" s="171">
        <v>21</v>
      </c>
      <c r="M30" s="171">
        <f>G30*(1+L30/100)</f>
        <v>0</v>
      </c>
      <c r="N30" s="163">
        <v>4.4099999999999999E-3</v>
      </c>
      <c r="O30" s="163">
        <f>ROUND(E30*N30,5)</f>
        <v>1.129E-2</v>
      </c>
      <c r="P30" s="163">
        <v>0</v>
      </c>
      <c r="Q30" s="163">
        <f>ROUND(E30*P30,5)</f>
        <v>0</v>
      </c>
      <c r="R30" s="163"/>
      <c r="S30" s="163"/>
      <c r="T30" s="164">
        <v>0.82099999999999995</v>
      </c>
      <c r="U30" s="163">
        <f>ROUND(E30*T30,2)</f>
        <v>2.1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125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ht="22.5" outlineLevel="1" x14ac:dyDescent="0.2">
      <c r="A31" s="154">
        <v>21</v>
      </c>
      <c r="B31" s="160" t="s">
        <v>163</v>
      </c>
      <c r="C31" s="193" t="s">
        <v>165</v>
      </c>
      <c r="D31" s="162" t="s">
        <v>124</v>
      </c>
      <c r="E31" s="168">
        <v>2.56</v>
      </c>
      <c r="F31" s="170"/>
      <c r="G31" s="171">
        <f>ROUND(E31*F31,2)</f>
        <v>0</v>
      </c>
      <c r="H31" s="170"/>
      <c r="I31" s="171">
        <f>ROUND(E31*H31,2)</f>
        <v>0</v>
      </c>
      <c r="J31" s="170"/>
      <c r="K31" s="171">
        <f>ROUND(E31*J31,2)</f>
        <v>0</v>
      </c>
      <c r="L31" s="171">
        <v>21</v>
      </c>
      <c r="M31" s="171">
        <f>G31*(1+L31/100)</f>
        <v>0</v>
      </c>
      <c r="N31" s="163">
        <v>4.4099999999999999E-3</v>
      </c>
      <c r="O31" s="163">
        <f>ROUND(E31*N31,5)</f>
        <v>1.129E-2</v>
      </c>
      <c r="P31" s="163">
        <v>0</v>
      </c>
      <c r="Q31" s="163">
        <f>ROUND(E31*P31,5)</f>
        <v>0</v>
      </c>
      <c r="R31" s="163"/>
      <c r="S31" s="163"/>
      <c r="T31" s="164">
        <v>0.82099999999999995</v>
      </c>
      <c r="U31" s="163">
        <f>ROUND(E31*T31,2)</f>
        <v>2.1</v>
      </c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125</v>
      </c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x14ac:dyDescent="0.2">
      <c r="A32" s="155" t="s">
        <v>120</v>
      </c>
      <c r="B32" s="161" t="s">
        <v>57</v>
      </c>
      <c r="C32" s="194" t="s">
        <v>58</v>
      </c>
      <c r="D32" s="165"/>
      <c r="E32" s="169"/>
      <c r="F32" s="172"/>
      <c r="G32" s="172">
        <f>SUMIF(AE33:AE36,"&lt;&gt;NOR",G33:G36)</f>
        <v>0</v>
      </c>
      <c r="H32" s="172"/>
      <c r="I32" s="172">
        <f>SUM(I33:I36)</f>
        <v>0</v>
      </c>
      <c r="J32" s="172"/>
      <c r="K32" s="172">
        <f>SUM(K33:K36)</f>
        <v>0</v>
      </c>
      <c r="L32" s="172"/>
      <c r="M32" s="172">
        <f>SUM(M33:M36)</f>
        <v>0</v>
      </c>
      <c r="N32" s="166"/>
      <c r="O32" s="166">
        <f>SUM(O33:O36)</f>
        <v>12.439819999999999</v>
      </c>
      <c r="P32" s="166"/>
      <c r="Q32" s="166">
        <f>SUM(Q33:Q36)</f>
        <v>0</v>
      </c>
      <c r="R32" s="166"/>
      <c r="S32" s="166"/>
      <c r="T32" s="167"/>
      <c r="U32" s="166">
        <f>SUM(U33:U36)</f>
        <v>22.82</v>
      </c>
      <c r="AE32" t="s">
        <v>121</v>
      </c>
    </row>
    <row r="33" spans="1:60" ht="22.5" outlineLevel="1" x14ac:dyDescent="0.2">
      <c r="A33" s="154">
        <v>22</v>
      </c>
      <c r="B33" s="160" t="s">
        <v>166</v>
      </c>
      <c r="C33" s="193" t="s">
        <v>167</v>
      </c>
      <c r="D33" s="162" t="s">
        <v>124</v>
      </c>
      <c r="E33" s="168">
        <v>24.146999999999998</v>
      </c>
      <c r="F33" s="170"/>
      <c r="G33" s="171">
        <f>ROUND(E33*F33,2)</f>
        <v>0</v>
      </c>
      <c r="H33" s="170"/>
      <c r="I33" s="171">
        <f>ROUND(E33*H33,2)</f>
        <v>0</v>
      </c>
      <c r="J33" s="170"/>
      <c r="K33" s="171">
        <f>ROUND(E33*J33,2)</f>
        <v>0</v>
      </c>
      <c r="L33" s="171">
        <v>21</v>
      </c>
      <c r="M33" s="171">
        <f>G33*(1+L33/100)</f>
        <v>0</v>
      </c>
      <c r="N33" s="163">
        <v>0.441</v>
      </c>
      <c r="O33" s="163">
        <f>ROUND(E33*N33,5)</f>
        <v>10.64883</v>
      </c>
      <c r="P33" s="163">
        <v>0</v>
      </c>
      <c r="Q33" s="163">
        <f>ROUND(E33*P33,5)</f>
        <v>0</v>
      </c>
      <c r="R33" s="163"/>
      <c r="S33" s="163"/>
      <c r="T33" s="164">
        <v>2.9000000000000001E-2</v>
      </c>
      <c r="U33" s="163">
        <f>ROUND(E33*T33,2)</f>
        <v>0.7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125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ht="22.5" outlineLevel="1" x14ac:dyDescent="0.2">
      <c r="A34" s="154">
        <v>23</v>
      </c>
      <c r="B34" s="160" t="s">
        <v>168</v>
      </c>
      <c r="C34" s="193" t="s">
        <v>169</v>
      </c>
      <c r="D34" s="162" t="s">
        <v>124</v>
      </c>
      <c r="E34" s="168">
        <v>24.146999999999998</v>
      </c>
      <c r="F34" s="170"/>
      <c r="G34" s="171">
        <f>ROUND(E34*F34,2)</f>
        <v>0</v>
      </c>
      <c r="H34" s="170"/>
      <c r="I34" s="171">
        <f>ROUND(E34*H34,2)</f>
        <v>0</v>
      </c>
      <c r="J34" s="170"/>
      <c r="K34" s="171">
        <f>ROUND(E34*J34,2)</f>
        <v>0</v>
      </c>
      <c r="L34" s="171">
        <v>21</v>
      </c>
      <c r="M34" s="171">
        <f>G34*(1+L34/100)</f>
        <v>0</v>
      </c>
      <c r="N34" s="163">
        <v>0</v>
      </c>
      <c r="O34" s="163">
        <f>ROUND(E34*N34,5)</f>
        <v>0</v>
      </c>
      <c r="P34" s="163">
        <v>0</v>
      </c>
      <c r="Q34" s="163">
        <f>ROUND(E34*P34,5)</f>
        <v>0</v>
      </c>
      <c r="R34" s="163"/>
      <c r="S34" s="163"/>
      <c r="T34" s="164">
        <v>0.115</v>
      </c>
      <c r="U34" s="163">
        <f>ROUND(E34*T34,2)</f>
        <v>2.78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125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ht="22.5" outlineLevel="1" x14ac:dyDescent="0.2">
      <c r="A35" s="154">
        <v>24</v>
      </c>
      <c r="B35" s="160" t="s">
        <v>170</v>
      </c>
      <c r="C35" s="193" t="s">
        <v>171</v>
      </c>
      <c r="D35" s="162" t="s">
        <v>124</v>
      </c>
      <c r="E35" s="168">
        <v>24.146999999999998</v>
      </c>
      <c r="F35" s="170"/>
      <c r="G35" s="171">
        <f>ROUND(E35*F35,2)</f>
        <v>0</v>
      </c>
      <c r="H35" s="170"/>
      <c r="I35" s="171">
        <f>ROUND(E35*H35,2)</f>
        <v>0</v>
      </c>
      <c r="J35" s="170"/>
      <c r="K35" s="171">
        <f>ROUND(E35*J35,2)</f>
        <v>0</v>
      </c>
      <c r="L35" s="171">
        <v>21</v>
      </c>
      <c r="M35" s="171">
        <f>G35*(1+L35/100)</f>
        <v>0</v>
      </c>
      <c r="N35" s="163">
        <v>7.3899999999999993E-2</v>
      </c>
      <c r="O35" s="163">
        <f>ROUND(E35*N35,5)</f>
        <v>1.7844599999999999</v>
      </c>
      <c r="P35" s="163">
        <v>0</v>
      </c>
      <c r="Q35" s="163">
        <f>ROUND(E35*P35,5)</f>
        <v>0</v>
      </c>
      <c r="R35" s="163"/>
      <c r="S35" s="163"/>
      <c r="T35" s="164">
        <v>0.47799999999999998</v>
      </c>
      <c r="U35" s="163">
        <f>ROUND(E35*T35,2)</f>
        <v>11.54</v>
      </c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125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ht="22.5" outlineLevel="1" x14ac:dyDescent="0.2">
      <c r="A36" s="154">
        <v>25</v>
      </c>
      <c r="B36" s="160" t="s">
        <v>172</v>
      </c>
      <c r="C36" s="193" t="s">
        <v>173</v>
      </c>
      <c r="D36" s="162" t="s">
        <v>160</v>
      </c>
      <c r="E36" s="168">
        <v>18.149999999999999</v>
      </c>
      <c r="F36" s="170"/>
      <c r="G36" s="171">
        <f>ROUND(E36*F36,2)</f>
        <v>0</v>
      </c>
      <c r="H36" s="170"/>
      <c r="I36" s="171">
        <f>ROUND(E36*H36,2)</f>
        <v>0</v>
      </c>
      <c r="J36" s="170"/>
      <c r="K36" s="171">
        <f>ROUND(E36*J36,2)</f>
        <v>0</v>
      </c>
      <c r="L36" s="171">
        <v>21</v>
      </c>
      <c r="M36" s="171">
        <f>G36*(1+L36/100)</f>
        <v>0</v>
      </c>
      <c r="N36" s="163">
        <v>3.6000000000000002E-4</v>
      </c>
      <c r="O36" s="163">
        <f>ROUND(E36*N36,5)</f>
        <v>6.5300000000000002E-3</v>
      </c>
      <c r="P36" s="163">
        <v>0</v>
      </c>
      <c r="Q36" s="163">
        <f>ROUND(E36*P36,5)</f>
        <v>0</v>
      </c>
      <c r="R36" s="163"/>
      <c r="S36" s="163"/>
      <c r="T36" s="164">
        <v>0.43</v>
      </c>
      <c r="U36" s="163">
        <f>ROUND(E36*T36,2)</f>
        <v>7.8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125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x14ac:dyDescent="0.2">
      <c r="A37" s="155" t="s">
        <v>120</v>
      </c>
      <c r="B37" s="161" t="s">
        <v>59</v>
      </c>
      <c r="C37" s="194" t="s">
        <v>60</v>
      </c>
      <c r="D37" s="165"/>
      <c r="E37" s="169"/>
      <c r="F37" s="172"/>
      <c r="G37" s="172">
        <f>SUMIF(AE38:AE38,"&lt;&gt;NOR",G38:G38)</f>
        <v>0</v>
      </c>
      <c r="H37" s="172"/>
      <c r="I37" s="172">
        <f>SUM(I38:I38)</f>
        <v>0</v>
      </c>
      <c r="J37" s="172"/>
      <c r="K37" s="172">
        <f>SUM(K38:K38)</f>
        <v>0</v>
      </c>
      <c r="L37" s="172"/>
      <c r="M37" s="172">
        <f>SUM(M38:M38)</f>
        <v>0</v>
      </c>
      <c r="N37" s="166"/>
      <c r="O37" s="166">
        <f>SUM(O38:O38)</f>
        <v>1.65672</v>
      </c>
      <c r="P37" s="166"/>
      <c r="Q37" s="166">
        <f>SUM(Q38:Q38)</f>
        <v>0</v>
      </c>
      <c r="R37" s="166"/>
      <c r="S37" s="166"/>
      <c r="T37" s="167"/>
      <c r="U37" s="166">
        <f>SUM(U38:U38)</f>
        <v>25.66</v>
      </c>
      <c r="AE37" t="s">
        <v>121</v>
      </c>
    </row>
    <row r="38" spans="1:60" ht="33.75" outlineLevel="1" x14ac:dyDescent="0.2">
      <c r="A38" s="154">
        <v>26</v>
      </c>
      <c r="B38" s="160" t="s">
        <v>174</v>
      </c>
      <c r="C38" s="193" t="s">
        <v>309</v>
      </c>
      <c r="D38" s="162" t="s">
        <v>124</v>
      </c>
      <c r="E38" s="168">
        <v>42.48</v>
      </c>
      <c r="F38" s="170"/>
      <c r="G38" s="171">
        <f>ROUND(E38*F38,2)</f>
        <v>0</v>
      </c>
      <c r="H38" s="170"/>
      <c r="I38" s="171">
        <f>ROUND(E38*H38,2)</f>
        <v>0</v>
      </c>
      <c r="J38" s="170"/>
      <c r="K38" s="171">
        <f>ROUND(E38*J38,2)</f>
        <v>0</v>
      </c>
      <c r="L38" s="171">
        <v>21</v>
      </c>
      <c r="M38" s="171">
        <f>G38*(1+L38/100)</f>
        <v>0</v>
      </c>
      <c r="N38" s="163">
        <v>3.9E-2</v>
      </c>
      <c r="O38" s="163">
        <f>ROUND(E38*N38,5)</f>
        <v>1.65672</v>
      </c>
      <c r="P38" s="163">
        <v>0</v>
      </c>
      <c r="Q38" s="163">
        <f>ROUND(E38*P38,5)</f>
        <v>0</v>
      </c>
      <c r="R38" s="163"/>
      <c r="S38" s="163"/>
      <c r="T38" s="164">
        <v>0.60399999999999998</v>
      </c>
      <c r="U38" s="163">
        <f>ROUND(E38*T38,2)</f>
        <v>25.66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125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x14ac:dyDescent="0.2">
      <c r="A39" s="155" t="s">
        <v>120</v>
      </c>
      <c r="B39" s="161" t="s">
        <v>61</v>
      </c>
      <c r="C39" s="194" t="s">
        <v>62</v>
      </c>
      <c r="D39" s="165"/>
      <c r="E39" s="169"/>
      <c r="F39" s="172"/>
      <c r="G39" s="172">
        <f>SUMIF(AE40:AE43,"&lt;&gt;NOR",G40:G43)</f>
        <v>0</v>
      </c>
      <c r="H39" s="172"/>
      <c r="I39" s="172">
        <f>SUM(I40:I43)</f>
        <v>0</v>
      </c>
      <c r="J39" s="172"/>
      <c r="K39" s="172">
        <f>SUM(K40:K43)</f>
        <v>0</v>
      </c>
      <c r="L39" s="172"/>
      <c r="M39" s="172">
        <f>SUM(M40:M43)</f>
        <v>0</v>
      </c>
      <c r="N39" s="166"/>
      <c r="O39" s="166">
        <f>SUM(O40:O43)</f>
        <v>6.0761900000000004</v>
      </c>
      <c r="P39" s="166"/>
      <c r="Q39" s="166">
        <f>SUM(Q40:Q43)</f>
        <v>0</v>
      </c>
      <c r="R39" s="166"/>
      <c r="S39" s="166"/>
      <c r="T39" s="167"/>
      <c r="U39" s="166">
        <f>SUM(U40:U43)</f>
        <v>237.59000000000003</v>
      </c>
      <c r="AE39" t="s">
        <v>121</v>
      </c>
    </row>
    <row r="40" spans="1:60" ht="22.5" outlineLevel="1" x14ac:dyDescent="0.2">
      <c r="A40" s="154">
        <v>27</v>
      </c>
      <c r="B40" s="160" t="s">
        <v>175</v>
      </c>
      <c r="C40" s="193" t="s">
        <v>310</v>
      </c>
      <c r="D40" s="162" t="s">
        <v>124</v>
      </c>
      <c r="E40" s="168">
        <v>136.697</v>
      </c>
      <c r="F40" s="170"/>
      <c r="G40" s="171">
        <f>ROUND(E40*F40,2)</f>
        <v>0</v>
      </c>
      <c r="H40" s="170"/>
      <c r="I40" s="171">
        <f>ROUND(E40*H40,2)</f>
        <v>0</v>
      </c>
      <c r="J40" s="170"/>
      <c r="K40" s="171">
        <f>ROUND(E40*J40,2)</f>
        <v>0</v>
      </c>
      <c r="L40" s="171">
        <v>21</v>
      </c>
      <c r="M40" s="171">
        <f>G40*(1+L40/100)</f>
        <v>0</v>
      </c>
      <c r="N40" s="163">
        <v>7.3699999999999998E-3</v>
      </c>
      <c r="O40" s="163">
        <f>ROUND(E40*N40,5)</f>
        <v>1.00746</v>
      </c>
      <c r="P40" s="163">
        <v>0</v>
      </c>
      <c r="Q40" s="163">
        <f>ROUND(E40*P40,5)</f>
        <v>0</v>
      </c>
      <c r="R40" s="163"/>
      <c r="S40" s="163"/>
      <c r="T40" s="164">
        <v>0.152</v>
      </c>
      <c r="U40" s="163">
        <f>ROUND(E40*T40,2)</f>
        <v>20.78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125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ht="22.5" outlineLevel="1" x14ac:dyDescent="0.2">
      <c r="A41" s="154">
        <v>28</v>
      </c>
      <c r="B41" s="160" t="s">
        <v>176</v>
      </c>
      <c r="C41" s="193" t="s">
        <v>311</v>
      </c>
      <c r="D41" s="162" t="s">
        <v>124</v>
      </c>
      <c r="E41" s="168">
        <v>136.697</v>
      </c>
      <c r="F41" s="170"/>
      <c r="G41" s="171">
        <f>ROUND(E41*F41,2)</f>
        <v>0</v>
      </c>
      <c r="H41" s="170"/>
      <c r="I41" s="171">
        <f>ROUND(E41*H41,2)</f>
        <v>0</v>
      </c>
      <c r="J41" s="170"/>
      <c r="K41" s="171">
        <f>ROUND(E41*J41,2)</f>
        <v>0</v>
      </c>
      <c r="L41" s="171">
        <v>21</v>
      </c>
      <c r="M41" s="171">
        <f>G41*(1+L41/100)</f>
        <v>0</v>
      </c>
      <c r="N41" s="163">
        <v>4.7299999999999998E-3</v>
      </c>
      <c r="O41" s="163">
        <f>ROUND(E41*N41,5)</f>
        <v>0.64658000000000004</v>
      </c>
      <c r="P41" s="163">
        <v>0</v>
      </c>
      <c r="Q41" s="163">
        <f>ROUND(E41*P41,5)</f>
        <v>0</v>
      </c>
      <c r="R41" s="163"/>
      <c r="S41" s="163"/>
      <c r="T41" s="164">
        <v>0.51500000000000001</v>
      </c>
      <c r="U41" s="163">
        <f>ROUND(E41*T41,2)</f>
        <v>70.400000000000006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125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ht="22.5" outlineLevel="1" x14ac:dyDescent="0.2">
      <c r="A42" s="154">
        <v>29</v>
      </c>
      <c r="B42" s="160" t="s">
        <v>177</v>
      </c>
      <c r="C42" s="193" t="s">
        <v>312</v>
      </c>
      <c r="D42" s="162" t="s">
        <v>124</v>
      </c>
      <c r="E42" s="168">
        <v>136.697</v>
      </c>
      <c r="F42" s="170"/>
      <c r="G42" s="171">
        <f>ROUND(E42*F42,2)</f>
        <v>0</v>
      </c>
      <c r="H42" s="170"/>
      <c r="I42" s="171">
        <f>ROUND(E42*H42,2)</f>
        <v>0</v>
      </c>
      <c r="J42" s="170"/>
      <c r="K42" s="171">
        <f>ROUND(E42*J42,2)</f>
        <v>0</v>
      </c>
      <c r="L42" s="171">
        <v>21</v>
      </c>
      <c r="M42" s="171">
        <f>G42*(1+L42/100)</f>
        <v>0</v>
      </c>
      <c r="N42" s="163">
        <v>2.5999999999999999E-2</v>
      </c>
      <c r="O42" s="163">
        <f>ROUND(E42*N42,5)</f>
        <v>3.5541200000000002</v>
      </c>
      <c r="P42" s="163">
        <v>0</v>
      </c>
      <c r="Q42" s="163">
        <f>ROUND(E42*P42,5)</f>
        <v>0</v>
      </c>
      <c r="R42" s="163"/>
      <c r="S42" s="163"/>
      <c r="T42" s="164">
        <v>0.75205</v>
      </c>
      <c r="U42" s="163">
        <f>ROUND(E42*T42,2)</f>
        <v>102.8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125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ht="22.5" outlineLevel="1" x14ac:dyDescent="0.2">
      <c r="A43" s="154">
        <v>30</v>
      </c>
      <c r="B43" s="160" t="s">
        <v>178</v>
      </c>
      <c r="C43" s="193" t="s">
        <v>179</v>
      </c>
      <c r="D43" s="162" t="s">
        <v>124</v>
      </c>
      <c r="E43" s="168">
        <v>136.697</v>
      </c>
      <c r="F43" s="170"/>
      <c r="G43" s="171">
        <f>ROUND(E43*F43,2)</f>
        <v>0</v>
      </c>
      <c r="H43" s="170"/>
      <c r="I43" s="171">
        <f>ROUND(E43*H43,2)</f>
        <v>0</v>
      </c>
      <c r="J43" s="170"/>
      <c r="K43" s="171">
        <f>ROUND(E43*J43,2)</f>
        <v>0</v>
      </c>
      <c r="L43" s="171">
        <v>21</v>
      </c>
      <c r="M43" s="171">
        <f>G43*(1+L43/100)</f>
        <v>0</v>
      </c>
      <c r="N43" s="163">
        <v>6.3499999999999997E-3</v>
      </c>
      <c r="O43" s="163">
        <f>ROUND(E43*N43,5)</f>
        <v>0.86802999999999997</v>
      </c>
      <c r="P43" s="163">
        <v>0</v>
      </c>
      <c r="Q43" s="163">
        <f>ROUND(E43*P43,5)</f>
        <v>0</v>
      </c>
      <c r="R43" s="163"/>
      <c r="S43" s="163"/>
      <c r="T43" s="164">
        <v>0.31900000000000001</v>
      </c>
      <c r="U43" s="163">
        <f>ROUND(E43*T43,2)</f>
        <v>43.61</v>
      </c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125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x14ac:dyDescent="0.2">
      <c r="A44" s="155" t="s">
        <v>120</v>
      </c>
      <c r="B44" s="161" t="s">
        <v>63</v>
      </c>
      <c r="C44" s="194" t="s">
        <v>64</v>
      </c>
      <c r="D44" s="165"/>
      <c r="E44" s="169"/>
      <c r="F44" s="172"/>
      <c r="G44" s="172">
        <f>SUMIF(AE45:AE47,"&lt;&gt;NOR",G45:G47)</f>
        <v>0</v>
      </c>
      <c r="H44" s="172"/>
      <c r="I44" s="172">
        <f>SUM(I45:I47)</f>
        <v>0</v>
      </c>
      <c r="J44" s="172"/>
      <c r="K44" s="172">
        <f>SUM(K45:K47)</f>
        <v>0</v>
      </c>
      <c r="L44" s="172"/>
      <c r="M44" s="172">
        <f>SUM(M45:M47)</f>
        <v>0</v>
      </c>
      <c r="N44" s="166"/>
      <c r="O44" s="166">
        <f>SUM(O45:O47)</f>
        <v>0.43984000000000001</v>
      </c>
      <c r="P44" s="166"/>
      <c r="Q44" s="166">
        <f>SUM(Q45:Q47)</f>
        <v>0</v>
      </c>
      <c r="R44" s="166"/>
      <c r="S44" s="166"/>
      <c r="T44" s="167"/>
      <c r="U44" s="166">
        <f>SUM(U45:U47)</f>
        <v>31.85</v>
      </c>
      <c r="AE44" t="s">
        <v>121</v>
      </c>
    </row>
    <row r="45" spans="1:60" ht="22.5" outlineLevel="1" x14ac:dyDescent="0.2">
      <c r="A45" s="154">
        <v>31</v>
      </c>
      <c r="B45" s="160" t="s">
        <v>180</v>
      </c>
      <c r="C45" s="193" t="s">
        <v>181</v>
      </c>
      <c r="D45" s="162" t="s">
        <v>124</v>
      </c>
      <c r="E45" s="168">
        <v>37.76</v>
      </c>
      <c r="F45" s="170"/>
      <c r="G45" s="171">
        <f>ROUND(E45*F45,2)</f>
        <v>0</v>
      </c>
      <c r="H45" s="170"/>
      <c r="I45" s="171">
        <f>ROUND(E45*H45,2)</f>
        <v>0</v>
      </c>
      <c r="J45" s="170"/>
      <c r="K45" s="171">
        <f>ROUND(E45*J45,2)</f>
        <v>0</v>
      </c>
      <c r="L45" s="171">
        <v>21</v>
      </c>
      <c r="M45" s="171">
        <f>G45*(1+L45/100)</f>
        <v>0</v>
      </c>
      <c r="N45" s="163">
        <v>8.0700000000000008E-3</v>
      </c>
      <c r="O45" s="163">
        <f>ROUND(E45*N45,5)</f>
        <v>0.30471999999999999</v>
      </c>
      <c r="P45" s="163">
        <v>0</v>
      </c>
      <c r="Q45" s="163">
        <f>ROUND(E45*P45,5)</f>
        <v>0</v>
      </c>
      <c r="R45" s="163"/>
      <c r="S45" s="163"/>
      <c r="T45" s="164">
        <v>0.49299999999999999</v>
      </c>
      <c r="U45" s="163">
        <f>ROUND(E45*T45,2)</f>
        <v>18.62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125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ht="33.75" outlineLevel="1" x14ac:dyDescent="0.2">
      <c r="A46" s="154">
        <v>32</v>
      </c>
      <c r="B46" s="160" t="s">
        <v>182</v>
      </c>
      <c r="C46" s="193" t="s">
        <v>313</v>
      </c>
      <c r="D46" s="162" t="s">
        <v>124</v>
      </c>
      <c r="E46" s="168">
        <v>7.08</v>
      </c>
      <c r="F46" s="170"/>
      <c r="G46" s="171">
        <f>ROUND(E46*F46,2)</f>
        <v>0</v>
      </c>
      <c r="H46" s="170"/>
      <c r="I46" s="171">
        <f>ROUND(E46*H46,2)</f>
        <v>0</v>
      </c>
      <c r="J46" s="170"/>
      <c r="K46" s="171">
        <f>ROUND(E46*J46,2)</f>
        <v>0</v>
      </c>
      <c r="L46" s="171">
        <v>21</v>
      </c>
      <c r="M46" s="171">
        <f>G46*(1+L46/100)</f>
        <v>0</v>
      </c>
      <c r="N46" s="163">
        <v>1.7129999999999999E-2</v>
      </c>
      <c r="O46" s="163">
        <f>ROUND(E46*N46,5)</f>
        <v>0.12128</v>
      </c>
      <c r="P46" s="163">
        <v>0</v>
      </c>
      <c r="Q46" s="163">
        <f>ROUND(E46*P46,5)</f>
        <v>0</v>
      </c>
      <c r="R46" s="163"/>
      <c r="S46" s="163"/>
      <c r="T46" s="164">
        <v>1.2558</v>
      </c>
      <c r="U46" s="163">
        <f>ROUND(E46*T46,2)</f>
        <v>8.89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125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ht="33.75" outlineLevel="1" x14ac:dyDescent="0.2">
      <c r="A47" s="154">
        <v>33</v>
      </c>
      <c r="B47" s="160" t="s">
        <v>183</v>
      </c>
      <c r="C47" s="193" t="s">
        <v>184</v>
      </c>
      <c r="D47" s="162" t="s">
        <v>160</v>
      </c>
      <c r="E47" s="168">
        <v>27.14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1">
        <f>G47*(1+L47/100)</f>
        <v>0</v>
      </c>
      <c r="N47" s="163">
        <v>5.1000000000000004E-4</v>
      </c>
      <c r="O47" s="163">
        <f>ROUND(E47*N47,5)</f>
        <v>1.384E-2</v>
      </c>
      <c r="P47" s="163">
        <v>0</v>
      </c>
      <c r="Q47" s="163">
        <f>ROUND(E47*P47,5)</f>
        <v>0</v>
      </c>
      <c r="R47" s="163"/>
      <c r="S47" s="163"/>
      <c r="T47" s="164">
        <v>0.16</v>
      </c>
      <c r="U47" s="163">
        <f>ROUND(E47*T47,2)</f>
        <v>4.34</v>
      </c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125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x14ac:dyDescent="0.2">
      <c r="A48" s="155" t="s">
        <v>120</v>
      </c>
      <c r="B48" s="161" t="s">
        <v>65</v>
      </c>
      <c r="C48" s="194" t="s">
        <v>66</v>
      </c>
      <c r="D48" s="165"/>
      <c r="E48" s="169"/>
      <c r="F48" s="172"/>
      <c r="G48" s="172">
        <f>SUMIF(AE49:AE55,"&lt;&gt;NOR",G49:G55)</f>
        <v>0</v>
      </c>
      <c r="H48" s="172"/>
      <c r="I48" s="172">
        <f>SUM(I49:I55)</f>
        <v>0</v>
      </c>
      <c r="J48" s="172"/>
      <c r="K48" s="172">
        <f>SUM(K49:K55)</f>
        <v>0</v>
      </c>
      <c r="L48" s="172"/>
      <c r="M48" s="172">
        <f>SUM(M49:M55)</f>
        <v>0</v>
      </c>
      <c r="N48" s="166"/>
      <c r="O48" s="166">
        <f>SUM(O49:O55)</f>
        <v>10.97242</v>
      </c>
      <c r="P48" s="166"/>
      <c r="Q48" s="166">
        <f>SUM(Q49:Q55)</f>
        <v>5.7595999999999998</v>
      </c>
      <c r="R48" s="166"/>
      <c r="S48" s="166"/>
      <c r="T48" s="167"/>
      <c r="U48" s="166">
        <f>SUM(U49:U55)</f>
        <v>65.850000000000009</v>
      </c>
      <c r="AE48" t="s">
        <v>121</v>
      </c>
    </row>
    <row r="49" spans="1:60" outlineLevel="1" x14ac:dyDescent="0.2">
      <c r="A49" s="154">
        <v>34</v>
      </c>
      <c r="B49" s="160" t="s">
        <v>185</v>
      </c>
      <c r="C49" s="193" t="s">
        <v>186</v>
      </c>
      <c r="D49" s="162" t="s">
        <v>160</v>
      </c>
      <c r="E49" s="168">
        <v>25.8</v>
      </c>
      <c r="F49" s="170"/>
      <c r="G49" s="171">
        <f t="shared" ref="G49:G55" si="14">ROUND(E49*F49,2)</f>
        <v>0</v>
      </c>
      <c r="H49" s="170"/>
      <c r="I49" s="171">
        <f t="shared" ref="I49:I55" si="15">ROUND(E49*H49,2)</f>
        <v>0</v>
      </c>
      <c r="J49" s="170"/>
      <c r="K49" s="171">
        <f t="shared" ref="K49:K55" si="16">ROUND(E49*J49,2)</f>
        <v>0</v>
      </c>
      <c r="L49" s="171">
        <v>21</v>
      </c>
      <c r="M49" s="171">
        <f t="shared" ref="M49:M55" si="17">G49*(1+L49/100)</f>
        <v>0</v>
      </c>
      <c r="N49" s="163">
        <v>0</v>
      </c>
      <c r="O49" s="163">
        <f t="shared" ref="O49:O55" si="18">ROUND(E49*N49,5)</f>
        <v>0</v>
      </c>
      <c r="P49" s="163">
        <v>0</v>
      </c>
      <c r="Q49" s="163">
        <f t="shared" ref="Q49:Q55" si="19">ROUND(E49*P49,5)</f>
        <v>0</v>
      </c>
      <c r="R49" s="163"/>
      <c r="S49" s="163"/>
      <c r="T49" s="164">
        <v>0.05</v>
      </c>
      <c r="U49" s="163">
        <f t="shared" ref="U49:U55" si="20">ROUND(E49*T49,2)</f>
        <v>1.29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125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54">
        <v>35</v>
      </c>
      <c r="B50" s="160" t="s">
        <v>187</v>
      </c>
      <c r="C50" s="193" t="s">
        <v>188</v>
      </c>
      <c r="D50" s="162" t="s">
        <v>160</v>
      </c>
      <c r="E50" s="168">
        <v>29.67</v>
      </c>
      <c r="F50" s="170"/>
      <c r="G50" s="171">
        <f t="shared" si="14"/>
        <v>0</v>
      </c>
      <c r="H50" s="170"/>
      <c r="I50" s="171">
        <f t="shared" si="15"/>
        <v>0</v>
      </c>
      <c r="J50" s="170"/>
      <c r="K50" s="171">
        <f t="shared" si="16"/>
        <v>0</v>
      </c>
      <c r="L50" s="171">
        <v>21</v>
      </c>
      <c r="M50" s="171">
        <f t="shared" si="17"/>
        <v>0</v>
      </c>
      <c r="N50" s="163">
        <v>8.0000000000000004E-4</v>
      </c>
      <c r="O50" s="163">
        <f t="shared" si="18"/>
        <v>2.3740000000000001E-2</v>
      </c>
      <c r="P50" s="163">
        <v>0</v>
      </c>
      <c r="Q50" s="163">
        <f t="shared" si="19"/>
        <v>0</v>
      </c>
      <c r="R50" s="163"/>
      <c r="S50" s="163"/>
      <c r="T50" s="164">
        <v>0</v>
      </c>
      <c r="U50" s="163">
        <f t="shared" si="20"/>
        <v>0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153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ht="22.5" outlineLevel="1" x14ac:dyDescent="0.2">
      <c r="A51" s="154">
        <v>36</v>
      </c>
      <c r="B51" s="160" t="s">
        <v>189</v>
      </c>
      <c r="C51" s="193" t="s">
        <v>190</v>
      </c>
      <c r="D51" s="162" t="s">
        <v>191</v>
      </c>
      <c r="E51" s="168">
        <v>3</v>
      </c>
      <c r="F51" s="170"/>
      <c r="G51" s="171">
        <f t="shared" si="14"/>
        <v>0</v>
      </c>
      <c r="H51" s="170"/>
      <c r="I51" s="171">
        <f t="shared" si="15"/>
        <v>0</v>
      </c>
      <c r="J51" s="170"/>
      <c r="K51" s="171">
        <f t="shared" si="16"/>
        <v>0</v>
      </c>
      <c r="L51" s="171">
        <v>21</v>
      </c>
      <c r="M51" s="171">
        <f t="shared" si="17"/>
        <v>0</v>
      </c>
      <c r="N51" s="163">
        <v>4.199E-2</v>
      </c>
      <c r="O51" s="163">
        <f t="shared" si="18"/>
        <v>0.12597</v>
      </c>
      <c r="P51" s="163">
        <v>0</v>
      </c>
      <c r="Q51" s="163">
        <f t="shared" si="19"/>
        <v>0</v>
      </c>
      <c r="R51" s="163"/>
      <c r="S51" s="163"/>
      <c r="T51" s="164">
        <v>1.2088699999999999</v>
      </c>
      <c r="U51" s="163">
        <f t="shared" si="20"/>
        <v>3.63</v>
      </c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125</v>
      </c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ht="22.5" outlineLevel="1" x14ac:dyDescent="0.2">
      <c r="A52" s="154">
        <v>37</v>
      </c>
      <c r="B52" s="160" t="s">
        <v>192</v>
      </c>
      <c r="C52" s="193" t="s">
        <v>193</v>
      </c>
      <c r="D52" s="162" t="s">
        <v>160</v>
      </c>
      <c r="E52" s="168">
        <v>7.25</v>
      </c>
      <c r="F52" s="170"/>
      <c r="G52" s="171">
        <f t="shared" si="14"/>
        <v>0</v>
      </c>
      <c r="H52" s="170"/>
      <c r="I52" s="171">
        <f t="shared" si="15"/>
        <v>0</v>
      </c>
      <c r="J52" s="170"/>
      <c r="K52" s="171">
        <f t="shared" si="16"/>
        <v>0</v>
      </c>
      <c r="L52" s="171">
        <v>21</v>
      </c>
      <c r="M52" s="171">
        <f t="shared" si="17"/>
        <v>0</v>
      </c>
      <c r="N52" s="163">
        <v>0.90935999999999995</v>
      </c>
      <c r="O52" s="163">
        <f t="shared" si="18"/>
        <v>6.5928599999999999</v>
      </c>
      <c r="P52" s="163">
        <v>0</v>
      </c>
      <c r="Q52" s="163">
        <f t="shared" si="19"/>
        <v>0</v>
      </c>
      <c r="R52" s="163"/>
      <c r="S52" s="163"/>
      <c r="T52" s="164">
        <v>6.4861700000000004</v>
      </c>
      <c r="U52" s="163">
        <f t="shared" si="20"/>
        <v>47.02</v>
      </c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194</v>
      </c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ht="22.5" outlineLevel="1" x14ac:dyDescent="0.2">
      <c r="A53" s="154">
        <v>38</v>
      </c>
      <c r="B53" s="160" t="s">
        <v>195</v>
      </c>
      <c r="C53" s="193" t="s">
        <v>196</v>
      </c>
      <c r="D53" s="162" t="s">
        <v>160</v>
      </c>
      <c r="E53" s="168">
        <v>5.95</v>
      </c>
      <c r="F53" s="170"/>
      <c r="G53" s="171">
        <f t="shared" si="14"/>
        <v>0</v>
      </c>
      <c r="H53" s="170"/>
      <c r="I53" s="171">
        <f t="shared" si="15"/>
        <v>0</v>
      </c>
      <c r="J53" s="170"/>
      <c r="K53" s="171">
        <f t="shared" si="16"/>
        <v>0</v>
      </c>
      <c r="L53" s="171">
        <v>21</v>
      </c>
      <c r="M53" s="171">
        <f t="shared" si="17"/>
        <v>0</v>
      </c>
      <c r="N53" s="163">
        <v>0.70109999999999995</v>
      </c>
      <c r="O53" s="163">
        <f t="shared" si="18"/>
        <v>4.1715499999999999</v>
      </c>
      <c r="P53" s="163">
        <v>0.96799999999999997</v>
      </c>
      <c r="Q53" s="163">
        <f t="shared" si="19"/>
        <v>5.7595999999999998</v>
      </c>
      <c r="R53" s="163"/>
      <c r="S53" s="163"/>
      <c r="T53" s="164">
        <v>1.76928</v>
      </c>
      <c r="U53" s="163">
        <f t="shared" si="20"/>
        <v>10.53</v>
      </c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194</v>
      </c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54">
        <v>39</v>
      </c>
      <c r="B54" s="160" t="s">
        <v>197</v>
      </c>
      <c r="C54" s="193" t="s">
        <v>198</v>
      </c>
      <c r="D54" s="162" t="s">
        <v>191</v>
      </c>
      <c r="E54" s="168">
        <v>1</v>
      </c>
      <c r="F54" s="170"/>
      <c r="G54" s="171">
        <f t="shared" si="14"/>
        <v>0</v>
      </c>
      <c r="H54" s="170"/>
      <c r="I54" s="171">
        <f t="shared" si="15"/>
        <v>0</v>
      </c>
      <c r="J54" s="170"/>
      <c r="K54" s="171">
        <f t="shared" si="16"/>
        <v>0</v>
      </c>
      <c r="L54" s="171">
        <v>21</v>
      </c>
      <c r="M54" s="171">
        <f t="shared" si="17"/>
        <v>0</v>
      </c>
      <c r="N54" s="163">
        <v>5.8299999999999998E-2</v>
      </c>
      <c r="O54" s="163">
        <f t="shared" si="18"/>
        <v>5.8299999999999998E-2</v>
      </c>
      <c r="P54" s="163">
        <v>0</v>
      </c>
      <c r="Q54" s="163">
        <f t="shared" si="19"/>
        <v>0</v>
      </c>
      <c r="R54" s="163"/>
      <c r="S54" s="163"/>
      <c r="T54" s="164">
        <v>2.9460000000000002</v>
      </c>
      <c r="U54" s="163">
        <f t="shared" si="20"/>
        <v>2.95</v>
      </c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125</v>
      </c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54">
        <v>40</v>
      </c>
      <c r="B55" s="160" t="s">
        <v>199</v>
      </c>
      <c r="C55" s="193" t="s">
        <v>200</v>
      </c>
      <c r="D55" s="162" t="s">
        <v>160</v>
      </c>
      <c r="E55" s="168">
        <v>7.25</v>
      </c>
      <c r="F55" s="170"/>
      <c r="G55" s="171">
        <f t="shared" si="14"/>
        <v>0</v>
      </c>
      <c r="H55" s="170"/>
      <c r="I55" s="171">
        <f t="shared" si="15"/>
        <v>0</v>
      </c>
      <c r="J55" s="170"/>
      <c r="K55" s="171">
        <f t="shared" si="16"/>
        <v>0</v>
      </c>
      <c r="L55" s="171">
        <v>21</v>
      </c>
      <c r="M55" s="171">
        <f t="shared" si="17"/>
        <v>0</v>
      </c>
      <c r="N55" s="163">
        <v>0</v>
      </c>
      <c r="O55" s="163">
        <f t="shared" si="18"/>
        <v>0</v>
      </c>
      <c r="P55" s="163">
        <v>0</v>
      </c>
      <c r="Q55" s="163">
        <f t="shared" si="19"/>
        <v>0</v>
      </c>
      <c r="R55" s="163"/>
      <c r="S55" s="163"/>
      <c r="T55" s="164">
        <v>5.8999999999999997E-2</v>
      </c>
      <c r="U55" s="163">
        <f t="shared" si="20"/>
        <v>0.43</v>
      </c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125</v>
      </c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x14ac:dyDescent="0.2">
      <c r="A56" s="155" t="s">
        <v>120</v>
      </c>
      <c r="B56" s="161" t="s">
        <v>67</v>
      </c>
      <c r="C56" s="194" t="s">
        <v>68</v>
      </c>
      <c r="D56" s="165"/>
      <c r="E56" s="169"/>
      <c r="F56" s="172"/>
      <c r="G56" s="172">
        <f>SUMIF(AE57:AE58,"&lt;&gt;NOR",G57:G58)</f>
        <v>0</v>
      </c>
      <c r="H56" s="172"/>
      <c r="I56" s="172">
        <f>SUM(I57:I58)</f>
        <v>0</v>
      </c>
      <c r="J56" s="172"/>
      <c r="K56" s="172">
        <f>SUM(K57:K58)</f>
        <v>0</v>
      </c>
      <c r="L56" s="172"/>
      <c r="M56" s="172">
        <f>SUM(M57:M58)</f>
        <v>0</v>
      </c>
      <c r="N56" s="166"/>
      <c r="O56" s="166">
        <f>SUM(O57:O58)</f>
        <v>0</v>
      </c>
      <c r="P56" s="166"/>
      <c r="Q56" s="166">
        <f>SUM(Q57:Q58)</f>
        <v>0</v>
      </c>
      <c r="R56" s="166"/>
      <c r="S56" s="166"/>
      <c r="T56" s="167"/>
      <c r="U56" s="166">
        <f>SUM(U57:U58)</f>
        <v>48</v>
      </c>
      <c r="AE56" t="s">
        <v>121</v>
      </c>
    </row>
    <row r="57" spans="1:60" ht="22.5" outlineLevel="1" x14ac:dyDescent="0.2">
      <c r="A57" s="154">
        <v>41</v>
      </c>
      <c r="B57" s="160" t="s">
        <v>201</v>
      </c>
      <c r="C57" s="193" t="s">
        <v>202</v>
      </c>
      <c r="D57" s="162" t="s">
        <v>203</v>
      </c>
      <c r="E57" s="168">
        <v>40</v>
      </c>
      <c r="F57" s="170"/>
      <c r="G57" s="171">
        <f>ROUND(E57*F57,2)</f>
        <v>0</v>
      </c>
      <c r="H57" s="170"/>
      <c r="I57" s="171">
        <f>ROUND(E57*H57,2)</f>
        <v>0</v>
      </c>
      <c r="J57" s="170"/>
      <c r="K57" s="171">
        <f>ROUND(E57*J57,2)</f>
        <v>0</v>
      </c>
      <c r="L57" s="171">
        <v>21</v>
      </c>
      <c r="M57" s="171">
        <f>G57*(1+L57/100)</f>
        <v>0</v>
      </c>
      <c r="N57" s="163">
        <v>0</v>
      </c>
      <c r="O57" s="163">
        <f>ROUND(E57*N57,5)</f>
        <v>0</v>
      </c>
      <c r="P57" s="163">
        <v>0</v>
      </c>
      <c r="Q57" s="163">
        <f>ROUND(E57*P57,5)</f>
        <v>0</v>
      </c>
      <c r="R57" s="163"/>
      <c r="S57" s="163"/>
      <c r="T57" s="164">
        <v>1</v>
      </c>
      <c r="U57" s="163">
        <f>ROUND(E57*T57,2)</f>
        <v>40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125</v>
      </c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ht="22.5" outlineLevel="1" x14ac:dyDescent="0.2">
      <c r="A58" s="154">
        <v>42</v>
      </c>
      <c r="B58" s="160" t="s">
        <v>204</v>
      </c>
      <c r="C58" s="193" t="s">
        <v>205</v>
      </c>
      <c r="D58" s="162" t="s">
        <v>203</v>
      </c>
      <c r="E58" s="168">
        <v>8</v>
      </c>
      <c r="F58" s="170"/>
      <c r="G58" s="171">
        <f>ROUND(E58*F58,2)</f>
        <v>0</v>
      </c>
      <c r="H58" s="170"/>
      <c r="I58" s="171">
        <f>ROUND(E58*H58,2)</f>
        <v>0</v>
      </c>
      <c r="J58" s="170"/>
      <c r="K58" s="171">
        <f>ROUND(E58*J58,2)</f>
        <v>0</v>
      </c>
      <c r="L58" s="171">
        <v>21</v>
      </c>
      <c r="M58" s="171">
        <f>G58*(1+L58/100)</f>
        <v>0</v>
      </c>
      <c r="N58" s="163">
        <v>0</v>
      </c>
      <c r="O58" s="163">
        <f>ROUND(E58*N58,5)</f>
        <v>0</v>
      </c>
      <c r="P58" s="163">
        <v>0</v>
      </c>
      <c r="Q58" s="163">
        <f>ROUND(E58*P58,5)</f>
        <v>0</v>
      </c>
      <c r="R58" s="163"/>
      <c r="S58" s="163"/>
      <c r="T58" s="164">
        <v>1</v>
      </c>
      <c r="U58" s="163">
        <f>ROUND(E58*T58,2)</f>
        <v>8</v>
      </c>
      <c r="V58" s="153"/>
      <c r="W58" s="153"/>
      <c r="X58" s="153"/>
      <c r="Y58" s="153"/>
      <c r="Z58" s="153"/>
      <c r="AA58" s="153"/>
      <c r="AB58" s="153"/>
      <c r="AC58" s="153"/>
      <c r="AD58" s="153"/>
      <c r="AE58" s="153" t="s">
        <v>125</v>
      </c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x14ac:dyDescent="0.2">
      <c r="A59" s="155" t="s">
        <v>120</v>
      </c>
      <c r="B59" s="161" t="s">
        <v>69</v>
      </c>
      <c r="C59" s="194" t="s">
        <v>70</v>
      </c>
      <c r="D59" s="165"/>
      <c r="E59" s="169"/>
      <c r="F59" s="172"/>
      <c r="G59" s="172">
        <f>SUMIF(AE60:AE60,"&lt;&gt;NOR",G60:G60)</f>
        <v>0</v>
      </c>
      <c r="H59" s="172"/>
      <c r="I59" s="172">
        <f>SUM(I60:I60)</f>
        <v>0</v>
      </c>
      <c r="J59" s="172"/>
      <c r="K59" s="172">
        <f>SUM(K60:K60)</f>
        <v>0</v>
      </c>
      <c r="L59" s="172"/>
      <c r="M59" s="172">
        <f>SUM(M60:M60)</f>
        <v>0</v>
      </c>
      <c r="N59" s="166"/>
      <c r="O59" s="166">
        <f>SUM(O60:O60)</f>
        <v>2.5699999999999998E-3</v>
      </c>
      <c r="P59" s="166"/>
      <c r="Q59" s="166">
        <f>SUM(Q60:Q60)</f>
        <v>0</v>
      </c>
      <c r="R59" s="166"/>
      <c r="S59" s="166"/>
      <c r="T59" s="167"/>
      <c r="U59" s="166">
        <f>SUM(U60:U60)</f>
        <v>19.8</v>
      </c>
      <c r="AE59" t="s">
        <v>121</v>
      </c>
    </row>
    <row r="60" spans="1:60" outlineLevel="1" x14ac:dyDescent="0.2">
      <c r="A60" s="154">
        <v>43</v>
      </c>
      <c r="B60" s="160" t="s">
        <v>206</v>
      </c>
      <c r="C60" s="193" t="s">
        <v>207</v>
      </c>
      <c r="D60" s="162" t="s">
        <v>124</v>
      </c>
      <c r="E60" s="168">
        <v>64.290000000000006</v>
      </c>
      <c r="F60" s="170"/>
      <c r="G60" s="171">
        <f>ROUND(E60*F60,2)</f>
        <v>0</v>
      </c>
      <c r="H60" s="170"/>
      <c r="I60" s="171">
        <f>ROUND(E60*H60,2)</f>
        <v>0</v>
      </c>
      <c r="J60" s="170"/>
      <c r="K60" s="171">
        <f>ROUND(E60*J60,2)</f>
        <v>0</v>
      </c>
      <c r="L60" s="171">
        <v>21</v>
      </c>
      <c r="M60" s="171">
        <f>G60*(1+L60/100)</f>
        <v>0</v>
      </c>
      <c r="N60" s="163">
        <v>4.0000000000000003E-5</v>
      </c>
      <c r="O60" s="163">
        <f>ROUND(E60*N60,5)</f>
        <v>2.5699999999999998E-3</v>
      </c>
      <c r="P60" s="163">
        <v>0</v>
      </c>
      <c r="Q60" s="163">
        <f>ROUND(E60*P60,5)</f>
        <v>0</v>
      </c>
      <c r="R60" s="163"/>
      <c r="S60" s="163"/>
      <c r="T60" s="164">
        <v>0.308</v>
      </c>
      <c r="U60" s="163">
        <f>ROUND(E60*T60,2)</f>
        <v>19.8</v>
      </c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125</v>
      </c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x14ac:dyDescent="0.2">
      <c r="A61" s="155" t="s">
        <v>120</v>
      </c>
      <c r="B61" s="161" t="s">
        <v>71</v>
      </c>
      <c r="C61" s="194" t="s">
        <v>72</v>
      </c>
      <c r="D61" s="165"/>
      <c r="E61" s="169"/>
      <c r="F61" s="172"/>
      <c r="G61" s="172">
        <f>SUMIF(AE62:AE63,"&lt;&gt;NOR",G62:G63)</f>
        <v>0</v>
      </c>
      <c r="H61" s="172"/>
      <c r="I61" s="172">
        <f>SUM(I62:I63)</f>
        <v>0</v>
      </c>
      <c r="J61" s="172"/>
      <c r="K61" s="172">
        <f>SUM(K62:K63)</f>
        <v>0</v>
      </c>
      <c r="L61" s="172"/>
      <c r="M61" s="172">
        <f>SUM(M62:M63)</f>
        <v>0</v>
      </c>
      <c r="N61" s="166"/>
      <c r="O61" s="166">
        <f>SUM(O62:O63)</f>
        <v>2.0559999999999998E-2</v>
      </c>
      <c r="P61" s="166"/>
      <c r="Q61" s="166">
        <f>SUM(Q62:Q63)</f>
        <v>8.2293200000000013</v>
      </c>
      <c r="R61" s="166"/>
      <c r="S61" s="166"/>
      <c r="T61" s="167"/>
      <c r="U61" s="166">
        <f>SUM(U62:U63)</f>
        <v>22.89</v>
      </c>
      <c r="AE61" t="s">
        <v>121</v>
      </c>
    </row>
    <row r="62" spans="1:60" ht="22.5" outlineLevel="1" x14ac:dyDescent="0.2">
      <c r="A62" s="154">
        <v>44</v>
      </c>
      <c r="B62" s="160" t="s">
        <v>208</v>
      </c>
      <c r="C62" s="193" t="s">
        <v>209</v>
      </c>
      <c r="D62" s="162" t="s">
        <v>124</v>
      </c>
      <c r="E62" s="168">
        <v>30.68</v>
      </c>
      <c r="F62" s="170"/>
      <c r="G62" s="171">
        <f>ROUND(E62*F62,2)</f>
        <v>0</v>
      </c>
      <c r="H62" s="170"/>
      <c r="I62" s="171">
        <f>ROUND(E62*H62,2)</f>
        <v>0</v>
      </c>
      <c r="J62" s="170"/>
      <c r="K62" s="171">
        <f>ROUND(E62*J62,2)</f>
        <v>0</v>
      </c>
      <c r="L62" s="171">
        <v>21</v>
      </c>
      <c r="M62" s="171">
        <f>G62*(1+L62/100)</f>
        <v>0</v>
      </c>
      <c r="N62" s="163">
        <v>6.7000000000000002E-4</v>
      </c>
      <c r="O62" s="163">
        <f>ROUND(E62*N62,5)</f>
        <v>2.0559999999999998E-2</v>
      </c>
      <c r="P62" s="163">
        <v>0.184</v>
      </c>
      <c r="Q62" s="163">
        <f>ROUND(E62*P62,5)</f>
        <v>5.6451200000000004</v>
      </c>
      <c r="R62" s="163"/>
      <c r="S62" s="163"/>
      <c r="T62" s="164">
        <v>0.22700000000000001</v>
      </c>
      <c r="U62" s="163">
        <f>ROUND(E62*T62,2)</f>
        <v>6.96</v>
      </c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125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ht="22.5" outlineLevel="1" x14ac:dyDescent="0.2">
      <c r="A63" s="154">
        <v>45</v>
      </c>
      <c r="B63" s="160" t="s">
        <v>210</v>
      </c>
      <c r="C63" s="193" t="s">
        <v>211</v>
      </c>
      <c r="D63" s="162" t="s">
        <v>124</v>
      </c>
      <c r="E63" s="168">
        <v>35.4</v>
      </c>
      <c r="F63" s="170"/>
      <c r="G63" s="171">
        <f>ROUND(E63*F63,2)</f>
        <v>0</v>
      </c>
      <c r="H63" s="170"/>
      <c r="I63" s="171">
        <f>ROUND(E63*H63,2)</f>
        <v>0</v>
      </c>
      <c r="J63" s="170"/>
      <c r="K63" s="171">
        <f>ROUND(E63*J63,2)</f>
        <v>0</v>
      </c>
      <c r="L63" s="171">
        <v>21</v>
      </c>
      <c r="M63" s="171">
        <f>G63*(1+L63/100)</f>
        <v>0</v>
      </c>
      <c r="N63" s="163">
        <v>0</v>
      </c>
      <c r="O63" s="163">
        <f>ROUND(E63*N63,5)</f>
        <v>0</v>
      </c>
      <c r="P63" s="163">
        <v>7.2999999999999995E-2</v>
      </c>
      <c r="Q63" s="163">
        <f>ROUND(E63*P63,5)</f>
        <v>2.5842000000000001</v>
      </c>
      <c r="R63" s="163"/>
      <c r="S63" s="163"/>
      <c r="T63" s="164">
        <v>0.45</v>
      </c>
      <c r="U63" s="163">
        <f>ROUND(E63*T63,2)</f>
        <v>15.93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125</v>
      </c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x14ac:dyDescent="0.2">
      <c r="A64" s="155" t="s">
        <v>120</v>
      </c>
      <c r="B64" s="161" t="s">
        <v>73</v>
      </c>
      <c r="C64" s="194" t="s">
        <v>74</v>
      </c>
      <c r="D64" s="165"/>
      <c r="E64" s="169"/>
      <c r="F64" s="172"/>
      <c r="G64" s="172">
        <f>SUMIF(AE65:AE73,"&lt;&gt;NOR",G65:G73)</f>
        <v>0</v>
      </c>
      <c r="H64" s="172"/>
      <c r="I64" s="172">
        <f>SUM(I65:I73)</f>
        <v>0</v>
      </c>
      <c r="J64" s="172"/>
      <c r="K64" s="172">
        <f>SUM(K65:K73)</f>
        <v>0</v>
      </c>
      <c r="L64" s="172"/>
      <c r="M64" s="172">
        <f>SUM(M65:M73)</f>
        <v>0</v>
      </c>
      <c r="N64" s="166"/>
      <c r="O64" s="166">
        <f>SUM(O65:O73)</f>
        <v>0</v>
      </c>
      <c r="P64" s="166"/>
      <c r="Q64" s="166">
        <f>SUM(Q65:Q73)</f>
        <v>8.6974199999999993</v>
      </c>
      <c r="R64" s="166"/>
      <c r="S64" s="166"/>
      <c r="T64" s="167"/>
      <c r="U64" s="166">
        <f>SUM(U65:U73)</f>
        <v>128.47</v>
      </c>
      <c r="AE64" t="s">
        <v>121</v>
      </c>
    </row>
    <row r="65" spans="1:60" ht="22.5" outlineLevel="1" x14ac:dyDescent="0.2">
      <c r="A65" s="154">
        <v>46</v>
      </c>
      <c r="B65" s="160" t="s">
        <v>212</v>
      </c>
      <c r="C65" s="193" t="s">
        <v>213</v>
      </c>
      <c r="D65" s="162" t="s">
        <v>124</v>
      </c>
      <c r="E65" s="168">
        <v>172.09700000000001</v>
      </c>
      <c r="F65" s="170"/>
      <c r="G65" s="171">
        <f t="shared" ref="G65:G73" si="21">ROUND(E65*F65,2)</f>
        <v>0</v>
      </c>
      <c r="H65" s="170"/>
      <c r="I65" s="171">
        <f t="shared" ref="I65:I73" si="22">ROUND(E65*H65,2)</f>
        <v>0</v>
      </c>
      <c r="J65" s="170"/>
      <c r="K65" s="171">
        <f t="shared" ref="K65:K73" si="23">ROUND(E65*J65,2)</f>
        <v>0</v>
      </c>
      <c r="L65" s="171">
        <v>21</v>
      </c>
      <c r="M65" s="171">
        <f t="shared" ref="M65:M73" si="24">G65*(1+L65/100)</f>
        <v>0</v>
      </c>
      <c r="N65" s="163">
        <v>0</v>
      </c>
      <c r="O65" s="163">
        <f t="shared" ref="O65:O73" si="25">ROUND(E65*N65,5)</f>
        <v>0</v>
      </c>
      <c r="P65" s="163">
        <v>1.4E-2</v>
      </c>
      <c r="Q65" s="163">
        <f t="shared" ref="Q65:Q73" si="26">ROUND(E65*P65,5)</f>
        <v>2.4093599999999999</v>
      </c>
      <c r="R65" s="163"/>
      <c r="S65" s="163"/>
      <c r="T65" s="164">
        <v>0.22</v>
      </c>
      <c r="U65" s="163">
        <f t="shared" ref="U65:U73" si="27">ROUND(E65*T65,2)</f>
        <v>37.86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125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ht="22.5" outlineLevel="1" x14ac:dyDescent="0.2">
      <c r="A66" s="154">
        <v>47</v>
      </c>
      <c r="B66" s="160" t="s">
        <v>214</v>
      </c>
      <c r="C66" s="193" t="s">
        <v>215</v>
      </c>
      <c r="D66" s="162" t="s">
        <v>124</v>
      </c>
      <c r="E66" s="168">
        <v>125.414</v>
      </c>
      <c r="F66" s="170"/>
      <c r="G66" s="171">
        <f t="shared" si="21"/>
        <v>0</v>
      </c>
      <c r="H66" s="170"/>
      <c r="I66" s="171">
        <f t="shared" si="22"/>
        <v>0</v>
      </c>
      <c r="J66" s="170"/>
      <c r="K66" s="171">
        <f t="shared" si="23"/>
        <v>0</v>
      </c>
      <c r="L66" s="171">
        <v>21</v>
      </c>
      <c r="M66" s="171">
        <f t="shared" si="24"/>
        <v>0</v>
      </c>
      <c r="N66" s="163">
        <v>0</v>
      </c>
      <c r="O66" s="163">
        <f t="shared" si="25"/>
        <v>0</v>
      </c>
      <c r="P66" s="163">
        <v>4.5999999999999999E-2</v>
      </c>
      <c r="Q66" s="163">
        <f t="shared" si="26"/>
        <v>5.7690400000000004</v>
      </c>
      <c r="R66" s="163"/>
      <c r="S66" s="163"/>
      <c r="T66" s="164">
        <v>0.26</v>
      </c>
      <c r="U66" s="163">
        <f t="shared" si="27"/>
        <v>32.61</v>
      </c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125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ht="22.5" outlineLevel="1" x14ac:dyDescent="0.2">
      <c r="A67" s="154">
        <v>48</v>
      </c>
      <c r="B67" s="160" t="s">
        <v>214</v>
      </c>
      <c r="C67" s="193" t="s">
        <v>216</v>
      </c>
      <c r="D67" s="162" t="s">
        <v>124</v>
      </c>
      <c r="E67" s="168">
        <v>11.282999999999999</v>
      </c>
      <c r="F67" s="170"/>
      <c r="G67" s="171">
        <f t="shared" si="21"/>
        <v>0</v>
      </c>
      <c r="H67" s="170"/>
      <c r="I67" s="171">
        <f t="shared" si="22"/>
        <v>0</v>
      </c>
      <c r="J67" s="170"/>
      <c r="K67" s="171">
        <f t="shared" si="23"/>
        <v>0</v>
      </c>
      <c r="L67" s="171">
        <v>21</v>
      </c>
      <c r="M67" s="171">
        <f t="shared" si="24"/>
        <v>0</v>
      </c>
      <c r="N67" s="163">
        <v>0</v>
      </c>
      <c r="O67" s="163">
        <f t="shared" si="25"/>
        <v>0</v>
      </c>
      <c r="P67" s="163">
        <v>4.5999999999999999E-2</v>
      </c>
      <c r="Q67" s="163">
        <f t="shared" si="26"/>
        <v>0.51902000000000004</v>
      </c>
      <c r="R67" s="163"/>
      <c r="S67" s="163"/>
      <c r="T67" s="164">
        <v>0.26</v>
      </c>
      <c r="U67" s="163">
        <f t="shared" si="27"/>
        <v>2.93</v>
      </c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125</v>
      </c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54">
        <v>49</v>
      </c>
      <c r="B68" s="160" t="s">
        <v>217</v>
      </c>
      <c r="C68" s="193" t="s">
        <v>218</v>
      </c>
      <c r="D68" s="162" t="s">
        <v>219</v>
      </c>
      <c r="E68" s="168">
        <v>22.297999999999998</v>
      </c>
      <c r="F68" s="170"/>
      <c r="G68" s="171">
        <f t="shared" si="21"/>
        <v>0</v>
      </c>
      <c r="H68" s="170"/>
      <c r="I68" s="171">
        <f t="shared" si="22"/>
        <v>0</v>
      </c>
      <c r="J68" s="170"/>
      <c r="K68" s="171">
        <f t="shared" si="23"/>
        <v>0</v>
      </c>
      <c r="L68" s="171">
        <v>21</v>
      </c>
      <c r="M68" s="171">
        <f t="shared" si="24"/>
        <v>0</v>
      </c>
      <c r="N68" s="163">
        <v>0</v>
      </c>
      <c r="O68" s="163">
        <f t="shared" si="25"/>
        <v>0</v>
      </c>
      <c r="P68" s="163">
        <v>0</v>
      </c>
      <c r="Q68" s="163">
        <f t="shared" si="26"/>
        <v>0</v>
      </c>
      <c r="R68" s="163"/>
      <c r="S68" s="163"/>
      <c r="T68" s="164">
        <v>0.93300000000000005</v>
      </c>
      <c r="U68" s="163">
        <f t="shared" si="27"/>
        <v>20.8</v>
      </c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125</v>
      </c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1" x14ac:dyDescent="0.2">
      <c r="A69" s="154">
        <v>50</v>
      </c>
      <c r="B69" s="160" t="s">
        <v>220</v>
      </c>
      <c r="C69" s="193" t="s">
        <v>221</v>
      </c>
      <c r="D69" s="162" t="s">
        <v>219</v>
      </c>
      <c r="E69" s="168">
        <v>22.297999999999998</v>
      </c>
      <c r="F69" s="170"/>
      <c r="G69" s="171">
        <f t="shared" si="21"/>
        <v>0</v>
      </c>
      <c r="H69" s="170"/>
      <c r="I69" s="171">
        <f t="shared" si="22"/>
        <v>0</v>
      </c>
      <c r="J69" s="170"/>
      <c r="K69" s="171">
        <f t="shared" si="23"/>
        <v>0</v>
      </c>
      <c r="L69" s="171">
        <v>21</v>
      </c>
      <c r="M69" s="171">
        <f t="shared" si="24"/>
        <v>0</v>
      </c>
      <c r="N69" s="163">
        <v>0</v>
      </c>
      <c r="O69" s="163">
        <f t="shared" si="25"/>
        <v>0</v>
      </c>
      <c r="P69" s="163">
        <v>0</v>
      </c>
      <c r="Q69" s="163">
        <f t="shared" si="26"/>
        <v>0</v>
      </c>
      <c r="R69" s="163"/>
      <c r="S69" s="163"/>
      <c r="T69" s="164">
        <v>0.94199999999999995</v>
      </c>
      <c r="U69" s="163">
        <f t="shared" si="27"/>
        <v>21</v>
      </c>
      <c r="V69" s="153"/>
      <c r="W69" s="153"/>
      <c r="X69" s="153"/>
      <c r="Y69" s="153"/>
      <c r="Z69" s="153"/>
      <c r="AA69" s="153"/>
      <c r="AB69" s="153"/>
      <c r="AC69" s="153"/>
      <c r="AD69" s="153"/>
      <c r="AE69" s="153" t="s">
        <v>125</v>
      </c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1" x14ac:dyDescent="0.2">
      <c r="A70" s="154">
        <v>51</v>
      </c>
      <c r="B70" s="160" t="s">
        <v>222</v>
      </c>
      <c r="C70" s="193" t="s">
        <v>223</v>
      </c>
      <c r="D70" s="162" t="s">
        <v>219</v>
      </c>
      <c r="E70" s="168">
        <v>22.297999999999998</v>
      </c>
      <c r="F70" s="170"/>
      <c r="G70" s="171">
        <f t="shared" si="21"/>
        <v>0</v>
      </c>
      <c r="H70" s="170"/>
      <c r="I70" s="171">
        <f t="shared" si="22"/>
        <v>0</v>
      </c>
      <c r="J70" s="170"/>
      <c r="K70" s="171">
        <f t="shared" si="23"/>
        <v>0</v>
      </c>
      <c r="L70" s="171">
        <v>21</v>
      </c>
      <c r="M70" s="171">
        <f t="shared" si="24"/>
        <v>0</v>
      </c>
      <c r="N70" s="163">
        <v>0</v>
      </c>
      <c r="O70" s="163">
        <f t="shared" si="25"/>
        <v>0</v>
      </c>
      <c r="P70" s="163">
        <v>0</v>
      </c>
      <c r="Q70" s="163">
        <f t="shared" si="26"/>
        <v>0</v>
      </c>
      <c r="R70" s="163"/>
      <c r="S70" s="163"/>
      <c r="T70" s="164">
        <v>0.105</v>
      </c>
      <c r="U70" s="163">
        <f t="shared" si="27"/>
        <v>2.34</v>
      </c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125</v>
      </c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54">
        <v>52</v>
      </c>
      <c r="B71" s="160" t="s">
        <v>224</v>
      </c>
      <c r="C71" s="193" t="s">
        <v>225</v>
      </c>
      <c r="D71" s="162" t="s">
        <v>219</v>
      </c>
      <c r="E71" s="168">
        <v>22.297999999999998</v>
      </c>
      <c r="F71" s="170"/>
      <c r="G71" s="171">
        <f t="shared" si="21"/>
        <v>0</v>
      </c>
      <c r="H71" s="170"/>
      <c r="I71" s="171">
        <f t="shared" si="22"/>
        <v>0</v>
      </c>
      <c r="J71" s="170"/>
      <c r="K71" s="171">
        <f t="shared" si="23"/>
        <v>0</v>
      </c>
      <c r="L71" s="171">
        <v>21</v>
      </c>
      <c r="M71" s="171">
        <f t="shared" si="24"/>
        <v>0</v>
      </c>
      <c r="N71" s="163">
        <v>0</v>
      </c>
      <c r="O71" s="163">
        <f t="shared" si="25"/>
        <v>0</v>
      </c>
      <c r="P71" s="163">
        <v>0</v>
      </c>
      <c r="Q71" s="163">
        <f t="shared" si="26"/>
        <v>0</v>
      </c>
      <c r="R71" s="163"/>
      <c r="S71" s="163"/>
      <c r="T71" s="164">
        <v>0.49</v>
      </c>
      <c r="U71" s="163">
        <f t="shared" si="27"/>
        <v>10.93</v>
      </c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125</v>
      </c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ht="22.5" outlineLevel="1" x14ac:dyDescent="0.2">
      <c r="A72" s="154">
        <v>53</v>
      </c>
      <c r="B72" s="160" t="s">
        <v>226</v>
      </c>
      <c r="C72" s="193" t="s">
        <v>227</v>
      </c>
      <c r="D72" s="162" t="s">
        <v>219</v>
      </c>
      <c r="E72" s="168">
        <v>222.98</v>
      </c>
      <c r="F72" s="170"/>
      <c r="G72" s="171">
        <f t="shared" si="21"/>
        <v>0</v>
      </c>
      <c r="H72" s="170"/>
      <c r="I72" s="171">
        <f t="shared" si="22"/>
        <v>0</v>
      </c>
      <c r="J72" s="170"/>
      <c r="K72" s="171">
        <f t="shared" si="23"/>
        <v>0</v>
      </c>
      <c r="L72" s="171">
        <v>21</v>
      </c>
      <c r="M72" s="171">
        <f t="shared" si="24"/>
        <v>0</v>
      </c>
      <c r="N72" s="163">
        <v>0</v>
      </c>
      <c r="O72" s="163">
        <f t="shared" si="25"/>
        <v>0</v>
      </c>
      <c r="P72" s="163">
        <v>0</v>
      </c>
      <c r="Q72" s="163">
        <f t="shared" si="26"/>
        <v>0</v>
      </c>
      <c r="R72" s="163"/>
      <c r="S72" s="163"/>
      <c r="T72" s="164">
        <v>0</v>
      </c>
      <c r="U72" s="163">
        <f t="shared" si="27"/>
        <v>0</v>
      </c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125</v>
      </c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54">
        <v>54</v>
      </c>
      <c r="B73" s="160" t="s">
        <v>228</v>
      </c>
      <c r="C73" s="193" t="s">
        <v>229</v>
      </c>
      <c r="D73" s="162" t="s">
        <v>219</v>
      </c>
      <c r="E73" s="168">
        <v>22.297999999999998</v>
      </c>
      <c r="F73" s="170"/>
      <c r="G73" s="171">
        <f t="shared" si="21"/>
        <v>0</v>
      </c>
      <c r="H73" s="170"/>
      <c r="I73" s="171">
        <f t="shared" si="22"/>
        <v>0</v>
      </c>
      <c r="J73" s="170"/>
      <c r="K73" s="171">
        <f t="shared" si="23"/>
        <v>0</v>
      </c>
      <c r="L73" s="171">
        <v>21</v>
      </c>
      <c r="M73" s="171">
        <f t="shared" si="24"/>
        <v>0</v>
      </c>
      <c r="N73" s="163">
        <v>0</v>
      </c>
      <c r="O73" s="163">
        <f t="shared" si="25"/>
        <v>0</v>
      </c>
      <c r="P73" s="163">
        <v>0</v>
      </c>
      <c r="Q73" s="163">
        <f t="shared" si="26"/>
        <v>0</v>
      </c>
      <c r="R73" s="163"/>
      <c r="S73" s="163"/>
      <c r="T73" s="164">
        <v>0</v>
      </c>
      <c r="U73" s="163">
        <f t="shared" si="27"/>
        <v>0</v>
      </c>
      <c r="V73" s="153"/>
      <c r="W73" s="153"/>
      <c r="X73" s="153"/>
      <c r="Y73" s="153"/>
      <c r="Z73" s="153"/>
      <c r="AA73" s="153"/>
      <c r="AB73" s="153"/>
      <c r="AC73" s="153"/>
      <c r="AD73" s="153"/>
      <c r="AE73" s="153" t="s">
        <v>125</v>
      </c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x14ac:dyDescent="0.2">
      <c r="A74" s="155" t="s">
        <v>120</v>
      </c>
      <c r="B74" s="161" t="s">
        <v>75</v>
      </c>
      <c r="C74" s="194" t="s">
        <v>76</v>
      </c>
      <c r="D74" s="165"/>
      <c r="E74" s="169"/>
      <c r="F74" s="172"/>
      <c r="G74" s="172">
        <f>SUMIF(AE75:AE75,"&lt;&gt;NOR",G75:G75)</f>
        <v>0</v>
      </c>
      <c r="H74" s="172"/>
      <c r="I74" s="172">
        <f>SUM(I75:I75)</f>
        <v>0</v>
      </c>
      <c r="J74" s="172"/>
      <c r="K74" s="172">
        <f>SUM(K75:K75)</f>
        <v>0</v>
      </c>
      <c r="L74" s="172"/>
      <c r="M74" s="172">
        <f>SUM(M75:M75)</f>
        <v>0</v>
      </c>
      <c r="N74" s="166"/>
      <c r="O74" s="166">
        <f>SUM(O75:O75)</f>
        <v>0</v>
      </c>
      <c r="P74" s="166"/>
      <c r="Q74" s="166">
        <f>SUM(Q75:Q75)</f>
        <v>0</v>
      </c>
      <c r="R74" s="166"/>
      <c r="S74" s="166"/>
      <c r="T74" s="167"/>
      <c r="U74" s="166">
        <f>SUM(U75:U75)</f>
        <v>49.26</v>
      </c>
      <c r="AE74" t="s">
        <v>121</v>
      </c>
    </row>
    <row r="75" spans="1:60" outlineLevel="1" x14ac:dyDescent="0.2">
      <c r="A75" s="154">
        <v>55</v>
      </c>
      <c r="B75" s="160" t="s">
        <v>230</v>
      </c>
      <c r="C75" s="193" t="s">
        <v>231</v>
      </c>
      <c r="D75" s="162" t="s">
        <v>219</v>
      </c>
      <c r="E75" s="168">
        <v>52.488999999999997</v>
      </c>
      <c r="F75" s="170"/>
      <c r="G75" s="171">
        <f>ROUND(E75*F75,2)</f>
        <v>0</v>
      </c>
      <c r="H75" s="170"/>
      <c r="I75" s="171">
        <f>ROUND(E75*H75,2)</f>
        <v>0</v>
      </c>
      <c r="J75" s="170"/>
      <c r="K75" s="171">
        <f>ROUND(E75*J75,2)</f>
        <v>0</v>
      </c>
      <c r="L75" s="171">
        <v>21</v>
      </c>
      <c r="M75" s="171">
        <f>G75*(1+L75/100)</f>
        <v>0</v>
      </c>
      <c r="N75" s="163">
        <v>0</v>
      </c>
      <c r="O75" s="163">
        <f>ROUND(E75*N75,5)</f>
        <v>0</v>
      </c>
      <c r="P75" s="163">
        <v>0</v>
      </c>
      <c r="Q75" s="163">
        <f>ROUND(E75*P75,5)</f>
        <v>0</v>
      </c>
      <c r="R75" s="163"/>
      <c r="S75" s="163"/>
      <c r="T75" s="164">
        <v>0.9385</v>
      </c>
      <c r="U75" s="163">
        <f>ROUND(E75*T75,2)</f>
        <v>49.26</v>
      </c>
      <c r="V75" s="153"/>
      <c r="W75" s="153"/>
      <c r="X75" s="153"/>
      <c r="Y75" s="153"/>
      <c r="Z75" s="153"/>
      <c r="AA75" s="153"/>
      <c r="AB75" s="153"/>
      <c r="AC75" s="153"/>
      <c r="AD75" s="153"/>
      <c r="AE75" s="153" t="s">
        <v>125</v>
      </c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x14ac:dyDescent="0.2">
      <c r="A76" s="155" t="s">
        <v>120</v>
      </c>
      <c r="B76" s="161" t="s">
        <v>77</v>
      </c>
      <c r="C76" s="194" t="s">
        <v>78</v>
      </c>
      <c r="D76" s="165"/>
      <c r="E76" s="169"/>
      <c r="F76" s="172"/>
      <c r="G76" s="172">
        <f>SUMIF(AE77:AE81,"&lt;&gt;NOR",G77:G81)</f>
        <v>0</v>
      </c>
      <c r="H76" s="172"/>
      <c r="I76" s="172">
        <f>SUM(I77:I81)</f>
        <v>0</v>
      </c>
      <c r="J76" s="172"/>
      <c r="K76" s="172">
        <f>SUM(K77:K81)</f>
        <v>0</v>
      </c>
      <c r="L76" s="172"/>
      <c r="M76" s="172">
        <f>SUM(M77:M81)</f>
        <v>0</v>
      </c>
      <c r="N76" s="166"/>
      <c r="O76" s="166">
        <f>SUM(O77:O81)</f>
        <v>0.41044999999999998</v>
      </c>
      <c r="P76" s="166"/>
      <c r="Q76" s="166">
        <f>SUM(Q77:Q81)</f>
        <v>0</v>
      </c>
      <c r="R76" s="166"/>
      <c r="S76" s="166"/>
      <c r="T76" s="167"/>
      <c r="U76" s="166">
        <f>SUM(U77:U81)</f>
        <v>49.46</v>
      </c>
      <c r="AE76" t="s">
        <v>121</v>
      </c>
    </row>
    <row r="77" spans="1:60" ht="22.5" outlineLevel="1" x14ac:dyDescent="0.2">
      <c r="A77" s="154">
        <v>56</v>
      </c>
      <c r="B77" s="160" t="s">
        <v>232</v>
      </c>
      <c r="C77" s="193" t="s">
        <v>233</v>
      </c>
      <c r="D77" s="162" t="s">
        <v>124</v>
      </c>
      <c r="E77" s="168">
        <v>61.743000000000002</v>
      </c>
      <c r="F77" s="170"/>
      <c r="G77" s="171">
        <f>ROUND(E77*F77,2)</f>
        <v>0</v>
      </c>
      <c r="H77" s="170"/>
      <c r="I77" s="171">
        <f>ROUND(E77*H77,2)</f>
        <v>0</v>
      </c>
      <c r="J77" s="170"/>
      <c r="K77" s="171">
        <f>ROUND(E77*J77,2)</f>
        <v>0</v>
      </c>
      <c r="L77" s="171">
        <v>21</v>
      </c>
      <c r="M77" s="171">
        <f>G77*(1+L77/100)</f>
        <v>0</v>
      </c>
      <c r="N77" s="163">
        <v>1.15E-3</v>
      </c>
      <c r="O77" s="163">
        <f>ROUND(E77*N77,5)</f>
        <v>7.0999999999999994E-2</v>
      </c>
      <c r="P77" s="163">
        <v>0</v>
      </c>
      <c r="Q77" s="163">
        <f>ROUND(E77*P77,5)</f>
        <v>0</v>
      </c>
      <c r="R77" s="163"/>
      <c r="S77" s="163"/>
      <c r="T77" s="164">
        <v>0.16</v>
      </c>
      <c r="U77" s="163">
        <f>ROUND(E77*T77,2)</f>
        <v>9.8800000000000008</v>
      </c>
      <c r="V77" s="153"/>
      <c r="W77" s="153"/>
      <c r="X77" s="153"/>
      <c r="Y77" s="153"/>
      <c r="Z77" s="153"/>
      <c r="AA77" s="153"/>
      <c r="AB77" s="153"/>
      <c r="AC77" s="153"/>
      <c r="AD77" s="153"/>
      <c r="AE77" s="153" t="s">
        <v>125</v>
      </c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ht="22.5" outlineLevel="1" x14ac:dyDescent="0.2">
      <c r="A78" s="154">
        <v>57</v>
      </c>
      <c r="B78" s="160" t="s">
        <v>234</v>
      </c>
      <c r="C78" s="193" t="s">
        <v>235</v>
      </c>
      <c r="D78" s="162" t="s">
        <v>160</v>
      </c>
      <c r="E78" s="168">
        <v>27.14</v>
      </c>
      <c r="F78" s="170"/>
      <c r="G78" s="171">
        <f>ROUND(E78*F78,2)</f>
        <v>0</v>
      </c>
      <c r="H78" s="170"/>
      <c r="I78" s="171">
        <f>ROUND(E78*H78,2)</f>
        <v>0</v>
      </c>
      <c r="J78" s="170"/>
      <c r="K78" s="171">
        <f>ROUND(E78*J78,2)</f>
        <v>0</v>
      </c>
      <c r="L78" s="171">
        <v>21</v>
      </c>
      <c r="M78" s="171">
        <f>G78*(1+L78/100)</f>
        <v>0</v>
      </c>
      <c r="N78" s="163">
        <v>3.3E-4</v>
      </c>
      <c r="O78" s="163">
        <f>ROUND(E78*N78,5)</f>
        <v>8.9599999999999992E-3</v>
      </c>
      <c r="P78" s="163">
        <v>0</v>
      </c>
      <c r="Q78" s="163">
        <f>ROUND(E78*P78,5)</f>
        <v>0</v>
      </c>
      <c r="R78" s="163"/>
      <c r="S78" s="163"/>
      <c r="T78" s="164">
        <v>0.1</v>
      </c>
      <c r="U78" s="163">
        <f>ROUND(E78*T78,2)</f>
        <v>2.71</v>
      </c>
      <c r="V78" s="153"/>
      <c r="W78" s="153"/>
      <c r="X78" s="153"/>
      <c r="Y78" s="153"/>
      <c r="Z78" s="153"/>
      <c r="AA78" s="153"/>
      <c r="AB78" s="153"/>
      <c r="AC78" s="153"/>
      <c r="AD78" s="153"/>
      <c r="AE78" s="153" t="s">
        <v>125</v>
      </c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ht="33.75" outlineLevel="1" x14ac:dyDescent="0.2">
      <c r="A79" s="154">
        <v>58</v>
      </c>
      <c r="B79" s="160" t="s">
        <v>236</v>
      </c>
      <c r="C79" s="193" t="s">
        <v>314</v>
      </c>
      <c r="D79" s="162" t="s">
        <v>124</v>
      </c>
      <c r="E79" s="168">
        <v>42.48</v>
      </c>
      <c r="F79" s="170"/>
      <c r="G79" s="171">
        <f>ROUND(E79*F79,2)</f>
        <v>0</v>
      </c>
      <c r="H79" s="170"/>
      <c r="I79" s="171">
        <f>ROUND(E79*H79,2)</f>
        <v>0</v>
      </c>
      <c r="J79" s="170"/>
      <c r="K79" s="171">
        <f>ROUND(E79*J79,2)</f>
        <v>0</v>
      </c>
      <c r="L79" s="171">
        <v>21</v>
      </c>
      <c r="M79" s="171">
        <f>G79*(1+L79/100)</f>
        <v>0</v>
      </c>
      <c r="N79" s="163">
        <v>3.15E-3</v>
      </c>
      <c r="O79" s="163">
        <f>ROUND(E79*N79,5)</f>
        <v>0.13381000000000001</v>
      </c>
      <c r="P79" s="163">
        <v>0</v>
      </c>
      <c r="Q79" s="163">
        <f>ROUND(E79*P79,5)</f>
        <v>0</v>
      </c>
      <c r="R79" s="163"/>
      <c r="S79" s="163"/>
      <c r="T79" s="164">
        <v>0.26</v>
      </c>
      <c r="U79" s="163">
        <f>ROUND(E79*T79,2)</f>
        <v>11.04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125</v>
      </c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ht="33.75" outlineLevel="1" x14ac:dyDescent="0.2">
      <c r="A80" s="154">
        <v>59</v>
      </c>
      <c r="B80" s="160" t="s">
        <v>237</v>
      </c>
      <c r="C80" s="193" t="s">
        <v>315</v>
      </c>
      <c r="D80" s="162" t="s">
        <v>124</v>
      </c>
      <c r="E80" s="168">
        <v>42.48</v>
      </c>
      <c r="F80" s="170"/>
      <c r="G80" s="171">
        <f>ROUND(E80*F80,2)</f>
        <v>0</v>
      </c>
      <c r="H80" s="170"/>
      <c r="I80" s="171">
        <f>ROUND(E80*H80,2)</f>
        <v>0</v>
      </c>
      <c r="J80" s="170"/>
      <c r="K80" s="171">
        <f>ROUND(E80*J80,2)</f>
        <v>0</v>
      </c>
      <c r="L80" s="171">
        <v>21</v>
      </c>
      <c r="M80" s="171">
        <f>G80*(1+L80/100)</f>
        <v>0</v>
      </c>
      <c r="N80" s="163">
        <v>4.6299999999999996E-3</v>
      </c>
      <c r="O80" s="163">
        <f>ROUND(E80*N80,5)</f>
        <v>0.19667999999999999</v>
      </c>
      <c r="P80" s="163">
        <v>0</v>
      </c>
      <c r="Q80" s="163">
        <f>ROUND(E80*P80,5)</f>
        <v>0</v>
      </c>
      <c r="R80" s="163"/>
      <c r="S80" s="163"/>
      <c r="T80" s="164">
        <v>0.59299999999999997</v>
      </c>
      <c r="U80" s="163">
        <f>ROUND(E80*T80,2)</f>
        <v>25.19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125</v>
      </c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>
        <v>60</v>
      </c>
      <c r="B81" s="160" t="s">
        <v>238</v>
      </c>
      <c r="C81" s="193" t="s">
        <v>239</v>
      </c>
      <c r="D81" s="162" t="s">
        <v>219</v>
      </c>
      <c r="E81" s="168">
        <v>0.41</v>
      </c>
      <c r="F81" s="170"/>
      <c r="G81" s="171">
        <f>ROUND(E81*F81,2)</f>
        <v>0</v>
      </c>
      <c r="H81" s="170"/>
      <c r="I81" s="171">
        <f>ROUND(E81*H81,2)</f>
        <v>0</v>
      </c>
      <c r="J81" s="170"/>
      <c r="K81" s="171">
        <f>ROUND(E81*J81,2)</f>
        <v>0</v>
      </c>
      <c r="L81" s="171">
        <v>21</v>
      </c>
      <c r="M81" s="171">
        <f>G81*(1+L81/100)</f>
        <v>0</v>
      </c>
      <c r="N81" s="163">
        <v>0</v>
      </c>
      <c r="O81" s="163">
        <f>ROUND(E81*N81,5)</f>
        <v>0</v>
      </c>
      <c r="P81" s="163">
        <v>0</v>
      </c>
      <c r="Q81" s="163">
        <f>ROUND(E81*P81,5)</f>
        <v>0</v>
      </c>
      <c r="R81" s="163"/>
      <c r="S81" s="163"/>
      <c r="T81" s="164">
        <v>1.5669999999999999</v>
      </c>
      <c r="U81" s="163">
        <f>ROUND(E81*T81,2)</f>
        <v>0.64</v>
      </c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125</v>
      </c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x14ac:dyDescent="0.2">
      <c r="A82" s="155" t="s">
        <v>120</v>
      </c>
      <c r="B82" s="161" t="s">
        <v>79</v>
      </c>
      <c r="C82" s="194" t="s">
        <v>80</v>
      </c>
      <c r="D82" s="165"/>
      <c r="E82" s="169"/>
      <c r="F82" s="172"/>
      <c r="G82" s="172">
        <f>SUMIF(AE83:AE89,"&lt;&gt;NOR",G83:G89)</f>
        <v>0</v>
      </c>
      <c r="H82" s="172"/>
      <c r="I82" s="172" t="e">
        <f>SUM(#REF!)</f>
        <v>#REF!</v>
      </c>
      <c r="J82" s="172"/>
      <c r="K82" s="172" t="e">
        <f>SUM(#REF!)</f>
        <v>#REF!</v>
      </c>
      <c r="L82" s="172"/>
      <c r="M82" s="172" t="e">
        <f>SUM(#REF!)</f>
        <v>#REF!</v>
      </c>
      <c r="N82" s="166"/>
      <c r="O82" s="166" t="e">
        <f>SUM(#REF!)</f>
        <v>#REF!</v>
      </c>
      <c r="P82" s="166"/>
      <c r="Q82" s="166" t="e">
        <f>SUM(#REF!)</f>
        <v>#REF!</v>
      </c>
      <c r="R82" s="166"/>
      <c r="S82" s="166"/>
      <c r="T82" s="167"/>
      <c r="U82" s="166" t="e">
        <f>SUM(#REF!)</f>
        <v>#REF!</v>
      </c>
      <c r="AE82" t="s">
        <v>121</v>
      </c>
    </row>
    <row r="83" spans="1:60" outlineLevel="1" x14ac:dyDescent="0.2">
      <c r="A83" s="154" t="s">
        <v>295</v>
      </c>
      <c r="B83" s="199">
        <v>72801</v>
      </c>
      <c r="C83" s="193" t="s">
        <v>316</v>
      </c>
      <c r="D83" s="162" t="s">
        <v>191</v>
      </c>
      <c r="E83" s="168">
        <v>1</v>
      </c>
      <c r="F83" s="170"/>
      <c r="G83" s="171">
        <f t="shared" ref="G83:G89" si="28">ROUND(E83*F83,2)</f>
        <v>0</v>
      </c>
      <c r="H83" s="170"/>
      <c r="I83" s="171"/>
      <c r="J83" s="170"/>
      <c r="K83" s="171"/>
      <c r="L83" s="171"/>
      <c r="M83" s="171"/>
      <c r="N83" s="163"/>
      <c r="O83" s="163"/>
      <c r="P83" s="163"/>
      <c r="Q83" s="163"/>
      <c r="R83" s="163"/>
      <c r="S83" s="163"/>
      <c r="T83" s="164"/>
      <c r="U83" s="16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54" t="s">
        <v>300</v>
      </c>
      <c r="B84" s="199">
        <v>72802</v>
      </c>
      <c r="C84" s="193" t="s">
        <v>302</v>
      </c>
      <c r="D84" s="162" t="s">
        <v>191</v>
      </c>
      <c r="E84" s="168">
        <v>1</v>
      </c>
      <c r="F84" s="170"/>
      <c r="G84" s="171">
        <f t="shared" si="28"/>
        <v>0</v>
      </c>
      <c r="H84" s="170"/>
      <c r="I84" s="171"/>
      <c r="J84" s="170"/>
      <c r="K84" s="171"/>
      <c r="L84" s="171"/>
      <c r="M84" s="171"/>
      <c r="N84" s="163"/>
      <c r="O84" s="163"/>
      <c r="P84" s="163"/>
      <c r="Q84" s="163"/>
      <c r="R84" s="163"/>
      <c r="S84" s="163"/>
      <c r="T84" s="164"/>
      <c r="U84" s="16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54" t="s">
        <v>301</v>
      </c>
      <c r="B85" s="199">
        <v>72803</v>
      </c>
      <c r="C85" s="193" t="s">
        <v>317</v>
      </c>
      <c r="D85" s="162" t="s">
        <v>191</v>
      </c>
      <c r="E85" s="168">
        <v>2</v>
      </c>
      <c r="F85" s="170"/>
      <c r="G85" s="171">
        <f t="shared" si="28"/>
        <v>0</v>
      </c>
      <c r="H85" s="170"/>
      <c r="I85" s="171"/>
      <c r="J85" s="170"/>
      <c r="K85" s="171"/>
      <c r="L85" s="171"/>
      <c r="M85" s="171"/>
      <c r="N85" s="163"/>
      <c r="O85" s="163"/>
      <c r="P85" s="163"/>
      <c r="Q85" s="163"/>
      <c r="R85" s="163"/>
      <c r="S85" s="163"/>
      <c r="T85" s="164"/>
      <c r="U85" s="16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1" x14ac:dyDescent="0.2">
      <c r="A86" s="154" t="s">
        <v>296</v>
      </c>
      <c r="B86" s="199">
        <v>72804</v>
      </c>
      <c r="C86" s="193" t="s">
        <v>303</v>
      </c>
      <c r="D86" s="162" t="s">
        <v>305</v>
      </c>
      <c r="E86" s="168">
        <v>1</v>
      </c>
      <c r="F86" s="170"/>
      <c r="G86" s="171">
        <f t="shared" si="28"/>
        <v>0</v>
      </c>
      <c r="H86" s="170"/>
      <c r="I86" s="171"/>
      <c r="J86" s="170"/>
      <c r="K86" s="171"/>
      <c r="L86" s="171"/>
      <c r="M86" s="171"/>
      <c r="N86" s="163"/>
      <c r="O86" s="163"/>
      <c r="P86" s="163"/>
      <c r="Q86" s="163"/>
      <c r="R86" s="163"/>
      <c r="S86" s="163"/>
      <c r="T86" s="164"/>
      <c r="U86" s="16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1" x14ac:dyDescent="0.2">
      <c r="A87" s="154" t="s">
        <v>297</v>
      </c>
      <c r="B87" s="199">
        <v>72805</v>
      </c>
      <c r="C87" s="193" t="s">
        <v>304</v>
      </c>
      <c r="D87" s="162" t="s">
        <v>305</v>
      </c>
      <c r="E87" s="168">
        <v>1</v>
      </c>
      <c r="F87" s="170"/>
      <c r="G87" s="171">
        <f t="shared" si="28"/>
        <v>0</v>
      </c>
      <c r="H87" s="170"/>
      <c r="I87" s="171"/>
      <c r="J87" s="170"/>
      <c r="K87" s="171"/>
      <c r="L87" s="171"/>
      <c r="M87" s="171"/>
      <c r="N87" s="163"/>
      <c r="O87" s="163"/>
      <c r="P87" s="163"/>
      <c r="Q87" s="163"/>
      <c r="R87" s="163"/>
      <c r="S87" s="163"/>
      <c r="T87" s="164"/>
      <c r="U87" s="16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">
      <c r="A88" s="154" t="s">
        <v>298</v>
      </c>
      <c r="B88" s="199">
        <v>72806</v>
      </c>
      <c r="C88" s="193" t="s">
        <v>306</v>
      </c>
      <c r="D88" s="162" t="s">
        <v>305</v>
      </c>
      <c r="E88" s="168">
        <v>1</v>
      </c>
      <c r="F88" s="170"/>
      <c r="G88" s="171">
        <f t="shared" si="28"/>
        <v>0</v>
      </c>
      <c r="H88" s="170"/>
      <c r="I88" s="171"/>
      <c r="J88" s="170"/>
      <c r="K88" s="171"/>
      <c r="L88" s="171"/>
      <c r="M88" s="171"/>
      <c r="N88" s="163"/>
      <c r="O88" s="163"/>
      <c r="P88" s="163"/>
      <c r="Q88" s="163"/>
      <c r="R88" s="163"/>
      <c r="S88" s="163"/>
      <c r="T88" s="164"/>
      <c r="U88" s="16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1" x14ac:dyDescent="0.2">
      <c r="A89" s="154" t="s">
        <v>299</v>
      </c>
      <c r="B89" s="199">
        <v>72807</v>
      </c>
      <c r="C89" s="193" t="s">
        <v>307</v>
      </c>
      <c r="D89" s="162" t="s">
        <v>305</v>
      </c>
      <c r="E89" s="168">
        <v>1</v>
      </c>
      <c r="F89" s="170"/>
      <c r="G89" s="171">
        <f t="shared" si="28"/>
        <v>0</v>
      </c>
      <c r="H89" s="170"/>
      <c r="I89" s="171"/>
      <c r="J89" s="170"/>
      <c r="K89" s="171"/>
      <c r="L89" s="171"/>
      <c r="M89" s="171"/>
      <c r="N89" s="163"/>
      <c r="O89" s="163"/>
      <c r="P89" s="163"/>
      <c r="Q89" s="163"/>
      <c r="R89" s="163"/>
      <c r="S89" s="163"/>
      <c r="T89" s="164"/>
      <c r="U89" s="16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x14ac:dyDescent="0.2">
      <c r="A90" s="155" t="s">
        <v>120</v>
      </c>
      <c r="B90" s="161" t="s">
        <v>81</v>
      </c>
      <c r="C90" s="194" t="s">
        <v>82</v>
      </c>
      <c r="D90" s="165"/>
      <c r="E90" s="169"/>
      <c r="F90" s="172"/>
      <c r="G90" s="172">
        <f>SUMIF(AE91:AE96,"&lt;&gt;NOR",G91:G96)</f>
        <v>0</v>
      </c>
      <c r="H90" s="172"/>
      <c r="I90" s="172">
        <f>SUM(I91:I96)</f>
        <v>0</v>
      </c>
      <c r="J90" s="172"/>
      <c r="K90" s="172">
        <f>SUM(K91:K96)</f>
        <v>0</v>
      </c>
      <c r="L90" s="172"/>
      <c r="M90" s="172">
        <f>SUM(M91:M96)</f>
        <v>0</v>
      </c>
      <c r="N90" s="166"/>
      <c r="O90" s="166">
        <f>SUM(O91:O96)</f>
        <v>0</v>
      </c>
      <c r="P90" s="166"/>
      <c r="Q90" s="166">
        <f>SUM(Q91:Q96)</f>
        <v>0.55835000000000001</v>
      </c>
      <c r="R90" s="166"/>
      <c r="S90" s="166"/>
      <c r="T90" s="167"/>
      <c r="U90" s="166">
        <f>SUM(U91:U96)</f>
        <v>8.77</v>
      </c>
      <c r="AE90" t="s">
        <v>121</v>
      </c>
    </row>
    <row r="91" spans="1:60" outlineLevel="1" x14ac:dyDescent="0.2">
      <c r="A91" s="154">
        <v>62</v>
      </c>
      <c r="B91" s="160" t="s">
        <v>240</v>
      </c>
      <c r="C91" s="193" t="s">
        <v>241</v>
      </c>
      <c r="D91" s="162" t="s">
        <v>124</v>
      </c>
      <c r="E91" s="168">
        <v>23.46</v>
      </c>
      <c r="F91" s="170"/>
      <c r="G91" s="171">
        <f t="shared" ref="G91:G96" si="29">ROUND(E91*F91,2)</f>
        <v>0</v>
      </c>
      <c r="H91" s="170"/>
      <c r="I91" s="171">
        <f t="shared" ref="I91:I96" si="30">ROUND(E91*H91,2)</f>
        <v>0</v>
      </c>
      <c r="J91" s="170"/>
      <c r="K91" s="171">
        <f t="shared" ref="K91:K96" si="31">ROUND(E91*J91,2)</f>
        <v>0</v>
      </c>
      <c r="L91" s="171">
        <v>21</v>
      </c>
      <c r="M91" s="171">
        <f t="shared" ref="M91:M96" si="32">G91*(1+L91/100)</f>
        <v>0</v>
      </c>
      <c r="N91" s="163">
        <v>0</v>
      </c>
      <c r="O91" s="163">
        <f t="shared" ref="O91:O96" si="33">ROUND(E91*N91,5)</f>
        <v>0</v>
      </c>
      <c r="P91" s="163">
        <v>0</v>
      </c>
      <c r="Q91" s="163">
        <f t="shared" ref="Q91:Q96" si="34">ROUND(E91*P91,5)</f>
        <v>0</v>
      </c>
      <c r="R91" s="163"/>
      <c r="S91" s="163"/>
      <c r="T91" s="164">
        <v>5.1999999999999998E-2</v>
      </c>
      <c r="U91" s="163">
        <f t="shared" ref="U91:U96" si="35">ROUND(E91*T91,2)</f>
        <v>1.22</v>
      </c>
      <c r="V91" s="153"/>
      <c r="W91" s="153"/>
      <c r="X91" s="153"/>
      <c r="Y91" s="153"/>
      <c r="Z91" s="153"/>
      <c r="AA91" s="153"/>
      <c r="AB91" s="153"/>
      <c r="AC91" s="153"/>
      <c r="AD91" s="153"/>
      <c r="AE91" s="153" t="s">
        <v>125</v>
      </c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1" x14ac:dyDescent="0.2">
      <c r="A92" s="154">
        <v>63</v>
      </c>
      <c r="B92" s="160" t="s">
        <v>242</v>
      </c>
      <c r="C92" s="193" t="s">
        <v>243</v>
      </c>
      <c r="D92" s="162" t="s">
        <v>124</v>
      </c>
      <c r="E92" s="168">
        <v>23.46</v>
      </c>
      <c r="F92" s="170"/>
      <c r="G92" s="171">
        <f t="shared" si="29"/>
        <v>0</v>
      </c>
      <c r="H92" s="170"/>
      <c r="I92" s="171">
        <f t="shared" si="30"/>
        <v>0</v>
      </c>
      <c r="J92" s="170"/>
      <c r="K92" s="171">
        <f t="shared" si="31"/>
        <v>0</v>
      </c>
      <c r="L92" s="171">
        <v>21</v>
      </c>
      <c r="M92" s="171">
        <f t="shared" si="32"/>
        <v>0</v>
      </c>
      <c r="N92" s="163">
        <v>0</v>
      </c>
      <c r="O92" s="163">
        <f t="shared" si="33"/>
        <v>0</v>
      </c>
      <c r="P92" s="163">
        <v>2.3800000000000002E-2</v>
      </c>
      <c r="Q92" s="163">
        <f t="shared" si="34"/>
        <v>0.55835000000000001</v>
      </c>
      <c r="R92" s="163"/>
      <c r="S92" s="163"/>
      <c r="T92" s="164">
        <v>8.2000000000000003E-2</v>
      </c>
      <c r="U92" s="163">
        <f t="shared" si="35"/>
        <v>1.92</v>
      </c>
      <c r="V92" s="153"/>
      <c r="W92" s="153"/>
      <c r="X92" s="153"/>
      <c r="Y92" s="153"/>
      <c r="Z92" s="153"/>
      <c r="AA92" s="153"/>
      <c r="AB92" s="153"/>
      <c r="AC92" s="153"/>
      <c r="AD92" s="153"/>
      <c r="AE92" s="153" t="s">
        <v>125</v>
      </c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ht="22.5" outlineLevel="1" x14ac:dyDescent="0.2">
      <c r="A93" s="154">
        <v>64</v>
      </c>
      <c r="B93" s="160" t="s">
        <v>244</v>
      </c>
      <c r="C93" s="193" t="s">
        <v>245</v>
      </c>
      <c r="D93" s="162" t="s">
        <v>219</v>
      </c>
      <c r="E93" s="168">
        <v>0.88400000000000001</v>
      </c>
      <c r="F93" s="170"/>
      <c r="G93" s="171">
        <f t="shared" si="29"/>
        <v>0</v>
      </c>
      <c r="H93" s="170"/>
      <c r="I93" s="171">
        <f t="shared" si="30"/>
        <v>0</v>
      </c>
      <c r="J93" s="170"/>
      <c r="K93" s="171">
        <f t="shared" si="31"/>
        <v>0</v>
      </c>
      <c r="L93" s="171">
        <v>21</v>
      </c>
      <c r="M93" s="171">
        <f t="shared" si="32"/>
        <v>0</v>
      </c>
      <c r="N93" s="163">
        <v>0</v>
      </c>
      <c r="O93" s="163">
        <f t="shared" si="33"/>
        <v>0</v>
      </c>
      <c r="P93" s="163">
        <v>0</v>
      </c>
      <c r="Q93" s="163">
        <f t="shared" si="34"/>
        <v>0</v>
      </c>
      <c r="R93" s="163"/>
      <c r="S93" s="163"/>
      <c r="T93" s="164">
        <v>3.0739999999999998</v>
      </c>
      <c r="U93" s="163">
        <f t="shared" si="35"/>
        <v>2.72</v>
      </c>
      <c r="V93" s="153"/>
      <c r="W93" s="153"/>
      <c r="X93" s="153"/>
      <c r="Y93" s="153"/>
      <c r="Z93" s="153"/>
      <c r="AA93" s="153"/>
      <c r="AB93" s="153"/>
      <c r="AC93" s="153"/>
      <c r="AD93" s="153"/>
      <c r="AE93" s="153" t="s">
        <v>125</v>
      </c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54">
        <v>65</v>
      </c>
      <c r="B94" s="160" t="s">
        <v>246</v>
      </c>
      <c r="C94" s="193" t="s">
        <v>247</v>
      </c>
      <c r="D94" s="162" t="s">
        <v>124</v>
      </c>
      <c r="E94" s="168">
        <v>23.46</v>
      </c>
      <c r="F94" s="170"/>
      <c r="G94" s="171">
        <f t="shared" si="29"/>
        <v>0</v>
      </c>
      <c r="H94" s="170"/>
      <c r="I94" s="171">
        <f t="shared" si="30"/>
        <v>0</v>
      </c>
      <c r="J94" s="170"/>
      <c r="K94" s="171">
        <f t="shared" si="31"/>
        <v>0</v>
      </c>
      <c r="L94" s="171">
        <v>21</v>
      </c>
      <c r="M94" s="171">
        <f t="shared" si="32"/>
        <v>0</v>
      </c>
      <c r="N94" s="163">
        <v>0</v>
      </c>
      <c r="O94" s="163">
        <f t="shared" si="33"/>
        <v>0</v>
      </c>
      <c r="P94" s="163">
        <v>0</v>
      </c>
      <c r="Q94" s="163">
        <f t="shared" si="34"/>
        <v>0</v>
      </c>
      <c r="R94" s="163"/>
      <c r="S94" s="163"/>
      <c r="T94" s="164">
        <v>3.1E-2</v>
      </c>
      <c r="U94" s="163">
        <f t="shared" si="35"/>
        <v>0.73</v>
      </c>
      <c r="V94" s="153"/>
      <c r="W94" s="153"/>
      <c r="X94" s="153"/>
      <c r="Y94" s="153"/>
      <c r="Z94" s="153"/>
      <c r="AA94" s="153"/>
      <c r="AB94" s="153"/>
      <c r="AC94" s="153"/>
      <c r="AD94" s="153"/>
      <c r="AE94" s="153" t="s">
        <v>125</v>
      </c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54">
        <v>66</v>
      </c>
      <c r="B95" s="160" t="s">
        <v>248</v>
      </c>
      <c r="C95" s="193" t="s">
        <v>249</v>
      </c>
      <c r="D95" s="162" t="s">
        <v>124</v>
      </c>
      <c r="E95" s="168">
        <v>23.46</v>
      </c>
      <c r="F95" s="170"/>
      <c r="G95" s="171">
        <f t="shared" si="29"/>
        <v>0</v>
      </c>
      <c r="H95" s="170"/>
      <c r="I95" s="171">
        <f t="shared" si="30"/>
        <v>0</v>
      </c>
      <c r="J95" s="170"/>
      <c r="K95" s="171">
        <f t="shared" si="31"/>
        <v>0</v>
      </c>
      <c r="L95" s="171">
        <v>21</v>
      </c>
      <c r="M95" s="171">
        <f t="shared" si="32"/>
        <v>0</v>
      </c>
      <c r="N95" s="163">
        <v>0</v>
      </c>
      <c r="O95" s="163">
        <f t="shared" si="33"/>
        <v>0</v>
      </c>
      <c r="P95" s="163">
        <v>0</v>
      </c>
      <c r="Q95" s="163">
        <f t="shared" si="34"/>
        <v>0</v>
      </c>
      <c r="R95" s="163"/>
      <c r="S95" s="163"/>
      <c r="T95" s="164">
        <v>6.2E-2</v>
      </c>
      <c r="U95" s="163">
        <f t="shared" si="35"/>
        <v>1.45</v>
      </c>
      <c r="V95" s="153"/>
      <c r="W95" s="153"/>
      <c r="X95" s="153"/>
      <c r="Y95" s="153"/>
      <c r="Z95" s="153"/>
      <c r="AA95" s="153"/>
      <c r="AB95" s="153"/>
      <c r="AC95" s="153"/>
      <c r="AD95" s="153"/>
      <c r="AE95" s="153" t="s">
        <v>125</v>
      </c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1" x14ac:dyDescent="0.2">
      <c r="A96" s="154">
        <v>67</v>
      </c>
      <c r="B96" s="160" t="s">
        <v>250</v>
      </c>
      <c r="C96" s="193" t="s">
        <v>251</v>
      </c>
      <c r="D96" s="162" t="s">
        <v>124</v>
      </c>
      <c r="E96" s="168">
        <v>23.46</v>
      </c>
      <c r="F96" s="170"/>
      <c r="G96" s="171">
        <f t="shared" si="29"/>
        <v>0</v>
      </c>
      <c r="H96" s="170"/>
      <c r="I96" s="171">
        <f t="shared" si="30"/>
        <v>0</v>
      </c>
      <c r="J96" s="170"/>
      <c r="K96" s="171">
        <f t="shared" si="31"/>
        <v>0</v>
      </c>
      <c r="L96" s="171">
        <v>21</v>
      </c>
      <c r="M96" s="171">
        <f t="shared" si="32"/>
        <v>0</v>
      </c>
      <c r="N96" s="163">
        <v>0</v>
      </c>
      <c r="O96" s="163">
        <f t="shared" si="33"/>
        <v>0</v>
      </c>
      <c r="P96" s="163">
        <v>0</v>
      </c>
      <c r="Q96" s="163">
        <f t="shared" si="34"/>
        <v>0</v>
      </c>
      <c r="R96" s="163"/>
      <c r="S96" s="163"/>
      <c r="T96" s="164">
        <v>3.1E-2</v>
      </c>
      <c r="U96" s="163">
        <f t="shared" si="35"/>
        <v>0.73</v>
      </c>
      <c r="V96" s="153"/>
      <c r="W96" s="153"/>
      <c r="X96" s="153"/>
      <c r="Y96" s="153"/>
      <c r="Z96" s="153"/>
      <c r="AA96" s="153"/>
      <c r="AB96" s="153"/>
      <c r="AC96" s="153"/>
      <c r="AD96" s="153"/>
      <c r="AE96" s="153" t="s">
        <v>125</v>
      </c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x14ac:dyDescent="0.2">
      <c r="A97" s="155" t="s">
        <v>120</v>
      </c>
      <c r="B97" s="161" t="s">
        <v>83</v>
      </c>
      <c r="C97" s="194" t="s">
        <v>84</v>
      </c>
      <c r="D97" s="165"/>
      <c r="E97" s="169"/>
      <c r="F97" s="172"/>
      <c r="G97" s="172">
        <f>SUMIF(AE98:AE105,"&lt;&gt;NOR",G98:G105)</f>
        <v>0</v>
      </c>
      <c r="H97" s="172"/>
      <c r="I97" s="172">
        <f>SUM(I98:I105)</f>
        <v>0</v>
      </c>
      <c r="J97" s="172"/>
      <c r="K97" s="172">
        <f>SUM(K98:K105)</f>
        <v>0</v>
      </c>
      <c r="L97" s="172"/>
      <c r="M97" s="172">
        <f>SUM(M98:M105)</f>
        <v>0</v>
      </c>
      <c r="N97" s="166"/>
      <c r="O97" s="166">
        <f>SUM(O98:O105)</f>
        <v>0.71070999999999995</v>
      </c>
      <c r="P97" s="166"/>
      <c r="Q97" s="166">
        <f>SUM(Q98:Q105)</f>
        <v>6.0560000000000003E-2</v>
      </c>
      <c r="R97" s="166"/>
      <c r="S97" s="166"/>
      <c r="T97" s="167"/>
      <c r="U97" s="166">
        <f>SUM(U98:U105)</f>
        <v>63.71</v>
      </c>
      <c r="AE97" t="s">
        <v>121</v>
      </c>
    </row>
    <row r="98" spans="1:60" ht="22.5" outlineLevel="1" x14ac:dyDescent="0.2">
      <c r="A98" s="154">
        <v>68</v>
      </c>
      <c r="B98" s="160" t="s">
        <v>252</v>
      </c>
      <c r="C98" s="193" t="s">
        <v>253</v>
      </c>
      <c r="D98" s="162" t="s">
        <v>160</v>
      </c>
      <c r="E98" s="168">
        <v>53.35</v>
      </c>
      <c r="F98" s="170"/>
      <c r="G98" s="171">
        <f t="shared" ref="G98:G105" si="36">ROUND(E98*F98,2)</f>
        <v>0</v>
      </c>
      <c r="H98" s="170"/>
      <c r="I98" s="171">
        <f t="shared" ref="I98:I105" si="37">ROUND(E98*H98,2)</f>
        <v>0</v>
      </c>
      <c r="J98" s="170"/>
      <c r="K98" s="171">
        <f t="shared" ref="K98:K105" si="38">ROUND(E98*J98,2)</f>
        <v>0</v>
      </c>
      <c r="L98" s="171">
        <v>21</v>
      </c>
      <c r="M98" s="171">
        <f t="shared" ref="M98:M105" si="39">G98*(1+L98/100)</f>
        <v>0</v>
      </c>
      <c r="N98" s="163">
        <v>0</v>
      </c>
      <c r="O98" s="163">
        <f t="shared" ref="O98:O105" si="40">ROUND(E98*N98,5)</f>
        <v>0</v>
      </c>
      <c r="P98" s="163">
        <v>8.0000000000000007E-5</v>
      </c>
      <c r="Q98" s="163">
        <f t="shared" ref="Q98:Q105" si="41">ROUND(E98*P98,5)</f>
        <v>4.2700000000000004E-3</v>
      </c>
      <c r="R98" s="163"/>
      <c r="S98" s="163"/>
      <c r="T98" s="164">
        <v>3.5000000000000003E-2</v>
      </c>
      <c r="U98" s="163">
        <f t="shared" ref="U98:U105" si="42">ROUND(E98*T98,2)</f>
        <v>1.87</v>
      </c>
      <c r="V98" s="153"/>
      <c r="W98" s="153"/>
      <c r="X98" s="153"/>
      <c r="Y98" s="153"/>
      <c r="Z98" s="153"/>
      <c r="AA98" s="153"/>
      <c r="AB98" s="153"/>
      <c r="AC98" s="153"/>
      <c r="AD98" s="153"/>
      <c r="AE98" s="153" t="s">
        <v>125</v>
      </c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ht="22.5" outlineLevel="1" x14ac:dyDescent="0.2">
      <c r="A99" s="154">
        <v>69</v>
      </c>
      <c r="B99" s="160" t="s">
        <v>254</v>
      </c>
      <c r="C99" s="193" t="s">
        <v>255</v>
      </c>
      <c r="D99" s="162" t="s">
        <v>124</v>
      </c>
      <c r="E99" s="168">
        <v>56.29</v>
      </c>
      <c r="F99" s="170"/>
      <c r="G99" s="171">
        <f t="shared" si="36"/>
        <v>0</v>
      </c>
      <c r="H99" s="170"/>
      <c r="I99" s="171">
        <f t="shared" si="37"/>
        <v>0</v>
      </c>
      <c r="J99" s="170"/>
      <c r="K99" s="171">
        <f t="shared" si="38"/>
        <v>0</v>
      </c>
      <c r="L99" s="171">
        <v>21</v>
      </c>
      <c r="M99" s="171">
        <f t="shared" si="39"/>
        <v>0</v>
      </c>
      <c r="N99" s="163">
        <v>0</v>
      </c>
      <c r="O99" s="163">
        <f t="shared" si="40"/>
        <v>0</v>
      </c>
      <c r="P99" s="163">
        <v>1E-3</v>
      </c>
      <c r="Q99" s="163">
        <f t="shared" si="41"/>
        <v>5.629E-2</v>
      </c>
      <c r="R99" s="163"/>
      <c r="S99" s="163"/>
      <c r="T99" s="164">
        <v>0.255</v>
      </c>
      <c r="U99" s="163">
        <f t="shared" si="42"/>
        <v>14.35</v>
      </c>
      <c r="V99" s="153"/>
      <c r="W99" s="153"/>
      <c r="X99" s="153"/>
      <c r="Y99" s="153"/>
      <c r="Z99" s="153"/>
      <c r="AA99" s="153"/>
      <c r="AB99" s="153"/>
      <c r="AC99" s="153"/>
      <c r="AD99" s="153"/>
      <c r="AE99" s="153" t="s">
        <v>125</v>
      </c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ht="22.5" outlineLevel="1" x14ac:dyDescent="0.2">
      <c r="A100" s="154">
        <v>70</v>
      </c>
      <c r="B100" s="160" t="s">
        <v>256</v>
      </c>
      <c r="C100" s="193" t="s">
        <v>257</v>
      </c>
      <c r="D100" s="162" t="s">
        <v>124</v>
      </c>
      <c r="E100" s="168">
        <v>56.29</v>
      </c>
      <c r="F100" s="170"/>
      <c r="G100" s="171">
        <f t="shared" si="36"/>
        <v>0</v>
      </c>
      <c r="H100" s="170"/>
      <c r="I100" s="171">
        <f t="shared" si="37"/>
        <v>0</v>
      </c>
      <c r="J100" s="170"/>
      <c r="K100" s="171">
        <f t="shared" si="38"/>
        <v>0</v>
      </c>
      <c r="L100" s="171">
        <v>21</v>
      </c>
      <c r="M100" s="171">
        <f t="shared" si="39"/>
        <v>0</v>
      </c>
      <c r="N100" s="163">
        <v>8.9200000000000008E-3</v>
      </c>
      <c r="O100" s="163">
        <f t="shared" si="40"/>
        <v>0.50210999999999995</v>
      </c>
      <c r="P100" s="163">
        <v>0</v>
      </c>
      <c r="Q100" s="163">
        <f t="shared" si="41"/>
        <v>0</v>
      </c>
      <c r="R100" s="163"/>
      <c r="S100" s="163"/>
      <c r="T100" s="164">
        <v>0.25800000000000001</v>
      </c>
      <c r="U100" s="163">
        <f t="shared" si="42"/>
        <v>14.52</v>
      </c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 t="s">
        <v>125</v>
      </c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ht="22.5" outlineLevel="1" x14ac:dyDescent="0.2">
      <c r="A101" s="154">
        <v>71</v>
      </c>
      <c r="B101" s="160" t="s">
        <v>258</v>
      </c>
      <c r="C101" s="193" t="s">
        <v>259</v>
      </c>
      <c r="D101" s="162" t="s">
        <v>124</v>
      </c>
      <c r="E101" s="168">
        <v>56.29</v>
      </c>
      <c r="F101" s="170"/>
      <c r="G101" s="171">
        <f t="shared" si="36"/>
        <v>0</v>
      </c>
      <c r="H101" s="170"/>
      <c r="I101" s="171">
        <f t="shared" si="37"/>
        <v>0</v>
      </c>
      <c r="J101" s="170"/>
      <c r="K101" s="171">
        <f t="shared" si="38"/>
        <v>0</v>
      </c>
      <c r="L101" s="171">
        <v>21</v>
      </c>
      <c r="M101" s="171">
        <f t="shared" si="39"/>
        <v>0</v>
      </c>
      <c r="N101" s="163">
        <v>0</v>
      </c>
      <c r="O101" s="163">
        <f t="shared" si="40"/>
        <v>0</v>
      </c>
      <c r="P101" s="163">
        <v>0</v>
      </c>
      <c r="Q101" s="163">
        <f t="shared" si="41"/>
        <v>0</v>
      </c>
      <c r="R101" s="163"/>
      <c r="S101" s="163"/>
      <c r="T101" s="164">
        <v>1.6E-2</v>
      </c>
      <c r="U101" s="163">
        <f t="shared" si="42"/>
        <v>0.9</v>
      </c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 t="s">
        <v>125</v>
      </c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ht="22.5" outlineLevel="1" x14ac:dyDescent="0.2">
      <c r="A102" s="154">
        <v>72</v>
      </c>
      <c r="B102" s="160" t="s">
        <v>260</v>
      </c>
      <c r="C102" s="193" t="s">
        <v>261</v>
      </c>
      <c r="D102" s="162" t="s">
        <v>124</v>
      </c>
      <c r="E102" s="168">
        <v>56.29</v>
      </c>
      <c r="F102" s="170"/>
      <c r="G102" s="171">
        <f t="shared" si="36"/>
        <v>0</v>
      </c>
      <c r="H102" s="170"/>
      <c r="I102" s="171">
        <f t="shared" si="37"/>
        <v>0</v>
      </c>
      <c r="J102" s="170"/>
      <c r="K102" s="171">
        <f t="shared" si="38"/>
        <v>0</v>
      </c>
      <c r="L102" s="171">
        <v>21</v>
      </c>
      <c r="M102" s="171">
        <f t="shared" si="39"/>
        <v>0</v>
      </c>
      <c r="N102" s="163">
        <v>0</v>
      </c>
      <c r="O102" s="163">
        <f t="shared" si="40"/>
        <v>0</v>
      </c>
      <c r="P102" s="163">
        <v>0</v>
      </c>
      <c r="Q102" s="163">
        <f t="shared" si="41"/>
        <v>0</v>
      </c>
      <c r="R102" s="163"/>
      <c r="S102" s="163"/>
      <c r="T102" s="164">
        <v>4.5999999999999999E-2</v>
      </c>
      <c r="U102" s="163">
        <f t="shared" si="42"/>
        <v>2.59</v>
      </c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 t="s">
        <v>125</v>
      </c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ht="33.75" outlineLevel="1" x14ac:dyDescent="0.2">
      <c r="A103" s="154">
        <v>73</v>
      </c>
      <c r="B103" s="160" t="s">
        <v>262</v>
      </c>
      <c r="C103" s="193" t="s">
        <v>318</v>
      </c>
      <c r="D103" s="162" t="s">
        <v>124</v>
      </c>
      <c r="E103" s="168">
        <v>56.29</v>
      </c>
      <c r="F103" s="170"/>
      <c r="G103" s="171">
        <f t="shared" si="36"/>
        <v>0</v>
      </c>
      <c r="H103" s="170"/>
      <c r="I103" s="171">
        <f t="shared" si="37"/>
        <v>0</v>
      </c>
      <c r="J103" s="170"/>
      <c r="K103" s="171">
        <f t="shared" si="38"/>
        <v>0</v>
      </c>
      <c r="L103" s="171">
        <v>21</v>
      </c>
      <c r="M103" s="171">
        <f t="shared" si="39"/>
        <v>0</v>
      </c>
      <c r="N103" s="163">
        <v>3.63E-3</v>
      </c>
      <c r="O103" s="163">
        <f t="shared" si="40"/>
        <v>0.20433000000000001</v>
      </c>
      <c r="P103" s="163">
        <v>0</v>
      </c>
      <c r="Q103" s="163">
        <f t="shared" si="41"/>
        <v>0</v>
      </c>
      <c r="R103" s="163"/>
      <c r="S103" s="163"/>
      <c r="T103" s="164">
        <v>0.38</v>
      </c>
      <c r="U103" s="163">
        <f t="shared" si="42"/>
        <v>21.39</v>
      </c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 t="s">
        <v>125</v>
      </c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ht="22.5" outlineLevel="1" x14ac:dyDescent="0.2">
      <c r="A104" s="154">
        <v>74</v>
      </c>
      <c r="B104" s="160" t="s">
        <v>263</v>
      </c>
      <c r="C104" s="193" t="s">
        <v>264</v>
      </c>
      <c r="D104" s="162" t="s">
        <v>160</v>
      </c>
      <c r="E104" s="168">
        <v>53.35</v>
      </c>
      <c r="F104" s="170"/>
      <c r="G104" s="171">
        <f t="shared" si="36"/>
        <v>0</v>
      </c>
      <c r="H104" s="170"/>
      <c r="I104" s="171">
        <f t="shared" si="37"/>
        <v>0</v>
      </c>
      <c r="J104" s="170"/>
      <c r="K104" s="171">
        <f t="shared" si="38"/>
        <v>0</v>
      </c>
      <c r="L104" s="171">
        <v>21</v>
      </c>
      <c r="M104" s="171">
        <f t="shared" si="39"/>
        <v>0</v>
      </c>
      <c r="N104" s="163">
        <v>8.0000000000000007E-5</v>
      </c>
      <c r="O104" s="163">
        <f t="shared" si="40"/>
        <v>4.2700000000000004E-3</v>
      </c>
      <c r="P104" s="163">
        <v>0</v>
      </c>
      <c r="Q104" s="163">
        <f t="shared" si="41"/>
        <v>0</v>
      </c>
      <c r="R104" s="163"/>
      <c r="S104" s="163"/>
      <c r="T104" s="164">
        <v>0.13719999999999999</v>
      </c>
      <c r="U104" s="163">
        <f t="shared" si="42"/>
        <v>7.32</v>
      </c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 t="s">
        <v>125</v>
      </c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54">
        <v>75</v>
      </c>
      <c r="B105" s="160" t="s">
        <v>265</v>
      </c>
      <c r="C105" s="193" t="s">
        <v>266</v>
      </c>
      <c r="D105" s="162" t="s">
        <v>219</v>
      </c>
      <c r="E105" s="168">
        <v>0.71</v>
      </c>
      <c r="F105" s="170"/>
      <c r="G105" s="171">
        <f t="shared" si="36"/>
        <v>0</v>
      </c>
      <c r="H105" s="170"/>
      <c r="I105" s="171">
        <f t="shared" si="37"/>
        <v>0</v>
      </c>
      <c r="J105" s="170"/>
      <c r="K105" s="171">
        <f t="shared" si="38"/>
        <v>0</v>
      </c>
      <c r="L105" s="171">
        <v>21</v>
      </c>
      <c r="M105" s="171">
        <f t="shared" si="39"/>
        <v>0</v>
      </c>
      <c r="N105" s="163">
        <v>0</v>
      </c>
      <c r="O105" s="163">
        <f t="shared" si="40"/>
        <v>0</v>
      </c>
      <c r="P105" s="163">
        <v>0</v>
      </c>
      <c r="Q105" s="163">
        <f t="shared" si="41"/>
        <v>0</v>
      </c>
      <c r="R105" s="163"/>
      <c r="S105" s="163"/>
      <c r="T105" s="164">
        <v>1.091</v>
      </c>
      <c r="U105" s="163">
        <f t="shared" si="42"/>
        <v>0.77</v>
      </c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 t="s">
        <v>125</v>
      </c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x14ac:dyDescent="0.2">
      <c r="A106" s="155" t="s">
        <v>120</v>
      </c>
      <c r="B106" s="161" t="s">
        <v>85</v>
      </c>
      <c r="C106" s="194" t="s">
        <v>86</v>
      </c>
      <c r="D106" s="165"/>
      <c r="E106" s="169"/>
      <c r="F106" s="172"/>
      <c r="G106" s="172">
        <f>SUMIF(AE107:AE107,"&lt;&gt;NOR",G107:G107)</f>
        <v>0</v>
      </c>
      <c r="H106" s="172"/>
      <c r="I106" s="172">
        <f>SUM(I107:I107)</f>
        <v>0</v>
      </c>
      <c r="J106" s="172"/>
      <c r="K106" s="172">
        <f>SUM(K107:K107)</f>
        <v>0</v>
      </c>
      <c r="L106" s="172"/>
      <c r="M106" s="172">
        <f>SUM(M107:M107)</f>
        <v>0</v>
      </c>
      <c r="N106" s="166"/>
      <c r="O106" s="166">
        <f>SUM(O107:O107)</f>
        <v>5.5599999999999997E-2</v>
      </c>
      <c r="P106" s="166"/>
      <c r="Q106" s="166">
        <f>SUM(Q107:Q107)</f>
        <v>0</v>
      </c>
      <c r="R106" s="166"/>
      <c r="S106" s="166"/>
      <c r="T106" s="167"/>
      <c r="U106" s="166">
        <f>SUM(U107:U107)</f>
        <v>6</v>
      </c>
      <c r="AE106" t="s">
        <v>121</v>
      </c>
    </row>
    <row r="107" spans="1:60" ht="22.5" outlineLevel="1" x14ac:dyDescent="0.2">
      <c r="A107" s="154">
        <v>76</v>
      </c>
      <c r="B107" s="160" t="s">
        <v>267</v>
      </c>
      <c r="C107" s="193" t="s">
        <v>268</v>
      </c>
      <c r="D107" s="162" t="s">
        <v>191</v>
      </c>
      <c r="E107" s="168">
        <v>40</v>
      </c>
      <c r="F107" s="170"/>
      <c r="G107" s="171">
        <f>ROUND(E107*F107,2)</f>
        <v>0</v>
      </c>
      <c r="H107" s="170"/>
      <c r="I107" s="171">
        <f>ROUND(E107*H107,2)</f>
        <v>0</v>
      </c>
      <c r="J107" s="170"/>
      <c r="K107" s="171">
        <f>ROUND(E107*J107,2)</f>
        <v>0</v>
      </c>
      <c r="L107" s="171">
        <v>21</v>
      </c>
      <c r="M107" s="171">
        <f>G107*(1+L107/100)</f>
        <v>0</v>
      </c>
      <c r="N107" s="163">
        <v>1.39E-3</v>
      </c>
      <c r="O107" s="163">
        <f>ROUND(E107*N107,5)</f>
        <v>5.5599999999999997E-2</v>
      </c>
      <c r="P107" s="163">
        <v>0</v>
      </c>
      <c r="Q107" s="163">
        <f>ROUND(E107*P107,5)</f>
        <v>0</v>
      </c>
      <c r="R107" s="163"/>
      <c r="S107" s="163"/>
      <c r="T107" s="164">
        <v>0.15</v>
      </c>
      <c r="U107" s="163">
        <f>ROUND(E107*T107,2)</f>
        <v>6</v>
      </c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 t="s">
        <v>125</v>
      </c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x14ac:dyDescent="0.2">
      <c r="A108" s="155" t="s">
        <v>120</v>
      </c>
      <c r="B108" s="161" t="s">
        <v>87</v>
      </c>
      <c r="C108" s="194" t="s">
        <v>88</v>
      </c>
      <c r="D108" s="165"/>
      <c r="E108" s="169"/>
      <c r="F108" s="172"/>
      <c r="G108" s="172">
        <f>SUMIF(AE109:AE109,"&lt;&gt;NOR",G109:G109)</f>
        <v>0</v>
      </c>
      <c r="H108" s="172"/>
      <c r="I108" s="172">
        <f>SUM(I109:I109)</f>
        <v>0</v>
      </c>
      <c r="J108" s="172"/>
      <c r="K108" s="172">
        <f>SUM(K109:K109)</f>
        <v>0</v>
      </c>
      <c r="L108" s="172"/>
      <c r="M108" s="172">
        <f>SUM(M109:M109)</f>
        <v>0</v>
      </c>
      <c r="N108" s="166"/>
      <c r="O108" s="166">
        <f>SUM(O109:O109)</f>
        <v>1.5949999999999999E-2</v>
      </c>
      <c r="P108" s="166"/>
      <c r="Q108" s="166">
        <f>SUM(Q109:Q109)</f>
        <v>0</v>
      </c>
      <c r="R108" s="166"/>
      <c r="S108" s="166"/>
      <c r="T108" s="167"/>
      <c r="U108" s="166">
        <f>SUM(U109:U109)</f>
        <v>7.6</v>
      </c>
      <c r="AE108" t="s">
        <v>121</v>
      </c>
    </row>
    <row r="109" spans="1:60" ht="22.5" outlineLevel="1" x14ac:dyDescent="0.2">
      <c r="A109" s="154">
        <v>77</v>
      </c>
      <c r="B109" s="160" t="s">
        <v>269</v>
      </c>
      <c r="C109" s="193" t="s">
        <v>270</v>
      </c>
      <c r="D109" s="162" t="s">
        <v>124</v>
      </c>
      <c r="E109" s="168">
        <v>23.46</v>
      </c>
      <c r="F109" s="170"/>
      <c r="G109" s="171">
        <f>ROUND(E109*F109,2)</f>
        <v>0</v>
      </c>
      <c r="H109" s="170"/>
      <c r="I109" s="171">
        <f>ROUND(E109*H109,2)</f>
        <v>0</v>
      </c>
      <c r="J109" s="170"/>
      <c r="K109" s="171">
        <f>ROUND(E109*J109,2)</f>
        <v>0</v>
      </c>
      <c r="L109" s="171">
        <v>21</v>
      </c>
      <c r="M109" s="171">
        <f>G109*(1+L109/100)</f>
        <v>0</v>
      </c>
      <c r="N109" s="163">
        <v>6.8000000000000005E-4</v>
      </c>
      <c r="O109" s="163">
        <f>ROUND(E109*N109,5)</f>
        <v>1.5949999999999999E-2</v>
      </c>
      <c r="P109" s="163">
        <v>0</v>
      </c>
      <c r="Q109" s="163">
        <f>ROUND(E109*P109,5)</f>
        <v>0</v>
      </c>
      <c r="R109" s="163"/>
      <c r="S109" s="163"/>
      <c r="T109" s="164">
        <v>0.32400000000000001</v>
      </c>
      <c r="U109" s="163">
        <f>ROUND(E109*T109,2)</f>
        <v>7.6</v>
      </c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 t="s">
        <v>125</v>
      </c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x14ac:dyDescent="0.2">
      <c r="A110" s="155" t="s">
        <v>120</v>
      </c>
      <c r="B110" s="161" t="s">
        <v>89</v>
      </c>
      <c r="C110" s="194" t="s">
        <v>90</v>
      </c>
      <c r="D110" s="165"/>
      <c r="E110" s="169"/>
      <c r="F110" s="172"/>
      <c r="G110" s="172">
        <f>SUMIF(AE111:AE112,"&lt;&gt;NOR",G111:G112)</f>
        <v>0</v>
      </c>
      <c r="H110" s="172"/>
      <c r="I110" s="172">
        <f>SUM(I111:I112)</f>
        <v>0</v>
      </c>
      <c r="J110" s="172"/>
      <c r="K110" s="172">
        <f>SUM(K111:K112)</f>
        <v>0</v>
      </c>
      <c r="L110" s="172"/>
      <c r="M110" s="172">
        <f>SUM(M111:M112)</f>
        <v>0</v>
      </c>
      <c r="N110" s="166"/>
      <c r="O110" s="166">
        <f>SUM(O111:O112)</f>
        <v>5.2560000000000003E-2</v>
      </c>
      <c r="P110" s="166"/>
      <c r="Q110" s="166">
        <f>SUM(Q111:Q112)</f>
        <v>0</v>
      </c>
      <c r="R110" s="166"/>
      <c r="S110" s="166"/>
      <c r="T110" s="167"/>
      <c r="U110" s="166">
        <f>SUM(U111:U112)</f>
        <v>33.64</v>
      </c>
      <c r="AE110" t="s">
        <v>121</v>
      </c>
    </row>
    <row r="111" spans="1:60" outlineLevel="1" x14ac:dyDescent="0.2">
      <c r="A111" s="154">
        <v>78</v>
      </c>
      <c r="B111" s="160" t="s">
        <v>271</v>
      </c>
      <c r="C111" s="193" t="s">
        <v>272</v>
      </c>
      <c r="D111" s="162" t="s">
        <v>124</v>
      </c>
      <c r="E111" s="168">
        <v>250.273</v>
      </c>
      <c r="F111" s="170"/>
      <c r="G111" s="171">
        <f>ROUND(E111*F111,2)</f>
        <v>0</v>
      </c>
      <c r="H111" s="170"/>
      <c r="I111" s="171">
        <f>ROUND(E111*H111,2)</f>
        <v>0</v>
      </c>
      <c r="J111" s="170"/>
      <c r="K111" s="171">
        <f>ROUND(E111*J111,2)</f>
        <v>0</v>
      </c>
      <c r="L111" s="171">
        <v>21</v>
      </c>
      <c r="M111" s="171">
        <f>G111*(1+L111/100)</f>
        <v>0</v>
      </c>
      <c r="N111" s="163">
        <v>6.9999999999999994E-5</v>
      </c>
      <c r="O111" s="163">
        <f>ROUND(E111*N111,5)</f>
        <v>1.7520000000000001E-2</v>
      </c>
      <c r="P111" s="163">
        <v>0</v>
      </c>
      <c r="Q111" s="163">
        <f>ROUND(E111*P111,5)</f>
        <v>0</v>
      </c>
      <c r="R111" s="163"/>
      <c r="S111" s="163"/>
      <c r="T111" s="164">
        <v>3.2480000000000002E-2</v>
      </c>
      <c r="U111" s="163">
        <f>ROUND(E111*T111,2)</f>
        <v>8.1300000000000008</v>
      </c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 t="s">
        <v>125</v>
      </c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ht="22.5" outlineLevel="1" x14ac:dyDescent="0.2">
      <c r="A112" s="154">
        <v>79</v>
      </c>
      <c r="B112" s="160" t="s">
        <v>273</v>
      </c>
      <c r="C112" s="193" t="s">
        <v>319</v>
      </c>
      <c r="D112" s="162" t="s">
        <v>124</v>
      </c>
      <c r="E112" s="168">
        <v>250.273</v>
      </c>
      <c r="F112" s="170"/>
      <c r="G112" s="171">
        <f>ROUND(E112*F112,2)</f>
        <v>0</v>
      </c>
      <c r="H112" s="170"/>
      <c r="I112" s="171">
        <f>ROUND(E112*H112,2)</f>
        <v>0</v>
      </c>
      <c r="J112" s="170"/>
      <c r="K112" s="171">
        <f>ROUND(E112*J112,2)</f>
        <v>0</v>
      </c>
      <c r="L112" s="171">
        <v>21</v>
      </c>
      <c r="M112" s="171">
        <f>G112*(1+L112/100)</f>
        <v>0</v>
      </c>
      <c r="N112" s="163">
        <v>1.3999999999999999E-4</v>
      </c>
      <c r="O112" s="163">
        <f>ROUND(E112*N112,5)</f>
        <v>3.5040000000000002E-2</v>
      </c>
      <c r="P112" s="163">
        <v>0</v>
      </c>
      <c r="Q112" s="163">
        <f>ROUND(E112*P112,5)</f>
        <v>0</v>
      </c>
      <c r="R112" s="163"/>
      <c r="S112" s="163"/>
      <c r="T112" s="164">
        <v>0.10191</v>
      </c>
      <c r="U112" s="163">
        <f>ROUND(E112*T112,2)</f>
        <v>25.51</v>
      </c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 t="s">
        <v>125</v>
      </c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A113" s="155" t="s">
        <v>120</v>
      </c>
      <c r="B113" s="161" t="s">
        <v>91</v>
      </c>
      <c r="C113" s="194" t="s">
        <v>92</v>
      </c>
      <c r="D113" s="165"/>
      <c r="E113" s="169"/>
      <c r="F113" s="172"/>
      <c r="G113" s="172">
        <f>SUMIF(AE114:AE114,"&lt;&gt;NOR",G114:G114)</f>
        <v>0</v>
      </c>
      <c r="H113" s="172"/>
      <c r="I113" s="172">
        <f>SUM(I114:I114)</f>
        <v>0</v>
      </c>
      <c r="J113" s="172"/>
      <c r="K113" s="172">
        <f>SUM(K114:K114)</f>
        <v>0</v>
      </c>
      <c r="L113" s="172"/>
      <c r="M113" s="172">
        <f>SUM(M114:M114)</f>
        <v>0</v>
      </c>
      <c r="N113" s="166"/>
      <c r="O113" s="166">
        <f>SUM(O114:O114)</f>
        <v>2.2523</v>
      </c>
      <c r="P113" s="166"/>
      <c r="Q113" s="166">
        <f>SUM(Q114:Q114)</f>
        <v>0</v>
      </c>
      <c r="R113" s="166"/>
      <c r="S113" s="166"/>
      <c r="T113" s="167"/>
      <c r="U113" s="166">
        <f>SUM(U114:U114)</f>
        <v>0.59</v>
      </c>
      <c r="AE113" t="s">
        <v>121</v>
      </c>
    </row>
    <row r="114" spans="1:60" outlineLevel="1" x14ac:dyDescent="0.2">
      <c r="A114" s="154">
        <v>80</v>
      </c>
      <c r="B114" s="160" t="s">
        <v>274</v>
      </c>
      <c r="C114" s="193" t="s">
        <v>275</v>
      </c>
      <c r="D114" s="162" t="s">
        <v>130</v>
      </c>
      <c r="E114" s="168">
        <v>0.89200000000000002</v>
      </c>
      <c r="F114" s="170"/>
      <c r="G114" s="171">
        <f>ROUND(E114*F114,2)</f>
        <v>0</v>
      </c>
      <c r="H114" s="170"/>
      <c r="I114" s="171">
        <f>ROUND(E114*H114,2)</f>
        <v>0</v>
      </c>
      <c r="J114" s="170"/>
      <c r="K114" s="171">
        <f>ROUND(E114*J114,2)</f>
        <v>0</v>
      </c>
      <c r="L114" s="171">
        <v>21</v>
      </c>
      <c r="M114" s="171">
        <f>G114*(1+L114/100)</f>
        <v>0</v>
      </c>
      <c r="N114" s="163">
        <v>2.5249999999999999</v>
      </c>
      <c r="O114" s="163">
        <f>ROUND(E114*N114,5)</f>
        <v>2.2523</v>
      </c>
      <c r="P114" s="163">
        <v>0</v>
      </c>
      <c r="Q114" s="163">
        <f>ROUND(E114*P114,5)</f>
        <v>0</v>
      </c>
      <c r="R114" s="163"/>
      <c r="S114" s="163"/>
      <c r="T114" s="164">
        <v>0.66500000000000004</v>
      </c>
      <c r="U114" s="163">
        <f>ROUND(E114*T114,2)</f>
        <v>0.59</v>
      </c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 t="s">
        <v>125</v>
      </c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x14ac:dyDescent="0.2">
      <c r="A115" s="155" t="s">
        <v>120</v>
      </c>
      <c r="B115" s="161" t="s">
        <v>93</v>
      </c>
      <c r="C115" s="194" t="s">
        <v>26</v>
      </c>
      <c r="D115" s="165"/>
      <c r="E115" s="169"/>
      <c r="F115" s="172"/>
      <c r="G115" s="172">
        <f>SUMIF(AE116:AE121,"&lt;&gt;NOR",G116:G121)</f>
        <v>0</v>
      </c>
      <c r="H115" s="172"/>
      <c r="I115" s="172">
        <f>SUM(I116:I121)</f>
        <v>0</v>
      </c>
      <c r="J115" s="172"/>
      <c r="K115" s="172">
        <f>SUM(K116:K121)</f>
        <v>0</v>
      </c>
      <c r="L115" s="172"/>
      <c r="M115" s="172">
        <f>SUM(M116:M121)</f>
        <v>0</v>
      </c>
      <c r="N115" s="166"/>
      <c r="O115" s="166">
        <f>SUM(O116:O121)</f>
        <v>0</v>
      </c>
      <c r="P115" s="166"/>
      <c r="Q115" s="166">
        <f>SUM(Q116:Q121)</f>
        <v>0</v>
      </c>
      <c r="R115" s="166"/>
      <c r="S115" s="166"/>
      <c r="T115" s="167"/>
      <c r="U115" s="166">
        <f>SUM(U116:U121)</f>
        <v>0</v>
      </c>
      <c r="AE115" t="s">
        <v>121</v>
      </c>
    </row>
    <row r="116" spans="1:60" outlineLevel="1" x14ac:dyDescent="0.2">
      <c r="A116" s="154">
        <v>81</v>
      </c>
      <c r="B116" s="160" t="s">
        <v>276</v>
      </c>
      <c r="C116" s="193" t="s">
        <v>277</v>
      </c>
      <c r="D116" s="162" t="s">
        <v>278</v>
      </c>
      <c r="E116" s="168">
        <v>1</v>
      </c>
      <c r="F116" s="170"/>
      <c r="G116" s="171">
        <f t="shared" ref="G116:G121" si="43">ROUND(E116*F116,2)</f>
        <v>0</v>
      </c>
      <c r="H116" s="170"/>
      <c r="I116" s="171">
        <f t="shared" ref="I116:I121" si="44">ROUND(E116*H116,2)</f>
        <v>0</v>
      </c>
      <c r="J116" s="170"/>
      <c r="K116" s="171">
        <f t="shared" ref="K116:K121" si="45">ROUND(E116*J116,2)</f>
        <v>0</v>
      </c>
      <c r="L116" s="171">
        <v>21</v>
      </c>
      <c r="M116" s="171">
        <f t="shared" ref="M116:M121" si="46">G116*(1+L116/100)</f>
        <v>0</v>
      </c>
      <c r="N116" s="163">
        <v>0</v>
      </c>
      <c r="O116" s="163">
        <f t="shared" ref="O116:O121" si="47">ROUND(E116*N116,5)</f>
        <v>0</v>
      </c>
      <c r="P116" s="163">
        <v>0</v>
      </c>
      <c r="Q116" s="163">
        <f t="shared" ref="Q116:Q121" si="48">ROUND(E116*P116,5)</f>
        <v>0</v>
      </c>
      <c r="R116" s="163"/>
      <c r="S116" s="163"/>
      <c r="T116" s="164">
        <v>0</v>
      </c>
      <c r="U116" s="163">
        <f t="shared" ref="U116:U121" si="49">ROUND(E116*T116,2)</f>
        <v>0</v>
      </c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 t="s">
        <v>125</v>
      </c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54">
        <v>82</v>
      </c>
      <c r="B117" s="160" t="s">
        <v>279</v>
      </c>
      <c r="C117" s="193" t="s">
        <v>280</v>
      </c>
      <c r="D117" s="162" t="s">
        <v>278</v>
      </c>
      <c r="E117" s="168">
        <v>1</v>
      </c>
      <c r="F117" s="170"/>
      <c r="G117" s="171">
        <f t="shared" si="43"/>
        <v>0</v>
      </c>
      <c r="H117" s="170"/>
      <c r="I117" s="171">
        <f t="shared" si="44"/>
        <v>0</v>
      </c>
      <c r="J117" s="170"/>
      <c r="K117" s="171">
        <f t="shared" si="45"/>
        <v>0</v>
      </c>
      <c r="L117" s="171">
        <v>21</v>
      </c>
      <c r="M117" s="171">
        <f t="shared" si="46"/>
        <v>0</v>
      </c>
      <c r="N117" s="163">
        <v>0</v>
      </c>
      <c r="O117" s="163">
        <f t="shared" si="47"/>
        <v>0</v>
      </c>
      <c r="P117" s="163">
        <v>0</v>
      </c>
      <c r="Q117" s="163">
        <f t="shared" si="48"/>
        <v>0</v>
      </c>
      <c r="R117" s="163"/>
      <c r="S117" s="163"/>
      <c r="T117" s="164">
        <v>0</v>
      </c>
      <c r="U117" s="163">
        <f t="shared" si="49"/>
        <v>0</v>
      </c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 t="s">
        <v>125</v>
      </c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1" x14ac:dyDescent="0.2">
      <c r="A118" s="154">
        <v>83</v>
      </c>
      <c r="B118" s="160" t="s">
        <v>281</v>
      </c>
      <c r="C118" s="193" t="s">
        <v>282</v>
      </c>
      <c r="D118" s="162" t="s">
        <v>278</v>
      </c>
      <c r="E118" s="168">
        <v>1</v>
      </c>
      <c r="F118" s="170"/>
      <c r="G118" s="171">
        <f t="shared" si="43"/>
        <v>0</v>
      </c>
      <c r="H118" s="170"/>
      <c r="I118" s="171">
        <f t="shared" si="44"/>
        <v>0</v>
      </c>
      <c r="J118" s="170"/>
      <c r="K118" s="171">
        <f t="shared" si="45"/>
        <v>0</v>
      </c>
      <c r="L118" s="171">
        <v>21</v>
      </c>
      <c r="M118" s="171">
        <f t="shared" si="46"/>
        <v>0</v>
      </c>
      <c r="N118" s="163">
        <v>0</v>
      </c>
      <c r="O118" s="163">
        <f t="shared" si="47"/>
        <v>0</v>
      </c>
      <c r="P118" s="163">
        <v>0</v>
      </c>
      <c r="Q118" s="163">
        <f t="shared" si="48"/>
        <v>0</v>
      </c>
      <c r="R118" s="163"/>
      <c r="S118" s="163"/>
      <c r="T118" s="164">
        <v>0</v>
      </c>
      <c r="U118" s="163">
        <f t="shared" si="49"/>
        <v>0</v>
      </c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 t="s">
        <v>125</v>
      </c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54">
        <v>84</v>
      </c>
      <c r="B119" s="160" t="s">
        <v>283</v>
      </c>
      <c r="C119" s="193" t="s">
        <v>284</v>
      </c>
      <c r="D119" s="162" t="s">
        <v>278</v>
      </c>
      <c r="E119" s="168">
        <v>1</v>
      </c>
      <c r="F119" s="170"/>
      <c r="G119" s="171">
        <f t="shared" si="43"/>
        <v>0</v>
      </c>
      <c r="H119" s="170"/>
      <c r="I119" s="171">
        <f t="shared" si="44"/>
        <v>0</v>
      </c>
      <c r="J119" s="170"/>
      <c r="K119" s="171">
        <f t="shared" si="45"/>
        <v>0</v>
      </c>
      <c r="L119" s="171">
        <v>21</v>
      </c>
      <c r="M119" s="171">
        <f t="shared" si="46"/>
        <v>0</v>
      </c>
      <c r="N119" s="163">
        <v>0</v>
      </c>
      <c r="O119" s="163">
        <f t="shared" si="47"/>
        <v>0</v>
      </c>
      <c r="P119" s="163">
        <v>0</v>
      </c>
      <c r="Q119" s="163">
        <f t="shared" si="48"/>
        <v>0</v>
      </c>
      <c r="R119" s="163"/>
      <c r="S119" s="163"/>
      <c r="T119" s="164">
        <v>0</v>
      </c>
      <c r="U119" s="163">
        <f t="shared" si="49"/>
        <v>0</v>
      </c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 t="s">
        <v>125</v>
      </c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1" x14ac:dyDescent="0.2">
      <c r="A120" s="154">
        <v>85</v>
      </c>
      <c r="B120" s="160" t="s">
        <v>285</v>
      </c>
      <c r="C120" s="193" t="s">
        <v>286</v>
      </c>
      <c r="D120" s="162" t="s">
        <v>278</v>
      </c>
      <c r="E120" s="168">
        <v>1</v>
      </c>
      <c r="F120" s="170"/>
      <c r="G120" s="171">
        <f t="shared" si="43"/>
        <v>0</v>
      </c>
      <c r="H120" s="170"/>
      <c r="I120" s="171">
        <f t="shared" si="44"/>
        <v>0</v>
      </c>
      <c r="J120" s="170"/>
      <c r="K120" s="171">
        <f t="shared" si="45"/>
        <v>0</v>
      </c>
      <c r="L120" s="171">
        <v>21</v>
      </c>
      <c r="M120" s="171">
        <f t="shared" si="46"/>
        <v>0</v>
      </c>
      <c r="N120" s="163">
        <v>0</v>
      </c>
      <c r="O120" s="163">
        <f t="shared" si="47"/>
        <v>0</v>
      </c>
      <c r="P120" s="163">
        <v>0</v>
      </c>
      <c r="Q120" s="163">
        <f t="shared" si="48"/>
        <v>0</v>
      </c>
      <c r="R120" s="163"/>
      <c r="S120" s="163"/>
      <c r="T120" s="164">
        <v>0</v>
      </c>
      <c r="U120" s="163">
        <f t="shared" si="49"/>
        <v>0</v>
      </c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 t="s">
        <v>125</v>
      </c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1" x14ac:dyDescent="0.2">
      <c r="A121" s="181">
        <v>86</v>
      </c>
      <c r="B121" s="182" t="s">
        <v>287</v>
      </c>
      <c r="C121" s="195" t="s">
        <v>288</v>
      </c>
      <c r="D121" s="183" t="s">
        <v>278</v>
      </c>
      <c r="E121" s="184">
        <v>1</v>
      </c>
      <c r="F121" s="185"/>
      <c r="G121" s="186">
        <f t="shared" si="43"/>
        <v>0</v>
      </c>
      <c r="H121" s="185"/>
      <c r="I121" s="186">
        <f t="shared" si="44"/>
        <v>0</v>
      </c>
      <c r="J121" s="185"/>
      <c r="K121" s="186">
        <f t="shared" si="45"/>
        <v>0</v>
      </c>
      <c r="L121" s="186">
        <v>21</v>
      </c>
      <c r="M121" s="186">
        <f t="shared" si="46"/>
        <v>0</v>
      </c>
      <c r="N121" s="187">
        <v>0</v>
      </c>
      <c r="O121" s="187">
        <f t="shared" si="47"/>
        <v>0</v>
      </c>
      <c r="P121" s="187">
        <v>0</v>
      </c>
      <c r="Q121" s="187">
        <f t="shared" si="48"/>
        <v>0</v>
      </c>
      <c r="R121" s="187"/>
      <c r="S121" s="187"/>
      <c r="T121" s="188">
        <v>0</v>
      </c>
      <c r="U121" s="187">
        <f t="shared" si="49"/>
        <v>0</v>
      </c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 t="s">
        <v>125</v>
      </c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x14ac:dyDescent="0.2">
      <c r="A122" s="6"/>
      <c r="B122" s="7" t="s">
        <v>289</v>
      </c>
      <c r="C122" s="196" t="s">
        <v>289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AC122">
        <v>15</v>
      </c>
      <c r="AD122">
        <v>21</v>
      </c>
    </row>
    <row r="123" spans="1:60" x14ac:dyDescent="0.2">
      <c r="A123" s="189"/>
      <c r="B123" s="190">
        <v>26</v>
      </c>
      <c r="C123" s="197" t="s">
        <v>289</v>
      </c>
      <c r="D123" s="191"/>
      <c r="E123" s="191"/>
      <c r="F123" s="191"/>
      <c r="G123" s="192">
        <f>G8+G22+G29+G32+G37+G39+G44+G48+G56+G59+G61+G64+G74+G76+G82+G90+G97+G106+G108+G110+G113+G115</f>
        <v>0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AC123">
        <f>SUMIF(L7:L121,AC122,G7:G121)</f>
        <v>0</v>
      </c>
      <c r="AD123">
        <f>SUMIF(L7:L121,AD122,G7:G121)</f>
        <v>0</v>
      </c>
      <c r="AE123" t="s">
        <v>290</v>
      </c>
    </row>
    <row r="124" spans="1:60" x14ac:dyDescent="0.2">
      <c r="A124" s="6"/>
      <c r="B124" s="7" t="s">
        <v>289</v>
      </c>
      <c r="C124" s="196" t="s">
        <v>289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60" x14ac:dyDescent="0.2">
      <c r="A125" s="6"/>
      <c r="B125" s="7" t="s">
        <v>289</v>
      </c>
      <c r="C125" s="196" t="s">
        <v>289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60" x14ac:dyDescent="0.2">
      <c r="A126" s="271">
        <v>33</v>
      </c>
      <c r="B126" s="271"/>
      <c r="C126" s="272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60" x14ac:dyDescent="0.2">
      <c r="A127" s="252"/>
      <c r="B127" s="253"/>
      <c r="C127" s="254"/>
      <c r="D127" s="253"/>
      <c r="E127" s="253"/>
      <c r="F127" s="253"/>
      <c r="G127" s="25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AE127" t="s">
        <v>291</v>
      </c>
    </row>
    <row r="128" spans="1:60" x14ac:dyDescent="0.2">
      <c r="A128" s="256"/>
      <c r="B128" s="257"/>
      <c r="C128" s="258"/>
      <c r="D128" s="257"/>
      <c r="E128" s="257"/>
      <c r="F128" s="257"/>
      <c r="G128" s="259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31" x14ac:dyDescent="0.2">
      <c r="A129" s="256"/>
      <c r="B129" s="257"/>
      <c r="C129" s="258"/>
      <c r="D129" s="257"/>
      <c r="E129" s="257"/>
      <c r="F129" s="257"/>
      <c r="G129" s="259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31" x14ac:dyDescent="0.2">
      <c r="A130" s="256"/>
      <c r="B130" s="257"/>
      <c r="C130" s="258"/>
      <c r="D130" s="257"/>
      <c r="E130" s="257"/>
      <c r="F130" s="257"/>
      <c r="G130" s="259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31" x14ac:dyDescent="0.2">
      <c r="A131" s="260"/>
      <c r="B131" s="261"/>
      <c r="C131" s="262"/>
      <c r="D131" s="261"/>
      <c r="E131" s="261"/>
      <c r="F131" s="261"/>
      <c r="G131" s="263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31" x14ac:dyDescent="0.2">
      <c r="A132" s="6"/>
      <c r="B132" s="7" t="s">
        <v>289</v>
      </c>
      <c r="C132" s="196" t="s">
        <v>289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31" x14ac:dyDescent="0.2">
      <c r="C133" s="198"/>
      <c r="AE133" t="s">
        <v>292</v>
      </c>
    </row>
  </sheetData>
  <sheetProtection password="CB18" sheet="1" objects="1" scenarios="1"/>
  <mergeCells count="6">
    <mergeCell ref="A127:G131"/>
    <mergeCell ref="A1:G1"/>
    <mergeCell ref="C2:G2"/>
    <mergeCell ref="C3:G3"/>
    <mergeCell ref="C4:G4"/>
    <mergeCell ref="A126:C126"/>
  </mergeCells>
  <pageMargins left="0.59055118110236204" right="0.39370078740157499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2014-02-28T09:52:57Z</cp:lastPrinted>
  <dcterms:created xsi:type="dcterms:W3CDTF">2009-04-08T07:15:50Z</dcterms:created>
  <dcterms:modified xsi:type="dcterms:W3CDTF">2022-01-31T04:00:15Z</dcterms:modified>
</cp:coreProperties>
</file>