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CENTRÁLNÍ EVIDENCE VZ\ORM_2022\VZMR_Dodávka automatických dveří a pohonu automatických dveří v CSS\01_VÝZVA\"/>
    </mc:Choice>
  </mc:AlternateContent>
  <bookViews>
    <workbookView xWindow="-12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Pol'!$A$1:$X$108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9" i="1" l="1"/>
  <c r="I58" i="1"/>
  <c r="I57" i="1"/>
  <c r="I17" i="1" s="1"/>
  <c r="I56" i="1"/>
  <c r="I55" i="1"/>
  <c r="I54" i="1"/>
  <c r="I53" i="1"/>
  <c r="G42" i="1"/>
  <c r="F42" i="1"/>
  <c r="G41" i="1"/>
  <c r="F41" i="1"/>
  <c r="I41" i="1" s="1"/>
  <c r="G39" i="1"/>
  <c r="I39" i="1" s="1"/>
  <c r="I43" i="1" s="1"/>
  <c r="J39" i="1" s="1"/>
  <c r="J43" i="1" s="1"/>
  <c r="F39" i="1"/>
  <c r="G107" i="12"/>
  <c r="BA67" i="12"/>
  <c r="BA66" i="12"/>
  <c r="BA12" i="12"/>
  <c r="K8" i="12"/>
  <c r="V8" i="12"/>
  <c r="G9" i="12"/>
  <c r="I9" i="12"/>
  <c r="I8" i="12" s="1"/>
  <c r="K9" i="12"/>
  <c r="M9" i="12"/>
  <c r="O9" i="12"/>
  <c r="Q9" i="12"/>
  <c r="Q8" i="12" s="1"/>
  <c r="V9" i="12"/>
  <c r="G11" i="12"/>
  <c r="M11" i="12" s="1"/>
  <c r="I11" i="12"/>
  <c r="K11" i="12"/>
  <c r="O11" i="12"/>
  <c r="O8" i="12" s="1"/>
  <c r="Q11" i="12"/>
  <c r="V11" i="12"/>
  <c r="I14" i="12"/>
  <c r="Q14" i="12"/>
  <c r="G15" i="12"/>
  <c r="G14" i="12" s="1"/>
  <c r="I15" i="12"/>
  <c r="K15" i="12"/>
  <c r="K14" i="12" s="1"/>
  <c r="O15" i="12"/>
  <c r="O14" i="12" s="1"/>
  <c r="Q15" i="12"/>
  <c r="V15" i="12"/>
  <c r="V14" i="12" s="1"/>
  <c r="G19" i="12"/>
  <c r="I19" i="12"/>
  <c r="K19" i="12"/>
  <c r="M19" i="12"/>
  <c r="O19" i="12"/>
  <c r="Q19" i="12"/>
  <c r="V19" i="12"/>
  <c r="G23" i="12"/>
  <c r="M23" i="12" s="1"/>
  <c r="I23" i="12"/>
  <c r="K23" i="12"/>
  <c r="O23" i="12"/>
  <c r="Q23" i="12"/>
  <c r="V23" i="12"/>
  <c r="G27" i="12"/>
  <c r="G26" i="12" s="1"/>
  <c r="I27" i="12"/>
  <c r="K27" i="12"/>
  <c r="K26" i="12" s="1"/>
  <c r="O27" i="12"/>
  <c r="O26" i="12" s="1"/>
  <c r="Q27" i="12"/>
  <c r="V27" i="12"/>
  <c r="V26" i="12" s="1"/>
  <c r="G31" i="12"/>
  <c r="I31" i="12"/>
  <c r="K31" i="12"/>
  <c r="M31" i="12"/>
  <c r="O31" i="12"/>
  <c r="Q31" i="12"/>
  <c r="V31" i="12"/>
  <c r="G37" i="12"/>
  <c r="M37" i="12" s="1"/>
  <c r="I37" i="12"/>
  <c r="K37" i="12"/>
  <c r="O37" i="12"/>
  <c r="Q37" i="12"/>
  <c r="V37" i="12"/>
  <c r="G43" i="12"/>
  <c r="I43" i="12"/>
  <c r="I26" i="12" s="1"/>
  <c r="K43" i="12"/>
  <c r="M43" i="12"/>
  <c r="O43" i="12"/>
  <c r="Q43" i="12"/>
  <c r="Q26" i="12" s="1"/>
  <c r="V43" i="12"/>
  <c r="G55" i="12"/>
  <c r="M55" i="12" s="1"/>
  <c r="I55" i="12"/>
  <c r="K55" i="12"/>
  <c r="O55" i="12"/>
  <c r="Q55" i="12"/>
  <c r="V55" i="12"/>
  <c r="G70" i="12"/>
  <c r="M70" i="12" s="1"/>
  <c r="I70" i="12"/>
  <c r="K70" i="12"/>
  <c r="K69" i="12" s="1"/>
  <c r="O70" i="12"/>
  <c r="O69" i="12" s="1"/>
  <c r="Q70" i="12"/>
  <c r="V70" i="12"/>
  <c r="V69" i="12" s="1"/>
  <c r="G72" i="12"/>
  <c r="I72" i="12"/>
  <c r="I69" i="12" s="1"/>
  <c r="K72" i="12"/>
  <c r="M72" i="12"/>
  <c r="O72" i="12"/>
  <c r="Q72" i="12"/>
  <c r="Q69" i="12" s="1"/>
  <c r="V72" i="12"/>
  <c r="G75" i="12"/>
  <c r="M75" i="12" s="1"/>
  <c r="I75" i="12"/>
  <c r="K75" i="12"/>
  <c r="O75" i="12"/>
  <c r="Q75" i="12"/>
  <c r="V75" i="12"/>
  <c r="G79" i="12"/>
  <c r="M79" i="12" s="1"/>
  <c r="M78" i="12" s="1"/>
  <c r="I79" i="12"/>
  <c r="K79" i="12"/>
  <c r="K78" i="12" s="1"/>
  <c r="O79" i="12"/>
  <c r="O78" i="12" s="1"/>
  <c r="Q79" i="12"/>
  <c r="V79" i="12"/>
  <c r="V78" i="12" s="1"/>
  <c r="G81" i="12"/>
  <c r="I81" i="12"/>
  <c r="I78" i="12" s="1"/>
  <c r="K81" i="12"/>
  <c r="M81" i="12"/>
  <c r="O81" i="12"/>
  <c r="Q81" i="12"/>
  <c r="Q78" i="12" s="1"/>
  <c r="V81" i="12"/>
  <c r="G83" i="12"/>
  <c r="K83" i="12"/>
  <c r="O83" i="12"/>
  <c r="V83" i="12"/>
  <c r="G84" i="12"/>
  <c r="I84" i="12"/>
  <c r="I83" i="12" s="1"/>
  <c r="K84" i="12"/>
  <c r="M84" i="12"/>
  <c r="M83" i="12" s="1"/>
  <c r="O84" i="12"/>
  <c r="Q84" i="12"/>
  <c r="Q83" i="12" s="1"/>
  <c r="V84" i="12"/>
  <c r="G86" i="12"/>
  <c r="G87" i="12"/>
  <c r="I87" i="12"/>
  <c r="I86" i="12" s="1"/>
  <c r="K87" i="12"/>
  <c r="M87" i="12"/>
  <c r="O87" i="12"/>
  <c r="Q87" i="12"/>
  <c r="Q86" i="12" s="1"/>
  <c r="V87" i="12"/>
  <c r="G89" i="12"/>
  <c r="M89" i="12" s="1"/>
  <c r="I89" i="12"/>
  <c r="K89" i="12"/>
  <c r="K86" i="12" s="1"/>
  <c r="O89" i="12"/>
  <c r="Q89" i="12"/>
  <c r="V89" i="12"/>
  <c r="V86" i="12" s="1"/>
  <c r="G91" i="12"/>
  <c r="I91" i="12"/>
  <c r="K91" i="12"/>
  <c r="M91" i="12"/>
  <c r="O91" i="12"/>
  <c r="Q91" i="12"/>
  <c r="V91" i="12"/>
  <c r="G93" i="12"/>
  <c r="M93" i="12" s="1"/>
  <c r="I93" i="12"/>
  <c r="K93" i="12"/>
  <c r="O93" i="12"/>
  <c r="O86" i="12" s="1"/>
  <c r="Q93" i="12"/>
  <c r="V93" i="12"/>
  <c r="G95" i="12"/>
  <c r="I95" i="12"/>
  <c r="K95" i="12"/>
  <c r="M95" i="12"/>
  <c r="O95" i="12"/>
  <c r="Q95" i="12"/>
  <c r="V95" i="12"/>
  <c r="G97" i="12"/>
  <c r="M97" i="12" s="1"/>
  <c r="I97" i="12"/>
  <c r="K97" i="12"/>
  <c r="O97" i="12"/>
  <c r="Q97" i="12"/>
  <c r="V97" i="12"/>
  <c r="G99" i="12"/>
  <c r="I99" i="12"/>
  <c r="K99" i="12"/>
  <c r="M99" i="12"/>
  <c r="O99" i="12"/>
  <c r="Q99" i="12"/>
  <c r="V99" i="12"/>
  <c r="G101" i="12"/>
  <c r="M101" i="12" s="1"/>
  <c r="I101" i="12"/>
  <c r="K101" i="12"/>
  <c r="O101" i="12"/>
  <c r="Q101" i="12"/>
  <c r="V101" i="12"/>
  <c r="G104" i="12"/>
  <c r="I104" i="12"/>
  <c r="K104" i="12"/>
  <c r="M104" i="12"/>
  <c r="O104" i="12"/>
  <c r="Q104" i="12"/>
  <c r="V104" i="12"/>
  <c r="AE107" i="12"/>
  <c r="I20" i="1"/>
  <c r="I19" i="1"/>
  <c r="I18" i="1"/>
  <c r="I16" i="1"/>
  <c r="I60" i="1"/>
  <c r="J59" i="1" s="1"/>
  <c r="F43" i="1"/>
  <c r="G23" i="1" s="1"/>
  <c r="G43" i="1"/>
  <c r="G25" i="1" s="1"/>
  <c r="H43" i="1"/>
  <c r="I42" i="1"/>
  <c r="J28" i="1"/>
  <c r="J26" i="1"/>
  <c r="G38" i="1"/>
  <c r="F38" i="1"/>
  <c r="J23" i="1"/>
  <c r="J24" i="1"/>
  <c r="J25" i="1"/>
  <c r="J27" i="1"/>
  <c r="E24" i="1"/>
  <c r="G24" i="1"/>
  <c r="E26" i="1"/>
  <c r="G26" i="1"/>
  <c r="J54" i="1" l="1"/>
  <c r="J58" i="1"/>
  <c r="J56" i="1"/>
  <c r="A27" i="1"/>
  <c r="J42" i="1"/>
  <c r="J41" i="1"/>
  <c r="M69" i="12"/>
  <c r="M86" i="12"/>
  <c r="M8" i="12"/>
  <c r="G8" i="12"/>
  <c r="G78" i="12"/>
  <c r="G69" i="12"/>
  <c r="M27" i="12"/>
  <c r="M26" i="12" s="1"/>
  <c r="M15" i="12"/>
  <c r="M14" i="12" s="1"/>
  <c r="AF107" i="12"/>
  <c r="I21" i="1"/>
  <c r="J53" i="1"/>
  <c r="J55" i="1"/>
  <c r="J57" i="1"/>
  <c r="J60" i="1" l="1"/>
  <c r="G28" i="1"/>
  <c r="G27" i="1" s="1"/>
  <c r="G29" i="1" s="1"/>
  <c r="A28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uzivatel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<sst xmlns="http://schemas.openxmlformats.org/spreadsheetml/2006/main" count="473" uniqueCount="217">
  <si>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</si>
  <si>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</si>
  <si>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</si>
  <si>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</si>
  <si>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</si>
  <si>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</si>
  <si>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</si>
  <si>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</si>
  <si>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</si>
  <si>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</si>
  <si>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</si>
  <si>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</si>
  <si>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</si>
  <si>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</si>
  <si>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</si>
  <si>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</si>
  <si>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</si>
  <si>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</si>
  <si>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</si>
  <si>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</si>
  <si>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</si>
  <si>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</si>
  <si>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</si>
  <si>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</si>
  <si>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</si>
  <si>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</si>
  <si>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</si>
  <si>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</si>
  <si>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</si>
  <si>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</si>
  <si>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</si>
  <si>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</si>
  <si>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</si>
  <si>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</si>
  <si>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</si>
  <si>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</si>
  <si>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</si>
  <si>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</si>
  <si>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</si>
  <si>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</si>
  <si>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</si>
  <si>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</si>
  <si>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</si>
  <si>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</si>
  <si>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Výměna automatických dveří</t>
  </si>
  <si>
    <t>CSS Kyjov</t>
  </si>
  <si>
    <t>Objekt:</t>
  </si>
  <si>
    <t>Rozpočet:</t>
  </si>
  <si>
    <t>2022/02</t>
  </si>
  <si>
    <t>Centrum sociálních služeb Kyjov</t>
  </si>
  <si>
    <t>Stavba</t>
  </si>
  <si>
    <t>Stavební objekt</t>
  </si>
  <si>
    <t>Celkem za stavbu</t>
  </si>
  <si>
    <t>CZK</t>
  </si>
  <si>
    <t>#POPS</t>
  </si>
  <si>
    <t>Popis stavby: 2022/02 - Centrum sociálních služeb Kyjov</t>
  </si>
  <si>
    <t>#POPO</t>
  </si>
  <si>
    <t>Popis objektu: 01 - CSS Kyjov</t>
  </si>
  <si>
    <t>#POPR</t>
  </si>
  <si>
    <t>Popis rozpočtu: 01 - Výměna automatických dveří</t>
  </si>
  <si>
    <t>Rekapitulace dílů</t>
  </si>
  <si>
    <t>Typ dílu</t>
  </si>
  <si>
    <t>61</t>
  </si>
  <si>
    <t>Úpravy povrchů vnitřní</t>
  </si>
  <si>
    <t>96</t>
  </si>
  <si>
    <t>Bourání konstrukcí</t>
  </si>
  <si>
    <t>766</t>
  </si>
  <si>
    <t>Konstrukce truhlářské</t>
  </si>
  <si>
    <t>771</t>
  </si>
  <si>
    <t>Podlahy z dlaždic a obklady</t>
  </si>
  <si>
    <t>784</t>
  </si>
  <si>
    <t>Malby</t>
  </si>
  <si>
    <t>799</t>
  </si>
  <si>
    <t>Ostatní</t>
  </si>
  <si>
    <t>M21</t>
  </si>
  <si>
    <t>Elektromontáže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</si>
  <si>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</si>
  <si>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</si>
  <si>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</si>
  <si>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</si>
  <si>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</si>
  <si>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</si>
  <si>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</si>
  <si>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</si>
  <si>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</si>
  <si>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</si>
  <si>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</si>
  <si>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</si>
  <si>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</si>
  <si>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</si>
  <si>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</si>
  <si>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</si>
  <si>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</si>
  <si>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</si>
  <si>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</si>
  <si>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</si>
  <si>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</si>
  <si>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</si>
  <si>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</si>
  <si>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</si>
  <si>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</si>
  <si>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</si>
  <si>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</si>
  <si>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</si>
  <si>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</si>
  <si>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</si>
  <si>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612409991RT2</t>
  </si>
  <si>
    <t>Začištění omítek kolem oken, dveří a obkladů apod. s použitím suché maltové směsi</t>
  </si>
  <si>
    <t>m</t>
  </si>
  <si>
    <t>801-4</t>
  </si>
  <si>
    <t>RTS 21/ II</t>
  </si>
  <si>
    <t>Práce</t>
  </si>
  <si>
    <t>POL1_</t>
  </si>
  <si>
    <t>SPU</t>
  </si>
  <si>
    <t>612425931R00</t>
  </si>
  <si>
    <t>Omítka vápenná vnitřního ostění omítkou štukovou</t>
  </si>
  <si>
    <t>m2</t>
  </si>
  <si>
    <t>okenního nebo dveřního, z pomocného pracovního lešení o výšce podlahy do 1900 mm a pro zatížení do 1,5 kPa,</t>
  </si>
  <si>
    <t>SPI</t>
  </si>
  <si>
    <t>965081713RT2</t>
  </si>
  <si>
    <t>Bourání podlah z keramických dlaždic, tloušťky do 10 mm, plochy přes 1 m2</t>
  </si>
  <si>
    <t>801-3</t>
  </si>
  <si>
    <t>bez podkladního lože, s jakoukoliv výplní spár</t>
  </si>
  <si>
    <t>(1,7+3,58)*0,6</t>
  </si>
  <si>
    <t>VV</t>
  </si>
  <si>
    <t>968072456R00</t>
  </si>
  <si>
    <t>Vybourání a vyjmutí kovových rámů a rolet rámů, včetně pomocného lešení o výšce podlahy do 1900 mm a pro zatížení do 1,5 kPa  (150 kg/m2) dveřních zárubní, plochy přes 2 m2</t>
  </si>
  <si>
    <t>3,58*2,18</t>
  </si>
  <si>
    <t>1,7*2,39</t>
  </si>
  <si>
    <t>970051030R00</t>
  </si>
  <si>
    <t>Jádrové vrtání, kruhové prostupy v železobetonu jádrové vrtání , d 30 mm</t>
  </si>
  <si>
    <t>Trasa od dveří č.11 ,,začátek atria,,</t>
  </si>
  <si>
    <t>POP</t>
  </si>
  <si>
    <t>766711021RT1</t>
  </si>
  <si>
    <t>Montáž otvorových prvků plastových nebo z dřevěných europrofilů oken, na turbošrouby</t>
  </si>
  <si>
    <t>800-766</t>
  </si>
  <si>
    <t>(3,58+2,18)*2</t>
  </si>
  <si>
    <t>(1,7+2,39)*2</t>
  </si>
  <si>
    <t>766T1</t>
  </si>
  <si>
    <t>Automatické dveře posuvné teleskopické s hliníkovou konstrukcí, Dveře č.2</t>
  </si>
  <si>
    <t xml:space="preserve">ks    </t>
  </si>
  <si>
    <t>Vlastní</t>
  </si>
  <si>
    <t>Indiv</t>
  </si>
  <si>
    <t>Šířka konstrukce 1,7 m</t>
  </si>
  <si>
    <t>Výška konstrukce 2,39 m</t>
  </si>
  <si>
    <t>Průchozí šířka 1,2 m</t>
  </si>
  <si>
    <t>Průchozí výška 2,18 m</t>
  </si>
  <si>
    <t>766T2</t>
  </si>
  <si>
    <t>Automatické dveře posuvné dvoukřídlé s hliníkovou konstrukcí, Dveře č.1</t>
  </si>
  <si>
    <t>Šířka konstrukce 3,58 m</t>
  </si>
  <si>
    <t>Výška konstrukce 2,18 m</t>
  </si>
  <si>
    <t>Průchozí šířka 1,64 m</t>
  </si>
  <si>
    <t>Průchozí výška 2,04 m</t>
  </si>
  <si>
    <t>766T3</t>
  </si>
  <si>
    <t>Pohon automatických dveří posuvných, (dodávka vč. montáže) Dveře č.4</t>
  </si>
  <si>
    <t>Typ:   otočný tlačný, elektromechanický</t>
  </si>
  <si>
    <t>Provedení dveří:  dvoukřídlové</t>
  </si>
  <si>
    <t>snímače pohybu,</t>
  </si>
  <si>
    <t>programový přepínač  pro provoz pohonu,</t>
  </si>
  <si>
    <t>ochrana před nárazem dveřního křídla</t>
  </si>
  <si>
    <t>Bezpečnostní senzorová lišta</t>
  </si>
  <si>
    <t>766T4</t>
  </si>
  <si>
    <t>Pohon automatických dveří posuvných protipožárních, (dodávka vč. montáže) Dveře č.3 a č.5</t>
  </si>
  <si>
    <t>kus</t>
  </si>
  <si>
    <t>Hybné (otevíratelné) dveřní křídlo požárního uzávěru, který je opatřen samouzavíracím zařízením, bude vybaveno přídržným elektromagnetem s ovládací jednotkou připojenou na 2 ks požárních opticko-kouřových hlásičů (čidel). Hlásiče jsou instalovány po obou strannách stěny nad dveřním křídlem. Dveřní křídlo je udržováno v otevřeném stavu. Vypnutí elektromagnetu, tzn. opětovné uzavření požárního uzávěru, je zajištěno reakcí hlásiče na projev požáru a rovněž manuálně tlačítkem</t>
  </si>
  <si>
    <t>V případě blokování únikových dveří elektronickým zámkem musí být v blízkosti dveří instalováno přídavné tlačítko označené piktogramem pro odblokování dveří podle ČSN EN 13637</t>
  </si>
  <si>
    <t>771101210RT1</t>
  </si>
  <si>
    <t>Příprava podkladu pod dlažby penetrace podkladu pod dlažby</t>
  </si>
  <si>
    <t>800-771</t>
  </si>
  <si>
    <t>771212113R00</t>
  </si>
  <si>
    <t>Kladení dlažby keramické do tmele velikosti do 400 x 400 m</t>
  </si>
  <si>
    <t>do tmele, rovnoběžně se stěnou, bez skládání složitých vzorů a tvarů.</t>
  </si>
  <si>
    <t>597642030R</t>
  </si>
  <si>
    <t>dlažba keramická š = 300 mm; l = 300 mm; h = 9,0 mm; povrch matný; pro interiér i exteriér</t>
  </si>
  <si>
    <t>SPCM</t>
  </si>
  <si>
    <t>Specifikace</t>
  </si>
  <si>
    <t>POL3_</t>
  </si>
  <si>
    <t>3,168*1,2</t>
  </si>
  <si>
    <t>784191101R00</t>
  </si>
  <si>
    <t>Příprava povrchu Penetrace (napouštění) podkladu disperzní, jednonásobná</t>
  </si>
  <si>
    <t>800-784</t>
  </si>
  <si>
    <t>784195212R00</t>
  </si>
  <si>
    <t>Malby z malířských směsí otěruvzdorných,  , bělost 82 %, dvojnásobné</t>
  </si>
  <si>
    <t>79901</t>
  </si>
  <si>
    <t>Odvoz a likvidace vybouravých dveří, vč.suti</t>
  </si>
  <si>
    <t>soubor</t>
  </si>
  <si>
    <t>210040512R00</t>
  </si>
  <si>
    <t>Ukončení vodičů svorkováním</t>
  </si>
  <si>
    <t>220260066R00</t>
  </si>
  <si>
    <t>Krabice panelová - lištový rozvod</t>
  </si>
  <si>
    <t>220301022R00</t>
  </si>
  <si>
    <t>Lišta elektroinstalační L 40</t>
  </si>
  <si>
    <t>222619111R00</t>
  </si>
  <si>
    <t>Koordinace činností souvisejících s MaR</t>
  </si>
  <si>
    <t xml:space="preserve">hod   </t>
  </si>
  <si>
    <t>650061612R00</t>
  </si>
  <si>
    <t>modulárního, jednopólového, do 80 A</t>
  </si>
  <si>
    <t>650125643RT2</t>
  </si>
  <si>
    <t>Uložení Cu kabelu 3 x 2,5 mm2, volně, včetně dodávky kabelu CYKY</t>
  </si>
  <si>
    <t>M65</t>
  </si>
  <si>
    <t>M21Rev</t>
  </si>
  <si>
    <t>Revize elektroinstalací</t>
  </si>
  <si>
    <t>909      R00</t>
  </si>
  <si>
    <t>Hzs-nezmeritelne stavebni prace</t>
  </si>
  <si>
    <t>h</t>
  </si>
  <si>
    <t>Prav.M</t>
  </si>
  <si>
    <t>HZS</t>
  </si>
  <si>
    <t>POL10_</t>
  </si>
  <si>
    <t>Úprava a zapojení rozdělovačů</t>
  </si>
  <si>
    <t>35822001013R</t>
  </si>
  <si>
    <t>jistič modulární jmen.proud 10,00 A; charakt. B; počet pólů 1; jmenovitá zkratová schopnost/230 V a.c. 10 kA; tepl.okolí -25 do + 55 °C; IP 20</t>
  </si>
  <si>
    <t>SUM</t>
  </si>
  <si>
    <t>Min. požadavky:</t>
  </si>
  <si>
    <t>Synchronizační kabel k dvoukřídlým dveřím</t>
  </si>
  <si>
    <t>Koordinační jednotka k dvoukřídlým dveřím</t>
  </si>
  <si>
    <t>Kryt spojovací dvoukřídlých pohonů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</si>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</sst>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3" fontId="7" fillId="0" borderId="33" xfId="0" applyNumberFormat="1" applyFont="1" applyBorder="1" applyAlignment="1">
      <alignment vertical="center"/>
    </xf>
    <xf numFmtId="3" fontId="7" fillId="3" borderId="36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4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17" fillId="4" borderId="18" xfId="0" applyNumberFormat="1" applyFont="1" applyFill="1" applyBorder="1" applyAlignment="1" applyProtection="1">
      <alignment horizontal="left" vertical="top" wrapText="1"/>
      <protection locked="0"/>
    </xf>
    <xf numFmtId="49" fontId="17" fillId="4" borderId="18" xfId="0" applyNumberFormat="1" applyFont="1" applyFill="1" applyBorder="1" applyAlignment="1" applyProtection="1">
      <alignment vertical="top"/>
      <protection locked="0"/>
    </xf>
    <xf numFmtId="0" fontId="19" fillId="0" borderId="18" xfId="0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vertical="top" wrapText="1"/>
    </xf>
    <xf numFmtId="49" fontId="17" fillId="4" borderId="0" xfId="0" applyNumberFormat="1" applyFont="1" applyFill="1" applyBorder="1" applyAlignment="1" applyProtection="1">
      <alignment horizontal="left" vertical="top" wrapText="1"/>
      <protection locked="0"/>
    </xf>
    <xf numFmtId="49" fontId="17" fillId="4" borderId="0" xfId="0" applyNumberFormat="1" applyFont="1" applyFill="1" applyBorder="1" applyAlignment="1" applyProtection="1">
      <alignment vertical="top"/>
      <protection locked="0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19" fillId="0" borderId="0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87" t="s">
        <v>39</v>
      </c>
      <c r="B2" s="187"/>
      <c r="C2" s="187"/>
      <c r="D2" s="187"/>
      <c r="E2" s="187"/>
      <c r="F2" s="187"/>
      <c r="G2" s="187"/>
    </row>
  </sheetData>
  <sheetProtection algorithmName="SHA-512" hashValue="mfnXS4SZZ2E/xbtiA2/IsG/KNesagfF3ejQ7OIQuOL4JLzlRTjvddLWo8t6kAd/zTZjkKqwh1j4Uk2dWs9kUGg==" saltValue="0sTwp5RWeGm1OlN35GOmrg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3"/>
  <sheetViews>
    <sheetView showGridLines="0" tabSelected="1" topLeftCell="B1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22" t="s">
        <v>41</v>
      </c>
      <c r="C1" s="223"/>
      <c r="D1" s="223"/>
      <c r="E1" s="223"/>
      <c r="F1" s="223"/>
      <c r="G1" s="223"/>
      <c r="H1" s="223"/>
      <c r="I1" s="223"/>
      <c r="J1" s="224"/>
    </row>
    <row r="2" spans="1:15" ht="36" customHeight="1" x14ac:dyDescent="0.2">
      <c r="A2" s="2"/>
      <c r="B2" s="77" t="s">
        <v>22</v>
      </c>
      <c r="C2" s="78"/>
      <c r="D2" s="79" t="s">
        <v>48</v>
      </c>
      <c r="E2" s="228" t="s">
        <v>49</v>
      </c>
      <c r="F2" s="229"/>
      <c r="G2" s="229"/>
      <c r="H2" s="229"/>
      <c r="I2" s="229"/>
      <c r="J2" s="230"/>
      <c r="O2" s="1"/>
    </row>
    <row r="3" spans="1:15" ht="27" customHeight="1" x14ac:dyDescent="0.2">
      <c r="A3" s="2"/>
      <c r="B3" s="80" t="s">
        <v>46</v>
      </c>
      <c r="C3" s="78"/>
      <c r="D3" s="81" t="s">
        <v>43</v>
      </c>
      <c r="E3" s="231" t="s">
        <v>45</v>
      </c>
      <c r="F3" s="232"/>
      <c r="G3" s="232"/>
      <c r="H3" s="232"/>
      <c r="I3" s="232"/>
      <c r="J3" s="233"/>
    </row>
    <row r="4" spans="1:15" ht="23.25" customHeight="1" x14ac:dyDescent="0.2">
      <c r="A4" s="76">
        <v>740</v>
      </c>
      <c r="B4" s="82" t="s">
        <v>47</v>
      </c>
      <c r="C4" s="83"/>
      <c r="D4" s="84" t="s">
        <v>43</v>
      </c>
      <c r="E4" s="211" t="s">
        <v>44</v>
      </c>
      <c r="F4" s="212"/>
      <c r="G4" s="212"/>
      <c r="H4" s="212"/>
      <c r="I4" s="212"/>
      <c r="J4" s="213"/>
    </row>
    <row r="5" spans="1:15" ht="24" customHeight="1" x14ac:dyDescent="0.2">
      <c r="A5" s="2"/>
      <c r="B5" s="31" t="s">
        <v>42</v>
      </c>
      <c r="D5" s="216"/>
      <c r="E5" s="217"/>
      <c r="F5" s="217"/>
      <c r="G5" s="217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18"/>
      <c r="E6" s="219"/>
      <c r="F6" s="219"/>
      <c r="G6" s="219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20"/>
      <c r="F7" s="221"/>
      <c r="G7" s="221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35"/>
      <c r="E11" s="235"/>
      <c r="F11" s="235"/>
      <c r="G11" s="235"/>
      <c r="H11" s="18" t="s">
        <v>40</v>
      </c>
      <c r="I11" s="86"/>
      <c r="J11" s="8"/>
    </row>
    <row r="12" spans="1:15" ht="15.75" customHeight="1" x14ac:dyDescent="0.2">
      <c r="A12" s="2"/>
      <c r="B12" s="28"/>
      <c r="C12" s="55"/>
      <c r="D12" s="210"/>
      <c r="E12" s="210"/>
      <c r="F12" s="210"/>
      <c r="G12" s="210"/>
      <c r="H12" s="18" t="s">
        <v>34</v>
      </c>
      <c r="I12" s="86"/>
      <c r="J12" s="8"/>
    </row>
    <row r="13" spans="1:15" ht="15.75" customHeight="1" x14ac:dyDescent="0.2">
      <c r="A13" s="2"/>
      <c r="B13" s="29"/>
      <c r="C13" s="56"/>
      <c r="D13" s="85"/>
      <c r="E13" s="214"/>
      <c r="F13" s="215"/>
      <c r="G13" s="215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34"/>
      <c r="F15" s="234"/>
      <c r="G15" s="236"/>
      <c r="H15" s="236"/>
      <c r="I15" s="236" t="s">
        <v>29</v>
      </c>
      <c r="J15" s="237"/>
    </row>
    <row r="16" spans="1:15" ht="23.25" customHeight="1" x14ac:dyDescent="0.2">
      <c r="A16" s="143" t="s">
        <v>24</v>
      </c>
      <c r="B16" s="38" t="s">
        <v>24</v>
      </c>
      <c r="C16" s="62"/>
      <c r="D16" s="63"/>
      <c r="E16" s="199"/>
      <c r="F16" s="200"/>
      <c r="G16" s="199"/>
      <c r="H16" s="200"/>
      <c r="I16" s="199">
        <f>SUMIF(F53:F59,A16,I53:I59)+SUMIF(F53:F59,"PSU",I53:I59)</f>
        <v>0</v>
      </c>
      <c r="J16" s="201"/>
    </row>
    <row r="17" spans="1:10" ht="23.25" customHeight="1" x14ac:dyDescent="0.2">
      <c r="A17" s="143" t="s">
        <v>25</v>
      </c>
      <c r="B17" s="38" t="s">
        <v>25</v>
      </c>
      <c r="C17" s="62"/>
      <c r="D17" s="63"/>
      <c r="E17" s="199"/>
      <c r="F17" s="200"/>
      <c r="G17" s="199"/>
      <c r="H17" s="200"/>
      <c r="I17" s="199">
        <f>SUMIF(F53:F59,A17,I53:I59)</f>
        <v>0</v>
      </c>
      <c r="J17" s="201"/>
    </row>
    <row r="18" spans="1:10" ht="23.25" customHeight="1" x14ac:dyDescent="0.2">
      <c r="A18" s="143" t="s">
        <v>26</v>
      </c>
      <c r="B18" s="38" t="s">
        <v>26</v>
      </c>
      <c r="C18" s="62"/>
      <c r="D18" s="63"/>
      <c r="E18" s="199"/>
      <c r="F18" s="200"/>
      <c r="G18" s="199"/>
      <c r="H18" s="200"/>
      <c r="I18" s="199">
        <f>SUMIF(F53:F59,A18,I53:I59)</f>
        <v>0</v>
      </c>
      <c r="J18" s="201"/>
    </row>
    <row r="19" spans="1:10" ht="23.25" customHeight="1" x14ac:dyDescent="0.2">
      <c r="A19" s="143" t="s">
        <v>76</v>
      </c>
      <c r="B19" s="38" t="s">
        <v>27</v>
      </c>
      <c r="C19" s="62"/>
      <c r="D19" s="63"/>
      <c r="E19" s="199"/>
      <c r="F19" s="200"/>
      <c r="G19" s="199"/>
      <c r="H19" s="200"/>
      <c r="I19" s="199">
        <f>SUMIF(F53:F59,A19,I53:I59)</f>
        <v>0</v>
      </c>
      <c r="J19" s="201"/>
    </row>
    <row r="20" spans="1:10" ht="23.25" customHeight="1" x14ac:dyDescent="0.2">
      <c r="A20" s="143" t="s">
        <v>77</v>
      </c>
      <c r="B20" s="38" t="s">
        <v>28</v>
      </c>
      <c r="C20" s="62"/>
      <c r="D20" s="63"/>
      <c r="E20" s="199"/>
      <c r="F20" s="200"/>
      <c r="G20" s="199"/>
      <c r="H20" s="200"/>
      <c r="I20" s="199">
        <f>SUMIF(F53:F59,A20,I53:I59)</f>
        <v>0</v>
      </c>
      <c r="J20" s="201"/>
    </row>
    <row r="21" spans="1:10" ht="23.25" customHeight="1" x14ac:dyDescent="0.2">
      <c r="A21" s="2"/>
      <c r="B21" s="48" t="s">
        <v>29</v>
      </c>
      <c r="C21" s="64"/>
      <c r="D21" s="65"/>
      <c r="E21" s="202"/>
      <c r="F21" s="238"/>
      <c r="G21" s="202"/>
      <c r="H21" s="238"/>
      <c r="I21" s="202">
        <f>SUM(I16:J20)</f>
        <v>0</v>
      </c>
      <c r="J21" s="203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15</v>
      </c>
      <c r="F23" s="39" t="s">
        <v>0</v>
      </c>
      <c r="G23" s="197">
        <f>ZakladDPHSniVypocet</f>
        <v>0</v>
      </c>
      <c r="H23" s="198"/>
      <c r="I23" s="198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15</v>
      </c>
      <c r="F24" s="39" t="s">
        <v>0</v>
      </c>
      <c r="G24" s="195">
        <f>I23*E23/100</f>
        <v>0</v>
      </c>
      <c r="H24" s="196"/>
      <c r="I24" s="196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197">
        <f>ZakladDPHZaklVypocet</f>
        <v>0</v>
      </c>
      <c r="H25" s="198"/>
      <c r="I25" s="198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25">
        <f>I25*E25/100</f>
        <v>0</v>
      </c>
      <c r="H26" s="226"/>
      <c r="I26" s="226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27">
        <f>CenaCelkemBezDPH-(ZakladDPHSni+ZakladDPHZakl)</f>
        <v>0</v>
      </c>
      <c r="H27" s="227"/>
      <c r="I27" s="227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7" t="s">
        <v>23</v>
      </c>
      <c r="C28" s="118"/>
      <c r="D28" s="118"/>
      <c r="E28" s="119"/>
      <c r="F28" s="120"/>
      <c r="G28" s="205">
        <f>A27</f>
        <v>0</v>
      </c>
      <c r="H28" s="205"/>
      <c r="I28" s="205"/>
      <c r="J28" s="121" t="str">
        <f t="shared" si="0"/>
        <v>CZK</v>
      </c>
    </row>
    <row r="29" spans="1:10" ht="27.75" hidden="1" customHeight="1" thickBot="1" x14ac:dyDescent="0.25">
      <c r="A29" s="2"/>
      <c r="B29" s="117" t="s">
        <v>35</v>
      </c>
      <c r="C29" s="122"/>
      <c r="D29" s="122"/>
      <c r="E29" s="122"/>
      <c r="F29" s="123"/>
      <c r="G29" s="204">
        <f>ZakladDPHSni+DPHSni+ZakladDPHZakl+DPHZakl+Zaokrouhleni</f>
        <v>0</v>
      </c>
      <c r="H29" s="204"/>
      <c r="I29" s="204"/>
      <c r="J29" s="124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06"/>
      <c r="E34" s="207"/>
      <c r="G34" s="208"/>
      <c r="H34" s="209"/>
      <c r="I34" s="209"/>
      <c r="J34" s="25"/>
    </row>
    <row r="35" spans="1:10" ht="12.75" customHeight="1" x14ac:dyDescent="0.2">
      <c r="A35" s="2"/>
      <c r="B35" s="2"/>
      <c r="D35" s="194" t="s">
        <v>2</v>
      </c>
      <c r="E35" s="1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0" t="s">
        <v>16</v>
      </c>
      <c r="C37" s="91"/>
      <c r="D37" s="91"/>
      <c r="E37" s="91"/>
      <c r="F37" s="92"/>
      <c r="G37" s="92"/>
      <c r="H37" s="92"/>
      <c r="I37" s="92"/>
      <c r="J37" s="93"/>
    </row>
    <row r="38" spans="1:10" ht="25.5" hidden="1" customHeight="1" x14ac:dyDescent="0.2">
      <c r="A38" s="89" t="s">
        <v>37</v>
      </c>
      <c r="B38" s="94" t="s">
        <v>17</v>
      </c>
      <c r="C38" s="95" t="s">
        <v>5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18</v>
      </c>
      <c r="I38" s="98" t="s">
        <v>1</v>
      </c>
      <c r="J38" s="99" t="s">
        <v>0</v>
      </c>
    </row>
    <row r="39" spans="1:10" ht="25.5" hidden="1" customHeight="1" x14ac:dyDescent="0.2">
      <c r="A39" s="89">
        <v>1</v>
      </c>
      <c r="B39" s="100" t="s">
        <v>50</v>
      </c>
      <c r="C39" s="190"/>
      <c r="D39" s="190"/>
      <c r="E39" s="190"/>
      <c r="F39" s="101">
        <f>'01 01 Pol'!AE107</f>
        <v>0</v>
      </c>
      <c r="G39" s="102">
        <f>'01 01 Pol'!AF107</f>
        <v>0</v>
      </c>
      <c r="H39" s="103"/>
      <c r="I39" s="104">
        <f>F39+G39+H39</f>
        <v>0</v>
      </c>
      <c r="J39" s="105" t="str">
        <f>IF(CenaCelkemVypocet=0,"",I39/CenaCelkemVypocet*100)</f>
        <v/>
      </c>
    </row>
    <row r="40" spans="1:10" ht="25.5" hidden="1" customHeight="1" x14ac:dyDescent="0.2">
      <c r="A40" s="89">
        <v>2</v>
      </c>
      <c r="B40" s="106"/>
      <c r="C40" s="191" t="s">
        <v>51</v>
      </c>
      <c r="D40" s="191"/>
      <c r="E40" s="191"/>
      <c r="F40" s="107"/>
      <c r="G40" s="108"/>
      <c r="H40" s="108"/>
      <c r="I40" s="109"/>
      <c r="J40" s="110"/>
    </row>
    <row r="41" spans="1:10" ht="25.5" hidden="1" customHeight="1" x14ac:dyDescent="0.2">
      <c r="A41" s="89">
        <v>2</v>
      </c>
      <c r="B41" s="106" t="s">
        <v>43</v>
      </c>
      <c r="C41" s="191" t="s">
        <v>45</v>
      </c>
      <c r="D41" s="191"/>
      <c r="E41" s="191"/>
      <c r="F41" s="107">
        <f>'01 01 Pol'!AE107</f>
        <v>0</v>
      </c>
      <c r="G41" s="108">
        <f>'01 01 Pol'!AF107</f>
        <v>0</v>
      </c>
      <c r="H41" s="108"/>
      <c r="I41" s="109">
        <f>F41+G41+H41</f>
        <v>0</v>
      </c>
      <c r="J41" s="110" t="str">
        <f>IF(CenaCelkemVypocet=0,"",I41/CenaCelkemVypocet*100)</f>
        <v/>
      </c>
    </row>
    <row r="42" spans="1:10" ht="25.5" hidden="1" customHeight="1" x14ac:dyDescent="0.2">
      <c r="A42" s="89">
        <v>3</v>
      </c>
      <c r="B42" s="111" t="s">
        <v>43</v>
      </c>
      <c r="C42" s="190" t="s">
        <v>44</v>
      </c>
      <c r="D42" s="190"/>
      <c r="E42" s="190"/>
      <c r="F42" s="112">
        <f>'01 01 Pol'!AE107</f>
        <v>0</v>
      </c>
      <c r="G42" s="103">
        <f>'01 01 Pol'!AF107</f>
        <v>0</v>
      </c>
      <c r="H42" s="103"/>
      <c r="I42" s="104">
        <f>F42+G42+H42</f>
        <v>0</v>
      </c>
      <c r="J42" s="105" t="str">
        <f>IF(CenaCelkemVypocet=0,"",I42/CenaCelkemVypocet*100)</f>
        <v/>
      </c>
    </row>
    <row r="43" spans="1:10" ht="25.5" hidden="1" customHeight="1" x14ac:dyDescent="0.2">
      <c r="A43" s="89"/>
      <c r="B43" s="192" t="s">
        <v>52</v>
      </c>
      <c r="C43" s="193"/>
      <c r="D43" s="193"/>
      <c r="E43" s="193"/>
      <c r="F43" s="113">
        <f>SUMIF(A39:A42,"=1",F39:F42)</f>
        <v>0</v>
      </c>
      <c r="G43" s="114">
        <f>SUMIF(A39:A42,"=1",G39:G42)</f>
        <v>0</v>
      </c>
      <c r="H43" s="114">
        <f>SUMIF(A39:A42,"=1",H39:H42)</f>
        <v>0</v>
      </c>
      <c r="I43" s="115">
        <f>SUMIF(A39:A42,"=1",I39:I42)</f>
        <v>0</v>
      </c>
      <c r="J43" s="116">
        <f>SUMIF(A39:A42,"=1",J39:J42)</f>
        <v>0</v>
      </c>
    </row>
    <row r="45" spans="1:10" x14ac:dyDescent="0.2">
      <c r="A45" t="s">
        <v>54</v>
      </c>
      <c r="B45" t="s">
        <v>55</v>
      </c>
    </row>
    <row r="46" spans="1:10" x14ac:dyDescent="0.2">
      <c r="A46" t="s">
        <v>56</v>
      </c>
      <c r="B46" t="s">
        <v>57</v>
      </c>
    </row>
    <row r="47" spans="1:10" x14ac:dyDescent="0.2">
      <c r="A47" t="s">
        <v>58</v>
      </c>
      <c r="B47" t="s">
        <v>59</v>
      </c>
    </row>
    <row r="50" spans="1:10" ht="15.75" x14ac:dyDescent="0.25">
      <c r="B50" s="125" t="s">
        <v>60</v>
      </c>
    </row>
    <row r="52" spans="1:10" ht="25.5" customHeight="1" x14ac:dyDescent="0.2">
      <c r="A52" s="127"/>
      <c r="B52" s="130" t="s">
        <v>17</v>
      </c>
      <c r="C52" s="130" t="s">
        <v>5</v>
      </c>
      <c r="D52" s="131"/>
      <c r="E52" s="131"/>
      <c r="F52" s="132" t="s">
        <v>61</v>
      </c>
      <c r="G52" s="132"/>
      <c r="H52" s="132"/>
      <c r="I52" s="132" t="s">
        <v>29</v>
      </c>
      <c r="J52" s="132" t="s">
        <v>0</v>
      </c>
    </row>
    <row r="53" spans="1:10" ht="36.75" customHeight="1" x14ac:dyDescent="0.2">
      <c r="A53" s="128"/>
      <c r="B53" s="133" t="s">
        <v>62</v>
      </c>
      <c r="C53" s="188" t="s">
        <v>63</v>
      </c>
      <c r="D53" s="189"/>
      <c r="E53" s="189"/>
      <c r="F53" s="139" t="s">
        <v>24</v>
      </c>
      <c r="G53" s="140"/>
      <c r="H53" s="140"/>
      <c r="I53" s="140">
        <f>'01 01 Pol'!G8</f>
        <v>0</v>
      </c>
      <c r="J53" s="137" t="str">
        <f>IF(I60=0,"",I53/I60*100)</f>
        <v/>
      </c>
    </row>
    <row r="54" spans="1:10" ht="36.75" customHeight="1" x14ac:dyDescent="0.2">
      <c r="A54" s="128"/>
      <c r="B54" s="133" t="s">
        <v>64</v>
      </c>
      <c r="C54" s="188" t="s">
        <v>65</v>
      </c>
      <c r="D54" s="189"/>
      <c r="E54" s="189"/>
      <c r="F54" s="139" t="s">
        <v>24</v>
      </c>
      <c r="G54" s="140"/>
      <c r="H54" s="140"/>
      <c r="I54" s="140">
        <f>'01 01 Pol'!G14</f>
        <v>0</v>
      </c>
      <c r="J54" s="137" t="str">
        <f>IF(I60=0,"",I54/I60*100)</f>
        <v/>
      </c>
    </row>
    <row r="55" spans="1:10" ht="36.75" customHeight="1" x14ac:dyDescent="0.2">
      <c r="A55" s="128"/>
      <c r="B55" s="133" t="s">
        <v>66</v>
      </c>
      <c r="C55" s="188" t="s">
        <v>67</v>
      </c>
      <c r="D55" s="189"/>
      <c r="E55" s="189"/>
      <c r="F55" s="139" t="s">
        <v>25</v>
      </c>
      <c r="G55" s="140"/>
      <c r="H55" s="140"/>
      <c r="I55" s="140">
        <f>'01 01 Pol'!G26</f>
        <v>0</v>
      </c>
      <c r="J55" s="137" t="str">
        <f>IF(I60=0,"",I55/I60*100)</f>
        <v/>
      </c>
    </row>
    <row r="56" spans="1:10" ht="36.75" customHeight="1" x14ac:dyDescent="0.2">
      <c r="A56" s="128"/>
      <c r="B56" s="133" t="s">
        <v>68</v>
      </c>
      <c r="C56" s="188" t="s">
        <v>69</v>
      </c>
      <c r="D56" s="189"/>
      <c r="E56" s="189"/>
      <c r="F56" s="139" t="s">
        <v>25</v>
      </c>
      <c r="G56" s="140"/>
      <c r="H56" s="140"/>
      <c r="I56" s="140">
        <f>'01 01 Pol'!G69</f>
        <v>0</v>
      </c>
      <c r="J56" s="137" t="str">
        <f>IF(I60=0,"",I56/I60*100)</f>
        <v/>
      </c>
    </row>
    <row r="57" spans="1:10" ht="36.75" customHeight="1" x14ac:dyDescent="0.2">
      <c r="A57" s="128"/>
      <c r="B57" s="133" t="s">
        <v>70</v>
      </c>
      <c r="C57" s="188" t="s">
        <v>71</v>
      </c>
      <c r="D57" s="189"/>
      <c r="E57" s="189"/>
      <c r="F57" s="139" t="s">
        <v>25</v>
      </c>
      <c r="G57" s="140"/>
      <c r="H57" s="140"/>
      <c r="I57" s="140">
        <f>'01 01 Pol'!G78</f>
        <v>0</v>
      </c>
      <c r="J57" s="137" t="str">
        <f>IF(I60=0,"",I57/I60*100)</f>
        <v/>
      </c>
    </row>
    <row r="58" spans="1:10" ht="36.75" customHeight="1" x14ac:dyDescent="0.2">
      <c r="A58" s="128"/>
      <c r="B58" s="133" t="s">
        <v>72</v>
      </c>
      <c r="C58" s="188" t="s">
        <v>73</v>
      </c>
      <c r="D58" s="189"/>
      <c r="E58" s="189"/>
      <c r="F58" s="139" t="s">
        <v>25</v>
      </c>
      <c r="G58" s="140"/>
      <c r="H58" s="140"/>
      <c r="I58" s="140">
        <f>'01 01 Pol'!G83</f>
        <v>0</v>
      </c>
      <c r="J58" s="137" t="str">
        <f>IF(I60=0,"",I58/I60*100)</f>
        <v/>
      </c>
    </row>
    <row r="59" spans="1:10" ht="36.75" customHeight="1" x14ac:dyDescent="0.2">
      <c r="A59" s="128"/>
      <c r="B59" s="133" t="s">
        <v>74</v>
      </c>
      <c r="C59" s="188" t="s">
        <v>75</v>
      </c>
      <c r="D59" s="189"/>
      <c r="E59" s="189"/>
      <c r="F59" s="139" t="s">
        <v>26</v>
      </c>
      <c r="G59" s="140"/>
      <c r="H59" s="140"/>
      <c r="I59" s="140">
        <f>'01 01 Pol'!G86</f>
        <v>0</v>
      </c>
      <c r="J59" s="137" t="str">
        <f>IF(I60=0,"",I59/I60*100)</f>
        <v/>
      </c>
    </row>
    <row r="60" spans="1:10" ht="25.5" customHeight="1" x14ac:dyDescent="0.2">
      <c r="A60" s="129"/>
      <c r="B60" s="134" t="s">
        <v>1</v>
      </c>
      <c r="C60" s="135"/>
      <c r="D60" s="136"/>
      <c r="E60" s="136"/>
      <c r="F60" s="141"/>
      <c r="G60" s="142"/>
      <c r="H60" s="142"/>
      <c r="I60" s="142">
        <f>SUM(I53:I59)</f>
        <v>0</v>
      </c>
      <c r="J60" s="138">
        <f>SUM(J53:J59)</f>
        <v>0</v>
      </c>
    </row>
    <row r="61" spans="1:10" x14ac:dyDescent="0.2">
      <c r="F61" s="87"/>
      <c r="G61" s="87"/>
      <c r="H61" s="87"/>
      <c r="I61" s="87"/>
      <c r="J61" s="88"/>
    </row>
    <row r="62" spans="1:10" x14ac:dyDescent="0.2">
      <c r="F62" s="87"/>
      <c r="G62" s="87"/>
      <c r="H62" s="87"/>
      <c r="I62" s="87"/>
      <c r="J62" s="88"/>
    </row>
    <row r="63" spans="1:10" x14ac:dyDescent="0.2">
      <c r="F63" s="87"/>
      <c r="G63" s="87"/>
      <c r="H63" s="87"/>
      <c r="I63" s="87"/>
      <c r="J63" s="88"/>
    </row>
  </sheetData>
  <sheetProtection algorithmName="SHA-512" hashValue="pg8zCSmAxF0grEjPyE6VlkpU7Fur1sV+HVvHtDRyQsE+symh33yQDqN3fb4elVd+SXcOL+Qa/s3+Mz7HSL2x4g==" saltValue="31roT9Mumyh+sG5u/DWFQQ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8:E58"/>
    <mergeCell ref="C59:E59"/>
    <mergeCell ref="C53:E53"/>
    <mergeCell ref="C54:E54"/>
    <mergeCell ref="C55:E55"/>
    <mergeCell ref="C56:E56"/>
    <mergeCell ref="C57:E5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9" t="s">
        <v>6</v>
      </c>
      <c r="B1" s="239"/>
      <c r="C1" s="240"/>
      <c r="D1" s="239"/>
      <c r="E1" s="239"/>
      <c r="F1" s="239"/>
      <c r="G1" s="239"/>
    </row>
    <row r="2" spans="1:7" ht="24.95" customHeight="1" x14ac:dyDescent="0.2">
      <c r="A2" s="50" t="s">
        <v>7</v>
      </c>
      <c r="B2" s="49"/>
      <c r="C2" s="241"/>
      <c r="D2" s="241"/>
      <c r="E2" s="241"/>
      <c r="F2" s="241"/>
      <c r="G2" s="242"/>
    </row>
    <row r="3" spans="1:7" ht="24.95" customHeight="1" x14ac:dyDescent="0.2">
      <c r="A3" s="50" t="s">
        <v>8</v>
      </c>
      <c r="B3" s="49"/>
      <c r="C3" s="241"/>
      <c r="D3" s="241"/>
      <c r="E3" s="241"/>
      <c r="F3" s="241"/>
      <c r="G3" s="242"/>
    </row>
    <row r="4" spans="1:7" ht="24.95" customHeight="1" x14ac:dyDescent="0.2">
      <c r="A4" s="50" t="s">
        <v>9</v>
      </c>
      <c r="B4" s="49"/>
      <c r="C4" s="241"/>
      <c r="D4" s="241"/>
      <c r="E4" s="241"/>
      <c r="F4" s="241"/>
      <c r="G4" s="242"/>
    </row>
    <row r="5" spans="1:7" x14ac:dyDescent="0.2">
      <c r="B5" s="4"/>
      <c r="C5" s="5"/>
      <c r="D5" s="6"/>
    </row>
  </sheetData>
  <sheetProtection algorithmName="SHA-512" hashValue="RR9abbkLnOE1OIuwJOwDpNib1FVXBDf/sJwmJislCcC0ZYcYbcIpNFYHiRLeJ4wstxW/34DgkqMrf1uIHkWgJg==" saltValue="MmNzODX65bpQUWsNuFblgQ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74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6" customWidth="1"/>
    <col min="3" max="3" width="63.28515625" style="12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3" t="s">
        <v>78</v>
      </c>
      <c r="B1" s="253"/>
      <c r="C1" s="253"/>
      <c r="D1" s="253"/>
      <c r="E1" s="253"/>
      <c r="F1" s="253"/>
      <c r="G1" s="253"/>
      <c r="AG1" t="s">
        <v>79</v>
      </c>
    </row>
    <row r="2" spans="1:60" ht="24.95" customHeight="1" x14ac:dyDescent="0.2">
      <c r="A2" s="144" t="s">
        <v>7</v>
      </c>
      <c r="B2" s="49" t="s">
        <v>48</v>
      </c>
      <c r="C2" s="254" t="s">
        <v>49</v>
      </c>
      <c r="D2" s="255"/>
      <c r="E2" s="255"/>
      <c r="F2" s="255"/>
      <c r="G2" s="256"/>
      <c r="AG2" t="s">
        <v>80</v>
      </c>
    </row>
    <row r="3" spans="1:60" ht="24.95" customHeight="1" x14ac:dyDescent="0.2">
      <c r="A3" s="144" t="s">
        <v>8</v>
      </c>
      <c r="B3" s="49" t="s">
        <v>43</v>
      </c>
      <c r="C3" s="254" t="s">
        <v>45</v>
      </c>
      <c r="D3" s="255"/>
      <c r="E3" s="255"/>
      <c r="F3" s="255"/>
      <c r="G3" s="256"/>
      <c r="AC3" s="126" t="s">
        <v>80</v>
      </c>
      <c r="AG3" t="s">
        <v>81</v>
      </c>
    </row>
    <row r="4" spans="1:60" ht="24.95" customHeight="1" x14ac:dyDescent="0.2">
      <c r="A4" s="145" t="s">
        <v>9</v>
      </c>
      <c r="B4" s="146" t="s">
        <v>43</v>
      </c>
      <c r="C4" s="257" t="s">
        <v>44</v>
      </c>
      <c r="D4" s="258"/>
      <c r="E4" s="258"/>
      <c r="F4" s="258"/>
      <c r="G4" s="259"/>
      <c r="AG4" t="s">
        <v>82</v>
      </c>
    </row>
    <row r="5" spans="1:60" x14ac:dyDescent="0.2">
      <c r="D5" s="10"/>
    </row>
    <row r="6" spans="1:60" ht="38.25" x14ac:dyDescent="0.2">
      <c r="A6" s="148" t="s">
        <v>83</v>
      </c>
      <c r="B6" s="150" t="s">
        <v>84</v>
      </c>
      <c r="C6" s="150" t="s">
        <v>85</v>
      </c>
      <c r="D6" s="149" t="s">
        <v>86</v>
      </c>
      <c r="E6" s="148" t="s">
        <v>87</v>
      </c>
      <c r="F6" s="147" t="s">
        <v>88</v>
      </c>
      <c r="G6" s="148" t="s">
        <v>29</v>
      </c>
      <c r="H6" s="151" t="s">
        <v>30</v>
      </c>
      <c r="I6" s="151" t="s">
        <v>89</v>
      </c>
      <c r="J6" s="151" t="s">
        <v>31</v>
      </c>
      <c r="K6" s="151" t="s">
        <v>90</v>
      </c>
      <c r="L6" s="151" t="s">
        <v>91</v>
      </c>
      <c r="M6" s="151" t="s">
        <v>92</v>
      </c>
      <c r="N6" s="151" t="s">
        <v>93</v>
      </c>
      <c r="O6" s="151" t="s">
        <v>94</v>
      </c>
      <c r="P6" s="151" t="s">
        <v>95</v>
      </c>
      <c r="Q6" s="151" t="s">
        <v>96</v>
      </c>
      <c r="R6" s="151" t="s">
        <v>97</v>
      </c>
      <c r="S6" s="151" t="s">
        <v>98</v>
      </c>
      <c r="T6" s="151" t="s">
        <v>99</v>
      </c>
      <c r="U6" s="151" t="s">
        <v>100</v>
      </c>
      <c r="V6" s="151" t="s">
        <v>101</v>
      </c>
      <c r="W6" s="151" t="s">
        <v>102</v>
      </c>
      <c r="X6" s="151" t="s">
        <v>103</v>
      </c>
    </row>
    <row r="7" spans="1:60" hidden="1" x14ac:dyDescent="0.2">
      <c r="A7" s="3"/>
      <c r="B7" s="4"/>
      <c r="C7" s="4"/>
      <c r="D7" s="6"/>
      <c r="E7" s="153"/>
      <c r="F7" s="154"/>
      <c r="G7" s="154"/>
      <c r="H7" s="154"/>
      <c r="I7" s="154"/>
      <c r="J7" s="154"/>
      <c r="K7" s="154"/>
      <c r="L7" s="154"/>
      <c r="M7" s="154"/>
      <c r="N7" s="153"/>
      <c r="O7" s="153"/>
      <c r="P7" s="153"/>
      <c r="Q7" s="153"/>
      <c r="R7" s="154"/>
      <c r="S7" s="154"/>
      <c r="T7" s="154"/>
      <c r="U7" s="154"/>
      <c r="V7" s="154"/>
      <c r="W7" s="154"/>
      <c r="X7" s="154"/>
    </row>
    <row r="8" spans="1:60" x14ac:dyDescent="0.2">
      <c r="A8" s="166" t="s">
        <v>104</v>
      </c>
      <c r="B8" s="167" t="s">
        <v>62</v>
      </c>
      <c r="C8" s="181" t="s">
        <v>63</v>
      </c>
      <c r="D8" s="168"/>
      <c r="E8" s="169"/>
      <c r="F8" s="170"/>
      <c r="G8" s="170">
        <f>SUMIF(AG9:AG13,"&lt;&gt;NOR",G9:G13)</f>
        <v>0</v>
      </c>
      <c r="H8" s="170"/>
      <c r="I8" s="170">
        <f>SUM(I9:I13)</f>
        <v>0</v>
      </c>
      <c r="J8" s="170"/>
      <c r="K8" s="170">
        <f>SUM(K9:K13)</f>
        <v>0</v>
      </c>
      <c r="L8" s="170"/>
      <c r="M8" s="170">
        <f>SUM(M9:M13)</f>
        <v>0</v>
      </c>
      <c r="N8" s="169"/>
      <c r="O8" s="169">
        <f>SUM(O9:O13)</f>
        <v>0.8</v>
      </c>
      <c r="P8" s="169"/>
      <c r="Q8" s="169">
        <f>SUM(Q9:Q13)</f>
        <v>0</v>
      </c>
      <c r="R8" s="170"/>
      <c r="S8" s="170"/>
      <c r="T8" s="171"/>
      <c r="U8" s="165"/>
      <c r="V8" s="165">
        <f>SUM(V9:V13)</f>
        <v>19.599999999999998</v>
      </c>
      <c r="W8" s="165"/>
      <c r="X8" s="165"/>
      <c r="AG8" t="s">
        <v>105</v>
      </c>
    </row>
    <row r="9" spans="1:60" outlineLevel="1" x14ac:dyDescent="0.2">
      <c r="A9" s="173">
        <v>1</v>
      </c>
      <c r="B9" s="174" t="s">
        <v>106</v>
      </c>
      <c r="C9" s="182" t="s">
        <v>107</v>
      </c>
      <c r="D9" s="175" t="s">
        <v>108</v>
      </c>
      <c r="E9" s="176">
        <v>14.42</v>
      </c>
      <c r="F9" s="177"/>
      <c r="G9" s="178">
        <f>ROUND(E9*F9,2)</f>
        <v>0</v>
      </c>
      <c r="H9" s="177"/>
      <c r="I9" s="178">
        <f>ROUND(E9*H9,2)</f>
        <v>0</v>
      </c>
      <c r="J9" s="177"/>
      <c r="K9" s="178">
        <f>ROUND(E9*J9,2)</f>
        <v>0</v>
      </c>
      <c r="L9" s="178">
        <v>21</v>
      </c>
      <c r="M9" s="178">
        <f>G9*(1+L9/100)</f>
        <v>0</v>
      </c>
      <c r="N9" s="176">
        <v>2.3800000000000002E-3</v>
      </c>
      <c r="O9" s="176">
        <f>ROUND(E9*N9,2)</f>
        <v>0.03</v>
      </c>
      <c r="P9" s="176">
        <v>0</v>
      </c>
      <c r="Q9" s="176">
        <f>ROUND(E9*P9,2)</f>
        <v>0</v>
      </c>
      <c r="R9" s="178" t="s">
        <v>109</v>
      </c>
      <c r="S9" s="178" t="s">
        <v>110</v>
      </c>
      <c r="T9" s="179" t="s">
        <v>110</v>
      </c>
      <c r="U9" s="162">
        <v>0.18232999999999999</v>
      </c>
      <c r="V9" s="162">
        <f>ROUND(E9*U9,2)</f>
        <v>2.63</v>
      </c>
      <c r="W9" s="162"/>
      <c r="X9" s="162" t="s">
        <v>111</v>
      </c>
      <c r="Y9" s="152"/>
      <c r="Z9" s="152"/>
      <c r="AA9" s="152"/>
      <c r="AB9" s="152"/>
      <c r="AC9" s="152"/>
      <c r="AD9" s="152"/>
      <c r="AE9" s="152"/>
      <c r="AF9" s="152"/>
      <c r="AG9" s="152" t="s">
        <v>112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outlineLevel="1" x14ac:dyDescent="0.2">
      <c r="A10" s="159"/>
      <c r="B10" s="160"/>
      <c r="C10" s="243"/>
      <c r="D10" s="244"/>
      <c r="E10" s="244"/>
      <c r="F10" s="244"/>
      <c r="G10" s="244"/>
      <c r="H10" s="162"/>
      <c r="I10" s="162"/>
      <c r="J10" s="162"/>
      <c r="K10" s="162"/>
      <c r="L10" s="162"/>
      <c r="M10" s="162"/>
      <c r="N10" s="161"/>
      <c r="O10" s="161"/>
      <c r="P10" s="161"/>
      <c r="Q10" s="161"/>
      <c r="R10" s="162"/>
      <c r="S10" s="162"/>
      <c r="T10" s="162"/>
      <c r="U10" s="162"/>
      <c r="V10" s="162"/>
      <c r="W10" s="162"/>
      <c r="X10" s="162"/>
      <c r="Y10" s="152"/>
      <c r="Z10" s="152"/>
      <c r="AA10" s="152"/>
      <c r="AB10" s="152"/>
      <c r="AC10" s="152"/>
      <c r="AD10" s="152"/>
      <c r="AE10" s="152"/>
      <c r="AF10" s="152"/>
      <c r="AG10" s="152" t="s">
        <v>113</v>
      </c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</row>
    <row r="11" spans="1:60" outlineLevel="1" x14ac:dyDescent="0.2">
      <c r="A11" s="173">
        <v>2</v>
      </c>
      <c r="B11" s="174" t="s">
        <v>114</v>
      </c>
      <c r="C11" s="182" t="s">
        <v>115</v>
      </c>
      <c r="D11" s="175" t="s">
        <v>116</v>
      </c>
      <c r="E11" s="176">
        <v>14.42</v>
      </c>
      <c r="F11" s="177"/>
      <c r="G11" s="178">
        <f>ROUND(E11*F11,2)</f>
        <v>0</v>
      </c>
      <c r="H11" s="177"/>
      <c r="I11" s="178">
        <f>ROUND(E11*H11,2)</f>
        <v>0</v>
      </c>
      <c r="J11" s="177"/>
      <c r="K11" s="178">
        <f>ROUND(E11*J11,2)</f>
        <v>0</v>
      </c>
      <c r="L11" s="178">
        <v>21</v>
      </c>
      <c r="M11" s="178">
        <f>G11*(1+L11/100)</f>
        <v>0</v>
      </c>
      <c r="N11" s="176">
        <v>5.3690000000000002E-2</v>
      </c>
      <c r="O11" s="176">
        <f>ROUND(E11*N11,2)</f>
        <v>0.77</v>
      </c>
      <c r="P11" s="176">
        <v>0</v>
      </c>
      <c r="Q11" s="176">
        <f>ROUND(E11*P11,2)</f>
        <v>0</v>
      </c>
      <c r="R11" s="178" t="s">
        <v>109</v>
      </c>
      <c r="S11" s="178" t="s">
        <v>110</v>
      </c>
      <c r="T11" s="179" t="s">
        <v>110</v>
      </c>
      <c r="U11" s="162">
        <v>1.17717</v>
      </c>
      <c r="V11" s="162">
        <f>ROUND(E11*U11,2)</f>
        <v>16.97</v>
      </c>
      <c r="W11" s="162"/>
      <c r="X11" s="162" t="s">
        <v>111</v>
      </c>
      <c r="Y11" s="152"/>
      <c r="Z11" s="152"/>
      <c r="AA11" s="152"/>
      <c r="AB11" s="152"/>
      <c r="AC11" s="152"/>
      <c r="AD11" s="152"/>
      <c r="AE11" s="152"/>
      <c r="AF11" s="152"/>
      <c r="AG11" s="152" t="s">
        <v>112</v>
      </c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outlineLevel="1" x14ac:dyDescent="0.2">
      <c r="A12" s="159"/>
      <c r="B12" s="160"/>
      <c r="C12" s="249" t="s">
        <v>117</v>
      </c>
      <c r="D12" s="250"/>
      <c r="E12" s="250"/>
      <c r="F12" s="250"/>
      <c r="G12" s="250"/>
      <c r="H12" s="162"/>
      <c r="I12" s="162"/>
      <c r="J12" s="162"/>
      <c r="K12" s="162"/>
      <c r="L12" s="162"/>
      <c r="M12" s="162"/>
      <c r="N12" s="161"/>
      <c r="O12" s="161"/>
      <c r="P12" s="161"/>
      <c r="Q12" s="161"/>
      <c r="R12" s="162"/>
      <c r="S12" s="162"/>
      <c r="T12" s="162"/>
      <c r="U12" s="162"/>
      <c r="V12" s="162"/>
      <c r="W12" s="162"/>
      <c r="X12" s="162"/>
      <c r="Y12" s="152"/>
      <c r="Z12" s="152"/>
      <c r="AA12" s="152"/>
      <c r="AB12" s="152"/>
      <c r="AC12" s="152"/>
      <c r="AD12" s="152"/>
      <c r="AE12" s="152"/>
      <c r="AF12" s="152"/>
      <c r="AG12" s="152" t="s">
        <v>118</v>
      </c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80" t="str">
        <f>C12</f>
        <v>okenního nebo dveřního, z pomocného pracovního lešení o výšce podlahy do 1900 mm a pro zatížení do 1,5 kPa,</v>
      </c>
      <c r="BB12" s="152"/>
      <c r="BC12" s="152"/>
      <c r="BD12" s="152"/>
      <c r="BE12" s="152"/>
      <c r="BF12" s="152"/>
      <c r="BG12" s="152"/>
      <c r="BH12" s="152"/>
    </row>
    <row r="13" spans="1:60" outlineLevel="1" x14ac:dyDescent="0.2">
      <c r="A13" s="159"/>
      <c r="B13" s="160"/>
      <c r="C13" s="247"/>
      <c r="D13" s="248"/>
      <c r="E13" s="248"/>
      <c r="F13" s="248"/>
      <c r="G13" s="248"/>
      <c r="H13" s="162"/>
      <c r="I13" s="162"/>
      <c r="J13" s="162"/>
      <c r="K13" s="162"/>
      <c r="L13" s="162"/>
      <c r="M13" s="162"/>
      <c r="N13" s="161"/>
      <c r="O13" s="161"/>
      <c r="P13" s="161"/>
      <c r="Q13" s="161"/>
      <c r="R13" s="162"/>
      <c r="S13" s="162"/>
      <c r="T13" s="162"/>
      <c r="U13" s="162"/>
      <c r="V13" s="162"/>
      <c r="W13" s="162"/>
      <c r="X13" s="162"/>
      <c r="Y13" s="152"/>
      <c r="Z13" s="152"/>
      <c r="AA13" s="152"/>
      <c r="AB13" s="152"/>
      <c r="AC13" s="152"/>
      <c r="AD13" s="152"/>
      <c r="AE13" s="152"/>
      <c r="AF13" s="152"/>
      <c r="AG13" s="152" t="s">
        <v>113</v>
      </c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</row>
    <row r="14" spans="1:60" x14ac:dyDescent="0.2">
      <c r="A14" s="166" t="s">
        <v>104</v>
      </c>
      <c r="B14" s="167" t="s">
        <v>64</v>
      </c>
      <c r="C14" s="181" t="s">
        <v>65</v>
      </c>
      <c r="D14" s="168"/>
      <c r="E14" s="169"/>
      <c r="F14" s="170"/>
      <c r="G14" s="170">
        <f>SUMIF(AG15:AG25,"&lt;&gt;NOR",G15:G25)</f>
        <v>0</v>
      </c>
      <c r="H14" s="170"/>
      <c r="I14" s="170">
        <f>SUM(I15:I25)</f>
        <v>0</v>
      </c>
      <c r="J14" s="170"/>
      <c r="K14" s="170">
        <f>SUM(K15:K25)</f>
        <v>0</v>
      </c>
      <c r="L14" s="170"/>
      <c r="M14" s="170">
        <f>SUM(M15:M25)</f>
        <v>0</v>
      </c>
      <c r="N14" s="169"/>
      <c r="O14" s="169">
        <f>SUM(O15:O25)</f>
        <v>0.01</v>
      </c>
      <c r="P14" s="169"/>
      <c r="Q14" s="169">
        <f>SUM(Q15:Q25)</f>
        <v>0.81</v>
      </c>
      <c r="R14" s="170"/>
      <c r="S14" s="170"/>
      <c r="T14" s="171"/>
      <c r="U14" s="165"/>
      <c r="V14" s="165">
        <f>SUM(V15:V25)</f>
        <v>10.02</v>
      </c>
      <c r="W14" s="165"/>
      <c r="X14" s="165"/>
      <c r="AG14" t="s">
        <v>105</v>
      </c>
    </row>
    <row r="15" spans="1:60" outlineLevel="1" x14ac:dyDescent="0.2">
      <c r="A15" s="173">
        <v>3</v>
      </c>
      <c r="B15" s="174" t="s">
        <v>119</v>
      </c>
      <c r="C15" s="182" t="s">
        <v>120</v>
      </c>
      <c r="D15" s="175" t="s">
        <v>116</v>
      </c>
      <c r="E15" s="176">
        <v>3.1680000000000001</v>
      </c>
      <c r="F15" s="177"/>
      <c r="G15" s="178">
        <f>ROUND(E15*F15,2)</f>
        <v>0</v>
      </c>
      <c r="H15" s="177"/>
      <c r="I15" s="178">
        <f>ROUND(E15*H15,2)</f>
        <v>0</v>
      </c>
      <c r="J15" s="177"/>
      <c r="K15" s="178">
        <f>ROUND(E15*J15,2)</f>
        <v>0</v>
      </c>
      <c r="L15" s="178">
        <v>21</v>
      </c>
      <c r="M15" s="178">
        <f>G15*(1+L15/100)</f>
        <v>0</v>
      </c>
      <c r="N15" s="176">
        <v>0</v>
      </c>
      <c r="O15" s="176">
        <f>ROUND(E15*N15,2)</f>
        <v>0</v>
      </c>
      <c r="P15" s="176">
        <v>0.02</v>
      </c>
      <c r="Q15" s="176">
        <f>ROUND(E15*P15,2)</f>
        <v>0.06</v>
      </c>
      <c r="R15" s="178" t="s">
        <v>121</v>
      </c>
      <c r="S15" s="178" t="s">
        <v>110</v>
      </c>
      <c r="T15" s="179" t="s">
        <v>110</v>
      </c>
      <c r="U15" s="162">
        <v>7.8E-2</v>
      </c>
      <c r="V15" s="162">
        <f>ROUND(E15*U15,2)</f>
        <v>0.25</v>
      </c>
      <c r="W15" s="162"/>
      <c r="X15" s="162" t="s">
        <v>111</v>
      </c>
      <c r="Y15" s="152"/>
      <c r="Z15" s="152"/>
      <c r="AA15" s="152"/>
      <c r="AB15" s="152"/>
      <c r="AC15" s="152"/>
      <c r="AD15" s="152"/>
      <c r="AE15" s="152"/>
      <c r="AF15" s="152"/>
      <c r="AG15" s="152" t="s">
        <v>112</v>
      </c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outlineLevel="1" x14ac:dyDescent="0.2">
      <c r="A16" s="159"/>
      <c r="B16" s="160"/>
      <c r="C16" s="249" t="s">
        <v>122</v>
      </c>
      <c r="D16" s="250"/>
      <c r="E16" s="250"/>
      <c r="F16" s="250"/>
      <c r="G16" s="250"/>
      <c r="H16" s="162"/>
      <c r="I16" s="162"/>
      <c r="J16" s="162"/>
      <c r="K16" s="162"/>
      <c r="L16" s="162"/>
      <c r="M16" s="162"/>
      <c r="N16" s="161"/>
      <c r="O16" s="161"/>
      <c r="P16" s="161"/>
      <c r="Q16" s="161"/>
      <c r="R16" s="162"/>
      <c r="S16" s="162"/>
      <c r="T16" s="162"/>
      <c r="U16" s="162"/>
      <c r="V16" s="162"/>
      <c r="W16" s="162"/>
      <c r="X16" s="162"/>
      <c r="Y16" s="152"/>
      <c r="Z16" s="152"/>
      <c r="AA16" s="152"/>
      <c r="AB16" s="152"/>
      <c r="AC16" s="152"/>
      <c r="AD16" s="152"/>
      <c r="AE16" s="152"/>
      <c r="AF16" s="152"/>
      <c r="AG16" s="152" t="s">
        <v>118</v>
      </c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outlineLevel="1" x14ac:dyDescent="0.2">
      <c r="A17" s="159"/>
      <c r="B17" s="160"/>
      <c r="C17" s="183" t="s">
        <v>123</v>
      </c>
      <c r="D17" s="163"/>
      <c r="E17" s="164">
        <v>3.1680000000000001</v>
      </c>
      <c r="F17" s="162"/>
      <c r="G17" s="162"/>
      <c r="H17" s="162"/>
      <c r="I17" s="162"/>
      <c r="J17" s="162"/>
      <c r="K17" s="162"/>
      <c r="L17" s="162"/>
      <c r="M17" s="162"/>
      <c r="N17" s="161"/>
      <c r="O17" s="161"/>
      <c r="P17" s="161"/>
      <c r="Q17" s="161"/>
      <c r="R17" s="162"/>
      <c r="S17" s="162"/>
      <c r="T17" s="162"/>
      <c r="U17" s="162"/>
      <c r="V17" s="162"/>
      <c r="W17" s="162"/>
      <c r="X17" s="162"/>
      <c r="Y17" s="152"/>
      <c r="Z17" s="152"/>
      <c r="AA17" s="152"/>
      <c r="AB17" s="152"/>
      <c r="AC17" s="152"/>
      <c r="AD17" s="152"/>
      <c r="AE17" s="152"/>
      <c r="AF17" s="152"/>
      <c r="AG17" s="152" t="s">
        <v>124</v>
      </c>
      <c r="AH17" s="152">
        <v>0</v>
      </c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outlineLevel="1" x14ac:dyDescent="0.2">
      <c r="A18" s="159"/>
      <c r="B18" s="160"/>
      <c r="C18" s="247"/>
      <c r="D18" s="248"/>
      <c r="E18" s="248"/>
      <c r="F18" s="248"/>
      <c r="G18" s="248"/>
      <c r="H18" s="162"/>
      <c r="I18" s="162"/>
      <c r="J18" s="162"/>
      <c r="K18" s="162"/>
      <c r="L18" s="162"/>
      <c r="M18" s="162"/>
      <c r="N18" s="161"/>
      <c r="O18" s="161"/>
      <c r="P18" s="161"/>
      <c r="Q18" s="161"/>
      <c r="R18" s="162"/>
      <c r="S18" s="162"/>
      <c r="T18" s="162"/>
      <c r="U18" s="162"/>
      <c r="V18" s="162"/>
      <c r="W18" s="162"/>
      <c r="X18" s="162"/>
      <c r="Y18" s="152"/>
      <c r="Z18" s="152"/>
      <c r="AA18" s="152"/>
      <c r="AB18" s="152"/>
      <c r="AC18" s="152"/>
      <c r="AD18" s="152"/>
      <c r="AE18" s="152"/>
      <c r="AF18" s="152"/>
      <c r="AG18" s="152" t="s">
        <v>113</v>
      </c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</row>
    <row r="19" spans="1:60" ht="33.75" outlineLevel="1" x14ac:dyDescent="0.2">
      <c r="A19" s="173">
        <v>4</v>
      </c>
      <c r="B19" s="174" t="s">
        <v>125</v>
      </c>
      <c r="C19" s="182" t="s">
        <v>126</v>
      </c>
      <c r="D19" s="175" t="s">
        <v>116</v>
      </c>
      <c r="E19" s="176">
        <v>11.8674</v>
      </c>
      <c r="F19" s="177"/>
      <c r="G19" s="178">
        <f>ROUND(E19*F19,2)</f>
        <v>0</v>
      </c>
      <c r="H19" s="177"/>
      <c r="I19" s="178">
        <f>ROUND(E19*H19,2)</f>
        <v>0</v>
      </c>
      <c r="J19" s="177"/>
      <c r="K19" s="178">
        <f>ROUND(E19*J19,2)</f>
        <v>0</v>
      </c>
      <c r="L19" s="178">
        <v>21</v>
      </c>
      <c r="M19" s="178">
        <f>G19*(1+L19/100)</f>
        <v>0</v>
      </c>
      <c r="N19" s="176">
        <v>1E-3</v>
      </c>
      <c r="O19" s="176">
        <f>ROUND(E19*N19,2)</f>
        <v>0.01</v>
      </c>
      <c r="P19" s="176">
        <v>6.3E-2</v>
      </c>
      <c r="Q19" s="176">
        <f>ROUND(E19*P19,2)</f>
        <v>0.75</v>
      </c>
      <c r="R19" s="178" t="s">
        <v>121</v>
      </c>
      <c r="S19" s="178" t="s">
        <v>110</v>
      </c>
      <c r="T19" s="179" t="s">
        <v>110</v>
      </c>
      <c r="U19" s="162">
        <v>0.71799999999999997</v>
      </c>
      <c r="V19" s="162">
        <f>ROUND(E19*U19,2)</f>
        <v>8.52</v>
      </c>
      <c r="W19" s="162"/>
      <c r="X19" s="162" t="s">
        <v>111</v>
      </c>
      <c r="Y19" s="152"/>
      <c r="Z19" s="152"/>
      <c r="AA19" s="152"/>
      <c r="AB19" s="152"/>
      <c r="AC19" s="152"/>
      <c r="AD19" s="152"/>
      <c r="AE19" s="152"/>
      <c r="AF19" s="152"/>
      <c r="AG19" s="152" t="s">
        <v>112</v>
      </c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outlineLevel="1" x14ac:dyDescent="0.2">
      <c r="A20" s="159"/>
      <c r="B20" s="160"/>
      <c r="C20" s="183" t="s">
        <v>127</v>
      </c>
      <c r="D20" s="163"/>
      <c r="E20" s="164">
        <v>7.8044000000000002</v>
      </c>
      <c r="F20" s="162"/>
      <c r="G20" s="162"/>
      <c r="H20" s="162"/>
      <c r="I20" s="162"/>
      <c r="J20" s="162"/>
      <c r="K20" s="162"/>
      <c r="L20" s="162"/>
      <c r="M20" s="162"/>
      <c r="N20" s="161"/>
      <c r="O20" s="161"/>
      <c r="P20" s="161"/>
      <c r="Q20" s="161"/>
      <c r="R20" s="162"/>
      <c r="S20" s="162"/>
      <c r="T20" s="162"/>
      <c r="U20" s="162"/>
      <c r="V20" s="162"/>
      <c r="W20" s="162"/>
      <c r="X20" s="162"/>
      <c r="Y20" s="152"/>
      <c r="Z20" s="152"/>
      <c r="AA20" s="152"/>
      <c r="AB20" s="152"/>
      <c r="AC20" s="152"/>
      <c r="AD20" s="152"/>
      <c r="AE20" s="152"/>
      <c r="AF20" s="152"/>
      <c r="AG20" s="152" t="s">
        <v>124</v>
      </c>
      <c r="AH20" s="152">
        <v>0</v>
      </c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outlineLevel="1" x14ac:dyDescent="0.2">
      <c r="A21" s="159"/>
      <c r="B21" s="160"/>
      <c r="C21" s="183" t="s">
        <v>128</v>
      </c>
      <c r="D21" s="163"/>
      <c r="E21" s="164">
        <v>4.0629999999999997</v>
      </c>
      <c r="F21" s="162"/>
      <c r="G21" s="162"/>
      <c r="H21" s="162"/>
      <c r="I21" s="162"/>
      <c r="J21" s="162"/>
      <c r="K21" s="162"/>
      <c r="L21" s="162"/>
      <c r="M21" s="162"/>
      <c r="N21" s="161"/>
      <c r="O21" s="161"/>
      <c r="P21" s="161"/>
      <c r="Q21" s="161"/>
      <c r="R21" s="162"/>
      <c r="S21" s="162"/>
      <c r="T21" s="162"/>
      <c r="U21" s="162"/>
      <c r="V21" s="162"/>
      <c r="W21" s="162"/>
      <c r="X21" s="162"/>
      <c r="Y21" s="152"/>
      <c r="Z21" s="152"/>
      <c r="AA21" s="152"/>
      <c r="AB21" s="152"/>
      <c r="AC21" s="152"/>
      <c r="AD21" s="152"/>
      <c r="AE21" s="152"/>
      <c r="AF21" s="152"/>
      <c r="AG21" s="152" t="s">
        <v>124</v>
      </c>
      <c r="AH21" s="152">
        <v>0</v>
      </c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outlineLevel="1" x14ac:dyDescent="0.2">
      <c r="A22" s="159"/>
      <c r="B22" s="160"/>
      <c r="C22" s="247"/>
      <c r="D22" s="248"/>
      <c r="E22" s="248"/>
      <c r="F22" s="248"/>
      <c r="G22" s="248"/>
      <c r="H22" s="162"/>
      <c r="I22" s="162"/>
      <c r="J22" s="162"/>
      <c r="K22" s="162"/>
      <c r="L22" s="162"/>
      <c r="M22" s="162"/>
      <c r="N22" s="161"/>
      <c r="O22" s="161"/>
      <c r="P22" s="161"/>
      <c r="Q22" s="161"/>
      <c r="R22" s="162"/>
      <c r="S22" s="162"/>
      <c r="T22" s="162"/>
      <c r="U22" s="162"/>
      <c r="V22" s="162"/>
      <c r="W22" s="162"/>
      <c r="X22" s="162"/>
      <c r="Y22" s="152"/>
      <c r="Z22" s="152"/>
      <c r="AA22" s="152"/>
      <c r="AB22" s="152"/>
      <c r="AC22" s="152"/>
      <c r="AD22" s="152"/>
      <c r="AE22" s="152"/>
      <c r="AF22" s="152"/>
      <c r="AG22" s="152" t="s">
        <v>113</v>
      </c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outlineLevel="1" x14ac:dyDescent="0.2">
      <c r="A23" s="173">
        <v>5</v>
      </c>
      <c r="B23" s="174" t="s">
        <v>129</v>
      </c>
      <c r="C23" s="182" t="s">
        <v>130</v>
      </c>
      <c r="D23" s="175" t="s">
        <v>108</v>
      </c>
      <c r="E23" s="176">
        <v>0.5</v>
      </c>
      <c r="F23" s="177"/>
      <c r="G23" s="178">
        <f>ROUND(E23*F23,2)</f>
        <v>0</v>
      </c>
      <c r="H23" s="177"/>
      <c r="I23" s="178">
        <f>ROUND(E23*H23,2)</f>
        <v>0</v>
      </c>
      <c r="J23" s="177"/>
      <c r="K23" s="178">
        <f>ROUND(E23*J23,2)</f>
        <v>0</v>
      </c>
      <c r="L23" s="178">
        <v>21</v>
      </c>
      <c r="M23" s="178">
        <f>G23*(1+L23/100)</f>
        <v>0</v>
      </c>
      <c r="N23" s="176">
        <v>0</v>
      </c>
      <c r="O23" s="176">
        <f>ROUND(E23*N23,2)</f>
        <v>0</v>
      </c>
      <c r="P23" s="176">
        <v>1.7700000000000001E-3</v>
      </c>
      <c r="Q23" s="176">
        <f>ROUND(E23*P23,2)</f>
        <v>0</v>
      </c>
      <c r="R23" s="178" t="s">
        <v>121</v>
      </c>
      <c r="S23" s="178" t="s">
        <v>110</v>
      </c>
      <c r="T23" s="179" t="s">
        <v>110</v>
      </c>
      <c r="U23" s="162">
        <v>2.5</v>
      </c>
      <c r="V23" s="162">
        <f>ROUND(E23*U23,2)</f>
        <v>1.25</v>
      </c>
      <c r="W23" s="162"/>
      <c r="X23" s="162" t="s">
        <v>111</v>
      </c>
      <c r="Y23" s="152"/>
      <c r="Z23" s="152"/>
      <c r="AA23" s="152"/>
      <c r="AB23" s="152"/>
      <c r="AC23" s="152"/>
      <c r="AD23" s="152"/>
      <c r="AE23" s="152"/>
      <c r="AF23" s="152"/>
      <c r="AG23" s="152" t="s">
        <v>112</v>
      </c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</row>
    <row r="24" spans="1:60" outlineLevel="1" x14ac:dyDescent="0.2">
      <c r="A24" s="159"/>
      <c r="B24" s="160"/>
      <c r="C24" s="245" t="s">
        <v>131</v>
      </c>
      <c r="D24" s="246"/>
      <c r="E24" s="246"/>
      <c r="F24" s="246"/>
      <c r="G24" s="246"/>
      <c r="H24" s="162"/>
      <c r="I24" s="162"/>
      <c r="J24" s="162"/>
      <c r="K24" s="162"/>
      <c r="L24" s="162"/>
      <c r="M24" s="162"/>
      <c r="N24" s="161"/>
      <c r="O24" s="161"/>
      <c r="P24" s="161"/>
      <c r="Q24" s="161"/>
      <c r="R24" s="162"/>
      <c r="S24" s="162"/>
      <c r="T24" s="162"/>
      <c r="U24" s="162"/>
      <c r="V24" s="162"/>
      <c r="W24" s="162"/>
      <c r="X24" s="162"/>
      <c r="Y24" s="152"/>
      <c r="Z24" s="152"/>
      <c r="AA24" s="152"/>
      <c r="AB24" s="152"/>
      <c r="AC24" s="152"/>
      <c r="AD24" s="152"/>
      <c r="AE24" s="152"/>
      <c r="AF24" s="152"/>
      <c r="AG24" s="152" t="s">
        <v>132</v>
      </c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</row>
    <row r="25" spans="1:60" outlineLevel="1" x14ac:dyDescent="0.2">
      <c r="A25" s="159"/>
      <c r="B25" s="160"/>
      <c r="C25" s="247"/>
      <c r="D25" s="248"/>
      <c r="E25" s="248"/>
      <c r="F25" s="248"/>
      <c r="G25" s="248"/>
      <c r="H25" s="162"/>
      <c r="I25" s="162"/>
      <c r="J25" s="162"/>
      <c r="K25" s="162"/>
      <c r="L25" s="162"/>
      <c r="M25" s="162"/>
      <c r="N25" s="161"/>
      <c r="O25" s="161"/>
      <c r="P25" s="161"/>
      <c r="Q25" s="161"/>
      <c r="R25" s="162"/>
      <c r="S25" s="162"/>
      <c r="T25" s="162"/>
      <c r="U25" s="162"/>
      <c r="V25" s="162"/>
      <c r="W25" s="162"/>
      <c r="X25" s="162"/>
      <c r="Y25" s="152"/>
      <c r="Z25" s="152"/>
      <c r="AA25" s="152"/>
      <c r="AB25" s="152"/>
      <c r="AC25" s="152"/>
      <c r="AD25" s="152"/>
      <c r="AE25" s="152"/>
      <c r="AF25" s="152"/>
      <c r="AG25" s="152" t="s">
        <v>113</v>
      </c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x14ac:dyDescent="0.2">
      <c r="A26" s="166" t="s">
        <v>104</v>
      </c>
      <c r="B26" s="167" t="s">
        <v>66</v>
      </c>
      <c r="C26" s="181" t="s">
        <v>67</v>
      </c>
      <c r="D26" s="168"/>
      <c r="E26" s="169"/>
      <c r="F26" s="170"/>
      <c r="G26" s="170">
        <f>SUMIF(AG27:AG68,"&lt;&gt;NOR",G27:G68)</f>
        <v>0</v>
      </c>
      <c r="H26" s="170"/>
      <c r="I26" s="170">
        <f>SUM(I27:I68)</f>
        <v>0</v>
      </c>
      <c r="J26" s="170"/>
      <c r="K26" s="170">
        <f>SUM(K27:K68)</f>
        <v>0</v>
      </c>
      <c r="L26" s="170"/>
      <c r="M26" s="170">
        <f>SUM(M27:M68)</f>
        <v>0</v>
      </c>
      <c r="N26" s="169"/>
      <c r="O26" s="169">
        <f>SUM(O27:O68)</f>
        <v>0</v>
      </c>
      <c r="P26" s="169"/>
      <c r="Q26" s="169">
        <f>SUM(Q27:Q68)</f>
        <v>0</v>
      </c>
      <c r="R26" s="170"/>
      <c r="S26" s="170"/>
      <c r="T26" s="171"/>
      <c r="U26" s="165"/>
      <c r="V26" s="165">
        <f>SUM(V27:V68)</f>
        <v>14.91</v>
      </c>
      <c r="W26" s="165"/>
      <c r="X26" s="165"/>
      <c r="AG26" t="s">
        <v>105</v>
      </c>
    </row>
    <row r="27" spans="1:60" ht="22.5" outlineLevel="1" x14ac:dyDescent="0.2">
      <c r="A27" s="173">
        <v>6</v>
      </c>
      <c r="B27" s="174" t="s">
        <v>133</v>
      </c>
      <c r="C27" s="182" t="s">
        <v>134</v>
      </c>
      <c r="D27" s="175" t="s">
        <v>108</v>
      </c>
      <c r="E27" s="176">
        <v>19.7</v>
      </c>
      <c r="F27" s="177"/>
      <c r="G27" s="178">
        <f>ROUND(E27*F27,2)</f>
        <v>0</v>
      </c>
      <c r="H27" s="177"/>
      <c r="I27" s="178">
        <f>ROUND(E27*H27,2)</f>
        <v>0</v>
      </c>
      <c r="J27" s="177"/>
      <c r="K27" s="178">
        <f>ROUND(E27*J27,2)</f>
        <v>0</v>
      </c>
      <c r="L27" s="178">
        <v>21</v>
      </c>
      <c r="M27" s="178">
        <f>G27*(1+L27/100)</f>
        <v>0</v>
      </c>
      <c r="N27" s="176">
        <v>2.0000000000000002E-5</v>
      </c>
      <c r="O27" s="176">
        <f>ROUND(E27*N27,2)</f>
        <v>0</v>
      </c>
      <c r="P27" s="176">
        <v>0</v>
      </c>
      <c r="Q27" s="176">
        <f>ROUND(E27*P27,2)</f>
        <v>0</v>
      </c>
      <c r="R27" s="178" t="s">
        <v>135</v>
      </c>
      <c r="S27" s="178" t="s">
        <v>110</v>
      </c>
      <c r="T27" s="179" t="s">
        <v>110</v>
      </c>
      <c r="U27" s="162">
        <v>0.75700000000000001</v>
      </c>
      <c r="V27" s="162">
        <f>ROUND(E27*U27,2)</f>
        <v>14.91</v>
      </c>
      <c r="W27" s="162"/>
      <c r="X27" s="162" t="s">
        <v>111</v>
      </c>
      <c r="Y27" s="152"/>
      <c r="Z27" s="152"/>
      <c r="AA27" s="152"/>
      <c r="AB27" s="152"/>
      <c r="AC27" s="152"/>
      <c r="AD27" s="152"/>
      <c r="AE27" s="152"/>
      <c r="AF27" s="152"/>
      <c r="AG27" s="152" t="s">
        <v>112</v>
      </c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outlineLevel="1" x14ac:dyDescent="0.2">
      <c r="A28" s="159"/>
      <c r="B28" s="160"/>
      <c r="C28" s="183" t="s">
        <v>136</v>
      </c>
      <c r="D28" s="163"/>
      <c r="E28" s="164">
        <v>11.52</v>
      </c>
      <c r="F28" s="162"/>
      <c r="G28" s="162"/>
      <c r="H28" s="162"/>
      <c r="I28" s="162"/>
      <c r="J28" s="162"/>
      <c r="K28" s="162"/>
      <c r="L28" s="162"/>
      <c r="M28" s="162"/>
      <c r="N28" s="161"/>
      <c r="O28" s="161"/>
      <c r="P28" s="161"/>
      <c r="Q28" s="161"/>
      <c r="R28" s="162"/>
      <c r="S28" s="162"/>
      <c r="T28" s="162"/>
      <c r="U28" s="162"/>
      <c r="V28" s="162"/>
      <c r="W28" s="162"/>
      <c r="X28" s="162"/>
      <c r="Y28" s="152"/>
      <c r="Z28" s="152"/>
      <c r="AA28" s="152"/>
      <c r="AB28" s="152"/>
      <c r="AC28" s="152"/>
      <c r="AD28" s="152"/>
      <c r="AE28" s="152"/>
      <c r="AF28" s="152"/>
      <c r="AG28" s="152" t="s">
        <v>124</v>
      </c>
      <c r="AH28" s="152">
        <v>0</v>
      </c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</row>
    <row r="29" spans="1:60" outlineLevel="1" x14ac:dyDescent="0.2">
      <c r="A29" s="159"/>
      <c r="B29" s="160"/>
      <c r="C29" s="183" t="s">
        <v>137</v>
      </c>
      <c r="D29" s="163"/>
      <c r="E29" s="164">
        <v>8.18</v>
      </c>
      <c r="F29" s="162"/>
      <c r="G29" s="162"/>
      <c r="H29" s="162"/>
      <c r="I29" s="162"/>
      <c r="J29" s="162"/>
      <c r="K29" s="162"/>
      <c r="L29" s="162"/>
      <c r="M29" s="162"/>
      <c r="N29" s="161"/>
      <c r="O29" s="161"/>
      <c r="P29" s="161"/>
      <c r="Q29" s="161"/>
      <c r="R29" s="162"/>
      <c r="S29" s="162"/>
      <c r="T29" s="162"/>
      <c r="U29" s="162"/>
      <c r="V29" s="162"/>
      <c r="W29" s="162"/>
      <c r="X29" s="162"/>
      <c r="Y29" s="152"/>
      <c r="Z29" s="152"/>
      <c r="AA29" s="152"/>
      <c r="AB29" s="152"/>
      <c r="AC29" s="152"/>
      <c r="AD29" s="152"/>
      <c r="AE29" s="152"/>
      <c r="AF29" s="152"/>
      <c r="AG29" s="152" t="s">
        <v>124</v>
      </c>
      <c r="AH29" s="152">
        <v>0</v>
      </c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</row>
    <row r="30" spans="1:60" outlineLevel="1" x14ac:dyDescent="0.2">
      <c r="A30" s="159"/>
      <c r="B30" s="160"/>
      <c r="C30" s="247"/>
      <c r="D30" s="248"/>
      <c r="E30" s="248"/>
      <c r="F30" s="248"/>
      <c r="G30" s="248"/>
      <c r="H30" s="162"/>
      <c r="I30" s="162"/>
      <c r="J30" s="162"/>
      <c r="K30" s="162"/>
      <c r="L30" s="162"/>
      <c r="M30" s="162"/>
      <c r="N30" s="161"/>
      <c r="O30" s="161"/>
      <c r="P30" s="161"/>
      <c r="Q30" s="161"/>
      <c r="R30" s="162"/>
      <c r="S30" s="162"/>
      <c r="T30" s="162"/>
      <c r="U30" s="162"/>
      <c r="V30" s="162"/>
      <c r="W30" s="162"/>
      <c r="X30" s="162"/>
      <c r="Y30" s="152"/>
      <c r="Z30" s="152"/>
      <c r="AA30" s="152"/>
      <c r="AB30" s="152"/>
      <c r="AC30" s="152"/>
      <c r="AD30" s="152"/>
      <c r="AE30" s="152"/>
      <c r="AF30" s="152"/>
      <c r="AG30" s="152" t="s">
        <v>113</v>
      </c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outlineLevel="1" x14ac:dyDescent="0.2">
      <c r="A31" s="173">
        <v>7</v>
      </c>
      <c r="B31" s="174" t="s">
        <v>138</v>
      </c>
      <c r="C31" s="182" t="s">
        <v>139</v>
      </c>
      <c r="D31" s="175" t="s">
        <v>140</v>
      </c>
      <c r="E31" s="176">
        <v>1</v>
      </c>
      <c r="F31" s="177"/>
      <c r="G31" s="178">
        <f>ROUND(E31*F31,2)</f>
        <v>0</v>
      </c>
      <c r="H31" s="177"/>
      <c r="I31" s="178">
        <f>ROUND(E31*H31,2)</f>
        <v>0</v>
      </c>
      <c r="J31" s="177"/>
      <c r="K31" s="178">
        <f>ROUND(E31*J31,2)</f>
        <v>0</v>
      </c>
      <c r="L31" s="178">
        <v>21</v>
      </c>
      <c r="M31" s="178">
        <f>G31*(1+L31/100)</f>
        <v>0</v>
      </c>
      <c r="N31" s="176">
        <v>0</v>
      </c>
      <c r="O31" s="176">
        <f>ROUND(E31*N31,2)</f>
        <v>0</v>
      </c>
      <c r="P31" s="176">
        <v>0</v>
      </c>
      <c r="Q31" s="176">
        <f>ROUND(E31*P31,2)</f>
        <v>0</v>
      </c>
      <c r="R31" s="178"/>
      <c r="S31" s="178" t="s">
        <v>141</v>
      </c>
      <c r="T31" s="179" t="s">
        <v>142</v>
      </c>
      <c r="U31" s="162">
        <v>0</v>
      </c>
      <c r="V31" s="162">
        <f>ROUND(E31*U31,2)</f>
        <v>0</v>
      </c>
      <c r="W31" s="162"/>
      <c r="X31" s="162" t="s">
        <v>111</v>
      </c>
      <c r="Y31" s="152"/>
      <c r="Z31" s="152"/>
      <c r="AA31" s="152"/>
      <c r="AB31" s="152"/>
      <c r="AC31" s="152"/>
      <c r="AD31" s="152"/>
      <c r="AE31" s="152"/>
      <c r="AF31" s="152"/>
      <c r="AG31" s="152" t="s">
        <v>112</v>
      </c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</row>
    <row r="32" spans="1:60" outlineLevel="1" x14ac:dyDescent="0.2">
      <c r="A32" s="159"/>
      <c r="B32" s="160"/>
      <c r="C32" s="245" t="s">
        <v>143</v>
      </c>
      <c r="D32" s="246"/>
      <c r="E32" s="246"/>
      <c r="F32" s="246"/>
      <c r="G32" s="246"/>
      <c r="H32" s="162"/>
      <c r="I32" s="162"/>
      <c r="J32" s="162"/>
      <c r="K32" s="162"/>
      <c r="L32" s="162"/>
      <c r="M32" s="162"/>
      <c r="N32" s="161"/>
      <c r="O32" s="161"/>
      <c r="P32" s="161"/>
      <c r="Q32" s="161"/>
      <c r="R32" s="162"/>
      <c r="S32" s="162"/>
      <c r="T32" s="162"/>
      <c r="U32" s="162"/>
      <c r="V32" s="162"/>
      <c r="W32" s="162"/>
      <c r="X32" s="162"/>
      <c r="Y32" s="152"/>
      <c r="Z32" s="152"/>
      <c r="AA32" s="152"/>
      <c r="AB32" s="152"/>
      <c r="AC32" s="152"/>
      <c r="AD32" s="152"/>
      <c r="AE32" s="152"/>
      <c r="AF32" s="152"/>
      <c r="AG32" s="152" t="s">
        <v>132</v>
      </c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</row>
    <row r="33" spans="1:60" outlineLevel="1" x14ac:dyDescent="0.2">
      <c r="A33" s="159"/>
      <c r="B33" s="160"/>
      <c r="C33" s="251" t="s">
        <v>144</v>
      </c>
      <c r="D33" s="252"/>
      <c r="E33" s="252"/>
      <c r="F33" s="252"/>
      <c r="G33" s="252"/>
      <c r="H33" s="162"/>
      <c r="I33" s="162"/>
      <c r="J33" s="162"/>
      <c r="K33" s="162"/>
      <c r="L33" s="162"/>
      <c r="M33" s="162"/>
      <c r="N33" s="161"/>
      <c r="O33" s="161"/>
      <c r="P33" s="161"/>
      <c r="Q33" s="161"/>
      <c r="R33" s="162"/>
      <c r="S33" s="162"/>
      <c r="T33" s="162"/>
      <c r="U33" s="162"/>
      <c r="V33" s="162"/>
      <c r="W33" s="162"/>
      <c r="X33" s="162"/>
      <c r="Y33" s="152"/>
      <c r="Z33" s="152"/>
      <c r="AA33" s="152"/>
      <c r="AB33" s="152"/>
      <c r="AC33" s="152"/>
      <c r="AD33" s="152"/>
      <c r="AE33" s="152"/>
      <c r="AF33" s="152"/>
      <c r="AG33" s="152" t="s">
        <v>132</v>
      </c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</row>
    <row r="34" spans="1:60" outlineLevel="1" x14ac:dyDescent="0.2">
      <c r="A34" s="159"/>
      <c r="B34" s="160"/>
      <c r="C34" s="251" t="s">
        <v>145</v>
      </c>
      <c r="D34" s="252"/>
      <c r="E34" s="252"/>
      <c r="F34" s="252"/>
      <c r="G34" s="252"/>
      <c r="H34" s="162"/>
      <c r="I34" s="162"/>
      <c r="J34" s="162"/>
      <c r="K34" s="162"/>
      <c r="L34" s="162"/>
      <c r="M34" s="162"/>
      <c r="N34" s="161"/>
      <c r="O34" s="161"/>
      <c r="P34" s="161"/>
      <c r="Q34" s="161"/>
      <c r="R34" s="162"/>
      <c r="S34" s="162"/>
      <c r="T34" s="162"/>
      <c r="U34" s="162"/>
      <c r="V34" s="162"/>
      <c r="W34" s="162"/>
      <c r="X34" s="162"/>
      <c r="Y34" s="152"/>
      <c r="Z34" s="152"/>
      <c r="AA34" s="152"/>
      <c r="AB34" s="152"/>
      <c r="AC34" s="152"/>
      <c r="AD34" s="152"/>
      <c r="AE34" s="152"/>
      <c r="AF34" s="152"/>
      <c r="AG34" s="152" t="s">
        <v>132</v>
      </c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</row>
    <row r="35" spans="1:60" outlineLevel="1" x14ac:dyDescent="0.2">
      <c r="A35" s="159"/>
      <c r="B35" s="160"/>
      <c r="C35" s="251" t="s">
        <v>146</v>
      </c>
      <c r="D35" s="252"/>
      <c r="E35" s="252"/>
      <c r="F35" s="252"/>
      <c r="G35" s="252"/>
      <c r="H35" s="162"/>
      <c r="I35" s="162"/>
      <c r="J35" s="162"/>
      <c r="K35" s="162"/>
      <c r="L35" s="162"/>
      <c r="M35" s="162"/>
      <c r="N35" s="161"/>
      <c r="O35" s="161"/>
      <c r="P35" s="161"/>
      <c r="Q35" s="161"/>
      <c r="R35" s="162"/>
      <c r="S35" s="162"/>
      <c r="T35" s="162"/>
      <c r="U35" s="162"/>
      <c r="V35" s="162"/>
      <c r="W35" s="162"/>
      <c r="X35" s="162"/>
      <c r="Y35" s="152"/>
      <c r="Z35" s="152"/>
      <c r="AA35" s="152"/>
      <c r="AB35" s="152"/>
      <c r="AC35" s="152"/>
      <c r="AD35" s="152"/>
      <c r="AE35" s="152"/>
      <c r="AF35" s="152"/>
      <c r="AG35" s="152" t="s">
        <v>132</v>
      </c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</row>
    <row r="36" spans="1:60" outlineLevel="1" x14ac:dyDescent="0.2">
      <c r="A36" s="159"/>
      <c r="B36" s="160"/>
      <c r="C36" s="247"/>
      <c r="D36" s="248"/>
      <c r="E36" s="248"/>
      <c r="F36" s="248"/>
      <c r="G36" s="248"/>
      <c r="H36" s="162"/>
      <c r="I36" s="162"/>
      <c r="J36" s="162"/>
      <c r="K36" s="162"/>
      <c r="L36" s="162"/>
      <c r="M36" s="162"/>
      <c r="N36" s="161"/>
      <c r="O36" s="161"/>
      <c r="P36" s="161"/>
      <c r="Q36" s="161"/>
      <c r="R36" s="162"/>
      <c r="S36" s="162"/>
      <c r="T36" s="162"/>
      <c r="U36" s="162"/>
      <c r="V36" s="162"/>
      <c r="W36" s="162"/>
      <c r="X36" s="162"/>
      <c r="Y36" s="152"/>
      <c r="Z36" s="152"/>
      <c r="AA36" s="152"/>
      <c r="AB36" s="152"/>
      <c r="AC36" s="152"/>
      <c r="AD36" s="152"/>
      <c r="AE36" s="152"/>
      <c r="AF36" s="152"/>
      <c r="AG36" s="152" t="s">
        <v>113</v>
      </c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</row>
    <row r="37" spans="1:60" outlineLevel="1" x14ac:dyDescent="0.2">
      <c r="A37" s="173">
        <v>8</v>
      </c>
      <c r="B37" s="174" t="s">
        <v>147</v>
      </c>
      <c r="C37" s="182" t="s">
        <v>148</v>
      </c>
      <c r="D37" s="175" t="s">
        <v>140</v>
      </c>
      <c r="E37" s="176">
        <v>1</v>
      </c>
      <c r="F37" s="177"/>
      <c r="G37" s="178">
        <f>ROUND(E37*F37,2)</f>
        <v>0</v>
      </c>
      <c r="H37" s="177"/>
      <c r="I37" s="178">
        <f>ROUND(E37*H37,2)</f>
        <v>0</v>
      </c>
      <c r="J37" s="177"/>
      <c r="K37" s="178">
        <f>ROUND(E37*J37,2)</f>
        <v>0</v>
      </c>
      <c r="L37" s="178">
        <v>21</v>
      </c>
      <c r="M37" s="178">
        <f>G37*(1+L37/100)</f>
        <v>0</v>
      </c>
      <c r="N37" s="176">
        <v>0</v>
      </c>
      <c r="O37" s="176">
        <f>ROUND(E37*N37,2)</f>
        <v>0</v>
      </c>
      <c r="P37" s="176">
        <v>0</v>
      </c>
      <c r="Q37" s="176">
        <f>ROUND(E37*P37,2)</f>
        <v>0</v>
      </c>
      <c r="R37" s="178"/>
      <c r="S37" s="178" t="s">
        <v>141</v>
      </c>
      <c r="T37" s="179" t="s">
        <v>142</v>
      </c>
      <c r="U37" s="162">
        <v>0</v>
      </c>
      <c r="V37" s="162">
        <f>ROUND(E37*U37,2)</f>
        <v>0</v>
      </c>
      <c r="W37" s="162"/>
      <c r="X37" s="162" t="s">
        <v>111</v>
      </c>
      <c r="Y37" s="152"/>
      <c r="Z37" s="152"/>
      <c r="AA37" s="152"/>
      <c r="AB37" s="152"/>
      <c r="AC37" s="152"/>
      <c r="AD37" s="152"/>
      <c r="AE37" s="152"/>
      <c r="AF37" s="152"/>
      <c r="AG37" s="152" t="s">
        <v>112</v>
      </c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</row>
    <row r="38" spans="1:60" outlineLevel="1" x14ac:dyDescent="0.2">
      <c r="A38" s="159"/>
      <c r="B38" s="160"/>
      <c r="C38" s="245" t="s">
        <v>149</v>
      </c>
      <c r="D38" s="246"/>
      <c r="E38" s="246"/>
      <c r="F38" s="246"/>
      <c r="G38" s="246"/>
      <c r="H38" s="162"/>
      <c r="I38" s="162"/>
      <c r="J38" s="162"/>
      <c r="K38" s="162"/>
      <c r="L38" s="162"/>
      <c r="M38" s="162"/>
      <c r="N38" s="161"/>
      <c r="O38" s="161"/>
      <c r="P38" s="161"/>
      <c r="Q38" s="161"/>
      <c r="R38" s="162"/>
      <c r="S38" s="162"/>
      <c r="T38" s="162"/>
      <c r="U38" s="162"/>
      <c r="V38" s="162"/>
      <c r="W38" s="162"/>
      <c r="X38" s="162"/>
      <c r="Y38" s="152"/>
      <c r="Z38" s="152"/>
      <c r="AA38" s="152"/>
      <c r="AB38" s="152"/>
      <c r="AC38" s="152"/>
      <c r="AD38" s="152"/>
      <c r="AE38" s="152"/>
      <c r="AF38" s="152"/>
      <c r="AG38" s="152" t="s">
        <v>132</v>
      </c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</row>
    <row r="39" spans="1:60" outlineLevel="1" x14ac:dyDescent="0.2">
      <c r="A39" s="159"/>
      <c r="B39" s="160"/>
      <c r="C39" s="251" t="s">
        <v>150</v>
      </c>
      <c r="D39" s="252"/>
      <c r="E39" s="252"/>
      <c r="F39" s="252"/>
      <c r="G39" s="252"/>
      <c r="H39" s="162"/>
      <c r="I39" s="162"/>
      <c r="J39" s="162"/>
      <c r="K39" s="162"/>
      <c r="L39" s="162"/>
      <c r="M39" s="162"/>
      <c r="N39" s="161"/>
      <c r="O39" s="161"/>
      <c r="P39" s="161"/>
      <c r="Q39" s="161"/>
      <c r="R39" s="162"/>
      <c r="S39" s="162"/>
      <c r="T39" s="162"/>
      <c r="U39" s="162"/>
      <c r="V39" s="162"/>
      <c r="W39" s="162"/>
      <c r="X39" s="162"/>
      <c r="Y39" s="152"/>
      <c r="Z39" s="152"/>
      <c r="AA39" s="152"/>
      <c r="AB39" s="152"/>
      <c r="AC39" s="152"/>
      <c r="AD39" s="152"/>
      <c r="AE39" s="152"/>
      <c r="AF39" s="152"/>
      <c r="AG39" s="152" t="s">
        <v>132</v>
      </c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</row>
    <row r="40" spans="1:60" outlineLevel="1" x14ac:dyDescent="0.2">
      <c r="A40" s="159"/>
      <c r="B40" s="160"/>
      <c r="C40" s="251" t="s">
        <v>151</v>
      </c>
      <c r="D40" s="252"/>
      <c r="E40" s="252"/>
      <c r="F40" s="252"/>
      <c r="G40" s="252"/>
      <c r="H40" s="162"/>
      <c r="I40" s="162"/>
      <c r="J40" s="162"/>
      <c r="K40" s="162"/>
      <c r="L40" s="162"/>
      <c r="M40" s="162"/>
      <c r="N40" s="161"/>
      <c r="O40" s="161"/>
      <c r="P40" s="161"/>
      <c r="Q40" s="161"/>
      <c r="R40" s="162"/>
      <c r="S40" s="162"/>
      <c r="T40" s="162"/>
      <c r="U40" s="162"/>
      <c r="V40" s="162"/>
      <c r="W40" s="162"/>
      <c r="X40" s="162"/>
      <c r="Y40" s="152"/>
      <c r="Z40" s="152"/>
      <c r="AA40" s="152"/>
      <c r="AB40" s="152"/>
      <c r="AC40" s="152"/>
      <c r="AD40" s="152"/>
      <c r="AE40" s="152"/>
      <c r="AF40" s="152"/>
      <c r="AG40" s="152" t="s">
        <v>132</v>
      </c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</row>
    <row r="41" spans="1:60" outlineLevel="1" x14ac:dyDescent="0.2">
      <c r="A41" s="159"/>
      <c r="B41" s="160"/>
      <c r="C41" s="251" t="s">
        <v>152</v>
      </c>
      <c r="D41" s="252"/>
      <c r="E41" s="252"/>
      <c r="F41" s="252"/>
      <c r="G41" s="252"/>
      <c r="H41" s="162"/>
      <c r="I41" s="162"/>
      <c r="J41" s="162"/>
      <c r="K41" s="162"/>
      <c r="L41" s="162"/>
      <c r="M41" s="162"/>
      <c r="N41" s="161"/>
      <c r="O41" s="161"/>
      <c r="P41" s="161"/>
      <c r="Q41" s="161"/>
      <c r="R41" s="162"/>
      <c r="S41" s="162"/>
      <c r="T41" s="162"/>
      <c r="U41" s="162"/>
      <c r="V41" s="162"/>
      <c r="W41" s="162"/>
      <c r="X41" s="162"/>
      <c r="Y41" s="152"/>
      <c r="Z41" s="152"/>
      <c r="AA41" s="152"/>
      <c r="AB41" s="152"/>
      <c r="AC41" s="152"/>
      <c r="AD41" s="152"/>
      <c r="AE41" s="152"/>
      <c r="AF41" s="152"/>
      <c r="AG41" s="152" t="s">
        <v>132</v>
      </c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</row>
    <row r="42" spans="1:60" outlineLevel="1" x14ac:dyDescent="0.2">
      <c r="A42" s="159"/>
      <c r="B42" s="160"/>
      <c r="C42" s="247"/>
      <c r="D42" s="248"/>
      <c r="E42" s="248"/>
      <c r="F42" s="248"/>
      <c r="G42" s="248"/>
      <c r="H42" s="162"/>
      <c r="I42" s="162"/>
      <c r="J42" s="162"/>
      <c r="K42" s="162"/>
      <c r="L42" s="162"/>
      <c r="M42" s="162"/>
      <c r="N42" s="161"/>
      <c r="O42" s="161"/>
      <c r="P42" s="161"/>
      <c r="Q42" s="161"/>
      <c r="R42" s="162"/>
      <c r="S42" s="162"/>
      <c r="T42" s="162"/>
      <c r="U42" s="162"/>
      <c r="V42" s="162"/>
      <c r="W42" s="162"/>
      <c r="X42" s="162"/>
      <c r="Y42" s="152"/>
      <c r="Z42" s="152"/>
      <c r="AA42" s="152"/>
      <c r="AB42" s="152"/>
      <c r="AC42" s="152"/>
      <c r="AD42" s="152"/>
      <c r="AE42" s="152"/>
      <c r="AF42" s="152"/>
      <c r="AG42" s="152" t="s">
        <v>113</v>
      </c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</row>
    <row r="43" spans="1:60" outlineLevel="1" x14ac:dyDescent="0.2">
      <c r="A43" s="173">
        <v>9</v>
      </c>
      <c r="B43" s="174" t="s">
        <v>153</v>
      </c>
      <c r="C43" s="182" t="s">
        <v>154</v>
      </c>
      <c r="D43" s="175" t="s">
        <v>140</v>
      </c>
      <c r="E43" s="176">
        <v>1</v>
      </c>
      <c r="F43" s="177"/>
      <c r="G43" s="178">
        <f>ROUND(E43*F43,2)</f>
        <v>0</v>
      </c>
      <c r="H43" s="177"/>
      <c r="I43" s="178">
        <f>ROUND(E43*H43,2)</f>
        <v>0</v>
      </c>
      <c r="J43" s="177"/>
      <c r="K43" s="178">
        <f>ROUND(E43*J43,2)</f>
        <v>0</v>
      </c>
      <c r="L43" s="178">
        <v>21</v>
      </c>
      <c r="M43" s="178">
        <f>G43*(1+L43/100)</f>
        <v>0</v>
      </c>
      <c r="N43" s="176">
        <v>0</v>
      </c>
      <c r="O43" s="176">
        <f>ROUND(E43*N43,2)</f>
        <v>0</v>
      </c>
      <c r="P43" s="176">
        <v>0</v>
      </c>
      <c r="Q43" s="176">
        <f>ROUND(E43*P43,2)</f>
        <v>0</v>
      </c>
      <c r="R43" s="178"/>
      <c r="S43" s="178" t="s">
        <v>141</v>
      </c>
      <c r="T43" s="179" t="s">
        <v>142</v>
      </c>
      <c r="U43" s="162">
        <v>0</v>
      </c>
      <c r="V43" s="162">
        <f>ROUND(E43*U43,2)</f>
        <v>0</v>
      </c>
      <c r="W43" s="162"/>
      <c r="X43" s="162" t="s">
        <v>111</v>
      </c>
      <c r="Y43" s="152"/>
      <c r="Z43" s="152"/>
      <c r="AA43" s="152"/>
      <c r="AB43" s="152"/>
      <c r="AC43" s="152"/>
      <c r="AD43" s="152"/>
      <c r="AE43" s="152"/>
      <c r="AF43" s="152"/>
      <c r="AG43" s="152" t="s">
        <v>112</v>
      </c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</row>
    <row r="44" spans="1:60" outlineLevel="1" x14ac:dyDescent="0.2">
      <c r="A44" s="159"/>
      <c r="B44" s="160"/>
      <c r="C44" s="245" t="s">
        <v>155</v>
      </c>
      <c r="D44" s="246"/>
      <c r="E44" s="246"/>
      <c r="F44" s="246"/>
      <c r="G44" s="246"/>
      <c r="H44" s="162"/>
      <c r="I44" s="162"/>
      <c r="J44" s="162"/>
      <c r="K44" s="162"/>
      <c r="L44" s="162"/>
      <c r="M44" s="162"/>
      <c r="N44" s="161"/>
      <c r="O44" s="161"/>
      <c r="P44" s="161"/>
      <c r="Q44" s="161"/>
      <c r="R44" s="162"/>
      <c r="S44" s="162"/>
      <c r="T44" s="162"/>
      <c r="U44" s="162"/>
      <c r="V44" s="162"/>
      <c r="W44" s="162"/>
      <c r="X44" s="162"/>
      <c r="Y44" s="152"/>
      <c r="Z44" s="152"/>
      <c r="AA44" s="152"/>
      <c r="AB44" s="152"/>
      <c r="AC44" s="152"/>
      <c r="AD44" s="152"/>
      <c r="AE44" s="152"/>
      <c r="AF44" s="152"/>
      <c r="AG44" s="152" t="s">
        <v>132</v>
      </c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</row>
    <row r="45" spans="1:60" outlineLevel="1" x14ac:dyDescent="0.2">
      <c r="A45" s="159"/>
      <c r="B45" s="160"/>
      <c r="C45" s="251" t="s">
        <v>156</v>
      </c>
      <c r="D45" s="252"/>
      <c r="E45" s="252"/>
      <c r="F45" s="252"/>
      <c r="G45" s="252"/>
      <c r="H45" s="162"/>
      <c r="I45" s="162"/>
      <c r="J45" s="162"/>
      <c r="K45" s="162"/>
      <c r="L45" s="162"/>
      <c r="M45" s="162"/>
      <c r="N45" s="161"/>
      <c r="O45" s="161"/>
      <c r="P45" s="161"/>
      <c r="Q45" s="161"/>
      <c r="R45" s="162"/>
      <c r="S45" s="162"/>
      <c r="T45" s="162"/>
      <c r="U45" s="162"/>
      <c r="V45" s="162"/>
      <c r="W45" s="162"/>
      <c r="X45" s="162"/>
      <c r="Y45" s="152"/>
      <c r="Z45" s="152"/>
      <c r="AA45" s="152"/>
      <c r="AB45" s="152"/>
      <c r="AC45" s="152"/>
      <c r="AD45" s="152"/>
      <c r="AE45" s="152"/>
      <c r="AF45" s="152"/>
      <c r="AG45" s="152" t="s">
        <v>132</v>
      </c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</row>
    <row r="46" spans="1:60" outlineLevel="1" x14ac:dyDescent="0.2">
      <c r="A46" s="159"/>
      <c r="B46" s="160"/>
      <c r="C46" s="251" t="s">
        <v>212</v>
      </c>
      <c r="D46" s="252"/>
      <c r="E46" s="252"/>
      <c r="F46" s="252"/>
      <c r="G46" s="252"/>
      <c r="H46" s="162"/>
      <c r="I46" s="162"/>
      <c r="J46" s="162"/>
      <c r="K46" s="162"/>
      <c r="L46" s="162"/>
      <c r="M46" s="162"/>
      <c r="N46" s="161"/>
      <c r="O46" s="161"/>
      <c r="P46" s="161"/>
      <c r="Q46" s="161"/>
      <c r="R46" s="162"/>
      <c r="S46" s="162"/>
      <c r="T46" s="162"/>
      <c r="U46" s="162"/>
      <c r="V46" s="162"/>
      <c r="W46" s="162"/>
      <c r="X46" s="162"/>
      <c r="Y46" s="152"/>
      <c r="Z46" s="152"/>
      <c r="AA46" s="152"/>
      <c r="AB46" s="152"/>
      <c r="AC46" s="152"/>
      <c r="AD46" s="152"/>
      <c r="AE46" s="152"/>
      <c r="AF46" s="152"/>
      <c r="AG46" s="152" t="s">
        <v>132</v>
      </c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</row>
    <row r="47" spans="1:60" outlineLevel="1" x14ac:dyDescent="0.2">
      <c r="A47" s="159"/>
      <c r="B47" s="160"/>
      <c r="C47" s="251" t="s">
        <v>157</v>
      </c>
      <c r="D47" s="252"/>
      <c r="E47" s="252"/>
      <c r="F47" s="252"/>
      <c r="G47" s="252"/>
      <c r="H47" s="162"/>
      <c r="I47" s="162"/>
      <c r="J47" s="162"/>
      <c r="K47" s="162"/>
      <c r="L47" s="162"/>
      <c r="M47" s="162"/>
      <c r="N47" s="161"/>
      <c r="O47" s="161"/>
      <c r="P47" s="161"/>
      <c r="Q47" s="161"/>
      <c r="R47" s="162"/>
      <c r="S47" s="162"/>
      <c r="T47" s="162"/>
      <c r="U47" s="162"/>
      <c r="V47" s="162"/>
      <c r="W47" s="162"/>
      <c r="X47" s="162"/>
      <c r="Y47" s="152"/>
      <c r="Z47" s="152"/>
      <c r="AA47" s="152"/>
      <c r="AB47" s="152"/>
      <c r="AC47" s="152"/>
      <c r="AD47" s="152"/>
      <c r="AE47" s="152"/>
      <c r="AF47" s="152"/>
      <c r="AG47" s="152" t="s">
        <v>132</v>
      </c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</row>
    <row r="48" spans="1:60" outlineLevel="1" x14ac:dyDescent="0.2">
      <c r="A48" s="159"/>
      <c r="B48" s="160"/>
      <c r="C48" s="251" t="s">
        <v>158</v>
      </c>
      <c r="D48" s="252"/>
      <c r="E48" s="252"/>
      <c r="F48" s="252"/>
      <c r="G48" s="252"/>
      <c r="H48" s="162"/>
      <c r="I48" s="162"/>
      <c r="J48" s="162"/>
      <c r="K48" s="162"/>
      <c r="L48" s="162"/>
      <c r="M48" s="162"/>
      <c r="N48" s="161"/>
      <c r="O48" s="161"/>
      <c r="P48" s="161"/>
      <c r="Q48" s="161"/>
      <c r="R48" s="162"/>
      <c r="S48" s="162"/>
      <c r="T48" s="162"/>
      <c r="U48" s="162"/>
      <c r="V48" s="162"/>
      <c r="W48" s="162"/>
      <c r="X48" s="162"/>
      <c r="Y48" s="152"/>
      <c r="Z48" s="152"/>
      <c r="AA48" s="152"/>
      <c r="AB48" s="152"/>
      <c r="AC48" s="152"/>
      <c r="AD48" s="152"/>
      <c r="AE48" s="152"/>
      <c r="AF48" s="152"/>
      <c r="AG48" s="152" t="s">
        <v>132</v>
      </c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</row>
    <row r="49" spans="1:60" outlineLevel="1" x14ac:dyDescent="0.2">
      <c r="A49" s="159"/>
      <c r="B49" s="160"/>
      <c r="C49" s="251" t="s">
        <v>159</v>
      </c>
      <c r="D49" s="252"/>
      <c r="E49" s="252"/>
      <c r="F49" s="252"/>
      <c r="G49" s="252"/>
      <c r="H49" s="162"/>
      <c r="I49" s="162"/>
      <c r="J49" s="162"/>
      <c r="K49" s="162"/>
      <c r="L49" s="162"/>
      <c r="M49" s="162"/>
      <c r="N49" s="161"/>
      <c r="O49" s="161"/>
      <c r="P49" s="161"/>
      <c r="Q49" s="161"/>
      <c r="R49" s="162"/>
      <c r="S49" s="162"/>
      <c r="T49" s="162"/>
      <c r="U49" s="162"/>
      <c r="V49" s="162"/>
      <c r="W49" s="162"/>
      <c r="X49" s="162"/>
      <c r="Y49" s="152"/>
      <c r="Z49" s="152"/>
      <c r="AA49" s="152"/>
      <c r="AB49" s="152"/>
      <c r="AC49" s="152"/>
      <c r="AD49" s="152"/>
      <c r="AE49" s="152"/>
      <c r="AF49" s="152"/>
      <c r="AG49" s="152" t="s">
        <v>132</v>
      </c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</row>
    <row r="50" spans="1:60" outlineLevel="1" x14ac:dyDescent="0.2">
      <c r="A50" s="159"/>
      <c r="B50" s="160"/>
      <c r="C50" s="251" t="s">
        <v>213</v>
      </c>
      <c r="D50" s="252"/>
      <c r="E50" s="252"/>
      <c r="F50" s="252"/>
      <c r="G50" s="252"/>
      <c r="H50" s="162"/>
      <c r="I50" s="162"/>
      <c r="J50" s="162"/>
      <c r="K50" s="162"/>
      <c r="L50" s="162"/>
      <c r="M50" s="162"/>
      <c r="N50" s="161"/>
      <c r="O50" s="161"/>
      <c r="P50" s="161"/>
      <c r="Q50" s="161"/>
      <c r="R50" s="162"/>
      <c r="S50" s="162"/>
      <c r="T50" s="162"/>
      <c r="U50" s="162"/>
      <c r="V50" s="162"/>
      <c r="W50" s="162"/>
      <c r="X50" s="162"/>
      <c r="Y50" s="152"/>
      <c r="Z50" s="152"/>
      <c r="AA50" s="152"/>
      <c r="AB50" s="152"/>
      <c r="AC50" s="152"/>
      <c r="AD50" s="152"/>
      <c r="AE50" s="152"/>
      <c r="AF50" s="152"/>
      <c r="AG50" s="152" t="s">
        <v>132</v>
      </c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</row>
    <row r="51" spans="1:60" outlineLevel="1" x14ac:dyDescent="0.2">
      <c r="A51" s="159"/>
      <c r="B51" s="160"/>
      <c r="C51" s="251" t="s">
        <v>214</v>
      </c>
      <c r="D51" s="252"/>
      <c r="E51" s="252"/>
      <c r="F51" s="252"/>
      <c r="G51" s="252"/>
      <c r="H51" s="162"/>
      <c r="I51" s="162"/>
      <c r="J51" s="162"/>
      <c r="K51" s="162"/>
      <c r="L51" s="162"/>
      <c r="M51" s="162"/>
      <c r="N51" s="161"/>
      <c r="O51" s="161"/>
      <c r="P51" s="161"/>
      <c r="Q51" s="161"/>
      <c r="R51" s="162"/>
      <c r="S51" s="162"/>
      <c r="T51" s="162"/>
      <c r="U51" s="162"/>
      <c r="V51" s="162"/>
      <c r="W51" s="162"/>
      <c r="X51" s="162"/>
      <c r="Y51" s="152"/>
      <c r="Z51" s="152"/>
      <c r="AA51" s="152"/>
      <c r="AB51" s="152"/>
      <c r="AC51" s="152"/>
      <c r="AD51" s="152"/>
      <c r="AE51" s="152"/>
      <c r="AF51" s="152"/>
      <c r="AG51" s="152" t="s">
        <v>132</v>
      </c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</row>
    <row r="52" spans="1:60" outlineLevel="1" x14ac:dyDescent="0.2">
      <c r="A52" s="159"/>
      <c r="B52" s="160"/>
      <c r="C52" s="251" t="s">
        <v>215</v>
      </c>
      <c r="D52" s="252"/>
      <c r="E52" s="252"/>
      <c r="F52" s="252"/>
      <c r="G52" s="252"/>
      <c r="H52" s="162"/>
      <c r="I52" s="162"/>
      <c r="J52" s="162"/>
      <c r="K52" s="162"/>
      <c r="L52" s="162"/>
      <c r="M52" s="162"/>
      <c r="N52" s="161"/>
      <c r="O52" s="161"/>
      <c r="P52" s="161"/>
      <c r="Q52" s="161"/>
      <c r="R52" s="162"/>
      <c r="S52" s="162"/>
      <c r="T52" s="162"/>
      <c r="U52" s="162"/>
      <c r="V52" s="162"/>
      <c r="W52" s="162"/>
      <c r="X52" s="162"/>
      <c r="Y52" s="152"/>
      <c r="Z52" s="152"/>
      <c r="AA52" s="152"/>
      <c r="AB52" s="152"/>
      <c r="AC52" s="152"/>
      <c r="AD52" s="152"/>
      <c r="AE52" s="152"/>
      <c r="AF52" s="152"/>
      <c r="AG52" s="152" t="s">
        <v>132</v>
      </c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</row>
    <row r="53" spans="1:60" outlineLevel="1" x14ac:dyDescent="0.2">
      <c r="A53" s="159"/>
      <c r="B53" s="160"/>
      <c r="C53" s="251" t="s">
        <v>160</v>
      </c>
      <c r="D53" s="252"/>
      <c r="E53" s="252"/>
      <c r="F53" s="252"/>
      <c r="G53" s="252"/>
      <c r="H53" s="162"/>
      <c r="I53" s="162"/>
      <c r="J53" s="162"/>
      <c r="K53" s="162"/>
      <c r="L53" s="162"/>
      <c r="M53" s="162"/>
      <c r="N53" s="161"/>
      <c r="O53" s="161"/>
      <c r="P53" s="161"/>
      <c r="Q53" s="161"/>
      <c r="R53" s="162"/>
      <c r="S53" s="162"/>
      <c r="T53" s="162"/>
      <c r="U53" s="162"/>
      <c r="V53" s="162"/>
      <c r="W53" s="162"/>
      <c r="X53" s="162"/>
      <c r="Y53" s="152"/>
      <c r="Z53" s="152"/>
      <c r="AA53" s="152"/>
      <c r="AB53" s="152"/>
      <c r="AC53" s="152"/>
      <c r="AD53" s="152"/>
      <c r="AE53" s="152"/>
      <c r="AF53" s="152"/>
      <c r="AG53" s="152" t="s">
        <v>132</v>
      </c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</row>
    <row r="54" spans="1:60" outlineLevel="1" x14ac:dyDescent="0.2">
      <c r="A54" s="159"/>
      <c r="B54" s="160"/>
      <c r="C54" s="247"/>
      <c r="D54" s="248"/>
      <c r="E54" s="248"/>
      <c r="F54" s="248"/>
      <c r="G54" s="248"/>
      <c r="H54" s="162"/>
      <c r="I54" s="162"/>
      <c r="J54" s="162"/>
      <c r="K54" s="162"/>
      <c r="L54" s="162"/>
      <c r="M54" s="162"/>
      <c r="N54" s="161"/>
      <c r="O54" s="161"/>
      <c r="P54" s="161"/>
      <c r="Q54" s="161"/>
      <c r="R54" s="162"/>
      <c r="S54" s="162"/>
      <c r="T54" s="162"/>
      <c r="U54" s="162"/>
      <c r="V54" s="162"/>
      <c r="W54" s="162"/>
      <c r="X54" s="162"/>
      <c r="Y54" s="152"/>
      <c r="Z54" s="152"/>
      <c r="AA54" s="152"/>
      <c r="AB54" s="152"/>
      <c r="AC54" s="152"/>
      <c r="AD54" s="152"/>
      <c r="AE54" s="152"/>
      <c r="AF54" s="152"/>
      <c r="AG54" s="152" t="s">
        <v>113</v>
      </c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</row>
    <row r="55" spans="1:60" ht="22.5" outlineLevel="1" x14ac:dyDescent="0.2">
      <c r="A55" s="173">
        <v>10</v>
      </c>
      <c r="B55" s="174" t="s">
        <v>161</v>
      </c>
      <c r="C55" s="182" t="s">
        <v>162</v>
      </c>
      <c r="D55" s="175" t="s">
        <v>163</v>
      </c>
      <c r="E55" s="176">
        <v>2</v>
      </c>
      <c r="F55" s="177"/>
      <c r="G55" s="178">
        <f>ROUND(E55*F55,2)</f>
        <v>0</v>
      </c>
      <c r="H55" s="177"/>
      <c r="I55" s="178">
        <f>ROUND(E55*H55,2)</f>
        <v>0</v>
      </c>
      <c r="J55" s="177"/>
      <c r="K55" s="178">
        <f>ROUND(E55*J55,2)</f>
        <v>0</v>
      </c>
      <c r="L55" s="178">
        <v>21</v>
      </c>
      <c r="M55" s="178">
        <f>G55*(1+L55/100)</f>
        <v>0</v>
      </c>
      <c r="N55" s="176">
        <v>0</v>
      </c>
      <c r="O55" s="176">
        <f>ROUND(E55*N55,2)</f>
        <v>0</v>
      </c>
      <c r="P55" s="176">
        <v>0</v>
      </c>
      <c r="Q55" s="176">
        <f>ROUND(E55*P55,2)</f>
        <v>0</v>
      </c>
      <c r="R55" s="178"/>
      <c r="S55" s="178" t="s">
        <v>141</v>
      </c>
      <c r="T55" s="179" t="s">
        <v>142</v>
      </c>
      <c r="U55" s="162">
        <v>0</v>
      </c>
      <c r="V55" s="162">
        <f>ROUND(E55*U55,2)</f>
        <v>0</v>
      </c>
      <c r="W55" s="162"/>
      <c r="X55" s="162" t="s">
        <v>111</v>
      </c>
      <c r="Y55" s="152"/>
      <c r="Z55" s="152"/>
      <c r="AA55" s="152"/>
      <c r="AB55" s="152"/>
      <c r="AC55" s="152"/>
      <c r="AD55" s="152"/>
      <c r="AE55" s="152"/>
      <c r="AF55" s="152"/>
      <c r="AG55" s="152" t="s">
        <v>112</v>
      </c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</row>
    <row r="56" spans="1:60" outlineLevel="1" x14ac:dyDescent="0.2">
      <c r="A56" s="159"/>
      <c r="B56" s="160"/>
      <c r="C56" s="245" t="s">
        <v>155</v>
      </c>
      <c r="D56" s="246"/>
      <c r="E56" s="246"/>
      <c r="F56" s="246"/>
      <c r="G56" s="246"/>
      <c r="H56" s="162"/>
      <c r="I56" s="162"/>
      <c r="J56" s="162"/>
      <c r="K56" s="162"/>
      <c r="L56" s="162"/>
      <c r="M56" s="162"/>
      <c r="N56" s="161"/>
      <c r="O56" s="161"/>
      <c r="P56" s="161"/>
      <c r="Q56" s="161"/>
      <c r="R56" s="162"/>
      <c r="S56" s="162"/>
      <c r="T56" s="162"/>
      <c r="U56" s="162"/>
      <c r="V56" s="162"/>
      <c r="W56" s="162"/>
      <c r="X56" s="162"/>
      <c r="Y56" s="152"/>
      <c r="Z56" s="152"/>
      <c r="AA56" s="152"/>
      <c r="AB56" s="152"/>
      <c r="AC56" s="152"/>
      <c r="AD56" s="152"/>
      <c r="AE56" s="152"/>
      <c r="AF56" s="152"/>
      <c r="AG56" s="152" t="s">
        <v>132</v>
      </c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</row>
    <row r="57" spans="1:60" outlineLevel="1" x14ac:dyDescent="0.2">
      <c r="A57" s="159"/>
      <c r="B57" s="160"/>
      <c r="C57" s="251" t="s">
        <v>156</v>
      </c>
      <c r="D57" s="252"/>
      <c r="E57" s="252"/>
      <c r="F57" s="252"/>
      <c r="G57" s="252"/>
      <c r="H57" s="162"/>
      <c r="I57" s="162"/>
      <c r="J57" s="162"/>
      <c r="K57" s="162"/>
      <c r="L57" s="162"/>
      <c r="M57" s="162"/>
      <c r="N57" s="161"/>
      <c r="O57" s="161"/>
      <c r="P57" s="161"/>
      <c r="Q57" s="161"/>
      <c r="R57" s="162"/>
      <c r="S57" s="162"/>
      <c r="T57" s="162"/>
      <c r="U57" s="162"/>
      <c r="V57" s="162"/>
      <c r="W57" s="162"/>
      <c r="X57" s="162"/>
      <c r="Y57" s="152"/>
      <c r="Z57" s="152"/>
      <c r="AA57" s="152"/>
      <c r="AB57" s="152"/>
      <c r="AC57" s="152"/>
      <c r="AD57" s="152"/>
      <c r="AE57" s="152"/>
      <c r="AF57" s="152"/>
      <c r="AG57" s="152" t="s">
        <v>132</v>
      </c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</row>
    <row r="58" spans="1:60" outlineLevel="1" x14ac:dyDescent="0.2">
      <c r="A58" s="159"/>
      <c r="B58" s="160"/>
      <c r="C58" s="251" t="s">
        <v>212</v>
      </c>
      <c r="D58" s="252"/>
      <c r="E58" s="252"/>
      <c r="F58" s="252"/>
      <c r="G58" s="252"/>
      <c r="H58" s="162"/>
      <c r="I58" s="162"/>
      <c r="J58" s="162"/>
      <c r="K58" s="162"/>
      <c r="L58" s="162"/>
      <c r="M58" s="162"/>
      <c r="N58" s="161"/>
      <c r="O58" s="161"/>
      <c r="P58" s="161"/>
      <c r="Q58" s="161"/>
      <c r="R58" s="162"/>
      <c r="S58" s="162"/>
      <c r="T58" s="162"/>
      <c r="U58" s="162"/>
      <c r="V58" s="162"/>
      <c r="W58" s="162"/>
      <c r="X58" s="162"/>
      <c r="Y58" s="152"/>
      <c r="Z58" s="152"/>
      <c r="AA58" s="152"/>
      <c r="AB58" s="152"/>
      <c r="AC58" s="152"/>
      <c r="AD58" s="152"/>
      <c r="AE58" s="152"/>
      <c r="AF58" s="152"/>
      <c r="AG58" s="152" t="s">
        <v>132</v>
      </c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</row>
    <row r="59" spans="1:60" outlineLevel="1" x14ac:dyDescent="0.2">
      <c r="A59" s="159"/>
      <c r="B59" s="160"/>
      <c r="C59" s="251" t="s">
        <v>157</v>
      </c>
      <c r="D59" s="252"/>
      <c r="E59" s="252"/>
      <c r="F59" s="252"/>
      <c r="G59" s="252"/>
      <c r="H59" s="162"/>
      <c r="I59" s="162"/>
      <c r="J59" s="162"/>
      <c r="K59" s="162"/>
      <c r="L59" s="162"/>
      <c r="M59" s="162"/>
      <c r="N59" s="161"/>
      <c r="O59" s="161"/>
      <c r="P59" s="161"/>
      <c r="Q59" s="161"/>
      <c r="R59" s="162"/>
      <c r="S59" s="162"/>
      <c r="T59" s="162"/>
      <c r="U59" s="162"/>
      <c r="V59" s="162"/>
      <c r="W59" s="162"/>
      <c r="X59" s="162"/>
      <c r="Y59" s="152"/>
      <c r="Z59" s="152"/>
      <c r="AA59" s="152"/>
      <c r="AB59" s="152"/>
      <c r="AC59" s="152"/>
      <c r="AD59" s="152"/>
      <c r="AE59" s="152"/>
      <c r="AF59" s="152"/>
      <c r="AG59" s="152" t="s">
        <v>132</v>
      </c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</row>
    <row r="60" spans="1:60" outlineLevel="1" x14ac:dyDescent="0.2">
      <c r="A60" s="159"/>
      <c r="B60" s="160"/>
      <c r="C60" s="251" t="s">
        <v>158</v>
      </c>
      <c r="D60" s="252"/>
      <c r="E60" s="252"/>
      <c r="F60" s="252"/>
      <c r="G60" s="252"/>
      <c r="H60" s="162"/>
      <c r="I60" s="162"/>
      <c r="J60" s="162"/>
      <c r="K60" s="162"/>
      <c r="L60" s="162"/>
      <c r="M60" s="162"/>
      <c r="N60" s="161"/>
      <c r="O60" s="161"/>
      <c r="P60" s="161"/>
      <c r="Q60" s="161"/>
      <c r="R60" s="162"/>
      <c r="S60" s="162"/>
      <c r="T60" s="162"/>
      <c r="U60" s="162"/>
      <c r="V60" s="162"/>
      <c r="W60" s="162"/>
      <c r="X60" s="162"/>
      <c r="Y60" s="152"/>
      <c r="Z60" s="152"/>
      <c r="AA60" s="152"/>
      <c r="AB60" s="152"/>
      <c r="AC60" s="152"/>
      <c r="AD60" s="152"/>
      <c r="AE60" s="152"/>
      <c r="AF60" s="152"/>
      <c r="AG60" s="152" t="s">
        <v>132</v>
      </c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</row>
    <row r="61" spans="1:60" outlineLevel="1" x14ac:dyDescent="0.2">
      <c r="A61" s="159"/>
      <c r="B61" s="160"/>
      <c r="C61" s="251" t="s">
        <v>159</v>
      </c>
      <c r="D61" s="252"/>
      <c r="E61" s="252"/>
      <c r="F61" s="252"/>
      <c r="G61" s="252"/>
      <c r="H61" s="162"/>
      <c r="I61" s="162"/>
      <c r="J61" s="162"/>
      <c r="K61" s="162"/>
      <c r="L61" s="162"/>
      <c r="M61" s="162"/>
      <c r="N61" s="161"/>
      <c r="O61" s="161"/>
      <c r="P61" s="161"/>
      <c r="Q61" s="161"/>
      <c r="R61" s="162"/>
      <c r="S61" s="162"/>
      <c r="T61" s="162"/>
      <c r="U61" s="162"/>
      <c r="V61" s="162"/>
      <c r="W61" s="162"/>
      <c r="X61" s="162"/>
      <c r="Y61" s="152"/>
      <c r="Z61" s="152"/>
      <c r="AA61" s="152"/>
      <c r="AB61" s="152"/>
      <c r="AC61" s="152"/>
      <c r="AD61" s="152"/>
      <c r="AE61" s="152"/>
      <c r="AF61" s="152"/>
      <c r="AG61" s="152" t="s">
        <v>132</v>
      </c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</row>
    <row r="62" spans="1:60" outlineLevel="1" x14ac:dyDescent="0.2">
      <c r="A62" s="159"/>
      <c r="B62" s="160"/>
      <c r="C62" s="251" t="s">
        <v>213</v>
      </c>
      <c r="D62" s="252"/>
      <c r="E62" s="252"/>
      <c r="F62" s="252"/>
      <c r="G62" s="252"/>
      <c r="H62" s="162"/>
      <c r="I62" s="162"/>
      <c r="J62" s="162"/>
      <c r="K62" s="162"/>
      <c r="L62" s="162"/>
      <c r="M62" s="162"/>
      <c r="N62" s="161"/>
      <c r="O62" s="161"/>
      <c r="P62" s="161"/>
      <c r="Q62" s="161"/>
      <c r="R62" s="162"/>
      <c r="S62" s="162"/>
      <c r="T62" s="162"/>
      <c r="U62" s="162"/>
      <c r="V62" s="162"/>
      <c r="W62" s="162"/>
      <c r="X62" s="162"/>
      <c r="Y62" s="152"/>
      <c r="Z62" s="152"/>
      <c r="AA62" s="152"/>
      <c r="AB62" s="152"/>
      <c r="AC62" s="152"/>
      <c r="AD62" s="152"/>
      <c r="AE62" s="152"/>
      <c r="AF62" s="152"/>
      <c r="AG62" s="152" t="s">
        <v>132</v>
      </c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</row>
    <row r="63" spans="1:60" outlineLevel="1" x14ac:dyDescent="0.2">
      <c r="A63" s="159"/>
      <c r="B63" s="160"/>
      <c r="C63" s="251" t="s">
        <v>214</v>
      </c>
      <c r="D63" s="252"/>
      <c r="E63" s="252"/>
      <c r="F63" s="252"/>
      <c r="G63" s="252"/>
      <c r="H63" s="162"/>
      <c r="I63" s="162"/>
      <c r="J63" s="162"/>
      <c r="K63" s="162"/>
      <c r="L63" s="162"/>
      <c r="M63" s="162"/>
      <c r="N63" s="161"/>
      <c r="O63" s="161"/>
      <c r="P63" s="161"/>
      <c r="Q63" s="161"/>
      <c r="R63" s="162"/>
      <c r="S63" s="162"/>
      <c r="T63" s="162"/>
      <c r="U63" s="162"/>
      <c r="V63" s="162"/>
      <c r="W63" s="162"/>
      <c r="X63" s="162"/>
      <c r="Y63" s="152"/>
      <c r="Z63" s="152"/>
      <c r="AA63" s="152"/>
      <c r="AB63" s="152"/>
      <c r="AC63" s="152"/>
      <c r="AD63" s="152"/>
      <c r="AE63" s="152"/>
      <c r="AF63" s="152"/>
      <c r="AG63" s="152" t="s">
        <v>132</v>
      </c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</row>
    <row r="64" spans="1:60" outlineLevel="1" x14ac:dyDescent="0.2">
      <c r="A64" s="159"/>
      <c r="B64" s="160"/>
      <c r="C64" s="251" t="s">
        <v>215</v>
      </c>
      <c r="D64" s="252"/>
      <c r="E64" s="252"/>
      <c r="F64" s="252"/>
      <c r="G64" s="252"/>
      <c r="H64" s="162"/>
      <c r="I64" s="162"/>
      <c r="J64" s="162"/>
      <c r="K64" s="162"/>
      <c r="L64" s="162"/>
      <c r="M64" s="162"/>
      <c r="N64" s="161"/>
      <c r="O64" s="161"/>
      <c r="P64" s="161"/>
      <c r="Q64" s="161"/>
      <c r="R64" s="162"/>
      <c r="S64" s="162"/>
      <c r="T64" s="162"/>
      <c r="U64" s="162"/>
      <c r="V64" s="162"/>
      <c r="W64" s="162"/>
      <c r="X64" s="162"/>
      <c r="Y64" s="152"/>
      <c r="Z64" s="152"/>
      <c r="AA64" s="152"/>
      <c r="AB64" s="152"/>
      <c r="AC64" s="152"/>
      <c r="AD64" s="152"/>
      <c r="AE64" s="152"/>
      <c r="AF64" s="152"/>
      <c r="AG64" s="152" t="s">
        <v>132</v>
      </c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</row>
    <row r="65" spans="1:60" outlineLevel="1" x14ac:dyDescent="0.2">
      <c r="A65" s="159"/>
      <c r="B65" s="160"/>
      <c r="C65" s="251" t="s">
        <v>160</v>
      </c>
      <c r="D65" s="252"/>
      <c r="E65" s="252"/>
      <c r="F65" s="252"/>
      <c r="G65" s="252"/>
      <c r="H65" s="162"/>
      <c r="I65" s="162"/>
      <c r="J65" s="162"/>
      <c r="K65" s="162"/>
      <c r="L65" s="162"/>
      <c r="M65" s="162"/>
      <c r="N65" s="161"/>
      <c r="O65" s="161"/>
      <c r="P65" s="161"/>
      <c r="Q65" s="161"/>
      <c r="R65" s="162"/>
      <c r="S65" s="162"/>
      <c r="T65" s="162"/>
      <c r="U65" s="162"/>
      <c r="V65" s="162"/>
      <c r="W65" s="162"/>
      <c r="X65" s="162"/>
      <c r="Y65" s="152"/>
      <c r="Z65" s="152"/>
      <c r="AA65" s="152"/>
      <c r="AB65" s="152"/>
      <c r="AC65" s="152"/>
      <c r="AD65" s="152"/>
      <c r="AE65" s="152"/>
      <c r="AF65" s="152"/>
      <c r="AG65" s="152" t="s">
        <v>132</v>
      </c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</row>
    <row r="66" spans="1:60" ht="45" outlineLevel="1" x14ac:dyDescent="0.2">
      <c r="A66" s="159"/>
      <c r="B66" s="160"/>
      <c r="C66" s="251" t="s">
        <v>164</v>
      </c>
      <c r="D66" s="252"/>
      <c r="E66" s="252"/>
      <c r="F66" s="252"/>
      <c r="G66" s="252"/>
      <c r="H66" s="162"/>
      <c r="I66" s="162"/>
      <c r="J66" s="162"/>
      <c r="K66" s="162"/>
      <c r="L66" s="162"/>
      <c r="M66" s="162"/>
      <c r="N66" s="161"/>
      <c r="O66" s="161"/>
      <c r="P66" s="161"/>
      <c r="Q66" s="161"/>
      <c r="R66" s="162"/>
      <c r="S66" s="162"/>
      <c r="T66" s="162"/>
      <c r="U66" s="162"/>
      <c r="V66" s="162"/>
      <c r="W66" s="162"/>
      <c r="X66" s="162"/>
      <c r="Y66" s="152"/>
      <c r="Z66" s="152"/>
      <c r="AA66" s="152"/>
      <c r="AB66" s="152"/>
      <c r="AC66" s="152"/>
      <c r="AD66" s="152"/>
      <c r="AE66" s="152"/>
      <c r="AF66" s="152"/>
      <c r="AG66" s="152" t="s">
        <v>132</v>
      </c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80" t="str">
        <f>C66</f>
        <v>Hybné (otevíratelné) dveřní křídlo požárního uzávěru, který je opatřen samouzavíracím zařízením, bude vybaveno přídržným elektromagnetem s ovládací jednotkou připojenou na 2 ks požárních opticko-kouřových hlásičů (čidel). Hlásiče jsou instalovány po obou strannách stěny nad dveřním křídlem. Dveřní křídlo je udržováno v otevřeném stavu. Vypnutí elektromagnetu, tzn. opětovné uzavření požárního uzávěru, je zajištěno reakcí hlásiče na projev požáru a rovněž manuálně tlačítkem</v>
      </c>
      <c r="BB66" s="152"/>
      <c r="BC66" s="152"/>
      <c r="BD66" s="152"/>
      <c r="BE66" s="152"/>
      <c r="BF66" s="152"/>
      <c r="BG66" s="152"/>
      <c r="BH66" s="152"/>
    </row>
    <row r="67" spans="1:60" ht="22.5" outlineLevel="1" x14ac:dyDescent="0.2">
      <c r="A67" s="159"/>
      <c r="B67" s="160"/>
      <c r="C67" s="251" t="s">
        <v>165</v>
      </c>
      <c r="D67" s="252"/>
      <c r="E67" s="252"/>
      <c r="F67" s="252"/>
      <c r="G67" s="252"/>
      <c r="H67" s="162"/>
      <c r="I67" s="162"/>
      <c r="J67" s="162"/>
      <c r="K67" s="162"/>
      <c r="L67" s="162"/>
      <c r="M67" s="162"/>
      <c r="N67" s="161"/>
      <c r="O67" s="161"/>
      <c r="P67" s="161"/>
      <c r="Q67" s="161"/>
      <c r="R67" s="162"/>
      <c r="S67" s="162"/>
      <c r="T67" s="162"/>
      <c r="U67" s="162"/>
      <c r="V67" s="162"/>
      <c r="W67" s="162"/>
      <c r="X67" s="162"/>
      <c r="Y67" s="152"/>
      <c r="Z67" s="152"/>
      <c r="AA67" s="152"/>
      <c r="AB67" s="152"/>
      <c r="AC67" s="152"/>
      <c r="AD67" s="152"/>
      <c r="AE67" s="152"/>
      <c r="AF67" s="152"/>
      <c r="AG67" s="152" t="s">
        <v>132</v>
      </c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80" t="str">
        <f>C67</f>
        <v>V případě blokování únikových dveří elektronickým zámkem musí být v blízkosti dveří instalováno přídavné tlačítko označené piktogramem pro odblokování dveří podle ČSN EN 13637</v>
      </c>
      <c r="BB67" s="152"/>
      <c r="BC67" s="152"/>
      <c r="BD67" s="152"/>
      <c r="BE67" s="152"/>
      <c r="BF67" s="152"/>
      <c r="BG67" s="152"/>
      <c r="BH67" s="152"/>
    </row>
    <row r="68" spans="1:60" outlineLevel="1" x14ac:dyDescent="0.2">
      <c r="A68" s="159"/>
      <c r="B68" s="160"/>
      <c r="C68" s="247"/>
      <c r="D68" s="248"/>
      <c r="E68" s="248"/>
      <c r="F68" s="248"/>
      <c r="G68" s="248"/>
      <c r="H68" s="162"/>
      <c r="I68" s="162"/>
      <c r="J68" s="162"/>
      <c r="K68" s="162"/>
      <c r="L68" s="162"/>
      <c r="M68" s="162"/>
      <c r="N68" s="161"/>
      <c r="O68" s="161"/>
      <c r="P68" s="161"/>
      <c r="Q68" s="161"/>
      <c r="R68" s="162"/>
      <c r="S68" s="162"/>
      <c r="T68" s="162"/>
      <c r="U68" s="162"/>
      <c r="V68" s="162"/>
      <c r="W68" s="162"/>
      <c r="X68" s="162"/>
      <c r="Y68" s="152"/>
      <c r="Z68" s="152"/>
      <c r="AA68" s="152"/>
      <c r="AB68" s="152"/>
      <c r="AC68" s="152"/>
      <c r="AD68" s="152"/>
      <c r="AE68" s="152"/>
      <c r="AF68" s="152"/>
      <c r="AG68" s="152" t="s">
        <v>113</v>
      </c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</row>
    <row r="69" spans="1:60" x14ac:dyDescent="0.2">
      <c r="A69" s="166" t="s">
        <v>104</v>
      </c>
      <c r="B69" s="167" t="s">
        <v>68</v>
      </c>
      <c r="C69" s="181" t="s">
        <v>69</v>
      </c>
      <c r="D69" s="168"/>
      <c r="E69" s="169"/>
      <c r="F69" s="170"/>
      <c r="G69" s="170">
        <f>SUMIF(AG70:AG77,"&lt;&gt;NOR",G70:G77)</f>
        <v>0</v>
      </c>
      <c r="H69" s="170"/>
      <c r="I69" s="170">
        <f>SUM(I70:I77)</f>
        <v>0</v>
      </c>
      <c r="J69" s="170"/>
      <c r="K69" s="170">
        <f>SUM(K70:K77)</f>
        <v>0</v>
      </c>
      <c r="L69" s="170"/>
      <c r="M69" s="170">
        <f>SUM(M70:M77)</f>
        <v>0</v>
      </c>
      <c r="N69" s="169"/>
      <c r="O69" s="169">
        <f>SUM(O70:O77)</f>
        <v>7.0000000000000007E-2</v>
      </c>
      <c r="P69" s="169"/>
      <c r="Q69" s="169">
        <f>SUM(Q70:Q77)</f>
        <v>0</v>
      </c>
      <c r="R69" s="170"/>
      <c r="S69" s="170"/>
      <c r="T69" s="171"/>
      <c r="U69" s="165"/>
      <c r="V69" s="165">
        <f>SUM(V70:V77)</f>
        <v>3.2600000000000002</v>
      </c>
      <c r="W69" s="165"/>
      <c r="X69" s="165"/>
      <c r="AG69" t="s">
        <v>105</v>
      </c>
    </row>
    <row r="70" spans="1:60" outlineLevel="1" x14ac:dyDescent="0.2">
      <c r="A70" s="173">
        <v>11</v>
      </c>
      <c r="B70" s="174" t="s">
        <v>166</v>
      </c>
      <c r="C70" s="182" t="s">
        <v>167</v>
      </c>
      <c r="D70" s="175" t="s">
        <v>116</v>
      </c>
      <c r="E70" s="176">
        <v>3.1680000000000001</v>
      </c>
      <c r="F70" s="177"/>
      <c r="G70" s="178">
        <f>ROUND(E70*F70,2)</f>
        <v>0</v>
      </c>
      <c r="H70" s="177"/>
      <c r="I70" s="178">
        <f>ROUND(E70*H70,2)</f>
        <v>0</v>
      </c>
      <c r="J70" s="177"/>
      <c r="K70" s="178">
        <f>ROUND(E70*J70,2)</f>
        <v>0</v>
      </c>
      <c r="L70" s="178">
        <v>21</v>
      </c>
      <c r="M70" s="178">
        <f>G70*(1+L70/100)</f>
        <v>0</v>
      </c>
      <c r="N70" s="176">
        <v>2.1000000000000001E-4</v>
      </c>
      <c r="O70" s="176">
        <f>ROUND(E70*N70,2)</f>
        <v>0</v>
      </c>
      <c r="P70" s="176">
        <v>0</v>
      </c>
      <c r="Q70" s="176">
        <f>ROUND(E70*P70,2)</f>
        <v>0</v>
      </c>
      <c r="R70" s="178" t="s">
        <v>168</v>
      </c>
      <c r="S70" s="178" t="s">
        <v>110</v>
      </c>
      <c r="T70" s="179" t="s">
        <v>110</v>
      </c>
      <c r="U70" s="162">
        <v>0.05</v>
      </c>
      <c r="V70" s="162">
        <f>ROUND(E70*U70,2)</f>
        <v>0.16</v>
      </c>
      <c r="W70" s="162"/>
      <c r="X70" s="162" t="s">
        <v>111</v>
      </c>
      <c r="Y70" s="152"/>
      <c r="Z70" s="152"/>
      <c r="AA70" s="152"/>
      <c r="AB70" s="152"/>
      <c r="AC70" s="152"/>
      <c r="AD70" s="152"/>
      <c r="AE70" s="152"/>
      <c r="AF70" s="152"/>
      <c r="AG70" s="152" t="s">
        <v>112</v>
      </c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</row>
    <row r="71" spans="1:60" outlineLevel="1" x14ac:dyDescent="0.2">
      <c r="A71" s="159"/>
      <c r="B71" s="160"/>
      <c r="C71" s="243"/>
      <c r="D71" s="244"/>
      <c r="E71" s="244"/>
      <c r="F71" s="244"/>
      <c r="G71" s="244"/>
      <c r="H71" s="162"/>
      <c r="I71" s="162"/>
      <c r="J71" s="162"/>
      <c r="K71" s="162"/>
      <c r="L71" s="162"/>
      <c r="M71" s="162"/>
      <c r="N71" s="161"/>
      <c r="O71" s="161"/>
      <c r="P71" s="161"/>
      <c r="Q71" s="161"/>
      <c r="R71" s="162"/>
      <c r="S71" s="162"/>
      <c r="T71" s="162"/>
      <c r="U71" s="162"/>
      <c r="V71" s="162"/>
      <c r="W71" s="162"/>
      <c r="X71" s="162"/>
      <c r="Y71" s="152"/>
      <c r="Z71" s="152"/>
      <c r="AA71" s="152"/>
      <c r="AB71" s="152"/>
      <c r="AC71" s="152"/>
      <c r="AD71" s="152"/>
      <c r="AE71" s="152"/>
      <c r="AF71" s="152"/>
      <c r="AG71" s="152" t="s">
        <v>113</v>
      </c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</row>
    <row r="72" spans="1:60" outlineLevel="1" x14ac:dyDescent="0.2">
      <c r="A72" s="173">
        <v>12</v>
      </c>
      <c r="B72" s="174" t="s">
        <v>169</v>
      </c>
      <c r="C72" s="182" t="s">
        <v>170</v>
      </c>
      <c r="D72" s="175" t="s">
        <v>116</v>
      </c>
      <c r="E72" s="176">
        <v>3.1680000000000001</v>
      </c>
      <c r="F72" s="177"/>
      <c r="G72" s="178">
        <f>ROUND(E72*F72,2)</f>
        <v>0</v>
      </c>
      <c r="H72" s="177"/>
      <c r="I72" s="178">
        <f>ROUND(E72*H72,2)</f>
        <v>0</v>
      </c>
      <c r="J72" s="177"/>
      <c r="K72" s="178">
        <f>ROUND(E72*J72,2)</f>
        <v>0</v>
      </c>
      <c r="L72" s="178">
        <v>21</v>
      </c>
      <c r="M72" s="178">
        <f>G72*(1+L72/100)</f>
        <v>0</v>
      </c>
      <c r="N72" s="176">
        <v>0</v>
      </c>
      <c r="O72" s="176">
        <f>ROUND(E72*N72,2)</f>
        <v>0</v>
      </c>
      <c r="P72" s="176">
        <v>0</v>
      </c>
      <c r="Q72" s="176">
        <f>ROUND(E72*P72,2)</f>
        <v>0</v>
      </c>
      <c r="R72" s="178" t="s">
        <v>168</v>
      </c>
      <c r="S72" s="178" t="s">
        <v>110</v>
      </c>
      <c r="T72" s="179" t="s">
        <v>110</v>
      </c>
      <c r="U72" s="162">
        <v>0.97799999999999998</v>
      </c>
      <c r="V72" s="162">
        <f>ROUND(E72*U72,2)</f>
        <v>3.1</v>
      </c>
      <c r="W72" s="162"/>
      <c r="X72" s="162" t="s">
        <v>111</v>
      </c>
      <c r="Y72" s="152"/>
      <c r="Z72" s="152"/>
      <c r="AA72" s="152"/>
      <c r="AB72" s="152"/>
      <c r="AC72" s="152"/>
      <c r="AD72" s="152"/>
      <c r="AE72" s="152"/>
      <c r="AF72" s="152"/>
      <c r="AG72" s="152" t="s">
        <v>112</v>
      </c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  <c r="BG72" s="152"/>
      <c r="BH72" s="152"/>
    </row>
    <row r="73" spans="1:60" outlineLevel="1" x14ac:dyDescent="0.2">
      <c r="A73" s="159"/>
      <c r="B73" s="160"/>
      <c r="C73" s="249" t="s">
        <v>171</v>
      </c>
      <c r="D73" s="250"/>
      <c r="E73" s="250"/>
      <c r="F73" s="250"/>
      <c r="G73" s="250"/>
      <c r="H73" s="162"/>
      <c r="I73" s="162"/>
      <c r="J73" s="162"/>
      <c r="K73" s="162"/>
      <c r="L73" s="162"/>
      <c r="M73" s="162"/>
      <c r="N73" s="161"/>
      <c r="O73" s="161"/>
      <c r="P73" s="161"/>
      <c r="Q73" s="161"/>
      <c r="R73" s="162"/>
      <c r="S73" s="162"/>
      <c r="T73" s="162"/>
      <c r="U73" s="162"/>
      <c r="V73" s="162"/>
      <c r="W73" s="162"/>
      <c r="X73" s="162"/>
      <c r="Y73" s="152"/>
      <c r="Z73" s="152"/>
      <c r="AA73" s="152"/>
      <c r="AB73" s="152"/>
      <c r="AC73" s="152"/>
      <c r="AD73" s="152"/>
      <c r="AE73" s="152"/>
      <c r="AF73" s="152"/>
      <c r="AG73" s="152" t="s">
        <v>118</v>
      </c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</row>
    <row r="74" spans="1:60" outlineLevel="1" x14ac:dyDescent="0.2">
      <c r="A74" s="159"/>
      <c r="B74" s="160"/>
      <c r="C74" s="247"/>
      <c r="D74" s="248"/>
      <c r="E74" s="248"/>
      <c r="F74" s="248"/>
      <c r="G74" s="248"/>
      <c r="H74" s="162"/>
      <c r="I74" s="162"/>
      <c r="J74" s="162"/>
      <c r="K74" s="162"/>
      <c r="L74" s="162"/>
      <c r="M74" s="162"/>
      <c r="N74" s="161"/>
      <c r="O74" s="161"/>
      <c r="P74" s="161"/>
      <c r="Q74" s="161"/>
      <c r="R74" s="162"/>
      <c r="S74" s="162"/>
      <c r="T74" s="162"/>
      <c r="U74" s="162"/>
      <c r="V74" s="162"/>
      <c r="W74" s="162"/>
      <c r="X74" s="162"/>
      <c r="Y74" s="152"/>
      <c r="Z74" s="152"/>
      <c r="AA74" s="152"/>
      <c r="AB74" s="152"/>
      <c r="AC74" s="152"/>
      <c r="AD74" s="152"/>
      <c r="AE74" s="152"/>
      <c r="AF74" s="152"/>
      <c r="AG74" s="152" t="s">
        <v>113</v>
      </c>
      <c r="AH74" s="152"/>
      <c r="AI74" s="152"/>
      <c r="AJ74" s="152"/>
      <c r="AK74" s="15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2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2"/>
    </row>
    <row r="75" spans="1:60" ht="22.5" outlineLevel="1" x14ac:dyDescent="0.2">
      <c r="A75" s="173">
        <v>13</v>
      </c>
      <c r="B75" s="174" t="s">
        <v>172</v>
      </c>
      <c r="C75" s="182" t="s">
        <v>173</v>
      </c>
      <c r="D75" s="175" t="s">
        <v>116</v>
      </c>
      <c r="E75" s="176">
        <v>3.8016000000000001</v>
      </c>
      <c r="F75" s="177"/>
      <c r="G75" s="178">
        <f>ROUND(E75*F75,2)</f>
        <v>0</v>
      </c>
      <c r="H75" s="177"/>
      <c r="I75" s="178">
        <f>ROUND(E75*H75,2)</f>
        <v>0</v>
      </c>
      <c r="J75" s="177"/>
      <c r="K75" s="178">
        <f>ROUND(E75*J75,2)</f>
        <v>0</v>
      </c>
      <c r="L75" s="178">
        <v>21</v>
      </c>
      <c r="M75" s="178">
        <f>G75*(1+L75/100)</f>
        <v>0</v>
      </c>
      <c r="N75" s="176">
        <v>1.9199999999999998E-2</v>
      </c>
      <c r="O75" s="176">
        <f>ROUND(E75*N75,2)</f>
        <v>7.0000000000000007E-2</v>
      </c>
      <c r="P75" s="176">
        <v>0</v>
      </c>
      <c r="Q75" s="176">
        <f>ROUND(E75*P75,2)</f>
        <v>0</v>
      </c>
      <c r="R75" s="178" t="s">
        <v>174</v>
      </c>
      <c r="S75" s="178" t="s">
        <v>110</v>
      </c>
      <c r="T75" s="179" t="s">
        <v>110</v>
      </c>
      <c r="U75" s="162">
        <v>0</v>
      </c>
      <c r="V75" s="162">
        <f>ROUND(E75*U75,2)</f>
        <v>0</v>
      </c>
      <c r="W75" s="162"/>
      <c r="X75" s="162" t="s">
        <v>175</v>
      </c>
      <c r="Y75" s="152"/>
      <c r="Z75" s="152"/>
      <c r="AA75" s="152"/>
      <c r="AB75" s="152"/>
      <c r="AC75" s="152"/>
      <c r="AD75" s="152"/>
      <c r="AE75" s="152"/>
      <c r="AF75" s="152"/>
      <c r="AG75" s="152" t="s">
        <v>176</v>
      </c>
      <c r="AH75" s="152"/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2"/>
      <c r="BG75" s="152"/>
      <c r="BH75" s="152"/>
    </row>
    <row r="76" spans="1:60" outlineLevel="1" x14ac:dyDescent="0.2">
      <c r="A76" s="159"/>
      <c r="B76" s="160"/>
      <c r="C76" s="183" t="s">
        <v>177</v>
      </c>
      <c r="D76" s="163"/>
      <c r="E76" s="164">
        <v>3.8016000000000001</v>
      </c>
      <c r="F76" s="162"/>
      <c r="G76" s="162"/>
      <c r="H76" s="162"/>
      <c r="I76" s="162"/>
      <c r="J76" s="162"/>
      <c r="K76" s="162"/>
      <c r="L76" s="162"/>
      <c r="M76" s="162"/>
      <c r="N76" s="161"/>
      <c r="O76" s="161"/>
      <c r="P76" s="161"/>
      <c r="Q76" s="161"/>
      <c r="R76" s="162"/>
      <c r="S76" s="162"/>
      <c r="T76" s="162"/>
      <c r="U76" s="162"/>
      <c r="V76" s="162"/>
      <c r="W76" s="162"/>
      <c r="X76" s="162"/>
      <c r="Y76" s="152"/>
      <c r="Z76" s="152"/>
      <c r="AA76" s="152"/>
      <c r="AB76" s="152"/>
      <c r="AC76" s="152"/>
      <c r="AD76" s="152"/>
      <c r="AE76" s="152"/>
      <c r="AF76" s="152"/>
      <c r="AG76" s="152" t="s">
        <v>124</v>
      </c>
      <c r="AH76" s="152">
        <v>0</v>
      </c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</row>
    <row r="77" spans="1:60" outlineLevel="1" x14ac:dyDescent="0.2">
      <c r="A77" s="159"/>
      <c r="B77" s="160"/>
      <c r="C77" s="247"/>
      <c r="D77" s="248"/>
      <c r="E77" s="248"/>
      <c r="F77" s="248"/>
      <c r="G77" s="248"/>
      <c r="H77" s="162"/>
      <c r="I77" s="162"/>
      <c r="J77" s="162"/>
      <c r="K77" s="162"/>
      <c r="L77" s="162"/>
      <c r="M77" s="162"/>
      <c r="N77" s="161"/>
      <c r="O77" s="161"/>
      <c r="P77" s="161"/>
      <c r="Q77" s="161"/>
      <c r="R77" s="162"/>
      <c r="S77" s="162"/>
      <c r="T77" s="162"/>
      <c r="U77" s="162"/>
      <c r="V77" s="162"/>
      <c r="W77" s="162"/>
      <c r="X77" s="162"/>
      <c r="Y77" s="152"/>
      <c r="Z77" s="152"/>
      <c r="AA77" s="152"/>
      <c r="AB77" s="152"/>
      <c r="AC77" s="152"/>
      <c r="AD77" s="152"/>
      <c r="AE77" s="152"/>
      <c r="AF77" s="152"/>
      <c r="AG77" s="152" t="s">
        <v>113</v>
      </c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</row>
    <row r="78" spans="1:60" x14ac:dyDescent="0.2">
      <c r="A78" s="166" t="s">
        <v>104</v>
      </c>
      <c r="B78" s="167" t="s">
        <v>70</v>
      </c>
      <c r="C78" s="181" t="s">
        <v>71</v>
      </c>
      <c r="D78" s="168"/>
      <c r="E78" s="169"/>
      <c r="F78" s="170"/>
      <c r="G78" s="170">
        <f>SUMIF(AG79:AG82,"&lt;&gt;NOR",G79:G82)</f>
        <v>0</v>
      </c>
      <c r="H78" s="170"/>
      <c r="I78" s="170">
        <f>SUM(I79:I82)</f>
        <v>0</v>
      </c>
      <c r="J78" s="170"/>
      <c r="K78" s="170">
        <f>SUM(K79:K82)</f>
        <v>0</v>
      </c>
      <c r="L78" s="170"/>
      <c r="M78" s="170">
        <f>SUM(M79:M82)</f>
        <v>0</v>
      </c>
      <c r="N78" s="169"/>
      <c r="O78" s="169">
        <f>SUM(O79:O82)</f>
        <v>0.04</v>
      </c>
      <c r="P78" s="169"/>
      <c r="Q78" s="169">
        <f>SUM(Q79:Q82)</f>
        <v>0</v>
      </c>
      <c r="R78" s="170"/>
      <c r="S78" s="170"/>
      <c r="T78" s="171"/>
      <c r="U78" s="165"/>
      <c r="V78" s="165">
        <f>SUM(V79:V82)</f>
        <v>26.34</v>
      </c>
      <c r="W78" s="165"/>
      <c r="X78" s="165"/>
      <c r="AG78" t="s">
        <v>105</v>
      </c>
    </row>
    <row r="79" spans="1:60" outlineLevel="1" x14ac:dyDescent="0.2">
      <c r="A79" s="173">
        <v>14</v>
      </c>
      <c r="B79" s="174" t="s">
        <v>178</v>
      </c>
      <c r="C79" s="182" t="s">
        <v>179</v>
      </c>
      <c r="D79" s="175" t="s">
        <v>116</v>
      </c>
      <c r="E79" s="176">
        <v>196</v>
      </c>
      <c r="F79" s="177"/>
      <c r="G79" s="178">
        <f>ROUND(E79*F79,2)</f>
        <v>0</v>
      </c>
      <c r="H79" s="177"/>
      <c r="I79" s="178">
        <f>ROUND(E79*H79,2)</f>
        <v>0</v>
      </c>
      <c r="J79" s="177"/>
      <c r="K79" s="178">
        <f>ROUND(E79*J79,2)</f>
        <v>0</v>
      </c>
      <c r="L79" s="178">
        <v>21</v>
      </c>
      <c r="M79" s="178">
        <f>G79*(1+L79/100)</f>
        <v>0</v>
      </c>
      <c r="N79" s="176">
        <v>6.9999999999999994E-5</v>
      </c>
      <c r="O79" s="176">
        <f>ROUND(E79*N79,2)</f>
        <v>0.01</v>
      </c>
      <c r="P79" s="176">
        <v>0</v>
      </c>
      <c r="Q79" s="176">
        <f>ROUND(E79*P79,2)</f>
        <v>0</v>
      </c>
      <c r="R79" s="178" t="s">
        <v>180</v>
      </c>
      <c r="S79" s="178" t="s">
        <v>110</v>
      </c>
      <c r="T79" s="179" t="s">
        <v>110</v>
      </c>
      <c r="U79" s="162">
        <v>3.2480000000000002E-2</v>
      </c>
      <c r="V79" s="162">
        <f>ROUND(E79*U79,2)</f>
        <v>6.37</v>
      </c>
      <c r="W79" s="162"/>
      <c r="X79" s="162" t="s">
        <v>111</v>
      </c>
      <c r="Y79" s="152"/>
      <c r="Z79" s="152"/>
      <c r="AA79" s="152"/>
      <c r="AB79" s="152"/>
      <c r="AC79" s="152"/>
      <c r="AD79" s="152"/>
      <c r="AE79" s="152"/>
      <c r="AF79" s="152"/>
      <c r="AG79" s="152" t="s">
        <v>112</v>
      </c>
      <c r="AH79" s="152"/>
      <c r="AI79" s="152"/>
      <c r="AJ79" s="152"/>
      <c r="AK79" s="152"/>
      <c r="AL79" s="152"/>
      <c r="AM79" s="152"/>
      <c r="AN79" s="152"/>
      <c r="AO79" s="152"/>
      <c r="AP79" s="152"/>
      <c r="AQ79" s="152"/>
      <c r="AR79" s="152"/>
      <c r="AS79" s="152"/>
      <c r="AT79" s="152"/>
      <c r="AU79" s="152"/>
      <c r="AV79" s="152"/>
      <c r="AW79" s="152"/>
      <c r="AX79" s="152"/>
      <c r="AY79" s="152"/>
      <c r="AZ79" s="152"/>
      <c r="BA79" s="152"/>
      <c r="BB79" s="152"/>
      <c r="BC79" s="152"/>
      <c r="BD79" s="152"/>
      <c r="BE79" s="152"/>
      <c r="BF79" s="152"/>
      <c r="BG79" s="152"/>
      <c r="BH79" s="152"/>
    </row>
    <row r="80" spans="1:60" outlineLevel="1" x14ac:dyDescent="0.2">
      <c r="A80" s="159"/>
      <c r="B80" s="160"/>
      <c r="C80" s="243"/>
      <c r="D80" s="244"/>
      <c r="E80" s="244"/>
      <c r="F80" s="244"/>
      <c r="G80" s="244"/>
      <c r="H80" s="162"/>
      <c r="I80" s="162"/>
      <c r="J80" s="162"/>
      <c r="K80" s="162"/>
      <c r="L80" s="162"/>
      <c r="M80" s="162"/>
      <c r="N80" s="161"/>
      <c r="O80" s="161"/>
      <c r="P80" s="161"/>
      <c r="Q80" s="161"/>
      <c r="R80" s="162"/>
      <c r="S80" s="162"/>
      <c r="T80" s="162"/>
      <c r="U80" s="162"/>
      <c r="V80" s="162"/>
      <c r="W80" s="162"/>
      <c r="X80" s="162"/>
      <c r="Y80" s="152"/>
      <c r="Z80" s="152"/>
      <c r="AA80" s="152"/>
      <c r="AB80" s="152"/>
      <c r="AC80" s="152"/>
      <c r="AD80" s="152"/>
      <c r="AE80" s="152"/>
      <c r="AF80" s="152"/>
      <c r="AG80" s="152" t="s">
        <v>113</v>
      </c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</row>
    <row r="81" spans="1:60" outlineLevel="1" x14ac:dyDescent="0.2">
      <c r="A81" s="173">
        <v>15</v>
      </c>
      <c r="B81" s="174" t="s">
        <v>181</v>
      </c>
      <c r="C81" s="182" t="s">
        <v>182</v>
      </c>
      <c r="D81" s="175" t="s">
        <v>116</v>
      </c>
      <c r="E81" s="176">
        <v>196</v>
      </c>
      <c r="F81" s="177"/>
      <c r="G81" s="178">
        <f>ROUND(E81*F81,2)</f>
        <v>0</v>
      </c>
      <c r="H81" s="177"/>
      <c r="I81" s="178">
        <f>ROUND(E81*H81,2)</f>
        <v>0</v>
      </c>
      <c r="J81" s="177"/>
      <c r="K81" s="178">
        <f>ROUND(E81*J81,2)</f>
        <v>0</v>
      </c>
      <c r="L81" s="178">
        <v>21</v>
      </c>
      <c r="M81" s="178">
        <f>G81*(1+L81/100)</f>
        <v>0</v>
      </c>
      <c r="N81" s="176">
        <v>1.4999999999999999E-4</v>
      </c>
      <c r="O81" s="176">
        <f>ROUND(E81*N81,2)</f>
        <v>0.03</v>
      </c>
      <c r="P81" s="176">
        <v>0</v>
      </c>
      <c r="Q81" s="176">
        <f>ROUND(E81*P81,2)</f>
        <v>0</v>
      </c>
      <c r="R81" s="178" t="s">
        <v>180</v>
      </c>
      <c r="S81" s="178" t="s">
        <v>110</v>
      </c>
      <c r="T81" s="179" t="s">
        <v>110</v>
      </c>
      <c r="U81" s="162">
        <v>0.10191</v>
      </c>
      <c r="V81" s="162">
        <f>ROUND(E81*U81,2)</f>
        <v>19.97</v>
      </c>
      <c r="W81" s="162"/>
      <c r="X81" s="162" t="s">
        <v>111</v>
      </c>
      <c r="Y81" s="152"/>
      <c r="Z81" s="152"/>
      <c r="AA81" s="152"/>
      <c r="AB81" s="152"/>
      <c r="AC81" s="152"/>
      <c r="AD81" s="152"/>
      <c r="AE81" s="152"/>
      <c r="AF81" s="152"/>
      <c r="AG81" s="152" t="s">
        <v>112</v>
      </c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</row>
    <row r="82" spans="1:60" outlineLevel="1" x14ac:dyDescent="0.2">
      <c r="A82" s="159"/>
      <c r="B82" s="160"/>
      <c r="C82" s="243"/>
      <c r="D82" s="244"/>
      <c r="E82" s="244"/>
      <c r="F82" s="244"/>
      <c r="G82" s="244"/>
      <c r="H82" s="162"/>
      <c r="I82" s="162"/>
      <c r="J82" s="162"/>
      <c r="K82" s="162"/>
      <c r="L82" s="162"/>
      <c r="M82" s="162"/>
      <c r="N82" s="161"/>
      <c r="O82" s="161"/>
      <c r="P82" s="161"/>
      <c r="Q82" s="161"/>
      <c r="R82" s="162"/>
      <c r="S82" s="162"/>
      <c r="T82" s="162"/>
      <c r="U82" s="162"/>
      <c r="V82" s="162"/>
      <c r="W82" s="162"/>
      <c r="X82" s="162"/>
      <c r="Y82" s="152"/>
      <c r="Z82" s="152"/>
      <c r="AA82" s="152"/>
      <c r="AB82" s="152"/>
      <c r="AC82" s="152"/>
      <c r="AD82" s="152"/>
      <c r="AE82" s="152"/>
      <c r="AF82" s="152"/>
      <c r="AG82" s="152" t="s">
        <v>113</v>
      </c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2"/>
    </row>
    <row r="83" spans="1:60" x14ac:dyDescent="0.2">
      <c r="A83" s="166" t="s">
        <v>104</v>
      </c>
      <c r="B83" s="167" t="s">
        <v>72</v>
      </c>
      <c r="C83" s="181" t="s">
        <v>73</v>
      </c>
      <c r="D83" s="168"/>
      <c r="E83" s="169"/>
      <c r="F83" s="170"/>
      <c r="G83" s="170">
        <f>SUMIF(AG84:AG85,"&lt;&gt;NOR",G84:G85)</f>
        <v>0</v>
      </c>
      <c r="H83" s="170"/>
      <c r="I83" s="170">
        <f>SUM(I84:I85)</f>
        <v>0</v>
      </c>
      <c r="J83" s="170"/>
      <c r="K83" s="170">
        <f>SUM(K84:K85)</f>
        <v>0</v>
      </c>
      <c r="L83" s="170"/>
      <c r="M83" s="170">
        <f>SUM(M84:M85)</f>
        <v>0</v>
      </c>
      <c r="N83" s="169"/>
      <c r="O83" s="169">
        <f>SUM(O84:O85)</f>
        <v>0</v>
      </c>
      <c r="P83" s="169"/>
      <c r="Q83" s="169">
        <f>SUM(Q84:Q85)</f>
        <v>0</v>
      </c>
      <c r="R83" s="170"/>
      <c r="S83" s="170"/>
      <c r="T83" s="171"/>
      <c r="U83" s="165"/>
      <c r="V83" s="165">
        <f>SUM(V84:V85)</f>
        <v>0</v>
      </c>
      <c r="W83" s="165"/>
      <c r="X83" s="165"/>
      <c r="AG83" t="s">
        <v>105</v>
      </c>
    </row>
    <row r="84" spans="1:60" outlineLevel="1" x14ac:dyDescent="0.2">
      <c r="A84" s="173">
        <v>16</v>
      </c>
      <c r="B84" s="174" t="s">
        <v>183</v>
      </c>
      <c r="C84" s="182" t="s">
        <v>184</v>
      </c>
      <c r="D84" s="175" t="s">
        <v>185</v>
      </c>
      <c r="E84" s="176">
        <v>1</v>
      </c>
      <c r="F84" s="177"/>
      <c r="G84" s="178">
        <f>ROUND(E84*F84,2)</f>
        <v>0</v>
      </c>
      <c r="H84" s="177"/>
      <c r="I84" s="178">
        <f>ROUND(E84*H84,2)</f>
        <v>0</v>
      </c>
      <c r="J84" s="177"/>
      <c r="K84" s="178">
        <f>ROUND(E84*J84,2)</f>
        <v>0</v>
      </c>
      <c r="L84" s="178">
        <v>21</v>
      </c>
      <c r="M84" s="178">
        <f>G84*(1+L84/100)</f>
        <v>0</v>
      </c>
      <c r="N84" s="176">
        <v>0</v>
      </c>
      <c r="O84" s="176">
        <f>ROUND(E84*N84,2)</f>
        <v>0</v>
      </c>
      <c r="P84" s="176">
        <v>0</v>
      </c>
      <c r="Q84" s="176">
        <f>ROUND(E84*P84,2)</f>
        <v>0</v>
      </c>
      <c r="R84" s="178"/>
      <c r="S84" s="178" t="s">
        <v>141</v>
      </c>
      <c r="T84" s="179" t="s">
        <v>142</v>
      </c>
      <c r="U84" s="162">
        <v>0</v>
      </c>
      <c r="V84" s="162">
        <f>ROUND(E84*U84,2)</f>
        <v>0</v>
      </c>
      <c r="W84" s="162"/>
      <c r="X84" s="162" t="s">
        <v>111</v>
      </c>
      <c r="Y84" s="152"/>
      <c r="Z84" s="152"/>
      <c r="AA84" s="152"/>
      <c r="AB84" s="152"/>
      <c r="AC84" s="152"/>
      <c r="AD84" s="152"/>
      <c r="AE84" s="152"/>
      <c r="AF84" s="152"/>
      <c r="AG84" s="152" t="s">
        <v>112</v>
      </c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</row>
    <row r="85" spans="1:60" outlineLevel="1" x14ac:dyDescent="0.2">
      <c r="A85" s="159"/>
      <c r="B85" s="160"/>
      <c r="C85" s="243"/>
      <c r="D85" s="244"/>
      <c r="E85" s="244"/>
      <c r="F85" s="244"/>
      <c r="G85" s="244"/>
      <c r="H85" s="162"/>
      <c r="I85" s="162"/>
      <c r="J85" s="162"/>
      <c r="K85" s="162"/>
      <c r="L85" s="162"/>
      <c r="M85" s="162"/>
      <c r="N85" s="161"/>
      <c r="O85" s="161"/>
      <c r="P85" s="161"/>
      <c r="Q85" s="161"/>
      <c r="R85" s="162"/>
      <c r="S85" s="162"/>
      <c r="T85" s="162"/>
      <c r="U85" s="162"/>
      <c r="V85" s="162"/>
      <c r="W85" s="162"/>
      <c r="X85" s="162"/>
      <c r="Y85" s="152"/>
      <c r="Z85" s="152"/>
      <c r="AA85" s="152"/>
      <c r="AB85" s="152"/>
      <c r="AC85" s="152"/>
      <c r="AD85" s="152"/>
      <c r="AE85" s="152"/>
      <c r="AF85" s="152"/>
      <c r="AG85" s="152" t="s">
        <v>113</v>
      </c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</row>
    <row r="86" spans="1:60" x14ac:dyDescent="0.2">
      <c r="A86" s="166" t="s">
        <v>104</v>
      </c>
      <c r="B86" s="167" t="s">
        <v>74</v>
      </c>
      <c r="C86" s="181" t="s">
        <v>75</v>
      </c>
      <c r="D86" s="168"/>
      <c r="E86" s="169"/>
      <c r="F86" s="170"/>
      <c r="G86" s="170">
        <f>SUMIF(AG87:AG105,"&lt;&gt;NOR",G87:G105)</f>
        <v>0</v>
      </c>
      <c r="H86" s="170"/>
      <c r="I86" s="170">
        <f>SUM(I87:I105)</f>
        <v>0</v>
      </c>
      <c r="J86" s="170"/>
      <c r="K86" s="170">
        <f>SUM(K87:K105)</f>
        <v>0</v>
      </c>
      <c r="L86" s="170"/>
      <c r="M86" s="170">
        <f>SUM(M87:M105)</f>
        <v>0</v>
      </c>
      <c r="N86" s="169"/>
      <c r="O86" s="169">
        <f>SUM(O87:O105)</f>
        <v>0.02</v>
      </c>
      <c r="P86" s="169"/>
      <c r="Q86" s="169">
        <f>SUM(Q87:Q105)</f>
        <v>0</v>
      </c>
      <c r="R86" s="170"/>
      <c r="S86" s="170"/>
      <c r="T86" s="171"/>
      <c r="U86" s="165"/>
      <c r="V86" s="165">
        <f>SUM(V87:V105)</f>
        <v>28.91</v>
      </c>
      <c r="W86" s="165"/>
      <c r="X86" s="165"/>
      <c r="AG86" t="s">
        <v>105</v>
      </c>
    </row>
    <row r="87" spans="1:60" outlineLevel="1" x14ac:dyDescent="0.2">
      <c r="A87" s="173">
        <v>17</v>
      </c>
      <c r="B87" s="174" t="s">
        <v>186</v>
      </c>
      <c r="C87" s="182" t="s">
        <v>187</v>
      </c>
      <c r="D87" s="175" t="s">
        <v>163</v>
      </c>
      <c r="E87" s="176">
        <v>5</v>
      </c>
      <c r="F87" s="177"/>
      <c r="G87" s="178">
        <f>ROUND(E87*F87,2)</f>
        <v>0</v>
      </c>
      <c r="H87" s="177"/>
      <c r="I87" s="178">
        <f>ROUND(E87*H87,2)</f>
        <v>0</v>
      </c>
      <c r="J87" s="177"/>
      <c r="K87" s="178">
        <f>ROUND(E87*J87,2)</f>
        <v>0</v>
      </c>
      <c r="L87" s="178">
        <v>21</v>
      </c>
      <c r="M87" s="178">
        <f>G87*(1+L87/100)</f>
        <v>0</v>
      </c>
      <c r="N87" s="176">
        <v>0</v>
      </c>
      <c r="O87" s="176">
        <f>ROUND(E87*N87,2)</f>
        <v>0</v>
      </c>
      <c r="P87" s="176">
        <v>0</v>
      </c>
      <c r="Q87" s="176">
        <f>ROUND(E87*P87,2)</f>
        <v>0</v>
      </c>
      <c r="R87" s="178" t="s">
        <v>74</v>
      </c>
      <c r="S87" s="178" t="s">
        <v>110</v>
      </c>
      <c r="T87" s="179" t="s">
        <v>110</v>
      </c>
      <c r="U87" s="162">
        <v>0.28499999999999998</v>
      </c>
      <c r="V87" s="162">
        <f>ROUND(E87*U87,2)</f>
        <v>1.43</v>
      </c>
      <c r="W87" s="162"/>
      <c r="X87" s="162" t="s">
        <v>111</v>
      </c>
      <c r="Y87" s="152"/>
      <c r="Z87" s="152"/>
      <c r="AA87" s="152"/>
      <c r="AB87" s="152"/>
      <c r="AC87" s="152"/>
      <c r="AD87" s="152"/>
      <c r="AE87" s="152"/>
      <c r="AF87" s="152"/>
      <c r="AG87" s="152" t="s">
        <v>112</v>
      </c>
      <c r="AH87" s="152"/>
      <c r="AI87" s="152"/>
      <c r="AJ87" s="152"/>
      <c r="AK87" s="15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2"/>
    </row>
    <row r="88" spans="1:60" outlineLevel="1" x14ac:dyDescent="0.2">
      <c r="A88" s="159"/>
      <c r="B88" s="160"/>
      <c r="C88" s="243"/>
      <c r="D88" s="244"/>
      <c r="E88" s="244"/>
      <c r="F88" s="244"/>
      <c r="G88" s="244"/>
      <c r="H88" s="162"/>
      <c r="I88" s="162"/>
      <c r="J88" s="162"/>
      <c r="K88" s="162"/>
      <c r="L88" s="162"/>
      <c r="M88" s="162"/>
      <c r="N88" s="161"/>
      <c r="O88" s="161"/>
      <c r="P88" s="161"/>
      <c r="Q88" s="161"/>
      <c r="R88" s="162"/>
      <c r="S88" s="162"/>
      <c r="T88" s="162"/>
      <c r="U88" s="162"/>
      <c r="V88" s="162"/>
      <c r="W88" s="162"/>
      <c r="X88" s="162"/>
      <c r="Y88" s="152"/>
      <c r="Z88" s="152"/>
      <c r="AA88" s="152"/>
      <c r="AB88" s="152"/>
      <c r="AC88" s="152"/>
      <c r="AD88" s="152"/>
      <c r="AE88" s="152"/>
      <c r="AF88" s="152"/>
      <c r="AG88" s="152" t="s">
        <v>113</v>
      </c>
      <c r="AH88" s="152"/>
      <c r="AI88" s="152"/>
      <c r="AJ88" s="152"/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</row>
    <row r="89" spans="1:60" outlineLevel="1" x14ac:dyDescent="0.2">
      <c r="A89" s="173">
        <v>18</v>
      </c>
      <c r="B89" s="174" t="s">
        <v>188</v>
      </c>
      <c r="C89" s="182" t="s">
        <v>189</v>
      </c>
      <c r="D89" s="175" t="s">
        <v>163</v>
      </c>
      <c r="E89" s="176">
        <v>5</v>
      </c>
      <c r="F89" s="177"/>
      <c r="G89" s="178">
        <f>ROUND(E89*F89,2)</f>
        <v>0</v>
      </c>
      <c r="H89" s="177"/>
      <c r="I89" s="178">
        <f>ROUND(E89*H89,2)</f>
        <v>0</v>
      </c>
      <c r="J89" s="177"/>
      <c r="K89" s="178">
        <f>ROUND(E89*J89,2)</f>
        <v>0</v>
      </c>
      <c r="L89" s="178">
        <v>21</v>
      </c>
      <c r="M89" s="178">
        <f>G89*(1+L89/100)</f>
        <v>0</v>
      </c>
      <c r="N89" s="176">
        <v>1E-4</v>
      </c>
      <c r="O89" s="176">
        <f>ROUND(E89*N89,2)</f>
        <v>0</v>
      </c>
      <c r="P89" s="176">
        <v>0</v>
      </c>
      <c r="Q89" s="176">
        <f>ROUND(E89*P89,2)</f>
        <v>0</v>
      </c>
      <c r="R89" s="178"/>
      <c r="S89" s="178" t="s">
        <v>110</v>
      </c>
      <c r="T89" s="179" t="s">
        <v>142</v>
      </c>
      <c r="U89" s="162">
        <v>0.26900000000000002</v>
      </c>
      <c r="V89" s="162">
        <f>ROUND(E89*U89,2)</f>
        <v>1.35</v>
      </c>
      <c r="W89" s="162"/>
      <c r="X89" s="162" t="s">
        <v>111</v>
      </c>
      <c r="Y89" s="152"/>
      <c r="Z89" s="152"/>
      <c r="AA89" s="152"/>
      <c r="AB89" s="152"/>
      <c r="AC89" s="152"/>
      <c r="AD89" s="152"/>
      <c r="AE89" s="152"/>
      <c r="AF89" s="152"/>
      <c r="AG89" s="152" t="s">
        <v>112</v>
      </c>
      <c r="AH89" s="152"/>
      <c r="AI89" s="152"/>
      <c r="AJ89" s="152"/>
      <c r="AK89" s="152"/>
      <c r="AL89" s="152"/>
      <c r="AM89" s="152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</row>
    <row r="90" spans="1:60" outlineLevel="1" x14ac:dyDescent="0.2">
      <c r="A90" s="159"/>
      <c r="B90" s="160"/>
      <c r="C90" s="243"/>
      <c r="D90" s="244"/>
      <c r="E90" s="244"/>
      <c r="F90" s="244"/>
      <c r="G90" s="244"/>
      <c r="H90" s="162"/>
      <c r="I90" s="162"/>
      <c r="J90" s="162"/>
      <c r="K90" s="162"/>
      <c r="L90" s="162"/>
      <c r="M90" s="162"/>
      <c r="N90" s="161"/>
      <c r="O90" s="161"/>
      <c r="P90" s="161"/>
      <c r="Q90" s="161"/>
      <c r="R90" s="162"/>
      <c r="S90" s="162"/>
      <c r="T90" s="162"/>
      <c r="U90" s="162"/>
      <c r="V90" s="162"/>
      <c r="W90" s="162"/>
      <c r="X90" s="162"/>
      <c r="Y90" s="152"/>
      <c r="Z90" s="152"/>
      <c r="AA90" s="152"/>
      <c r="AB90" s="152"/>
      <c r="AC90" s="152"/>
      <c r="AD90" s="152"/>
      <c r="AE90" s="152"/>
      <c r="AF90" s="152"/>
      <c r="AG90" s="152" t="s">
        <v>113</v>
      </c>
      <c r="AH90" s="152"/>
      <c r="AI90" s="152"/>
      <c r="AJ90" s="152"/>
      <c r="AK90" s="152"/>
      <c r="AL90" s="152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  <c r="AZ90" s="152"/>
      <c r="BA90" s="152"/>
      <c r="BB90" s="152"/>
      <c r="BC90" s="152"/>
      <c r="BD90" s="152"/>
      <c r="BE90" s="152"/>
      <c r="BF90" s="152"/>
      <c r="BG90" s="152"/>
      <c r="BH90" s="152"/>
    </row>
    <row r="91" spans="1:60" outlineLevel="1" x14ac:dyDescent="0.2">
      <c r="A91" s="173">
        <v>19</v>
      </c>
      <c r="B91" s="174" t="s">
        <v>190</v>
      </c>
      <c r="C91" s="182" t="s">
        <v>191</v>
      </c>
      <c r="D91" s="175" t="s">
        <v>108</v>
      </c>
      <c r="E91" s="176">
        <v>63</v>
      </c>
      <c r="F91" s="177"/>
      <c r="G91" s="178">
        <f>ROUND(E91*F91,2)</f>
        <v>0</v>
      </c>
      <c r="H91" s="177"/>
      <c r="I91" s="178">
        <f>ROUND(E91*H91,2)</f>
        <v>0</v>
      </c>
      <c r="J91" s="177"/>
      <c r="K91" s="178">
        <f>ROUND(E91*J91,2)</f>
        <v>0</v>
      </c>
      <c r="L91" s="178">
        <v>21</v>
      </c>
      <c r="M91" s="178">
        <f>G91*(1+L91/100)</f>
        <v>0</v>
      </c>
      <c r="N91" s="176">
        <v>0</v>
      </c>
      <c r="O91" s="176">
        <f>ROUND(E91*N91,2)</f>
        <v>0</v>
      </c>
      <c r="P91" s="176">
        <v>0</v>
      </c>
      <c r="Q91" s="176">
        <f>ROUND(E91*P91,2)</f>
        <v>0</v>
      </c>
      <c r="R91" s="178"/>
      <c r="S91" s="178" t="s">
        <v>110</v>
      </c>
      <c r="T91" s="179" t="s">
        <v>142</v>
      </c>
      <c r="U91" s="162">
        <v>0.1</v>
      </c>
      <c r="V91" s="162">
        <f>ROUND(E91*U91,2)</f>
        <v>6.3</v>
      </c>
      <c r="W91" s="162"/>
      <c r="X91" s="162" t="s">
        <v>111</v>
      </c>
      <c r="Y91" s="152"/>
      <c r="Z91" s="152"/>
      <c r="AA91" s="152"/>
      <c r="AB91" s="152"/>
      <c r="AC91" s="152"/>
      <c r="AD91" s="152"/>
      <c r="AE91" s="152"/>
      <c r="AF91" s="152"/>
      <c r="AG91" s="152" t="s">
        <v>112</v>
      </c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  <c r="BB91" s="152"/>
      <c r="BC91" s="152"/>
      <c r="BD91" s="152"/>
      <c r="BE91" s="152"/>
      <c r="BF91" s="152"/>
      <c r="BG91" s="152"/>
      <c r="BH91" s="152"/>
    </row>
    <row r="92" spans="1:60" outlineLevel="1" x14ac:dyDescent="0.2">
      <c r="A92" s="159"/>
      <c r="B92" s="160"/>
      <c r="C92" s="243"/>
      <c r="D92" s="244"/>
      <c r="E92" s="244"/>
      <c r="F92" s="244"/>
      <c r="G92" s="244"/>
      <c r="H92" s="162"/>
      <c r="I92" s="162"/>
      <c r="J92" s="162"/>
      <c r="K92" s="162"/>
      <c r="L92" s="162"/>
      <c r="M92" s="162"/>
      <c r="N92" s="161"/>
      <c r="O92" s="161"/>
      <c r="P92" s="161"/>
      <c r="Q92" s="161"/>
      <c r="R92" s="162"/>
      <c r="S92" s="162"/>
      <c r="T92" s="162"/>
      <c r="U92" s="162"/>
      <c r="V92" s="162"/>
      <c r="W92" s="162"/>
      <c r="X92" s="162"/>
      <c r="Y92" s="152"/>
      <c r="Z92" s="152"/>
      <c r="AA92" s="152"/>
      <c r="AB92" s="152"/>
      <c r="AC92" s="152"/>
      <c r="AD92" s="152"/>
      <c r="AE92" s="152"/>
      <c r="AF92" s="152"/>
      <c r="AG92" s="152" t="s">
        <v>113</v>
      </c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152"/>
      <c r="BG92" s="152"/>
      <c r="BH92" s="152"/>
    </row>
    <row r="93" spans="1:60" outlineLevel="1" x14ac:dyDescent="0.2">
      <c r="A93" s="173">
        <v>20</v>
      </c>
      <c r="B93" s="174" t="s">
        <v>192</v>
      </c>
      <c r="C93" s="182" t="s">
        <v>193</v>
      </c>
      <c r="D93" s="175" t="s">
        <v>194</v>
      </c>
      <c r="E93" s="176">
        <v>3</v>
      </c>
      <c r="F93" s="177"/>
      <c r="G93" s="178">
        <f>ROUND(E93*F93,2)</f>
        <v>0</v>
      </c>
      <c r="H93" s="177"/>
      <c r="I93" s="178">
        <f>ROUND(E93*H93,2)</f>
        <v>0</v>
      </c>
      <c r="J93" s="177"/>
      <c r="K93" s="178">
        <f>ROUND(E93*J93,2)</f>
        <v>0</v>
      </c>
      <c r="L93" s="178">
        <v>21</v>
      </c>
      <c r="M93" s="178">
        <f>G93*(1+L93/100)</f>
        <v>0</v>
      </c>
      <c r="N93" s="176">
        <v>0</v>
      </c>
      <c r="O93" s="176">
        <f>ROUND(E93*N93,2)</f>
        <v>0</v>
      </c>
      <c r="P93" s="176">
        <v>0</v>
      </c>
      <c r="Q93" s="176">
        <f>ROUND(E93*P93,2)</f>
        <v>0</v>
      </c>
      <c r="R93" s="178"/>
      <c r="S93" s="178" t="s">
        <v>110</v>
      </c>
      <c r="T93" s="179" t="s">
        <v>142</v>
      </c>
      <c r="U93" s="162">
        <v>1</v>
      </c>
      <c r="V93" s="162">
        <f>ROUND(E93*U93,2)</f>
        <v>3</v>
      </c>
      <c r="W93" s="162"/>
      <c r="X93" s="162" t="s">
        <v>111</v>
      </c>
      <c r="Y93" s="152"/>
      <c r="Z93" s="152"/>
      <c r="AA93" s="152"/>
      <c r="AB93" s="152"/>
      <c r="AC93" s="152"/>
      <c r="AD93" s="152"/>
      <c r="AE93" s="152"/>
      <c r="AF93" s="152"/>
      <c r="AG93" s="152" t="s">
        <v>112</v>
      </c>
      <c r="AH93" s="152"/>
      <c r="AI93" s="152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  <c r="BA93" s="152"/>
      <c r="BB93" s="152"/>
      <c r="BC93" s="152"/>
      <c r="BD93" s="152"/>
      <c r="BE93" s="152"/>
      <c r="BF93" s="152"/>
      <c r="BG93" s="152"/>
      <c r="BH93" s="152"/>
    </row>
    <row r="94" spans="1:60" outlineLevel="1" x14ac:dyDescent="0.2">
      <c r="A94" s="159"/>
      <c r="B94" s="160"/>
      <c r="C94" s="243"/>
      <c r="D94" s="244"/>
      <c r="E94" s="244"/>
      <c r="F94" s="244"/>
      <c r="G94" s="244"/>
      <c r="H94" s="162"/>
      <c r="I94" s="162"/>
      <c r="J94" s="162"/>
      <c r="K94" s="162"/>
      <c r="L94" s="162"/>
      <c r="M94" s="162"/>
      <c r="N94" s="161"/>
      <c r="O94" s="161"/>
      <c r="P94" s="161"/>
      <c r="Q94" s="161"/>
      <c r="R94" s="162"/>
      <c r="S94" s="162"/>
      <c r="T94" s="162"/>
      <c r="U94" s="162"/>
      <c r="V94" s="162"/>
      <c r="W94" s="162"/>
      <c r="X94" s="162"/>
      <c r="Y94" s="152"/>
      <c r="Z94" s="152"/>
      <c r="AA94" s="152"/>
      <c r="AB94" s="152"/>
      <c r="AC94" s="152"/>
      <c r="AD94" s="152"/>
      <c r="AE94" s="152"/>
      <c r="AF94" s="152"/>
      <c r="AG94" s="152" t="s">
        <v>113</v>
      </c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/>
      <c r="AT94" s="152"/>
      <c r="AU94" s="152"/>
      <c r="AV94" s="152"/>
      <c r="AW94" s="152"/>
      <c r="AX94" s="152"/>
      <c r="AY94" s="152"/>
      <c r="AZ94" s="152"/>
      <c r="BA94" s="152"/>
      <c r="BB94" s="152"/>
      <c r="BC94" s="152"/>
      <c r="BD94" s="152"/>
      <c r="BE94" s="152"/>
      <c r="BF94" s="152"/>
      <c r="BG94" s="152"/>
      <c r="BH94" s="152"/>
    </row>
    <row r="95" spans="1:60" outlineLevel="1" x14ac:dyDescent="0.2">
      <c r="A95" s="173">
        <v>21</v>
      </c>
      <c r="B95" s="174" t="s">
        <v>195</v>
      </c>
      <c r="C95" s="182" t="s">
        <v>196</v>
      </c>
      <c r="D95" s="175" t="s">
        <v>163</v>
      </c>
      <c r="E95" s="176">
        <v>4</v>
      </c>
      <c r="F95" s="177"/>
      <c r="G95" s="178">
        <f>ROUND(E95*F95,2)</f>
        <v>0</v>
      </c>
      <c r="H95" s="177"/>
      <c r="I95" s="178">
        <f>ROUND(E95*H95,2)</f>
        <v>0</v>
      </c>
      <c r="J95" s="177"/>
      <c r="K95" s="178">
        <f>ROUND(E95*J95,2)</f>
        <v>0</v>
      </c>
      <c r="L95" s="178">
        <v>21</v>
      </c>
      <c r="M95" s="178">
        <f>G95*(1+L95/100)</f>
        <v>0</v>
      </c>
      <c r="N95" s="176">
        <v>0</v>
      </c>
      <c r="O95" s="176">
        <f>ROUND(E95*N95,2)</f>
        <v>0</v>
      </c>
      <c r="P95" s="176">
        <v>0</v>
      </c>
      <c r="Q95" s="176">
        <f>ROUND(E95*P95,2)</f>
        <v>0</v>
      </c>
      <c r="R95" s="178"/>
      <c r="S95" s="178" t="s">
        <v>110</v>
      </c>
      <c r="T95" s="179" t="s">
        <v>142</v>
      </c>
      <c r="U95" s="162">
        <v>0.39500000000000002</v>
      </c>
      <c r="V95" s="162">
        <f>ROUND(E95*U95,2)</f>
        <v>1.58</v>
      </c>
      <c r="W95" s="162"/>
      <c r="X95" s="162" t="s">
        <v>111</v>
      </c>
      <c r="Y95" s="152"/>
      <c r="Z95" s="152"/>
      <c r="AA95" s="152"/>
      <c r="AB95" s="152"/>
      <c r="AC95" s="152"/>
      <c r="AD95" s="152"/>
      <c r="AE95" s="152"/>
      <c r="AF95" s="152"/>
      <c r="AG95" s="152" t="s">
        <v>112</v>
      </c>
      <c r="AH95" s="152"/>
      <c r="AI95" s="152"/>
      <c r="AJ95" s="152"/>
      <c r="AK95" s="152"/>
      <c r="AL95" s="152"/>
      <c r="AM95" s="152"/>
      <c r="AN95" s="152"/>
      <c r="AO95" s="152"/>
      <c r="AP95" s="152"/>
      <c r="AQ95" s="152"/>
      <c r="AR95" s="152"/>
      <c r="AS95" s="152"/>
      <c r="AT95" s="152"/>
      <c r="AU95" s="152"/>
      <c r="AV95" s="152"/>
      <c r="AW95" s="152"/>
      <c r="AX95" s="152"/>
      <c r="AY95" s="152"/>
      <c r="AZ95" s="152"/>
      <c r="BA95" s="152"/>
      <c r="BB95" s="152"/>
      <c r="BC95" s="152"/>
      <c r="BD95" s="152"/>
      <c r="BE95" s="152"/>
      <c r="BF95" s="152"/>
      <c r="BG95" s="152"/>
      <c r="BH95" s="152"/>
    </row>
    <row r="96" spans="1:60" outlineLevel="1" x14ac:dyDescent="0.2">
      <c r="A96" s="159"/>
      <c r="B96" s="160"/>
      <c r="C96" s="243"/>
      <c r="D96" s="244"/>
      <c r="E96" s="244"/>
      <c r="F96" s="244"/>
      <c r="G96" s="244"/>
      <c r="H96" s="162"/>
      <c r="I96" s="162"/>
      <c r="J96" s="162"/>
      <c r="K96" s="162"/>
      <c r="L96" s="162"/>
      <c r="M96" s="162"/>
      <c r="N96" s="161"/>
      <c r="O96" s="161"/>
      <c r="P96" s="161"/>
      <c r="Q96" s="161"/>
      <c r="R96" s="162"/>
      <c r="S96" s="162"/>
      <c r="T96" s="162"/>
      <c r="U96" s="162"/>
      <c r="V96" s="162"/>
      <c r="W96" s="162"/>
      <c r="X96" s="162"/>
      <c r="Y96" s="152"/>
      <c r="Z96" s="152"/>
      <c r="AA96" s="152"/>
      <c r="AB96" s="152"/>
      <c r="AC96" s="152"/>
      <c r="AD96" s="152"/>
      <c r="AE96" s="152"/>
      <c r="AF96" s="152"/>
      <c r="AG96" s="152" t="s">
        <v>113</v>
      </c>
      <c r="AH96" s="152"/>
      <c r="AI96" s="152"/>
      <c r="AJ96" s="152"/>
      <c r="AK96" s="152"/>
      <c r="AL96" s="152"/>
      <c r="AM96" s="152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X96" s="152"/>
      <c r="AY96" s="152"/>
      <c r="AZ96" s="152"/>
      <c r="BA96" s="152"/>
      <c r="BB96" s="152"/>
      <c r="BC96" s="152"/>
      <c r="BD96" s="152"/>
      <c r="BE96" s="152"/>
      <c r="BF96" s="152"/>
      <c r="BG96" s="152"/>
      <c r="BH96" s="152"/>
    </row>
    <row r="97" spans="1:60" outlineLevel="1" x14ac:dyDescent="0.2">
      <c r="A97" s="173">
        <v>22</v>
      </c>
      <c r="B97" s="174" t="s">
        <v>197</v>
      </c>
      <c r="C97" s="182" t="s">
        <v>198</v>
      </c>
      <c r="D97" s="175" t="s">
        <v>108</v>
      </c>
      <c r="E97" s="176">
        <v>103</v>
      </c>
      <c r="F97" s="177"/>
      <c r="G97" s="178">
        <f>ROUND(E97*F97,2)</f>
        <v>0</v>
      </c>
      <c r="H97" s="177"/>
      <c r="I97" s="178">
        <f>ROUND(E97*H97,2)</f>
        <v>0</v>
      </c>
      <c r="J97" s="177"/>
      <c r="K97" s="178">
        <f>ROUND(E97*J97,2)</f>
        <v>0</v>
      </c>
      <c r="L97" s="178">
        <v>21</v>
      </c>
      <c r="M97" s="178">
        <f>G97*(1+L97/100)</f>
        <v>0</v>
      </c>
      <c r="N97" s="176">
        <v>2.1000000000000001E-4</v>
      </c>
      <c r="O97" s="176">
        <f>ROUND(E97*N97,2)</f>
        <v>0.02</v>
      </c>
      <c r="P97" s="176">
        <v>0</v>
      </c>
      <c r="Q97" s="176">
        <f>ROUND(E97*P97,2)</f>
        <v>0</v>
      </c>
      <c r="R97" s="178" t="s">
        <v>199</v>
      </c>
      <c r="S97" s="178" t="s">
        <v>110</v>
      </c>
      <c r="T97" s="179" t="s">
        <v>142</v>
      </c>
      <c r="U97" s="162">
        <v>5.0959999999999998E-2</v>
      </c>
      <c r="V97" s="162">
        <f>ROUND(E97*U97,2)</f>
        <v>5.25</v>
      </c>
      <c r="W97" s="162"/>
      <c r="X97" s="162" t="s">
        <v>111</v>
      </c>
      <c r="Y97" s="152"/>
      <c r="Z97" s="152"/>
      <c r="AA97" s="152"/>
      <c r="AB97" s="152"/>
      <c r="AC97" s="152"/>
      <c r="AD97" s="152"/>
      <c r="AE97" s="152"/>
      <c r="AF97" s="152"/>
      <c r="AG97" s="152" t="s">
        <v>112</v>
      </c>
      <c r="AH97" s="152"/>
      <c r="AI97" s="152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  <c r="BH97" s="152"/>
    </row>
    <row r="98" spans="1:60" outlineLevel="1" x14ac:dyDescent="0.2">
      <c r="A98" s="159"/>
      <c r="B98" s="160"/>
      <c r="C98" s="243"/>
      <c r="D98" s="244"/>
      <c r="E98" s="244"/>
      <c r="F98" s="244"/>
      <c r="G98" s="244"/>
      <c r="H98" s="162"/>
      <c r="I98" s="162"/>
      <c r="J98" s="162"/>
      <c r="K98" s="162"/>
      <c r="L98" s="162"/>
      <c r="M98" s="162"/>
      <c r="N98" s="161"/>
      <c r="O98" s="161"/>
      <c r="P98" s="161"/>
      <c r="Q98" s="161"/>
      <c r="R98" s="162"/>
      <c r="S98" s="162"/>
      <c r="T98" s="162"/>
      <c r="U98" s="162"/>
      <c r="V98" s="162"/>
      <c r="W98" s="162"/>
      <c r="X98" s="162"/>
      <c r="Y98" s="152"/>
      <c r="Z98" s="152"/>
      <c r="AA98" s="152"/>
      <c r="AB98" s="152"/>
      <c r="AC98" s="152"/>
      <c r="AD98" s="152"/>
      <c r="AE98" s="152"/>
      <c r="AF98" s="152"/>
      <c r="AG98" s="152" t="s">
        <v>113</v>
      </c>
      <c r="AH98" s="152"/>
      <c r="AI98" s="152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152"/>
    </row>
    <row r="99" spans="1:60" outlineLevel="1" x14ac:dyDescent="0.2">
      <c r="A99" s="173">
        <v>23</v>
      </c>
      <c r="B99" s="174" t="s">
        <v>200</v>
      </c>
      <c r="C99" s="182" t="s">
        <v>201</v>
      </c>
      <c r="D99" s="175" t="s">
        <v>185</v>
      </c>
      <c r="E99" s="176">
        <v>1</v>
      </c>
      <c r="F99" s="177"/>
      <c r="G99" s="178">
        <f>ROUND(E99*F99,2)</f>
        <v>0</v>
      </c>
      <c r="H99" s="177"/>
      <c r="I99" s="178">
        <f>ROUND(E99*H99,2)</f>
        <v>0</v>
      </c>
      <c r="J99" s="177"/>
      <c r="K99" s="178">
        <f>ROUND(E99*J99,2)</f>
        <v>0</v>
      </c>
      <c r="L99" s="178">
        <v>21</v>
      </c>
      <c r="M99" s="178">
        <f>G99*(1+L99/100)</f>
        <v>0</v>
      </c>
      <c r="N99" s="176">
        <v>0</v>
      </c>
      <c r="O99" s="176">
        <f>ROUND(E99*N99,2)</f>
        <v>0</v>
      </c>
      <c r="P99" s="176">
        <v>0</v>
      </c>
      <c r="Q99" s="176">
        <f>ROUND(E99*P99,2)</f>
        <v>0</v>
      </c>
      <c r="R99" s="178"/>
      <c r="S99" s="178" t="s">
        <v>141</v>
      </c>
      <c r="T99" s="179" t="s">
        <v>142</v>
      </c>
      <c r="U99" s="162">
        <v>0</v>
      </c>
      <c r="V99" s="162">
        <f>ROUND(E99*U99,2)</f>
        <v>0</v>
      </c>
      <c r="W99" s="162"/>
      <c r="X99" s="162" t="s">
        <v>111</v>
      </c>
      <c r="Y99" s="152"/>
      <c r="Z99" s="152"/>
      <c r="AA99" s="152"/>
      <c r="AB99" s="152"/>
      <c r="AC99" s="152"/>
      <c r="AD99" s="152"/>
      <c r="AE99" s="152"/>
      <c r="AF99" s="152"/>
      <c r="AG99" s="152" t="s">
        <v>112</v>
      </c>
      <c r="AH99" s="152"/>
      <c r="AI99" s="152"/>
      <c r="AJ99" s="152"/>
      <c r="AK99" s="152"/>
      <c r="AL99" s="152"/>
      <c r="AM99" s="152"/>
      <c r="AN99" s="152"/>
      <c r="AO99" s="152"/>
      <c r="AP99" s="152"/>
      <c r="AQ99" s="152"/>
      <c r="AR99" s="152"/>
      <c r="AS99" s="152"/>
      <c r="AT99" s="152"/>
      <c r="AU99" s="152"/>
      <c r="AV99" s="152"/>
      <c r="AW99" s="152"/>
      <c r="AX99" s="152"/>
      <c r="AY99" s="152"/>
      <c r="AZ99" s="152"/>
      <c r="BA99" s="152"/>
      <c r="BB99" s="152"/>
      <c r="BC99" s="152"/>
      <c r="BD99" s="152"/>
      <c r="BE99" s="152"/>
      <c r="BF99" s="152"/>
      <c r="BG99" s="152"/>
      <c r="BH99" s="152"/>
    </row>
    <row r="100" spans="1:60" outlineLevel="1" x14ac:dyDescent="0.2">
      <c r="A100" s="159"/>
      <c r="B100" s="160"/>
      <c r="C100" s="243"/>
      <c r="D100" s="244"/>
      <c r="E100" s="244"/>
      <c r="F100" s="244"/>
      <c r="G100" s="244"/>
      <c r="H100" s="162"/>
      <c r="I100" s="162"/>
      <c r="J100" s="162"/>
      <c r="K100" s="162"/>
      <c r="L100" s="162"/>
      <c r="M100" s="162"/>
      <c r="N100" s="161"/>
      <c r="O100" s="161"/>
      <c r="P100" s="161"/>
      <c r="Q100" s="161"/>
      <c r="R100" s="162"/>
      <c r="S100" s="162"/>
      <c r="T100" s="162"/>
      <c r="U100" s="162"/>
      <c r="V100" s="162"/>
      <c r="W100" s="162"/>
      <c r="X100" s="162"/>
      <c r="Y100" s="152"/>
      <c r="Z100" s="152"/>
      <c r="AA100" s="152"/>
      <c r="AB100" s="152"/>
      <c r="AC100" s="152"/>
      <c r="AD100" s="152"/>
      <c r="AE100" s="152"/>
      <c r="AF100" s="152"/>
      <c r="AG100" s="152" t="s">
        <v>113</v>
      </c>
      <c r="AH100" s="152"/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2"/>
      <c r="BE100" s="152"/>
      <c r="BF100" s="152"/>
      <c r="BG100" s="152"/>
      <c r="BH100" s="152"/>
    </row>
    <row r="101" spans="1:60" outlineLevel="1" x14ac:dyDescent="0.2">
      <c r="A101" s="173">
        <v>24</v>
      </c>
      <c r="B101" s="174" t="s">
        <v>202</v>
      </c>
      <c r="C101" s="182" t="s">
        <v>203</v>
      </c>
      <c r="D101" s="175" t="s">
        <v>204</v>
      </c>
      <c r="E101" s="176">
        <v>10</v>
      </c>
      <c r="F101" s="177"/>
      <c r="G101" s="178">
        <f>ROUND(E101*F101,2)</f>
        <v>0</v>
      </c>
      <c r="H101" s="177"/>
      <c r="I101" s="178">
        <f>ROUND(E101*H101,2)</f>
        <v>0</v>
      </c>
      <c r="J101" s="177"/>
      <c r="K101" s="178">
        <f>ROUND(E101*J101,2)</f>
        <v>0</v>
      </c>
      <c r="L101" s="178">
        <v>21</v>
      </c>
      <c r="M101" s="178">
        <f>G101*(1+L101/100)</f>
        <v>0</v>
      </c>
      <c r="N101" s="176">
        <v>0</v>
      </c>
      <c r="O101" s="176">
        <f>ROUND(E101*N101,2)</f>
        <v>0</v>
      </c>
      <c r="P101" s="176">
        <v>0</v>
      </c>
      <c r="Q101" s="176">
        <f>ROUND(E101*P101,2)</f>
        <v>0</v>
      </c>
      <c r="R101" s="178" t="s">
        <v>205</v>
      </c>
      <c r="S101" s="178" t="s">
        <v>110</v>
      </c>
      <c r="T101" s="179" t="s">
        <v>142</v>
      </c>
      <c r="U101" s="162">
        <v>1</v>
      </c>
      <c r="V101" s="162">
        <f>ROUND(E101*U101,2)</f>
        <v>10</v>
      </c>
      <c r="W101" s="162"/>
      <c r="X101" s="162" t="s">
        <v>206</v>
      </c>
      <c r="Y101" s="152"/>
      <c r="Z101" s="152"/>
      <c r="AA101" s="152"/>
      <c r="AB101" s="152"/>
      <c r="AC101" s="152"/>
      <c r="AD101" s="152"/>
      <c r="AE101" s="152"/>
      <c r="AF101" s="152"/>
      <c r="AG101" s="152" t="s">
        <v>207</v>
      </c>
      <c r="AH101" s="152"/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2"/>
      <c r="BB101" s="152"/>
      <c r="BC101" s="152"/>
      <c r="BD101" s="152"/>
      <c r="BE101" s="152"/>
      <c r="BF101" s="152"/>
      <c r="BG101" s="152"/>
      <c r="BH101" s="152"/>
    </row>
    <row r="102" spans="1:60" outlineLevel="1" x14ac:dyDescent="0.2">
      <c r="A102" s="159"/>
      <c r="B102" s="160"/>
      <c r="C102" s="245" t="s">
        <v>208</v>
      </c>
      <c r="D102" s="246"/>
      <c r="E102" s="246"/>
      <c r="F102" s="246"/>
      <c r="G102" s="246"/>
      <c r="H102" s="162"/>
      <c r="I102" s="162"/>
      <c r="J102" s="162"/>
      <c r="K102" s="162"/>
      <c r="L102" s="162"/>
      <c r="M102" s="162"/>
      <c r="N102" s="161"/>
      <c r="O102" s="161"/>
      <c r="P102" s="161"/>
      <c r="Q102" s="161"/>
      <c r="R102" s="162"/>
      <c r="S102" s="162"/>
      <c r="T102" s="162"/>
      <c r="U102" s="162"/>
      <c r="V102" s="162"/>
      <c r="W102" s="162"/>
      <c r="X102" s="162"/>
      <c r="Y102" s="152"/>
      <c r="Z102" s="152"/>
      <c r="AA102" s="152"/>
      <c r="AB102" s="152"/>
      <c r="AC102" s="152"/>
      <c r="AD102" s="152"/>
      <c r="AE102" s="152"/>
      <c r="AF102" s="152"/>
      <c r="AG102" s="152" t="s">
        <v>132</v>
      </c>
      <c r="AH102" s="152"/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  <c r="BD102" s="152"/>
      <c r="BE102" s="152"/>
      <c r="BF102" s="152"/>
      <c r="BG102" s="152"/>
      <c r="BH102" s="152"/>
    </row>
    <row r="103" spans="1:60" outlineLevel="1" x14ac:dyDescent="0.2">
      <c r="A103" s="159"/>
      <c r="B103" s="160"/>
      <c r="C103" s="247"/>
      <c r="D103" s="248"/>
      <c r="E103" s="248"/>
      <c r="F103" s="248"/>
      <c r="G103" s="248"/>
      <c r="H103" s="162"/>
      <c r="I103" s="162"/>
      <c r="J103" s="162"/>
      <c r="K103" s="162"/>
      <c r="L103" s="162"/>
      <c r="M103" s="162"/>
      <c r="N103" s="161"/>
      <c r="O103" s="161"/>
      <c r="P103" s="161"/>
      <c r="Q103" s="161"/>
      <c r="R103" s="162"/>
      <c r="S103" s="162"/>
      <c r="T103" s="162"/>
      <c r="U103" s="162"/>
      <c r="V103" s="162"/>
      <c r="W103" s="162"/>
      <c r="X103" s="162"/>
      <c r="Y103" s="152"/>
      <c r="Z103" s="152"/>
      <c r="AA103" s="152"/>
      <c r="AB103" s="152"/>
      <c r="AC103" s="152"/>
      <c r="AD103" s="152"/>
      <c r="AE103" s="152"/>
      <c r="AF103" s="152"/>
      <c r="AG103" s="152" t="s">
        <v>113</v>
      </c>
      <c r="AH103" s="152"/>
      <c r="AI103" s="152"/>
      <c r="AJ103" s="152"/>
      <c r="AK103" s="152"/>
      <c r="AL103" s="152"/>
      <c r="AM103" s="152"/>
      <c r="AN103" s="152"/>
      <c r="AO103" s="152"/>
      <c r="AP103" s="152"/>
      <c r="AQ103" s="152"/>
      <c r="AR103" s="152"/>
      <c r="AS103" s="152"/>
      <c r="AT103" s="152"/>
      <c r="AU103" s="152"/>
      <c r="AV103" s="152"/>
      <c r="AW103" s="152"/>
      <c r="AX103" s="152"/>
      <c r="AY103" s="152"/>
      <c r="AZ103" s="152"/>
      <c r="BA103" s="152"/>
      <c r="BB103" s="152"/>
      <c r="BC103" s="152"/>
      <c r="BD103" s="152"/>
      <c r="BE103" s="152"/>
      <c r="BF103" s="152"/>
      <c r="BG103" s="152"/>
      <c r="BH103" s="152"/>
    </row>
    <row r="104" spans="1:60" ht="22.5" outlineLevel="1" x14ac:dyDescent="0.2">
      <c r="A104" s="173">
        <v>25</v>
      </c>
      <c r="B104" s="174" t="s">
        <v>209</v>
      </c>
      <c r="C104" s="182" t="s">
        <v>210</v>
      </c>
      <c r="D104" s="175" t="s">
        <v>163</v>
      </c>
      <c r="E104" s="176">
        <v>4</v>
      </c>
      <c r="F104" s="177"/>
      <c r="G104" s="178">
        <f>ROUND(E104*F104,2)</f>
        <v>0</v>
      </c>
      <c r="H104" s="177"/>
      <c r="I104" s="178">
        <f>ROUND(E104*H104,2)</f>
        <v>0</v>
      </c>
      <c r="J104" s="177"/>
      <c r="K104" s="178">
        <f>ROUND(E104*J104,2)</f>
        <v>0</v>
      </c>
      <c r="L104" s="178">
        <v>21</v>
      </c>
      <c r="M104" s="178">
        <f>G104*(1+L104/100)</f>
        <v>0</v>
      </c>
      <c r="N104" s="176">
        <v>1.8000000000000001E-4</v>
      </c>
      <c r="O104" s="176">
        <f>ROUND(E104*N104,2)</f>
        <v>0</v>
      </c>
      <c r="P104" s="176">
        <v>0</v>
      </c>
      <c r="Q104" s="176">
        <f>ROUND(E104*P104,2)</f>
        <v>0</v>
      </c>
      <c r="R104" s="178" t="s">
        <v>174</v>
      </c>
      <c r="S104" s="178" t="s">
        <v>110</v>
      </c>
      <c r="T104" s="179" t="s">
        <v>110</v>
      </c>
      <c r="U104" s="162">
        <v>0</v>
      </c>
      <c r="V104" s="162">
        <f>ROUND(E104*U104,2)</f>
        <v>0</v>
      </c>
      <c r="W104" s="162"/>
      <c r="X104" s="162" t="s">
        <v>175</v>
      </c>
      <c r="Y104" s="152"/>
      <c r="Z104" s="152"/>
      <c r="AA104" s="152"/>
      <c r="AB104" s="152"/>
      <c r="AC104" s="152"/>
      <c r="AD104" s="152"/>
      <c r="AE104" s="152"/>
      <c r="AF104" s="152"/>
      <c r="AG104" s="152" t="s">
        <v>176</v>
      </c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  <c r="BD104" s="152"/>
      <c r="BE104" s="152"/>
      <c r="BF104" s="152"/>
      <c r="BG104" s="152"/>
      <c r="BH104" s="152"/>
    </row>
    <row r="105" spans="1:60" outlineLevel="1" x14ac:dyDescent="0.2">
      <c r="A105" s="159"/>
      <c r="B105" s="160"/>
      <c r="C105" s="243"/>
      <c r="D105" s="244"/>
      <c r="E105" s="244"/>
      <c r="F105" s="244"/>
      <c r="G105" s="244"/>
      <c r="H105" s="162"/>
      <c r="I105" s="162"/>
      <c r="J105" s="162"/>
      <c r="K105" s="162"/>
      <c r="L105" s="162"/>
      <c r="M105" s="162"/>
      <c r="N105" s="161"/>
      <c r="O105" s="161"/>
      <c r="P105" s="161"/>
      <c r="Q105" s="161"/>
      <c r="R105" s="162"/>
      <c r="S105" s="162"/>
      <c r="T105" s="162"/>
      <c r="U105" s="162"/>
      <c r="V105" s="162"/>
      <c r="W105" s="162"/>
      <c r="X105" s="162"/>
      <c r="Y105" s="152"/>
      <c r="Z105" s="152"/>
      <c r="AA105" s="152"/>
      <c r="AB105" s="152"/>
      <c r="AC105" s="152"/>
      <c r="AD105" s="152"/>
      <c r="AE105" s="152"/>
      <c r="AF105" s="152"/>
      <c r="AG105" s="152" t="s">
        <v>113</v>
      </c>
      <c r="AH105" s="152"/>
      <c r="AI105" s="152"/>
      <c r="AJ105" s="152"/>
      <c r="AK105" s="152"/>
      <c r="AL105" s="152"/>
      <c r="AM105" s="152"/>
      <c r="AN105" s="152"/>
      <c r="AO105" s="152"/>
      <c r="AP105" s="152"/>
      <c r="AQ105" s="152"/>
      <c r="AR105" s="152"/>
      <c r="AS105" s="152"/>
      <c r="AT105" s="152"/>
      <c r="AU105" s="152"/>
      <c r="AV105" s="152"/>
      <c r="AW105" s="152"/>
      <c r="AX105" s="152"/>
      <c r="AY105" s="152"/>
      <c r="AZ105" s="152"/>
      <c r="BA105" s="152"/>
      <c r="BB105" s="152"/>
      <c r="BC105" s="152"/>
      <c r="BD105" s="152"/>
      <c r="BE105" s="152"/>
      <c r="BF105" s="152"/>
      <c r="BG105" s="152"/>
      <c r="BH105" s="152"/>
    </row>
    <row r="106" spans="1:60" x14ac:dyDescent="0.2">
      <c r="A106" s="3"/>
      <c r="B106" s="4"/>
      <c r="C106" s="184"/>
      <c r="D106" s="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AE106">
        <v>15</v>
      </c>
      <c r="AF106">
        <v>21</v>
      </c>
      <c r="AG106" t="s">
        <v>91</v>
      </c>
    </row>
    <row r="107" spans="1:60" x14ac:dyDescent="0.2">
      <c r="A107" s="155"/>
      <c r="B107" s="156" t="s">
        <v>29</v>
      </c>
      <c r="C107" s="185"/>
      <c r="D107" s="157"/>
      <c r="E107" s="158"/>
      <c r="F107" s="158"/>
      <c r="G107" s="172">
        <f>G8+G14+G26+G69+G78+G83+G86</f>
        <v>0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AE107">
        <f>SUMIF(L7:L105,AE106,G7:G105)</f>
        <v>0</v>
      </c>
      <c r="AF107">
        <f>SUMIF(L7:L105,AF106,G7:G105)</f>
        <v>0</v>
      </c>
      <c r="AG107" t="s">
        <v>211</v>
      </c>
    </row>
    <row r="108" spans="1:60" x14ac:dyDescent="0.2">
      <c r="C108" s="186"/>
      <c r="D108" s="10"/>
      <c r="AG108" t="s">
        <v>216</v>
      </c>
    </row>
    <row r="109" spans="1:60" x14ac:dyDescent="0.2">
      <c r="D109" s="10"/>
    </row>
    <row r="110" spans="1:60" x14ac:dyDescent="0.2">
      <c r="D110" s="10"/>
    </row>
    <row r="111" spans="1:60" x14ac:dyDescent="0.2">
      <c r="D111" s="10"/>
    </row>
    <row r="112" spans="1:60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2sQPDZxnty4Y80IvgySb7lwCrlI1A1XUr4qeTfK3Snicje+JNn+pcZi/cQ4y8vQyo3fmhAB2dwjWVRXtEh1rQA==" saltValue="QjeWz0oyk7TaOvx0zITRyQ==" spinCount="100000" sheet="1"/>
  <mergeCells count="64">
    <mergeCell ref="C12:G12"/>
    <mergeCell ref="A1:G1"/>
    <mergeCell ref="C2:G2"/>
    <mergeCell ref="C3:G3"/>
    <mergeCell ref="C4:G4"/>
    <mergeCell ref="C10:G10"/>
    <mergeCell ref="C36:G36"/>
    <mergeCell ref="C13:G13"/>
    <mergeCell ref="C16:G16"/>
    <mergeCell ref="C18:G18"/>
    <mergeCell ref="C22:G22"/>
    <mergeCell ref="C24:G24"/>
    <mergeCell ref="C25:G25"/>
    <mergeCell ref="C30:G30"/>
    <mergeCell ref="C32:G32"/>
    <mergeCell ref="C33:G33"/>
    <mergeCell ref="C34:G34"/>
    <mergeCell ref="C35:G35"/>
    <mergeCell ref="C50:G50"/>
    <mergeCell ref="C38:G38"/>
    <mergeCell ref="C39:G39"/>
    <mergeCell ref="C40:G40"/>
    <mergeCell ref="C41:G41"/>
    <mergeCell ref="C42:G42"/>
    <mergeCell ref="C44:G44"/>
    <mergeCell ref="C45:G45"/>
    <mergeCell ref="C46:G46"/>
    <mergeCell ref="C47:G47"/>
    <mergeCell ref="C48:G48"/>
    <mergeCell ref="C49:G49"/>
    <mergeCell ref="C63:G63"/>
    <mergeCell ref="C51:G51"/>
    <mergeCell ref="C52:G52"/>
    <mergeCell ref="C53:G53"/>
    <mergeCell ref="C54:G54"/>
    <mergeCell ref="C56:G56"/>
    <mergeCell ref="C57:G57"/>
    <mergeCell ref="C58:G58"/>
    <mergeCell ref="C59:G59"/>
    <mergeCell ref="C60:G60"/>
    <mergeCell ref="C61:G61"/>
    <mergeCell ref="C62:G62"/>
    <mergeCell ref="C85:G85"/>
    <mergeCell ref="C64:G64"/>
    <mergeCell ref="C65:G65"/>
    <mergeCell ref="C66:G66"/>
    <mergeCell ref="C67:G67"/>
    <mergeCell ref="C68:G68"/>
    <mergeCell ref="C71:G71"/>
    <mergeCell ref="C73:G73"/>
    <mergeCell ref="C74:G74"/>
    <mergeCell ref="C77:G77"/>
    <mergeCell ref="C80:G80"/>
    <mergeCell ref="C82:G82"/>
    <mergeCell ref="C100:G100"/>
    <mergeCell ref="C102:G102"/>
    <mergeCell ref="C103:G103"/>
    <mergeCell ref="C105:G105"/>
    <mergeCell ref="C88:G88"/>
    <mergeCell ref="C90:G90"/>
    <mergeCell ref="C92:G92"/>
    <mergeCell ref="C94:G94"/>
    <mergeCell ref="C96:G96"/>
    <mergeCell ref="C98:G98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Karolína Maňáková</cp:lastModifiedBy>
  <cp:lastPrinted>2019-03-19T12:27:02Z</cp:lastPrinted>
  <dcterms:created xsi:type="dcterms:W3CDTF">2009-04-08T07:15:50Z</dcterms:created>
  <dcterms:modified xsi:type="dcterms:W3CDTF">2022-03-17T11:48:00Z</dcterms:modified>
</cp:coreProperties>
</file>