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Krycilist" sheetId="1" r:id="rId1"/>
    <sheet name="SPVVR - uznatelne náklady" sheetId="2" r:id="rId2"/>
    <sheet name="SPVVR - neuznatelne naklady" sheetId="3" r:id="rId3"/>
  </sheets>
  <definedNames>
    <definedName name="_xlfn.ISFORMULA" hidden="1">#NAME?</definedName>
  </definedNames>
  <calcPr fullCalcOnLoad="1"/>
</workbook>
</file>

<file path=xl/sharedStrings.xml><?xml version="1.0" encoding="utf-8"?>
<sst xmlns="http://schemas.openxmlformats.org/spreadsheetml/2006/main" count="2616" uniqueCount="467">
  <si>
    <t>m2</t>
  </si>
  <si>
    <t>t.02</t>
  </si>
  <si>
    <t>kpl</t>
  </si>
  <si>
    <t>t.04</t>
  </si>
  <si>
    <t>t</t>
  </si>
  <si>
    <t>Truhlářské konstrukce</t>
  </si>
  <si>
    <t>z.02</t>
  </si>
  <si>
    <t>z</t>
  </si>
  <si>
    <t>Zámečnické konstrukce</t>
  </si>
  <si>
    <t>ks</t>
  </si>
  <si>
    <t>av.02</t>
  </si>
  <si>
    <t>av.03</t>
  </si>
  <si>
    <t>av.04</t>
  </si>
  <si>
    <t>av.05</t>
  </si>
  <si>
    <t>av</t>
  </si>
  <si>
    <t>obs.05</t>
  </si>
  <si>
    <t>obs</t>
  </si>
  <si>
    <t>Obsahy</t>
  </si>
  <si>
    <t>g.01a</t>
  </si>
  <si>
    <t>g.02a</t>
  </si>
  <si>
    <t>g.03a</t>
  </si>
  <si>
    <t>g.05</t>
  </si>
  <si>
    <t>g</t>
  </si>
  <si>
    <t>Grafika</t>
  </si>
  <si>
    <t>edu.02</t>
  </si>
  <si>
    <t>edu</t>
  </si>
  <si>
    <t>Edukativní supervize (věda/pedagogika)</t>
  </si>
  <si>
    <t>Realizační dokumentace</t>
  </si>
  <si>
    <t>r.02</t>
  </si>
  <si>
    <t>r</t>
  </si>
  <si>
    <t>E.03</t>
  </si>
  <si>
    <t>Obrazobot</t>
  </si>
  <si>
    <t>Celkové náklady exponátu</t>
  </si>
  <si>
    <t>edu.01</t>
  </si>
  <si>
    <t>r.01</t>
  </si>
  <si>
    <t>E.12</t>
  </si>
  <si>
    <t>Šumák</t>
  </si>
  <si>
    <t>t.05</t>
  </si>
  <si>
    <t>obs.01</t>
  </si>
  <si>
    <t>g.02b</t>
  </si>
  <si>
    <t>g.04</t>
  </si>
  <si>
    <t>E.01a</t>
  </si>
  <si>
    <t>E.13</t>
  </si>
  <si>
    <t>E.02</t>
  </si>
  <si>
    <t>E.04</t>
  </si>
  <si>
    <t>bm</t>
  </si>
  <si>
    <t>E.05</t>
  </si>
  <si>
    <t>m3</t>
  </si>
  <si>
    <t>E.06</t>
  </si>
  <si>
    <t>t.01</t>
  </si>
  <si>
    <t>t.03</t>
  </si>
  <si>
    <t>E.07</t>
  </si>
  <si>
    <t>E.08</t>
  </si>
  <si>
    <t>E.09</t>
  </si>
  <si>
    <t>t.02.</t>
  </si>
  <si>
    <t>E.10</t>
  </si>
  <si>
    <t>z.04</t>
  </si>
  <si>
    <t xml:space="preserve">z.03 </t>
  </si>
  <si>
    <t>av.01</t>
  </si>
  <si>
    <t>AV Technika</t>
  </si>
  <si>
    <t xml:space="preserve">Obs.02. </t>
  </si>
  <si>
    <t>Obs.05</t>
  </si>
  <si>
    <t>c/ Stafáž</t>
  </si>
  <si>
    <t xml:space="preserve">d/ Kvetoucí byliny </t>
  </si>
  <si>
    <t xml:space="preserve">e/ Stromy </t>
  </si>
  <si>
    <t>f/ povrchová úprava prvků stafáže a stromů</t>
  </si>
  <si>
    <t>k/ pojednání terénního valu</t>
  </si>
  <si>
    <t>Modeles</t>
  </si>
  <si>
    <t>b/ Edukativní náplň videí.</t>
  </si>
  <si>
    <t>Model celkem</t>
  </si>
  <si>
    <t>Obs.01</t>
  </si>
  <si>
    <t>g.02</t>
  </si>
  <si>
    <t>Infokrab</t>
  </si>
  <si>
    <t>E.01b</t>
  </si>
  <si>
    <t xml:space="preserve">a/Kompletní realizační dokumentace </t>
  </si>
  <si>
    <t>E.01c</t>
  </si>
  <si>
    <t>hod</t>
  </si>
  <si>
    <t xml:space="preserve">Obs.01. </t>
  </si>
  <si>
    <t>a/Fotografie pro klíčovací foto/video koutek</t>
  </si>
  <si>
    <t>obs.04.</t>
  </si>
  <si>
    <t>b/ Instalační materiál, kabeláž</t>
  </si>
  <si>
    <t>Slido</t>
  </si>
  <si>
    <t>Kmenokuk</t>
  </si>
  <si>
    <t>Biotéka</t>
  </si>
  <si>
    <t>Sklopano</t>
  </si>
  <si>
    <t>Pexebox</t>
  </si>
  <si>
    <t>Stromostoj</t>
  </si>
  <si>
    <t>a/3d kořen, pojednání jemných kořenových vlásků</t>
  </si>
  <si>
    <t xml:space="preserve">i/dodávka grafického pojednání stromu </t>
  </si>
  <si>
    <t>E.11</t>
  </si>
  <si>
    <t>Ptakolet</t>
  </si>
  <si>
    <t>Maskáč</t>
  </si>
  <si>
    <t>E.14</t>
  </si>
  <si>
    <t>Dotykuk</t>
  </si>
  <si>
    <t>E.15</t>
  </si>
  <si>
    <t>Maplej</t>
  </si>
  <si>
    <t>E.16</t>
  </si>
  <si>
    <t>Mapule</t>
  </si>
  <si>
    <t>E.17</t>
  </si>
  <si>
    <t>Biopix</t>
  </si>
  <si>
    <t>E.18</t>
  </si>
  <si>
    <t>Biobio</t>
  </si>
  <si>
    <t>E.19</t>
  </si>
  <si>
    <t>Posed</t>
  </si>
  <si>
    <t>Kytkolook</t>
  </si>
  <si>
    <t>G.01</t>
  </si>
  <si>
    <t>G.02</t>
  </si>
  <si>
    <t>G.03</t>
  </si>
  <si>
    <t>G.04</t>
  </si>
  <si>
    <t>G.05</t>
  </si>
  <si>
    <t>Dřevřez</t>
  </si>
  <si>
    <t>---</t>
  </si>
  <si>
    <t>Řídící systém</t>
  </si>
  <si>
    <t>a/ přeprava, cesty, montáž, instalace, zaškolení obsluhy, koordinace, vzorkování, administrace zakázky</t>
  </si>
  <si>
    <t>sp.dle PD</t>
  </si>
  <si>
    <t>a/ LCD LED displej 19,5”</t>
  </si>
  <si>
    <t xml:space="preserve">a/ Mediální přehrávač </t>
  </si>
  <si>
    <t>a/ Fixní držák pro monitor</t>
  </si>
  <si>
    <t>a/Kování (panty, magnety) pro otevírání dvířek</t>
  </si>
  <si>
    <t>b/Panty a zámek pro revizní dvířka</t>
  </si>
  <si>
    <t>c/Kotvení do podlahy</t>
  </si>
  <si>
    <t>a/Podstavec</t>
  </si>
  <si>
    <t>z.01</t>
  </si>
  <si>
    <t>a/Fotografie</t>
  </si>
  <si>
    <t>a/Video</t>
  </si>
  <si>
    <t>obs.06</t>
  </si>
  <si>
    <t>Název položky</t>
  </si>
  <si>
    <t>Specifikace</t>
  </si>
  <si>
    <t>MJ</t>
  </si>
  <si>
    <t>Množství</t>
  </si>
  <si>
    <t>Cena za MJ</t>
  </si>
  <si>
    <t>Cena bez DPH</t>
  </si>
  <si>
    <t>Cena vč. DPH</t>
  </si>
  <si>
    <t xml:space="preserve">a/ Přírodověda </t>
  </si>
  <si>
    <t xml:space="preserve">b/ Jazykověda </t>
  </si>
  <si>
    <t xml:space="preserve">a/Nastavitelný zakázkový držák pro uchycení projektoru </t>
  </si>
  <si>
    <t>c/Instalační materiál, kabeláž</t>
  </si>
  <si>
    <t>obs.05.</t>
  </si>
  <si>
    <t>a/Video 30sec</t>
  </si>
  <si>
    <t>a/ Přírodověda</t>
  </si>
  <si>
    <t>b/ Jazykověda</t>
  </si>
  <si>
    <t>a/Instalační materiál, kabeláž</t>
  </si>
  <si>
    <t>a/LED svítidlo k zapuštění do nábytku</t>
  </si>
  <si>
    <t xml:space="preserve">a/Autonomní elektronický modul řízení LED světel </t>
  </si>
  <si>
    <t xml:space="preserve">a/Korpus </t>
  </si>
  <si>
    <t>a/ Fotografie</t>
  </si>
  <si>
    <t xml:space="preserve">a/ Zbývající a ostatní rozpočtové náklady položky </t>
  </si>
  <si>
    <t>a/ Kotvení do podlahy</t>
  </si>
  <si>
    <t>b/ Panty a zámek pro revizní dvířka</t>
  </si>
  <si>
    <t>b/ Infoprkno kolem modelu</t>
  </si>
  <si>
    <t>c/ Podnož modelu</t>
  </si>
  <si>
    <t>a/Podnož kamery obskury</t>
  </si>
  <si>
    <t xml:space="preserve">a/ Fixní držák pro monitor 19,5“ </t>
  </si>
  <si>
    <t>b/ Polopropustné optické zrcadlo</t>
  </si>
  <si>
    <t>a/Mediální přehrávač full HD rozlišení</t>
  </si>
  <si>
    <t>c/ Programovatelný interface pro řízení LED světel</t>
  </si>
  <si>
    <t>a/ Ovládání světelných květin</t>
  </si>
  <si>
    <t>a/ Realizační dokumentace</t>
  </si>
  <si>
    <t>a/ Objekt pro terminál a kameru</t>
  </si>
  <si>
    <t>c/ Podnož objektu terminálu</t>
  </si>
  <si>
    <t xml:space="preserve">d/ Oplechování boků </t>
  </si>
  <si>
    <t>z.01.</t>
  </si>
  <si>
    <t>e/ Kotvící plech pro ventilátor</t>
  </si>
  <si>
    <t>z.03</t>
  </si>
  <si>
    <t>b/ HDMI extender full HD + USB</t>
  </si>
  <si>
    <t>e/ Datová kabeláž - ethernetová kabeláž pro řízení 
projektoru</t>
  </si>
  <si>
    <t>f/ Audio kabeláž</t>
  </si>
  <si>
    <t>b/ Prodyšné opaktní plátno pro stropní zatemnění promítacího prostoru</t>
  </si>
  <si>
    <t>a/ profesionální projektor</t>
  </si>
  <si>
    <t>e/ Kamera</t>
  </si>
  <si>
    <t>a/ Počítač</t>
  </si>
  <si>
    <t>c/ Nastavitelný držák projektoru pro instalaci ve vertikální pozici</t>
  </si>
  <si>
    <t>d/ Datová kabeláž - signálová kabeláž HDMI</t>
  </si>
  <si>
    <t>a/ Ovládací software</t>
  </si>
  <si>
    <t>a/Kvíz</t>
  </si>
  <si>
    <t>a/ Kapotáž</t>
  </si>
  <si>
    <t>b/ sokl 100mm</t>
  </si>
  <si>
    <t>c/ 3 dubové průřezy</t>
  </si>
  <si>
    <t>a/ Kotvení do podkladní konstrukce</t>
  </si>
  <si>
    <t>a/ Zásobník dubových průřezů</t>
  </si>
  <si>
    <t>;</t>
  </si>
  <si>
    <t>a/ Rám konstrukce pylonu</t>
  </si>
  <si>
    <t>b/ Rám projekčního plátna</t>
  </si>
  <si>
    <t>a/ kotvení do podkladní konstrukce</t>
  </si>
  <si>
    <t>b/ panel bezpečnostního skla</t>
  </si>
  <si>
    <t>a/ podstavec</t>
  </si>
  <si>
    <t>g.01</t>
  </si>
  <si>
    <t>a/ Kotvení do zábradlí.</t>
  </si>
  <si>
    <t>a/ Oplechování boxu kartotéky</t>
  </si>
  <si>
    <t>a/ Dutý box pro kartotéku</t>
  </si>
  <si>
    <t>a/ Edukativní náplň exponátu.</t>
  </si>
  <si>
    <t>a/ Box s displejem</t>
  </si>
  <si>
    <t>b/ Infoprkno</t>
  </si>
  <si>
    <t>c/ Podepření boxů</t>
  </si>
  <si>
    <t xml:space="preserve">a/ Fixní držák pro monitor 17“ </t>
  </si>
  <si>
    <r>
      <t xml:space="preserve">a/ </t>
    </r>
    <r>
      <rPr>
        <sz val="11"/>
        <rFont val="Calibri"/>
        <family val="2"/>
      </rPr>
      <t>LCD LED displej 17”</t>
    </r>
  </si>
  <si>
    <t>a/ Mediální přehrávač full HD rozlišení</t>
  </si>
  <si>
    <t>Obs.02</t>
  </si>
  <si>
    <t>a/Korpus</t>
  </si>
  <si>
    <t>b/ otáčecí prvky políček</t>
  </si>
  <si>
    <t>c/ Oska s návratovým zařízením</t>
  </si>
  <si>
    <t>a/ Fotografie pro lícní strany políček</t>
  </si>
  <si>
    <t>a/ Edukativní náplň pexesa v příslušné věkové kategorii</t>
  </si>
  <si>
    <t>a/ Sokl</t>
  </si>
  <si>
    <t>a/LED projektor WXGA</t>
  </si>
  <si>
    <t>b/Optické zrcadlo</t>
  </si>
  <si>
    <t>a/ Kotvení sklopanelu</t>
  </si>
  <si>
    <t>a/ přeprava, montáž, záruka, zaškolení obsluhy, koordinace s ostatními profesemi atd. v rozsahu dle požadavků exponátu a v souladu s obecnými požadavky.</t>
  </si>
  <si>
    <t>a/ Reprosoustava</t>
  </si>
  <si>
    <t>a/ Zesilovač</t>
  </si>
  <si>
    <t>a/ Zvuková karta 10 výstupů</t>
  </si>
  <si>
    <t>b/ Bezkontaktní čidla</t>
  </si>
  <si>
    <t>c/Interface 10 vstupů</t>
  </si>
  <si>
    <t>e/ Instalační materiál, kabeláž</t>
  </si>
  <si>
    <t>Obs.03</t>
  </si>
  <si>
    <t>a/ Nesynchronní podkresový zvuk přehrávaný exponátem E.12</t>
  </si>
  <si>
    <t>d/Rack 19“</t>
  </si>
  <si>
    <t>a/Realizační dokumentace</t>
  </si>
  <si>
    <t xml:space="preserve">a/ Fixní držák pro displej 84“ </t>
  </si>
  <si>
    <t>a/ LCD dotykový monitor 7"</t>
  </si>
  <si>
    <t>b/ Kontroler</t>
  </si>
  <si>
    <t xml:space="preserve">a/ DALI/Modbus TCP gateway </t>
  </si>
  <si>
    <t>b/ 4 kanálový releový modul</t>
  </si>
  <si>
    <t>c/ Síťový switch 24 portů/1Gb</t>
  </si>
  <si>
    <t>d/ Instalační materiál, kabeláž</t>
  </si>
  <si>
    <t>a/ Programování, GUI, konfigurace, oživení</t>
  </si>
  <si>
    <t>b/ přeprava, cesty, montáž, instalace, zaškolení obsluhy, koordinace, vzorkování, administrace zakázky</t>
  </si>
  <si>
    <t>a/ Návrh tiráže (tiráž, korektury)</t>
  </si>
  <si>
    <t>a/ Návrh kartotéky</t>
  </si>
  <si>
    <t>b/ Koordinace grafického návrhu</t>
  </si>
  <si>
    <t>g.03</t>
  </si>
  <si>
    <t>a/ Dodávka tiráže</t>
  </si>
  <si>
    <t>a/ Koordinace výroby s ostatními profesemi a zadavatelem</t>
  </si>
  <si>
    <t>b/ přeprava, cesty, instalace, zaškolení obsluhy, vzorkování, administrace zakázky</t>
  </si>
  <si>
    <t>c/ Montáž v expozici</t>
  </si>
  <si>
    <t>a/ Dodávka grafiky sklopanelu a infoprkna</t>
  </si>
  <si>
    <t xml:space="preserve">a/ Dodávka tiráže </t>
  </si>
  <si>
    <t>a/ Návrh tiráže</t>
  </si>
  <si>
    <t xml:space="preserve">a/ Grafika pexesa </t>
  </si>
  <si>
    <t>a/ Dodávka grafiky pexesa</t>
  </si>
  <si>
    <t>a/ Návrh grafiky stromu</t>
  </si>
  <si>
    <t>a/ Grafický návrh roháčů a šlápot</t>
  </si>
  <si>
    <t>a/ Grafika roháčů a šlápot - řezaná grafika 10x0,5m2</t>
  </si>
  <si>
    <t>a/ Návrh vysvětlující grafiky</t>
  </si>
  <si>
    <t>a/ Návrh tematických map</t>
  </si>
  <si>
    <t>a/ Kmen</t>
  </si>
  <si>
    <t>b/ Epoxidový sargogág</t>
  </si>
  <si>
    <t>c/ skleněný kryt</t>
  </si>
  <si>
    <t xml:space="preserve">a/ Grafický návrh tématických map </t>
  </si>
  <si>
    <t>a/ Dodávka tématických map</t>
  </si>
  <si>
    <t>a/ Kapotáž překližkou</t>
  </si>
  <si>
    <t xml:space="preserve">b/ Sokl </t>
  </si>
  <si>
    <t>c/ Podsvětlená napínaná membrána</t>
  </si>
  <si>
    <t>d/ Spodní římsa</t>
  </si>
  <si>
    <t>a/ Návrh grafické mozaiky</t>
  </si>
  <si>
    <t>a/ Dodávka grafické mozaiky</t>
  </si>
  <si>
    <t>a/ Návrh popisek</t>
  </si>
  <si>
    <t>b/ Kooridnace návrhu grafiky</t>
  </si>
  <si>
    <t>a/ 30x popiska+tiráž  z nerezového plechu</t>
  </si>
  <si>
    <t>a/ Výtvarný návrh loga maskota</t>
  </si>
  <si>
    <t>g.02c</t>
  </si>
  <si>
    <t>c/ Koordinace grafického návrhu</t>
  </si>
  <si>
    <t>a/ Koordinace návrhu</t>
  </si>
  <si>
    <t>Letákovec</t>
  </si>
  <si>
    <t>Přeložník Nečeský</t>
  </si>
  <si>
    <t>Notesník Dúbravský</t>
  </si>
  <si>
    <t>Etaloun malebný</t>
  </si>
  <si>
    <t>b/ Skryté panty a zámek</t>
  </si>
  <si>
    <t>a/ Dodávka grafiky edukativního obsahu</t>
  </si>
  <si>
    <t>a/ dodávka grafiky edukativního obsahu</t>
  </si>
  <si>
    <t xml:space="preserve">b/ objektiv </t>
  </si>
  <si>
    <t>c/projekční plocha</t>
  </si>
  <si>
    <t>f/ Dotykový panel</t>
  </si>
  <si>
    <t>d/ Reprosoustava</t>
  </si>
  <si>
    <t>g/ Ventilátor</t>
  </si>
  <si>
    <t>g/ Instalační materiál, kabeláž</t>
  </si>
  <si>
    <t>a/Dodávka edukativního obsahu</t>
  </si>
  <si>
    <t xml:space="preserve">a/ Fixní držák pro monitor 14“ </t>
  </si>
  <si>
    <t>b/ Koordinace grafiky modelu</t>
  </si>
  <si>
    <t>a/ Grafický návrh edukativního obashu</t>
  </si>
  <si>
    <t xml:space="preserve">a/Dodávka edukativního obsahu </t>
  </si>
  <si>
    <t>c/ Grafický návrh titulků a popisků k videu</t>
  </si>
  <si>
    <t>f/ Fotografie</t>
  </si>
  <si>
    <t>a/ LCD LED displej 84”</t>
  </si>
  <si>
    <t>a/ Mediální přehrávač</t>
  </si>
  <si>
    <t>b/ Legislativa</t>
  </si>
  <si>
    <t>c/ Historie</t>
  </si>
  <si>
    <t>a/ projektor</t>
  </si>
  <si>
    <t>b/ objektiv</t>
  </si>
  <si>
    <t>c/ plátno</t>
  </si>
  <si>
    <t>c/ HDMI kabeláž</t>
  </si>
  <si>
    <t>d/ HDMI kabeláž</t>
  </si>
  <si>
    <t>a/ LCD dotykový monitor 42,5”</t>
  </si>
  <si>
    <t>a/ Minipočítač</t>
  </si>
  <si>
    <t>sv.04</t>
  </si>
  <si>
    <t>a/ Řídící software vč. redakčního systému</t>
  </si>
  <si>
    <t xml:space="preserve">a/ Terén </t>
  </si>
  <si>
    <t>g/ pojednání povrchu cest</t>
  </si>
  <si>
    <t>h/ pojednání oblasti písků</t>
  </si>
  <si>
    <t>i/ pojednání povrchu holoseče</t>
  </si>
  <si>
    <t>j/ Lokální mokřady</t>
  </si>
  <si>
    <t>a/ Edukativní náplň infografiky</t>
  </si>
  <si>
    <t>l</t>
  </si>
  <si>
    <t xml:space="preserve">a/Uchycení čočky </t>
  </si>
  <si>
    <t>a/Čočka</t>
  </si>
  <si>
    <t>b/Zdroj</t>
  </si>
  <si>
    <t>Celkem</t>
  </si>
  <si>
    <t>b/  Přírodověda</t>
  </si>
  <si>
    <t>c/  Přírodověda</t>
  </si>
  <si>
    <t>d/  Přírodověda</t>
  </si>
  <si>
    <t>b/ Počítač</t>
  </si>
  <si>
    <t>a/ SW dle požadované funkčnosti</t>
  </si>
  <si>
    <t>sp.dle PD - TZ</t>
  </si>
  <si>
    <t>a/ Oplechování pojezdů</t>
  </si>
  <si>
    <t>a/ Pojezdové kování</t>
  </si>
  <si>
    <t>d/krytky kabeláže</t>
  </si>
  <si>
    <t>pozn./</t>
  </si>
  <si>
    <t xml:space="preserve">Položky výkazu výměr nezobrazují cekovou specifikaci objektu. </t>
  </si>
  <si>
    <t>PS.01 Expozice</t>
  </si>
  <si>
    <t>Kódy, kterými jsou položky výkazu označeny, odkazují na specifikace v PD, kde je uvedena veškerá k nacenění potřebná informace.</t>
  </si>
  <si>
    <t>Bez specifikace v PD nelze nacenění provádět, nedílnou součástí PD je technická zpráva s obecnými požadavky.</t>
  </si>
  <si>
    <t>U klíčů revizních dvířek se počítá se systémem generálního klíče.</t>
  </si>
  <si>
    <t>sp.dle PD  =  specifikace dle projektové dokumentace expozice</t>
  </si>
  <si>
    <t>A, E,G</t>
  </si>
  <si>
    <t>A1</t>
  </si>
  <si>
    <t>Infopult a prodej RP</t>
  </si>
  <si>
    <t>Celkové náklady prvku</t>
  </si>
  <si>
    <t>sp. dle PD</t>
  </si>
  <si>
    <t>Interiérový prvek</t>
  </si>
  <si>
    <t xml:space="preserve">Návštěvnické středisko národní přírodní památky Hodonínská dúbrava - Dům přírody Hodonínské Dúbravy </t>
  </si>
  <si>
    <t>Část 1 - UZNATELNÉ NÁKLADY</t>
  </si>
  <si>
    <t>sad</t>
  </si>
  <si>
    <t>Sadové úpravy</t>
  </si>
  <si>
    <t>su.01</t>
  </si>
  <si>
    <t>su.02</t>
  </si>
  <si>
    <t>a/ Legislativa</t>
  </si>
  <si>
    <t>b/ Fotografie</t>
  </si>
  <si>
    <t>c/ Fotografie</t>
  </si>
  <si>
    <t>d/ Fotografie</t>
  </si>
  <si>
    <t>e/ Fotografie</t>
  </si>
  <si>
    <t>Celkové náklady exponátu 
Pozn. - skutečnost,že se jedná o exponát složený ze dvou částí, je zohledněna ve výměrách níže</t>
  </si>
  <si>
    <t>Celkové náklady exponátu
Pozn. - skutečnost,že se jedná o exponát složený ze dvou částí, je zohledněna ve výměrách níže</t>
  </si>
  <si>
    <t>e/ Ozvučení</t>
  </si>
  <si>
    <t>f/ Audio zesilovač</t>
  </si>
  <si>
    <t>g/ Audio zesilovač</t>
  </si>
  <si>
    <t>h/ Mikrofonní sada</t>
  </si>
  <si>
    <t>i/ Blueray přehrávač multimediálního obsahu</t>
  </si>
  <si>
    <t>a/ Maticový přepínač HDMI</t>
  </si>
  <si>
    <t>b/ Signálová distribuce HDMI over HDBaseT</t>
  </si>
  <si>
    <t>c/ Přípojné místo HDMI v racku</t>
  </si>
  <si>
    <t>d/ Audio mixer</t>
  </si>
  <si>
    <t>a/ Držák projektoru</t>
  </si>
  <si>
    <t>b/ Držák repro</t>
  </si>
  <si>
    <t>e/ HDMI kabeláž</t>
  </si>
  <si>
    <t>f/ Vestavěná počítačová skříň 19" 27U</t>
  </si>
  <si>
    <t>g/ Audio kabeláž</t>
  </si>
  <si>
    <t>h/ Instalační materiál</t>
  </si>
  <si>
    <t xml:space="preserve">d/ Ozvučení </t>
  </si>
  <si>
    <t>Část 2 - NEUZNATELNÉ NÁKLADY</t>
  </si>
  <si>
    <t>E.20</t>
  </si>
  <si>
    <t>Roháčmač</t>
  </si>
  <si>
    <t>Truhlářské prvky</t>
  </si>
  <si>
    <t>g/ Jazykověda - překlad do angličtiny veškerých vysvětlujících odborných textů tohoto exponátu</t>
  </si>
  <si>
    <t>a/ Tisk letáku</t>
  </si>
  <si>
    <t xml:space="preserve">a/ Grafický návrh průvodního listu </t>
  </si>
  <si>
    <t>a/ Tisk průvodního listu – jazyková verze (10 stran A4, barevný tisk na recyklovaný papír 80g + laminace)</t>
  </si>
  <si>
    <t>a/ Jazykověda</t>
  </si>
  <si>
    <t>a/ Grafický návrh průvodního listu</t>
  </si>
  <si>
    <t xml:space="preserve">a/ Tisk průvodního listu – dospělí </t>
  </si>
  <si>
    <t xml:space="preserve">b/ Tisk průvodního listu – děti </t>
  </si>
  <si>
    <t xml:space="preserve">b/ Mini-logo manuál </t>
  </si>
  <si>
    <t xml:space="preserve">a/ Dodávka volné grafiky </t>
  </si>
  <si>
    <t xml:space="preserve">c/ Grafický návrh základního merkantilu </t>
  </si>
  <si>
    <t xml:space="preserve">a/ Návrh řešení vizuálního stylu celku expozice </t>
  </si>
  <si>
    <t>b/ Licence - neomezený rozsah a neomezené použití G.01 až G.05 (Etaloun Malebný, Maskáč, Notesník Dúbravský, Přeložník nečeský, Letákovec rozcestný)</t>
  </si>
  <si>
    <t>a/ Objekt funkčně výtvarného díla</t>
  </si>
  <si>
    <t>a/ Vysazení (76m2 vzrostlého trávníku dle specifikace)</t>
  </si>
  <si>
    <t>a/ přeprava, cesty, montáž, instalace, zaškolení obsluhy, koordinace, vzorkování, administrace zakázky, vložení a úprava dat</t>
  </si>
  <si>
    <t>c/ Koordinace grafiky uživatelského rozhraní a grafiky exponátu</t>
  </si>
  <si>
    <t xml:space="preserve">b/ Přírodověda </t>
  </si>
  <si>
    <t xml:space="preserve">c/ Legislativa </t>
  </si>
  <si>
    <t xml:space="preserve">d/ Legislativa </t>
  </si>
  <si>
    <t>e/ Historie</t>
  </si>
  <si>
    <t xml:space="preserve">f/ Historie </t>
  </si>
  <si>
    <t xml:space="preserve">h/ Jazykověda </t>
  </si>
  <si>
    <t>h/3d základna stromu</t>
  </si>
  <si>
    <t>f/3d list s rentgenovou prezentací</t>
  </si>
  <si>
    <t xml:space="preserve">k/povrchová úprava prvku h/ </t>
  </si>
  <si>
    <t>j/dodávka grafického pojednání prvku h/</t>
  </si>
  <si>
    <t>b/3d kmen</t>
  </si>
  <si>
    <t>c/3d odumřelá větev</t>
  </si>
  <si>
    <t>d/3d běžná větev</t>
  </si>
  <si>
    <t>e/3d mladá větev</t>
  </si>
  <si>
    <t xml:space="preserve">g/3d list s běžným povrchem </t>
  </si>
  <si>
    <t>b/ Kování a zámky revizních otvorů</t>
  </si>
  <si>
    <t>a/ Skleněný panel</t>
  </si>
  <si>
    <t>a/ Panty a zámky revizních dvířek</t>
  </si>
  <si>
    <t>a/Video Mutěnické rybníky</t>
  </si>
  <si>
    <t>b/ Video Písky</t>
  </si>
  <si>
    <t xml:space="preserve">a/ Návrh tiráže </t>
  </si>
  <si>
    <t>a/ Návrh sklopanelu a inforprkna</t>
  </si>
  <si>
    <t>a/Fotografie pro kartotéku</t>
  </si>
  <si>
    <t>a/ Dodávka kartotéky</t>
  </si>
  <si>
    <t xml:space="preserve">b/ Infopanel </t>
  </si>
  <si>
    <t>e/ kotvení do podlhay</t>
  </si>
  <si>
    <t>a/ Kotvení do kmene</t>
  </si>
  <si>
    <t>z.05</t>
  </si>
  <si>
    <t>b/Led osvětlení</t>
  </si>
  <si>
    <t>a/Fotografie na infopanel</t>
  </si>
  <si>
    <t>Obs.06</t>
  </si>
  <si>
    <t>a/ Mrtvé dřevo</t>
  </si>
  <si>
    <t>b/ Preparované organismy</t>
  </si>
  <si>
    <t>c/ Preparované organismy</t>
  </si>
  <si>
    <t>a/ Grafický návrh edukativního obsahu</t>
  </si>
  <si>
    <t>a/Grafický návrh edukativního obsahu</t>
  </si>
  <si>
    <t>b/ Zámek</t>
  </si>
  <si>
    <t>b/ Forma na vsazení dubových přířezů</t>
  </si>
  <si>
    <t>b/Fotografie pro slideshow rozlišení  min. 3840x2400</t>
  </si>
  <si>
    <t xml:space="preserve">a/Film  Manažerské shrnutí </t>
  </si>
  <si>
    <t xml:space="preserve">a/ Grafický návrh edukativního obashu </t>
  </si>
  <si>
    <t>a/ 3 x objekt kamery obskury</t>
  </si>
  <si>
    <t>a/ 3 x kotvení do podlahy</t>
  </si>
  <si>
    <t>b/ 3 x panty a zámek pro revizní dvířka</t>
  </si>
  <si>
    <t xml:space="preserve">a/ Video kamera 1 </t>
  </si>
  <si>
    <t xml:space="preserve">b/ Video kamera 2 </t>
  </si>
  <si>
    <t xml:space="preserve">c/ Video kamera 3 </t>
  </si>
  <si>
    <t xml:space="preserve">a/ Grafický návrh edukativního obsahu – infopanel </t>
  </si>
  <si>
    <t>a/ Dodávka edukativního obsahu</t>
  </si>
  <si>
    <t>a/ Charakteristické fotografie rostliny</t>
  </si>
  <si>
    <t>sektorová sestava skříněk, spojovaná nábytkovými šrouby, 2x19 ks zamykacích skříněk, některé budou využity pro skladování regionálních produktů a jiné budou k dispozici návštěvníkum pro uschování osobních věcí, z čela jsou skříňky doplněny šuplíkovým dílem a vitrínami; skřínky stojí na soklu a ke schodišťovému tělesu jsou dokryty kapotáží; před tuto sestavu je posazen dvouúrovňový  pracovní stůl - infopult; veškeré pohledové plochy jsou z smrkové biodesky povrchově upravené olejovoskem, korpusy jsou z bílého lamina, trnož stolu je tvořena ocelovou konstrukcí z jackel profilů 40/40 a 40/60; včetně realizační dokumentace</t>
  </si>
  <si>
    <t xml:space="preserve">c/ Přírodověda </t>
  </si>
  <si>
    <t>b/ Historie</t>
  </si>
  <si>
    <t>a/Povrchová úprava lak - Nástřik dle RAL</t>
  </si>
  <si>
    <t>a/ Povrchová úprava lak RAL 9005 /Nástřik dle RAL/</t>
  </si>
  <si>
    <t>a/ Povrchová úprava lak - Nástřik dle RAL</t>
  </si>
  <si>
    <t>b/ Povrchová úprava nátěr - Nátěr dle RAL</t>
  </si>
  <si>
    <t>a/Povrchová úprava - Lak dle RAL</t>
  </si>
  <si>
    <t>b/Povrchová úprava - Nátěr dle RAL</t>
  </si>
  <si>
    <t>a/ Povrchová úprava - Nástřik dle RAL</t>
  </si>
  <si>
    <t>b/ Povrchová úprava - Nátěr dle RAL</t>
  </si>
  <si>
    <t>a/  Povrchová úprava - Nátěr dle RAL; oboustranně</t>
  </si>
  <si>
    <t>b/  Povrchová úprava - Lak dle RAL</t>
  </si>
  <si>
    <t>a/ Povrchová úprava - Nástřik dle RAL; oboustranně</t>
  </si>
  <si>
    <t>a/ Povrchová úprava - pro dřevěné kusy k1 a k2 - transparentní disperzní barva nástřikem</t>
  </si>
  <si>
    <t>a/ Povrchová úprava - Lak matný RAL 9005 /Nástřik dle RAL/</t>
  </si>
  <si>
    <t>a/ Povrchová úprava - lak matný RAL 9005 /Nástřik dle RAL/.</t>
  </si>
  <si>
    <t>a/ Povrchová úprava -tvrdý voskový olej, mat; oboustranně</t>
  </si>
  <si>
    <t>a/ Povrchová úprava - tvrdý voskový olej,mat; oboustranně</t>
  </si>
  <si>
    <t>a/ Povrchová úprava - Tvrdý transparentní voskový olej,mat</t>
  </si>
  <si>
    <t>b/ Povrchová úprava - HPL dle RAL</t>
  </si>
  <si>
    <t>a/Povrchová úprava - Tvrdý transparentní voskový olej,mat ; oboustranně</t>
  </si>
  <si>
    <t>a/ Povrchová úprava - Tvrdý transparentní voskový olej,mat; oboustranně</t>
  </si>
  <si>
    <t>a/ Povrchová úprava - Tvrdý voskový olej,mat;  oboustranně</t>
  </si>
  <si>
    <t>a/ Povrchová úprava - Tvrdý voskový olej,mat; oboustranně</t>
  </si>
  <si>
    <t>a/ Zbývající a ostatní rozpočtové náklady položky</t>
  </si>
  <si>
    <t>b/ Okrajový lem z litého polymethylmetakrylátu (např. perspex nebo jiné obdobných vlastností)</t>
  </si>
  <si>
    <t xml:space="preserve">Celkové náklady pro exponáty expozice typu
- A
- E (E.01 až E.17, E.19, E.20)
- G  </t>
  </si>
  <si>
    <t>Neoceněný soupis prací a výkaz výměr - slepý rozpočet</t>
  </si>
  <si>
    <t>Celkové náklady pro exponát expozice 
- E.18  
který je tvořen výhradně dodávkou AV techniky</t>
  </si>
  <si>
    <t>Vyplňujte podbarvená políčka</t>
  </si>
  <si>
    <t>Návštěvnické středisko národní přírodní památky Hodonínská dúbrava</t>
  </si>
  <si>
    <t xml:space="preserve">Dům přírody Hodonínské Dúbravy </t>
  </si>
  <si>
    <t>SOUHRNNÝ LIST</t>
  </si>
  <si>
    <t>Kč bez DPH</t>
  </si>
  <si>
    <t>DPH 21%</t>
  </si>
  <si>
    <t>Kč s DPH</t>
  </si>
  <si>
    <r>
      <t xml:space="preserve">říjen 2019 / únor 2022 / </t>
    </r>
    <r>
      <rPr>
        <sz val="14"/>
        <color indexed="10"/>
        <rFont val="Calibri"/>
        <family val="2"/>
      </rPr>
      <t>květen 2022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</si>
</sst>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#,##0.00\ [$Kč-405];\-#,##0.00\ [$Kč-405]"/>
    <numFmt numFmtId="166" formatCode="#,##0\ [$Kč-405];[Red]\-#,##0\ [$Kč-405]"/>
    <numFmt numFmtId="167" formatCode="0.0"/>
    <numFmt numFmtId="168" formatCode="#,##0.00\ &quot;Kč&quot;"/>
    <numFmt numFmtId="169" formatCode="_-* #,##0.0_-;\-* #,##0.0_-;_-* &quot;-&quot;??_-;_-@_-"/>
    <numFmt numFmtId="170" formatCode="_-* #,##0_-;\-* #,##0_-;_-* &quot;-&quot;??_-;_-@_-"/>
    <numFmt numFmtId="171" formatCode="[$-405]dddd\ d\.\ mmmm\ yyyy"/>
    <numFmt numFmtId="172" formatCode="[$-F400]h:mm:ss\ AM/PM"/>
    <numFmt numFmtId="173" formatCode="#,##0\ _K_č;[Red]#,##0\ _K_č"/>
    <numFmt numFmtId="174" formatCode="[$-F400]h:mm:ss\ AM/PM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color indexed="20"/>
      <name val="Calibri"/>
      <family val="2"/>
    </font>
    <font>
      <b/>
      <sz val="11"/>
      <color indexed="20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20"/>
      <name val="Calibri"/>
      <family val="2"/>
    </font>
    <font>
      <sz val="10"/>
      <name val="Times New Roman"/>
      <family val="1"/>
    </font>
    <font>
      <b/>
      <sz val="10"/>
      <name val="Avenir"/>
      <family val="0"/>
    </font>
    <font>
      <sz val="10"/>
      <name val="Avenir"/>
      <family val="0"/>
    </font>
    <font>
      <b/>
      <sz val="13"/>
      <color indexed="8"/>
      <name val="Calibri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b/>
      <sz val="13"/>
      <color indexed="51"/>
      <name val="Calibri"/>
      <family val="2"/>
    </font>
    <font>
      <sz val="11"/>
      <color indexed="51"/>
      <name val="Times New Roman"/>
      <family val="1"/>
    </font>
    <font>
      <sz val="10"/>
      <color indexed="51"/>
      <name val="Calibri"/>
      <family val="2"/>
    </font>
    <font>
      <sz val="10"/>
      <color indexed="51"/>
      <name val="Times New Roman"/>
      <family val="1"/>
    </font>
    <font>
      <b/>
      <sz val="10"/>
      <color indexed="51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C000"/>
      <name val="Calibri"/>
      <family val="2"/>
    </font>
    <font>
      <sz val="11"/>
      <color rgb="FFFFC000"/>
      <name val="Calibri"/>
      <family val="2"/>
    </font>
    <font>
      <sz val="11"/>
      <color theme="0" tint="-0.4999699890613556"/>
      <name val="Calibri"/>
      <family val="2"/>
    </font>
    <font>
      <b/>
      <sz val="13"/>
      <color rgb="FFFFC000"/>
      <name val="Calibri"/>
      <family val="2"/>
    </font>
    <font>
      <sz val="11"/>
      <color rgb="FFFFC000"/>
      <name val="Times New Roman"/>
      <family val="1"/>
    </font>
    <font>
      <sz val="10"/>
      <color rgb="FFFFC000"/>
      <name val="Calibri"/>
      <family val="2"/>
    </font>
    <font>
      <sz val="10"/>
      <color rgb="FFFFC000"/>
      <name val="Times New Roman"/>
      <family val="1"/>
    </font>
    <font>
      <b/>
      <sz val="10"/>
      <color rgb="FFFFC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6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57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3" fontId="64" fillId="0" borderId="0" xfId="0" applyNumberFormat="1" applyFont="1" applyAlignment="1">
      <alignment/>
    </xf>
    <xf numFmtId="0" fontId="65" fillId="0" borderId="0" xfId="0" applyFont="1" applyAlignment="1">
      <alignment/>
    </xf>
    <xf numFmtId="3" fontId="3" fillId="0" borderId="0" xfId="0" applyNumberFormat="1" applyFont="1" applyAlignment="1">
      <alignment wrapText="1"/>
    </xf>
    <xf numFmtId="0" fontId="64" fillId="0" borderId="0" xfId="0" applyFont="1" applyAlignment="1">
      <alignment horizontal="right"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3" fontId="6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164" fontId="67" fillId="0" borderId="0" xfId="0" applyNumberFormat="1" applyFont="1" applyFill="1" applyBorder="1" applyAlignment="1">
      <alignment vertical="center" wrapText="1"/>
    </xf>
    <xf numFmtId="165" fontId="6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64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68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6" fillId="0" borderId="0" xfId="0" applyFont="1" applyAlignment="1">
      <alignment horizontal="left" vertical="top"/>
    </xf>
    <xf numFmtId="0" fontId="6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4" fillId="0" borderId="0" xfId="0" applyFont="1" applyFill="1" applyAlignment="1">
      <alignment horizontal="left" vertical="top"/>
    </xf>
    <xf numFmtId="0" fontId="64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wrapText="1"/>
    </xf>
    <xf numFmtId="0" fontId="3" fillId="0" borderId="0" xfId="46" applyFont="1" applyAlignment="1">
      <alignment horizontal="left" vertical="top" wrapText="1"/>
      <protection/>
    </xf>
    <xf numFmtId="0" fontId="3" fillId="0" borderId="0" xfId="46" applyFont="1" applyAlignment="1">
      <alignment wrapText="1"/>
      <protection/>
    </xf>
    <xf numFmtId="0" fontId="3" fillId="0" borderId="0" xfId="46" applyFont="1" applyAlignment="1">
      <alignment horizontal="center" wrapText="1"/>
      <protection/>
    </xf>
    <xf numFmtId="3" fontId="3" fillId="0" borderId="0" xfId="46" applyNumberFormat="1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1" fillId="0" borderId="0" xfId="34" applyNumberFormat="1" applyAlignment="1">
      <alignment/>
    </xf>
    <xf numFmtId="3" fontId="1" fillId="0" borderId="0" xfId="34" applyNumberFormat="1" applyAlignment="1">
      <alignment horizontal="right" wrapText="1"/>
    </xf>
    <xf numFmtId="3" fontId="1" fillId="0" borderId="10" xfId="34" applyNumberFormat="1" applyBorder="1" applyAlignment="1">
      <alignment/>
    </xf>
    <xf numFmtId="3" fontId="1" fillId="0" borderId="0" xfId="34" applyNumberFormat="1" applyBorder="1" applyAlignment="1">
      <alignment/>
    </xf>
    <xf numFmtId="3" fontId="1" fillId="0" borderId="0" xfId="34" applyNumberFormat="1" applyFill="1" applyAlignment="1">
      <alignment/>
    </xf>
    <xf numFmtId="3" fontId="1" fillId="0" borderId="0" xfId="34" applyNumberFormat="1" applyAlignment="1">
      <alignment wrapText="1"/>
    </xf>
    <xf numFmtId="3" fontId="1" fillId="0" borderId="0" xfId="34" applyNumberFormat="1" applyBorder="1" applyAlignment="1">
      <alignment horizontal="left" vertical="center" wrapText="1"/>
    </xf>
    <xf numFmtId="3" fontId="1" fillId="0" borderId="0" xfId="34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46" applyFont="1" applyFill="1" applyAlignment="1">
      <alignment horizontal="left" vertical="top" wrapText="1"/>
      <protection/>
    </xf>
    <xf numFmtId="3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68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4" fillId="0" borderId="0" xfId="0" applyFont="1" applyAlignment="1">
      <alignment/>
    </xf>
    <xf numFmtId="3" fontId="1" fillId="6" borderId="0" xfId="34" applyNumberFormat="1" applyFill="1" applyAlignment="1" applyProtection="1">
      <alignment/>
      <protection locked="0"/>
    </xf>
    <xf numFmtId="3" fontId="1" fillId="6" borderId="0" xfId="34" applyNumberFormat="1" applyFill="1" applyAlignment="1" applyProtection="1">
      <alignment wrapText="1"/>
      <protection locked="0"/>
    </xf>
    <xf numFmtId="3" fontId="1" fillId="6" borderId="0" xfId="34" applyNumberFormat="1" applyFill="1" applyAlignment="1" applyProtection="1">
      <alignment/>
      <protection locked="0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6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 wrapText="1"/>
      <protection/>
    </xf>
    <xf numFmtId="0" fontId="65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1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5" fillId="6" borderId="0" xfId="0" applyFont="1" applyFill="1" applyAlignment="1">
      <alignment/>
    </xf>
    <xf numFmtId="0" fontId="3" fillId="0" borderId="0" xfId="0" applyFont="1" applyAlignment="1" applyProtection="1">
      <alignment horizontal="left" vertical="top"/>
      <protection/>
    </xf>
    <xf numFmtId="173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0" fontId="70" fillId="0" borderId="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theme="0" tint="-0.149959996342659"/>
        </patternFill>
      </fill>
    </dxf>
    <dxf>
      <numFmt numFmtId="172" formatCode="[$-F400]h:mm:ss\ AM/PM"/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5"/>
  <cols>
    <col min="2" max="2" width="15.28125" style="0" customWidth="1"/>
    <col min="8" max="8" width="22.7109375" style="0" customWidth="1"/>
  </cols>
  <sheetData>
    <row r="3" ht="18.75">
      <c r="B3" s="163" t="s">
        <v>460</v>
      </c>
    </row>
    <row r="4" ht="18.75">
      <c r="B4" s="163" t="s">
        <v>461</v>
      </c>
    </row>
    <row r="5" ht="18.75">
      <c r="B5" s="163"/>
    </row>
    <row r="6" ht="18.75">
      <c r="B6" s="163" t="s">
        <v>318</v>
      </c>
    </row>
    <row r="8" ht="18.75">
      <c r="B8" s="163" t="s">
        <v>457</v>
      </c>
    </row>
    <row r="10" ht="18.75">
      <c r="B10" s="163" t="s">
        <v>462</v>
      </c>
    </row>
    <row r="12" ht="18.75">
      <c r="B12" s="61" t="s">
        <v>466</v>
      </c>
    </row>
    <row r="23" spans="2:8" ht="38.25" customHeight="1">
      <c r="B23" t="s">
        <v>463</v>
      </c>
      <c r="C23" s="227">
        <f>'SPVVR - uznatelne náklady'!I23+'SPVVR - neuznatelne naklady'!I23</f>
        <v>0</v>
      </c>
      <c r="D23" s="227"/>
      <c r="E23" s="227"/>
      <c r="F23" s="227"/>
      <c r="G23" s="227"/>
      <c r="H23" s="227"/>
    </row>
    <row r="24" spans="2:8" ht="38.25" customHeight="1">
      <c r="B24" s="21" t="s">
        <v>464</v>
      </c>
      <c r="C24" s="228">
        <f>0.21*C23</f>
        <v>0</v>
      </c>
      <c r="D24" s="228"/>
      <c r="E24" s="228"/>
      <c r="F24" s="228"/>
      <c r="G24" s="228"/>
      <c r="H24" s="228"/>
    </row>
    <row r="25" spans="2:8" ht="38.25" customHeight="1">
      <c r="B25" t="s">
        <v>465</v>
      </c>
      <c r="C25" s="229">
        <f>SUM(C23:H24)</f>
        <v>0</v>
      </c>
      <c r="D25" s="229"/>
      <c r="E25" s="229"/>
      <c r="F25" s="229"/>
      <c r="G25" s="229"/>
      <c r="H25" s="229"/>
    </row>
  </sheetData>
  <sheetProtection/>
  <mergeCells count="3">
    <mergeCell ref="C23:H23"/>
    <mergeCell ref="C24:H24"/>
    <mergeCell ref="C25:H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13"/>
  <sheetViews>
    <sheetView zoomScale="85" zoomScaleNormal="85" zoomScalePageLayoutView="0" workbookViewId="0" topLeftCell="A40">
      <selection activeCell="I54" sqref="I54"/>
    </sheetView>
  </sheetViews>
  <sheetFormatPr defaultColWidth="9.140625" defaultRowHeight="15"/>
  <cols>
    <col min="3" max="3" width="22.7109375" style="133" customWidth="1"/>
    <col min="4" max="4" width="66.140625" style="15" customWidth="1"/>
    <col min="5" max="5" width="11.8515625" style="75" customWidth="1"/>
    <col min="6" max="6" width="4.421875" style="96" customWidth="1"/>
    <col min="7" max="7" width="9.140625" style="0" customWidth="1"/>
    <col min="8" max="8" width="13.7109375" style="169" customWidth="1"/>
    <col min="9" max="10" width="13.7109375" style="0" customWidth="1"/>
  </cols>
  <sheetData>
    <row r="3" ht="18.75">
      <c r="B3" s="163" t="s">
        <v>329</v>
      </c>
    </row>
    <row r="4" ht="18.75">
      <c r="B4" s="163" t="s">
        <v>318</v>
      </c>
    </row>
    <row r="6" spans="2:8" s="2" customFormat="1" ht="18.75">
      <c r="B6" s="163" t="s">
        <v>457</v>
      </c>
      <c r="C6" s="116"/>
      <c r="D6" s="4"/>
      <c r="E6" s="73"/>
      <c r="F6" s="93"/>
      <c r="H6" s="169"/>
    </row>
    <row r="7" spans="2:8" s="2" customFormat="1" ht="18.75">
      <c r="B7" s="163" t="s">
        <v>330</v>
      </c>
      <c r="C7" s="116"/>
      <c r="D7" s="4"/>
      <c r="E7" s="73"/>
      <c r="F7" s="93"/>
      <c r="H7" s="169"/>
    </row>
    <row r="8" spans="2:8" s="2" customFormat="1" ht="18.75">
      <c r="B8" s="61"/>
      <c r="C8" s="116"/>
      <c r="D8" s="4"/>
      <c r="E8" s="73"/>
      <c r="F8" s="93"/>
      <c r="H8" s="169"/>
    </row>
    <row r="9" spans="2:8" s="2" customFormat="1" ht="15">
      <c r="B9" s="2" t="s">
        <v>316</v>
      </c>
      <c r="C9" s="116"/>
      <c r="D9" s="4"/>
      <c r="E9" s="73"/>
      <c r="F9" s="93"/>
      <c r="H9" s="169"/>
    </row>
    <row r="10" spans="2:8" s="2" customFormat="1" ht="15">
      <c r="B10" s="2" t="s">
        <v>317</v>
      </c>
      <c r="C10" s="116"/>
      <c r="D10" s="4"/>
      <c r="E10" s="73"/>
      <c r="F10" s="93"/>
      <c r="H10" s="169"/>
    </row>
    <row r="11" spans="2:8" s="2" customFormat="1" ht="15">
      <c r="B11" s="2" t="s">
        <v>319</v>
      </c>
      <c r="C11" s="116"/>
      <c r="D11" s="4"/>
      <c r="E11" s="73"/>
      <c r="F11" s="93"/>
      <c r="H11" s="169"/>
    </row>
    <row r="12" spans="2:8" s="2" customFormat="1" ht="15">
      <c r="B12" s="2" t="s">
        <v>320</v>
      </c>
      <c r="C12" s="116"/>
      <c r="D12" s="4"/>
      <c r="E12" s="73"/>
      <c r="F12" s="93"/>
      <c r="H12" s="169"/>
    </row>
    <row r="13" spans="2:8" s="2" customFormat="1" ht="15">
      <c r="B13" s="2" t="s">
        <v>321</v>
      </c>
      <c r="C13" s="116"/>
      <c r="D13" s="4"/>
      <c r="E13" s="73"/>
      <c r="F13" s="93"/>
      <c r="H13" s="169"/>
    </row>
    <row r="14" spans="4:8" s="2" customFormat="1" ht="15">
      <c r="D14" s="4"/>
      <c r="E14" s="73"/>
      <c r="F14" s="93"/>
      <c r="H14" s="169"/>
    </row>
    <row r="15" spans="2:8" s="2" customFormat="1" ht="15">
      <c r="B15" s="116" t="s">
        <v>322</v>
      </c>
      <c r="C15" s="117"/>
      <c r="D15" s="4"/>
      <c r="E15" s="73"/>
      <c r="F15" s="93"/>
      <c r="H15" s="169"/>
    </row>
    <row r="16" spans="2:8" s="2" customFormat="1" ht="15">
      <c r="B16" s="32"/>
      <c r="C16" s="117"/>
      <c r="D16" s="4"/>
      <c r="E16" s="73"/>
      <c r="F16" s="93"/>
      <c r="H16" s="169"/>
    </row>
    <row r="17" spans="2:9" ht="15">
      <c r="B17" s="225"/>
      <c r="C17" s="226" t="s">
        <v>459</v>
      </c>
      <c r="D17" s="4"/>
      <c r="E17" s="73"/>
      <c r="F17" s="94"/>
      <c r="G17" s="32"/>
      <c r="I17" s="3"/>
    </row>
    <row r="18" spans="4:9" ht="15">
      <c r="D18" s="4"/>
      <c r="E18" s="73"/>
      <c r="F18" s="94"/>
      <c r="G18" s="32"/>
      <c r="I18" s="3"/>
    </row>
    <row r="19" spans="4:9" ht="15">
      <c r="D19" s="195"/>
      <c r="E19" s="196"/>
      <c r="F19" s="197"/>
      <c r="G19" s="198"/>
      <c r="I19" s="3"/>
    </row>
    <row r="20" spans="2:9" ht="15">
      <c r="B20" s="32"/>
      <c r="C20" s="194"/>
      <c r="D20" s="195"/>
      <c r="E20" s="196"/>
      <c r="F20" s="197"/>
      <c r="G20" s="198"/>
      <c r="I20" s="3"/>
    </row>
    <row r="21" spans="2:10" ht="15">
      <c r="B21" s="32"/>
      <c r="C21" s="194"/>
      <c r="D21" s="199" t="s">
        <v>126</v>
      </c>
      <c r="E21" s="200" t="s">
        <v>127</v>
      </c>
      <c r="F21" s="201" t="s">
        <v>128</v>
      </c>
      <c r="G21" s="202" t="s">
        <v>129</v>
      </c>
      <c r="H21" s="170" t="s">
        <v>130</v>
      </c>
      <c r="I21" s="72" t="s">
        <v>131</v>
      </c>
      <c r="J21" s="72" t="s">
        <v>132</v>
      </c>
    </row>
    <row r="22" spans="2:7" ht="15">
      <c r="B22" s="32"/>
      <c r="C22" s="194"/>
      <c r="D22" s="203"/>
      <c r="E22" s="204"/>
      <c r="F22" s="205"/>
      <c r="G22" s="206"/>
    </row>
    <row r="23" spans="1:14" s="50" customFormat="1" ht="60">
      <c r="A23" s="2"/>
      <c r="B23" s="192" t="s">
        <v>323</v>
      </c>
      <c r="C23" s="207" t="s">
        <v>306</v>
      </c>
      <c r="D23" s="195" t="s">
        <v>456</v>
      </c>
      <c r="E23" s="196"/>
      <c r="F23" s="208"/>
      <c r="G23" s="209"/>
      <c r="H23" s="169"/>
      <c r="I23" s="193">
        <f>I32+I78+I129+I171+I239+I304+I344+I382+I434+I469+I516+I550+I585+I604+I631+I655+I699+I724+I746+I768+I805+I824+I841+I859+I878+I894+I26+I793</f>
        <v>0</v>
      </c>
      <c r="J23" s="193">
        <f>I23*1.21</f>
        <v>0</v>
      </c>
      <c r="K23" s="52"/>
      <c r="N23" s="52"/>
    </row>
    <row r="24" spans="3:8" s="21" customFormat="1" ht="15">
      <c r="C24" s="210"/>
      <c r="D24" s="211"/>
      <c r="E24" s="212"/>
      <c r="F24" s="213"/>
      <c r="G24" s="214"/>
      <c r="H24" s="171"/>
    </row>
    <row r="25" spans="3:8" s="164" customFormat="1" ht="15">
      <c r="C25" s="215"/>
      <c r="D25" s="216"/>
      <c r="E25" s="217"/>
      <c r="F25" s="218"/>
      <c r="G25" s="219"/>
      <c r="H25" s="172"/>
    </row>
    <row r="26" spans="2:10" s="164" customFormat="1" ht="17.25">
      <c r="B26" s="63" t="s">
        <v>324</v>
      </c>
      <c r="C26" s="220" t="s">
        <v>325</v>
      </c>
      <c r="D26" s="219" t="s">
        <v>326</v>
      </c>
      <c r="E26" s="221" t="s">
        <v>327</v>
      </c>
      <c r="F26" s="218" t="s">
        <v>9</v>
      </c>
      <c r="G26" s="219">
        <v>1</v>
      </c>
      <c r="H26" s="173">
        <f>I28</f>
        <v>0</v>
      </c>
      <c r="I26" s="66">
        <f>G26*H26</f>
        <v>0</v>
      </c>
      <c r="J26" s="66">
        <f>I26*1.21</f>
        <v>0</v>
      </c>
    </row>
    <row r="27" spans="3:10" s="164" customFormat="1" ht="15">
      <c r="C27" s="215"/>
      <c r="D27" s="216"/>
      <c r="E27" s="217"/>
      <c r="F27" s="218"/>
      <c r="G27" s="219"/>
      <c r="H27" s="173"/>
      <c r="I27" s="65"/>
      <c r="J27" s="65"/>
    </row>
    <row r="28" spans="3:10" s="164" customFormat="1" ht="15">
      <c r="C28" s="215"/>
      <c r="D28" s="222" t="s">
        <v>328</v>
      </c>
      <c r="E28" s="217"/>
      <c r="F28" s="218"/>
      <c r="G28" s="219"/>
      <c r="H28" s="173"/>
      <c r="I28" s="66">
        <f>SUM(I29:I30)</f>
        <v>0</v>
      </c>
      <c r="J28" s="66">
        <f>I28*1.21</f>
        <v>0</v>
      </c>
    </row>
    <row r="29" spans="3:10" s="164" customFormat="1" ht="150">
      <c r="C29" s="215"/>
      <c r="D29" s="216" t="s">
        <v>429</v>
      </c>
      <c r="E29" s="217"/>
      <c r="F29" s="223" t="s">
        <v>2</v>
      </c>
      <c r="G29" s="224">
        <v>1</v>
      </c>
      <c r="H29" s="189"/>
      <c r="I29" s="65">
        <f>G29*H29</f>
        <v>0</v>
      </c>
      <c r="J29" s="65">
        <f>I29*1.21</f>
        <v>0</v>
      </c>
    </row>
    <row r="30" spans="3:8" s="21" customFormat="1" ht="15">
      <c r="C30" s="119"/>
      <c r="D30" s="27"/>
      <c r="E30" s="76"/>
      <c r="F30" s="97"/>
      <c r="H30" s="171"/>
    </row>
    <row r="32" spans="2:10" ht="17.25">
      <c r="B32" s="63" t="s">
        <v>41</v>
      </c>
      <c r="C32" s="120" t="s">
        <v>72</v>
      </c>
      <c r="D32" s="64" t="s">
        <v>32</v>
      </c>
      <c r="E32" s="77"/>
      <c r="F32" s="98" t="s">
        <v>9</v>
      </c>
      <c r="G32" s="65">
        <v>5</v>
      </c>
      <c r="H32" s="173">
        <f>I34+I42+I47+I54+I59+I68+I73</f>
        <v>0</v>
      </c>
      <c r="I32" s="66">
        <f>G32*H32</f>
        <v>0</v>
      </c>
      <c r="J32" s="66">
        <f>I32*1.21</f>
        <v>0</v>
      </c>
    </row>
    <row r="33" spans="2:10" ht="15">
      <c r="B33" s="57"/>
      <c r="C33" s="121"/>
      <c r="D33" s="64"/>
      <c r="E33" s="77"/>
      <c r="F33" s="98"/>
      <c r="G33" s="65"/>
      <c r="H33" s="173"/>
      <c r="I33" s="65"/>
      <c r="J33" s="65"/>
    </row>
    <row r="34" spans="2:10" ht="15">
      <c r="B34" s="69"/>
      <c r="C34" s="122" t="s">
        <v>4</v>
      </c>
      <c r="D34" s="68" t="s">
        <v>5</v>
      </c>
      <c r="E34" s="78"/>
      <c r="F34" s="99"/>
      <c r="G34" s="66"/>
      <c r="H34" s="173"/>
      <c r="I34" s="66">
        <f>SUM(I35:I40)</f>
        <v>0</v>
      </c>
      <c r="J34" s="66">
        <f aca="true" t="shared" si="0" ref="J34:J40">I34*1.21</f>
        <v>0</v>
      </c>
    </row>
    <row r="35" spans="2:10" ht="15">
      <c r="B35" s="57"/>
      <c r="C35" s="121" t="s">
        <v>49</v>
      </c>
      <c r="D35" s="57" t="s">
        <v>144</v>
      </c>
      <c r="E35" s="79" t="s">
        <v>114</v>
      </c>
      <c r="F35" s="98" t="s">
        <v>0</v>
      </c>
      <c r="G35" s="57">
        <v>2.5300000000000002</v>
      </c>
      <c r="H35" s="189"/>
      <c r="I35" s="65">
        <f aca="true" t="shared" si="1" ref="I35:I40">G35*H35</f>
        <v>0</v>
      </c>
      <c r="J35" s="65">
        <f t="shared" si="0"/>
        <v>0</v>
      </c>
    </row>
    <row r="36" spans="2:10" ht="15">
      <c r="B36" s="57"/>
      <c r="C36" s="121" t="s">
        <v>1</v>
      </c>
      <c r="D36" s="57" t="s">
        <v>450</v>
      </c>
      <c r="E36" s="79" t="s">
        <v>114</v>
      </c>
      <c r="F36" s="98" t="s">
        <v>0</v>
      </c>
      <c r="G36" s="57">
        <v>2.5300000000000002</v>
      </c>
      <c r="H36" s="189"/>
      <c r="I36" s="65">
        <f t="shared" si="1"/>
        <v>0</v>
      </c>
      <c r="J36" s="65">
        <f t="shared" si="0"/>
        <v>0</v>
      </c>
    </row>
    <row r="37" spans="2:10" ht="15">
      <c r="B37" s="57"/>
      <c r="C37" s="121" t="s">
        <v>50</v>
      </c>
      <c r="D37" s="57" t="s">
        <v>118</v>
      </c>
      <c r="E37" s="79" t="s">
        <v>114</v>
      </c>
      <c r="F37" s="98" t="s">
        <v>2</v>
      </c>
      <c r="G37" s="57">
        <v>2</v>
      </c>
      <c r="H37" s="189"/>
      <c r="I37" s="65">
        <f t="shared" si="1"/>
        <v>0</v>
      </c>
      <c r="J37" s="65">
        <f t="shared" si="0"/>
        <v>0</v>
      </c>
    </row>
    <row r="38" spans="2:10" ht="15">
      <c r="B38" s="57"/>
      <c r="C38" s="121" t="s">
        <v>50</v>
      </c>
      <c r="D38" s="57" t="s">
        <v>119</v>
      </c>
      <c r="E38" s="79" t="s">
        <v>114</v>
      </c>
      <c r="F38" s="98" t="s">
        <v>2</v>
      </c>
      <c r="G38" s="57">
        <v>1</v>
      </c>
      <c r="H38" s="189"/>
      <c r="I38" s="65">
        <f t="shared" si="1"/>
        <v>0</v>
      </c>
      <c r="J38" s="65">
        <f t="shared" si="0"/>
        <v>0</v>
      </c>
    </row>
    <row r="39" spans="2:10" ht="15">
      <c r="B39" s="57"/>
      <c r="C39" s="121" t="s">
        <v>50</v>
      </c>
      <c r="D39" s="57" t="s">
        <v>120</v>
      </c>
      <c r="E39" s="79" t="s">
        <v>114</v>
      </c>
      <c r="F39" s="98" t="s">
        <v>2</v>
      </c>
      <c r="G39" s="57">
        <v>1</v>
      </c>
      <c r="H39" s="189"/>
      <c r="I39" s="65">
        <f t="shared" si="1"/>
        <v>0</v>
      </c>
      <c r="J39" s="65">
        <f t="shared" si="0"/>
        <v>0</v>
      </c>
    </row>
    <row r="40" spans="2:10" ht="30">
      <c r="B40" s="67"/>
      <c r="C40" s="121" t="s">
        <v>3</v>
      </c>
      <c r="D40" s="64" t="s">
        <v>113</v>
      </c>
      <c r="E40" s="79" t="s">
        <v>114</v>
      </c>
      <c r="F40" s="98" t="s">
        <v>2</v>
      </c>
      <c r="G40" s="57">
        <v>1</v>
      </c>
      <c r="H40" s="189"/>
      <c r="I40" s="65">
        <f t="shared" si="1"/>
        <v>0</v>
      </c>
      <c r="J40" s="65">
        <f t="shared" si="0"/>
        <v>0</v>
      </c>
    </row>
    <row r="41" spans="2:10" ht="15">
      <c r="B41" s="57"/>
      <c r="C41" s="121"/>
      <c r="D41" s="64"/>
      <c r="E41" s="77"/>
      <c r="F41" s="98"/>
      <c r="G41" s="57"/>
      <c r="H41" s="173"/>
      <c r="I41" s="57"/>
      <c r="J41" s="57"/>
    </row>
    <row r="42" spans="2:10" ht="15">
      <c r="B42" s="69"/>
      <c r="C42" s="122" t="s">
        <v>7</v>
      </c>
      <c r="D42" s="68" t="s">
        <v>8</v>
      </c>
      <c r="E42" s="78"/>
      <c r="F42" s="99"/>
      <c r="G42" s="67"/>
      <c r="H42" s="173"/>
      <c r="I42" s="66">
        <f>SUM(I43:I45)</f>
        <v>0</v>
      </c>
      <c r="J42" s="66">
        <f>I42*1.21</f>
        <v>0</v>
      </c>
    </row>
    <row r="43" spans="2:10" ht="15">
      <c r="B43" s="57"/>
      <c r="C43" s="121" t="s">
        <v>122</v>
      </c>
      <c r="D43" s="64" t="s">
        <v>121</v>
      </c>
      <c r="E43" s="79" t="s">
        <v>114</v>
      </c>
      <c r="F43" s="98" t="s">
        <v>2</v>
      </c>
      <c r="G43" s="57">
        <v>1</v>
      </c>
      <c r="H43" s="189"/>
      <c r="I43" s="65">
        <f>G43*H43</f>
        <v>0</v>
      </c>
      <c r="J43" s="65">
        <f>I43*1.21</f>
        <v>0</v>
      </c>
    </row>
    <row r="44" spans="2:10" ht="15">
      <c r="B44" s="57"/>
      <c r="C44" s="121" t="s">
        <v>6</v>
      </c>
      <c r="D44" s="64" t="s">
        <v>432</v>
      </c>
      <c r="E44" s="79" t="s">
        <v>114</v>
      </c>
      <c r="F44" s="98" t="s">
        <v>0</v>
      </c>
      <c r="G44" s="57">
        <v>0.64</v>
      </c>
      <c r="H44" s="189"/>
      <c r="I44" s="65">
        <f>G44*H44</f>
        <v>0</v>
      </c>
      <c r="J44" s="65">
        <f>I44*1.21</f>
        <v>0</v>
      </c>
    </row>
    <row r="45" spans="2:10" ht="30">
      <c r="B45" s="57"/>
      <c r="C45" s="121" t="s">
        <v>56</v>
      </c>
      <c r="D45" s="64" t="s">
        <v>113</v>
      </c>
      <c r="E45" s="79" t="s">
        <v>114</v>
      </c>
      <c r="F45" s="98" t="s">
        <v>2</v>
      </c>
      <c r="G45" s="57">
        <v>1</v>
      </c>
      <c r="H45" s="189"/>
      <c r="I45" s="65">
        <f>G45*H45</f>
        <v>0</v>
      </c>
      <c r="J45" s="65">
        <f>I45*1.21</f>
        <v>0</v>
      </c>
    </row>
    <row r="46" spans="2:10" ht="15">
      <c r="B46" s="57"/>
      <c r="C46" s="121"/>
      <c r="D46" s="64"/>
      <c r="E46" s="77"/>
      <c r="F46" s="98"/>
      <c r="G46" s="57"/>
      <c r="H46" s="173"/>
      <c r="I46" s="65"/>
      <c r="J46" s="65"/>
    </row>
    <row r="47" spans="2:10" ht="15">
      <c r="B47" s="57"/>
      <c r="C47" s="122" t="s">
        <v>14</v>
      </c>
      <c r="D47" s="68" t="s">
        <v>59</v>
      </c>
      <c r="E47" s="78"/>
      <c r="F47" s="98"/>
      <c r="G47" s="57"/>
      <c r="H47" s="173"/>
      <c r="I47" s="66">
        <f>SUM(I48:I52)</f>
        <v>0</v>
      </c>
      <c r="J47" s="66">
        <f aca="true" t="shared" si="2" ref="J47:J52">I47*1.21</f>
        <v>0</v>
      </c>
    </row>
    <row r="48" spans="2:10" ht="15">
      <c r="B48" s="57"/>
      <c r="C48" s="123" t="s">
        <v>58</v>
      </c>
      <c r="D48" s="64" t="s">
        <v>115</v>
      </c>
      <c r="E48" s="79" t="s">
        <v>114</v>
      </c>
      <c r="F48" s="100" t="s">
        <v>9</v>
      </c>
      <c r="G48" s="64">
        <v>1</v>
      </c>
      <c r="H48" s="190"/>
      <c r="I48" s="64">
        <f>G48*H48</f>
        <v>0</v>
      </c>
      <c r="J48" s="65">
        <f t="shared" si="2"/>
        <v>0</v>
      </c>
    </row>
    <row r="49" spans="2:10" ht="15">
      <c r="B49" s="57"/>
      <c r="C49" s="123" t="s">
        <v>10</v>
      </c>
      <c r="D49" s="64" t="s">
        <v>116</v>
      </c>
      <c r="E49" s="79" t="s">
        <v>114</v>
      </c>
      <c r="F49" s="100" t="s">
        <v>9</v>
      </c>
      <c r="G49" s="64">
        <v>1</v>
      </c>
      <c r="H49" s="190"/>
      <c r="I49" s="64">
        <f>G49*H49</f>
        <v>0</v>
      </c>
      <c r="J49" s="65">
        <f t="shared" si="2"/>
        <v>0</v>
      </c>
    </row>
    <row r="50" spans="2:10" ht="15">
      <c r="B50" s="57"/>
      <c r="C50" s="123" t="s">
        <v>11</v>
      </c>
      <c r="D50" s="64" t="s">
        <v>117</v>
      </c>
      <c r="E50" s="79" t="s">
        <v>114</v>
      </c>
      <c r="F50" s="100" t="s">
        <v>9</v>
      </c>
      <c r="G50" s="64">
        <v>1</v>
      </c>
      <c r="H50" s="190"/>
      <c r="I50" s="64">
        <f>G50*H50</f>
        <v>0</v>
      </c>
      <c r="J50" s="65">
        <f t="shared" si="2"/>
        <v>0</v>
      </c>
    </row>
    <row r="51" spans="2:10" ht="15">
      <c r="B51" s="57"/>
      <c r="C51" s="123" t="s">
        <v>11</v>
      </c>
      <c r="D51" s="64" t="s">
        <v>80</v>
      </c>
      <c r="E51" s="79" t="s">
        <v>114</v>
      </c>
      <c r="F51" s="100" t="s">
        <v>9</v>
      </c>
      <c r="G51" s="64">
        <v>1</v>
      </c>
      <c r="H51" s="190"/>
      <c r="I51" s="64">
        <f>G51*H51</f>
        <v>0</v>
      </c>
      <c r="J51" s="65">
        <f t="shared" si="2"/>
        <v>0</v>
      </c>
    </row>
    <row r="52" spans="2:10" ht="30">
      <c r="B52" s="57"/>
      <c r="C52" s="123" t="s">
        <v>13</v>
      </c>
      <c r="D52" s="64" t="s">
        <v>113</v>
      </c>
      <c r="E52" s="79" t="s">
        <v>114</v>
      </c>
      <c r="F52" s="100" t="s">
        <v>9</v>
      </c>
      <c r="G52" s="64">
        <v>1</v>
      </c>
      <c r="H52" s="190"/>
      <c r="I52" s="64">
        <f>G52*H52</f>
        <v>0</v>
      </c>
      <c r="J52" s="65">
        <f t="shared" si="2"/>
        <v>0</v>
      </c>
    </row>
    <row r="54" spans="3:10" ht="15">
      <c r="C54" s="124" t="s">
        <v>16</v>
      </c>
      <c r="D54" s="16" t="s">
        <v>17</v>
      </c>
      <c r="E54" s="80"/>
      <c r="F54" s="95"/>
      <c r="G54" s="3"/>
      <c r="I54" s="6">
        <f>SUM(I55:I57)</f>
        <v>0</v>
      </c>
      <c r="J54" s="6">
        <f>I54*1.21</f>
        <v>0</v>
      </c>
    </row>
    <row r="55" spans="3:10" ht="15">
      <c r="C55" s="116" t="s">
        <v>70</v>
      </c>
      <c r="D55" s="4" t="s">
        <v>123</v>
      </c>
      <c r="E55" s="79" t="s">
        <v>114</v>
      </c>
      <c r="F55" s="101" t="s">
        <v>9</v>
      </c>
      <c r="G55" s="4">
        <v>5</v>
      </c>
      <c r="H55" s="190"/>
      <c r="I55" s="4">
        <f>G55*H55</f>
        <v>0</v>
      </c>
      <c r="J55" s="3">
        <f>I55*1.21</f>
        <v>0</v>
      </c>
    </row>
    <row r="56" spans="3:10" ht="15">
      <c r="C56" s="125" t="s">
        <v>197</v>
      </c>
      <c r="D56" s="4" t="s">
        <v>124</v>
      </c>
      <c r="E56" s="79" t="s">
        <v>114</v>
      </c>
      <c r="F56" s="102" t="s">
        <v>9</v>
      </c>
      <c r="G56" s="4">
        <v>1</v>
      </c>
      <c r="H56" s="190"/>
      <c r="I56" s="4">
        <f>G56*H56</f>
        <v>0</v>
      </c>
      <c r="J56" s="3">
        <f>I56*1.21</f>
        <v>0</v>
      </c>
    </row>
    <row r="57" spans="3:10" ht="30">
      <c r="C57" s="126" t="s">
        <v>15</v>
      </c>
      <c r="D57" s="64" t="s">
        <v>113</v>
      </c>
      <c r="E57" s="79" t="s">
        <v>114</v>
      </c>
      <c r="F57" s="103" t="s">
        <v>2</v>
      </c>
      <c r="G57" s="15">
        <v>1</v>
      </c>
      <c r="H57" s="190"/>
      <c r="I57" s="4">
        <f>G57*H57</f>
        <v>0</v>
      </c>
      <c r="J57" s="3">
        <f>I57*1.21</f>
        <v>0</v>
      </c>
    </row>
    <row r="59" spans="3:10" ht="15">
      <c r="C59" s="124" t="s">
        <v>22</v>
      </c>
      <c r="D59" s="16" t="s">
        <v>23</v>
      </c>
      <c r="E59" s="80"/>
      <c r="F59" s="105"/>
      <c r="G59" s="5"/>
      <c r="I59" s="6">
        <f>SUM(I60:I66)</f>
        <v>0</v>
      </c>
      <c r="J59" s="6">
        <f aca="true" t="shared" si="3" ref="J59:J66">I59*1.21</f>
        <v>0</v>
      </c>
    </row>
    <row r="60" spans="3:10" ht="15">
      <c r="C60" s="2" t="s">
        <v>71</v>
      </c>
      <c r="D60" s="4" t="s">
        <v>279</v>
      </c>
      <c r="E60" s="79" t="s">
        <v>114</v>
      </c>
      <c r="F60" s="93" t="s">
        <v>76</v>
      </c>
      <c r="G60" s="2">
        <v>3</v>
      </c>
      <c r="H60" s="189"/>
      <c r="I60" s="3">
        <f aca="true" t="shared" si="4" ref="I60:I66">G60*H60</f>
        <v>0</v>
      </c>
      <c r="J60" s="3">
        <f t="shared" si="3"/>
        <v>0</v>
      </c>
    </row>
    <row r="61" spans="3:10" ht="15">
      <c r="C61" s="2" t="s">
        <v>71</v>
      </c>
      <c r="D61" s="4" t="s">
        <v>229</v>
      </c>
      <c r="E61" s="79" t="s">
        <v>114</v>
      </c>
      <c r="F61" s="93" t="s">
        <v>2</v>
      </c>
      <c r="G61" s="2">
        <v>1</v>
      </c>
      <c r="H61" s="189"/>
      <c r="I61" s="3">
        <f t="shared" si="4"/>
        <v>0</v>
      </c>
      <c r="J61" s="3">
        <f t="shared" si="3"/>
        <v>0</v>
      </c>
    </row>
    <row r="62" spans="3:10" ht="15">
      <c r="C62" s="2" t="s">
        <v>71</v>
      </c>
      <c r="D62" s="4" t="s">
        <v>281</v>
      </c>
      <c r="E62" s="79" t="s">
        <v>114</v>
      </c>
      <c r="F62" s="93" t="s">
        <v>2</v>
      </c>
      <c r="G62" s="2">
        <v>1</v>
      </c>
      <c r="H62" s="189"/>
      <c r="I62" s="3">
        <f t="shared" si="4"/>
        <v>0</v>
      </c>
      <c r="J62" s="3">
        <f>I62*1.21</f>
        <v>0</v>
      </c>
    </row>
    <row r="63" spans="3:10" ht="15">
      <c r="C63" s="2" t="s">
        <v>40</v>
      </c>
      <c r="D63" s="4" t="s">
        <v>280</v>
      </c>
      <c r="E63" s="79" t="s">
        <v>114</v>
      </c>
      <c r="F63" s="93" t="s">
        <v>2</v>
      </c>
      <c r="G63" s="2">
        <v>1</v>
      </c>
      <c r="H63" s="189"/>
      <c r="I63" s="3">
        <f t="shared" si="4"/>
        <v>0</v>
      </c>
      <c r="J63" s="3">
        <f t="shared" si="3"/>
        <v>0</v>
      </c>
    </row>
    <row r="64" spans="3:10" ht="15">
      <c r="C64" s="2" t="s">
        <v>21</v>
      </c>
      <c r="D64" s="4" t="s">
        <v>232</v>
      </c>
      <c r="E64" s="79" t="s">
        <v>114</v>
      </c>
      <c r="F64" s="93" t="s">
        <v>2</v>
      </c>
      <c r="G64" s="2">
        <v>1</v>
      </c>
      <c r="H64" s="189"/>
      <c r="I64" s="3">
        <f t="shared" si="4"/>
        <v>0</v>
      </c>
      <c r="J64" s="3">
        <f t="shared" si="3"/>
        <v>0</v>
      </c>
    </row>
    <row r="65" spans="3:10" ht="30">
      <c r="C65" s="2" t="s">
        <v>21</v>
      </c>
      <c r="D65" s="4" t="s">
        <v>233</v>
      </c>
      <c r="E65" s="79" t="s">
        <v>114</v>
      </c>
      <c r="F65" s="93" t="s">
        <v>2</v>
      </c>
      <c r="G65" s="2">
        <v>1</v>
      </c>
      <c r="H65" s="189"/>
      <c r="I65" s="3">
        <f t="shared" si="4"/>
        <v>0</v>
      </c>
      <c r="J65" s="3">
        <f t="shared" si="3"/>
        <v>0</v>
      </c>
    </row>
    <row r="66" spans="3:10" ht="15">
      <c r="C66" s="2" t="s">
        <v>21</v>
      </c>
      <c r="D66" s="4" t="s">
        <v>234</v>
      </c>
      <c r="E66" s="79" t="s">
        <v>114</v>
      </c>
      <c r="F66" s="93" t="s">
        <v>2</v>
      </c>
      <c r="G66" s="2">
        <v>1</v>
      </c>
      <c r="H66" s="189"/>
      <c r="I66" s="3">
        <f t="shared" si="4"/>
        <v>0</v>
      </c>
      <c r="J66" s="3">
        <f t="shared" si="3"/>
        <v>0</v>
      </c>
    </row>
    <row r="68" spans="3:10" ht="15">
      <c r="C68" s="124" t="s">
        <v>25</v>
      </c>
      <c r="D68" s="16" t="s">
        <v>26</v>
      </c>
      <c r="E68" s="80"/>
      <c r="F68" s="105"/>
      <c r="G68" s="5"/>
      <c r="I68" s="6">
        <f>SUM(I69:I71)</f>
        <v>0</v>
      </c>
      <c r="J68" s="6">
        <f>I68*1.21</f>
        <v>0</v>
      </c>
    </row>
    <row r="69" spans="3:10" ht="15">
      <c r="C69" s="116" t="s">
        <v>33</v>
      </c>
      <c r="D69" s="4" t="s">
        <v>133</v>
      </c>
      <c r="E69" s="79" t="s">
        <v>114</v>
      </c>
      <c r="F69" s="93" t="s">
        <v>2</v>
      </c>
      <c r="G69" s="2">
        <v>1</v>
      </c>
      <c r="H69" s="189"/>
      <c r="I69" s="3">
        <f>G69*H69</f>
        <v>0</v>
      </c>
      <c r="J69" s="3">
        <f>I69*1.21</f>
        <v>0</v>
      </c>
    </row>
    <row r="70" spans="3:10" ht="15">
      <c r="C70" s="116" t="s">
        <v>33</v>
      </c>
      <c r="D70" s="4" t="s">
        <v>134</v>
      </c>
      <c r="E70" s="79" t="s">
        <v>114</v>
      </c>
      <c r="F70" s="93" t="s">
        <v>2</v>
      </c>
      <c r="G70" s="2">
        <v>1</v>
      </c>
      <c r="H70" s="189"/>
      <c r="I70" s="3">
        <f>G70*H70</f>
        <v>0</v>
      </c>
      <c r="J70" s="3">
        <f>I70*1.21</f>
        <v>0</v>
      </c>
    </row>
    <row r="71" spans="3:10" ht="30">
      <c r="C71" s="116" t="s">
        <v>24</v>
      </c>
      <c r="D71" s="64" t="s">
        <v>113</v>
      </c>
      <c r="E71" s="79" t="s">
        <v>114</v>
      </c>
      <c r="F71" s="93" t="s">
        <v>2</v>
      </c>
      <c r="G71" s="2">
        <v>1</v>
      </c>
      <c r="H71" s="189"/>
      <c r="I71" s="3">
        <f>G71*H71</f>
        <v>0</v>
      </c>
      <c r="J71" s="3">
        <f>I71*1.21</f>
        <v>0</v>
      </c>
    </row>
    <row r="73" spans="3:10" ht="15">
      <c r="C73" s="124" t="s">
        <v>29</v>
      </c>
      <c r="D73" s="16" t="s">
        <v>27</v>
      </c>
      <c r="E73" s="80"/>
      <c r="F73" s="105"/>
      <c r="G73" s="5"/>
      <c r="I73" s="6">
        <f>SUM(I74:I75)</f>
        <v>0</v>
      </c>
      <c r="J73" s="6">
        <f>I73*1.21</f>
        <v>0</v>
      </c>
    </row>
    <row r="74" spans="3:10" ht="15">
      <c r="C74" s="116" t="s">
        <v>34</v>
      </c>
      <c r="D74" s="4" t="s">
        <v>74</v>
      </c>
      <c r="E74" s="79" t="s">
        <v>114</v>
      </c>
      <c r="F74" s="93" t="s">
        <v>2</v>
      </c>
      <c r="G74" s="2">
        <v>1</v>
      </c>
      <c r="H74" s="189"/>
      <c r="I74" s="3">
        <f>G74*H74</f>
        <v>0</v>
      </c>
      <c r="J74" s="3">
        <f>I74*1.21</f>
        <v>0</v>
      </c>
    </row>
    <row r="75" spans="3:10" s="182" customFormat="1" ht="30">
      <c r="C75" s="121" t="s">
        <v>28</v>
      </c>
      <c r="D75" s="64" t="s">
        <v>113</v>
      </c>
      <c r="E75" s="79" t="s">
        <v>114</v>
      </c>
      <c r="F75" s="98" t="s">
        <v>2</v>
      </c>
      <c r="G75" s="57">
        <v>1</v>
      </c>
      <c r="H75" s="189"/>
      <c r="I75" s="65">
        <f>G75*H75</f>
        <v>0</v>
      </c>
      <c r="J75" s="65">
        <f>I75*1.21</f>
        <v>0</v>
      </c>
    </row>
    <row r="76" spans="3:10" s="21" customFormat="1" ht="15">
      <c r="C76" s="128"/>
      <c r="D76" s="24"/>
      <c r="E76" s="82"/>
      <c r="F76" s="106"/>
      <c r="G76" s="23"/>
      <c r="H76" s="171"/>
      <c r="I76" s="25"/>
      <c r="J76" s="25"/>
    </row>
    <row r="77" spans="3:10" ht="15">
      <c r="C77" s="116"/>
      <c r="D77" s="4"/>
      <c r="E77" s="73"/>
      <c r="F77" s="93"/>
      <c r="G77" s="2"/>
      <c r="I77" s="3"/>
      <c r="J77" s="3"/>
    </row>
    <row r="78" spans="2:10" ht="17.25">
      <c r="B78" s="7" t="s">
        <v>73</v>
      </c>
      <c r="C78" s="118" t="s">
        <v>72</v>
      </c>
      <c r="D78" s="4" t="s">
        <v>32</v>
      </c>
      <c r="E78" s="73"/>
      <c r="F78" s="93" t="s">
        <v>9</v>
      </c>
      <c r="G78" s="2">
        <v>8</v>
      </c>
      <c r="H78" s="169">
        <f>I80+I88+I93+I101+I106+I114+I119+I123</f>
        <v>0</v>
      </c>
      <c r="I78" s="6">
        <f>G78*H78</f>
        <v>0</v>
      </c>
      <c r="J78" s="6">
        <f>I78*1.21</f>
        <v>0</v>
      </c>
    </row>
    <row r="80" spans="2:10" ht="15">
      <c r="B80" s="8"/>
      <c r="C80" s="124" t="s">
        <v>4</v>
      </c>
      <c r="D80" s="16" t="s">
        <v>5</v>
      </c>
      <c r="E80" s="80"/>
      <c r="F80" s="105"/>
      <c r="G80" s="5"/>
      <c r="I80" s="6">
        <f>SUM(I81:I86)</f>
        <v>0</v>
      </c>
      <c r="J80" s="6">
        <f>I80*1.21</f>
        <v>0</v>
      </c>
    </row>
    <row r="81" spans="3:10" ht="15">
      <c r="C81" s="116" t="s">
        <v>49</v>
      </c>
      <c r="D81" s="4" t="s">
        <v>198</v>
      </c>
      <c r="E81" s="79" t="s">
        <v>114</v>
      </c>
      <c r="F81" s="93" t="s">
        <v>0</v>
      </c>
      <c r="G81" s="2">
        <v>2.24</v>
      </c>
      <c r="H81" s="189"/>
      <c r="I81" s="3">
        <f aca="true" t="shared" si="5" ref="I81:I86">G81*H81</f>
        <v>0</v>
      </c>
      <c r="J81" s="3">
        <f aca="true" t="shared" si="6" ref="J81:J86">I81*1.21</f>
        <v>0</v>
      </c>
    </row>
    <row r="82" spans="2:10" ht="30">
      <c r="B82" s="9"/>
      <c r="C82" s="116" t="s">
        <v>1</v>
      </c>
      <c r="D82" s="4" t="s">
        <v>451</v>
      </c>
      <c r="E82" s="79" t="s">
        <v>114</v>
      </c>
      <c r="F82" s="93" t="s">
        <v>0</v>
      </c>
      <c r="G82" s="2">
        <v>2.24</v>
      </c>
      <c r="H82" s="189"/>
      <c r="I82" s="3">
        <f t="shared" si="5"/>
        <v>0</v>
      </c>
      <c r="J82" s="3">
        <f t="shared" si="6"/>
        <v>0</v>
      </c>
    </row>
    <row r="83" spans="2:10" ht="15">
      <c r="B83" s="9"/>
      <c r="C83" s="116" t="s">
        <v>50</v>
      </c>
      <c r="D83" s="4" t="s">
        <v>118</v>
      </c>
      <c r="E83" s="79" t="s">
        <v>114</v>
      </c>
      <c r="F83" s="93" t="s">
        <v>2</v>
      </c>
      <c r="G83" s="2">
        <v>1</v>
      </c>
      <c r="H83" s="189"/>
      <c r="I83" s="3">
        <f t="shared" si="5"/>
        <v>0</v>
      </c>
      <c r="J83" s="3">
        <f t="shared" si="6"/>
        <v>0</v>
      </c>
    </row>
    <row r="84" spans="2:10" ht="15">
      <c r="B84" s="9"/>
      <c r="C84" s="116" t="s">
        <v>50</v>
      </c>
      <c r="D84" s="4" t="s">
        <v>119</v>
      </c>
      <c r="E84" s="79" t="s">
        <v>114</v>
      </c>
      <c r="F84" s="93" t="s">
        <v>2</v>
      </c>
      <c r="G84" s="2">
        <v>1</v>
      </c>
      <c r="H84" s="189"/>
      <c r="I84" s="3">
        <f t="shared" si="5"/>
        <v>0</v>
      </c>
      <c r="J84" s="3">
        <f t="shared" si="6"/>
        <v>0</v>
      </c>
    </row>
    <row r="85" spans="2:10" ht="15">
      <c r="B85" s="9"/>
      <c r="C85" s="116" t="s">
        <v>50</v>
      </c>
      <c r="D85" s="4" t="s">
        <v>120</v>
      </c>
      <c r="E85" s="79" t="s">
        <v>114</v>
      </c>
      <c r="F85" s="93" t="s">
        <v>2</v>
      </c>
      <c r="G85" s="2">
        <v>1</v>
      </c>
      <c r="H85" s="189"/>
      <c r="I85" s="3">
        <f t="shared" si="5"/>
        <v>0</v>
      </c>
      <c r="J85" s="3">
        <f t="shared" si="6"/>
        <v>0</v>
      </c>
    </row>
    <row r="86" spans="2:10" ht="30">
      <c r="B86" s="11"/>
      <c r="C86" s="116" t="s">
        <v>3</v>
      </c>
      <c r="D86" s="64" t="s">
        <v>113</v>
      </c>
      <c r="E86" s="79" t="s">
        <v>114</v>
      </c>
      <c r="F86" s="93" t="s">
        <v>2</v>
      </c>
      <c r="G86" s="2">
        <v>1</v>
      </c>
      <c r="H86" s="189"/>
      <c r="I86" s="3">
        <f t="shared" si="5"/>
        <v>0</v>
      </c>
      <c r="J86" s="3">
        <f t="shared" si="6"/>
        <v>0</v>
      </c>
    </row>
    <row r="87" spans="3:10" ht="15">
      <c r="C87" s="116"/>
      <c r="D87" s="4"/>
      <c r="E87" s="73"/>
      <c r="F87" s="93"/>
      <c r="G87" s="2"/>
      <c r="I87" s="2"/>
      <c r="J87" s="2"/>
    </row>
    <row r="88" spans="2:10" ht="15">
      <c r="B88" s="26"/>
      <c r="C88" s="124" t="s">
        <v>7</v>
      </c>
      <c r="D88" s="16" t="s">
        <v>8</v>
      </c>
      <c r="E88" s="80"/>
      <c r="F88" s="105"/>
      <c r="G88" s="5"/>
      <c r="I88" s="6">
        <f>SUM(I89:I91)</f>
        <v>0</v>
      </c>
      <c r="J88" s="6">
        <f>I88*1.21</f>
        <v>0</v>
      </c>
    </row>
    <row r="89" spans="2:10" ht="15">
      <c r="B89" s="22"/>
      <c r="C89" s="116" t="s">
        <v>122</v>
      </c>
      <c r="D89" s="4" t="s">
        <v>121</v>
      </c>
      <c r="E89" s="79" t="s">
        <v>114</v>
      </c>
      <c r="F89" s="93" t="s">
        <v>2</v>
      </c>
      <c r="G89" s="2">
        <v>1</v>
      </c>
      <c r="H89" s="189"/>
      <c r="I89" s="3">
        <f>G89*H89</f>
        <v>0</v>
      </c>
      <c r="J89" s="3">
        <f>I89*1.21</f>
        <v>0</v>
      </c>
    </row>
    <row r="90" spans="2:10" ht="15">
      <c r="B90" s="22"/>
      <c r="C90" s="116" t="s">
        <v>6</v>
      </c>
      <c r="D90" s="4" t="s">
        <v>432</v>
      </c>
      <c r="E90" s="79" t="s">
        <v>114</v>
      </c>
      <c r="F90" s="93" t="s">
        <v>0</v>
      </c>
      <c r="G90" s="2">
        <v>0.64</v>
      </c>
      <c r="H90" s="189"/>
      <c r="I90" s="3">
        <f>G90*H90</f>
        <v>0</v>
      </c>
      <c r="J90" s="3">
        <f>I90*1.21</f>
        <v>0</v>
      </c>
    </row>
    <row r="91" spans="2:10" ht="30">
      <c r="B91" s="22"/>
      <c r="C91" s="116" t="s">
        <v>56</v>
      </c>
      <c r="D91" s="64" t="s">
        <v>113</v>
      </c>
      <c r="E91" s="79" t="s">
        <v>114</v>
      </c>
      <c r="F91" s="93" t="s">
        <v>2</v>
      </c>
      <c r="G91" s="2">
        <v>1</v>
      </c>
      <c r="H91" s="189"/>
      <c r="I91" s="3">
        <f>G91*H91</f>
        <v>0</v>
      </c>
      <c r="J91" s="3">
        <f>I91*1.21</f>
        <v>0</v>
      </c>
    </row>
    <row r="92" spans="2:10" ht="15">
      <c r="B92" s="22"/>
      <c r="C92" s="127"/>
      <c r="D92" s="30"/>
      <c r="E92" s="83"/>
      <c r="F92" s="104"/>
      <c r="G92" s="29"/>
      <c r="I92" s="31"/>
      <c r="J92" s="31"/>
    </row>
    <row r="93" spans="3:10" s="29" customFormat="1" ht="15">
      <c r="C93" s="124" t="s">
        <v>14</v>
      </c>
      <c r="D93" s="16" t="s">
        <v>59</v>
      </c>
      <c r="E93" s="80"/>
      <c r="F93" s="93"/>
      <c r="G93" s="2"/>
      <c r="H93" s="169"/>
      <c r="I93" s="6">
        <f>SUM(I94:I99)</f>
        <v>0</v>
      </c>
      <c r="J93" s="6">
        <f>I93*1.21</f>
        <v>0</v>
      </c>
    </row>
    <row r="94" spans="3:10" s="29" customFormat="1" ht="15">
      <c r="C94" s="116" t="s">
        <v>58</v>
      </c>
      <c r="D94" s="4" t="s">
        <v>204</v>
      </c>
      <c r="E94" s="79" t="s">
        <v>114</v>
      </c>
      <c r="F94" s="93" t="s">
        <v>9</v>
      </c>
      <c r="G94" s="2">
        <v>1</v>
      </c>
      <c r="H94" s="189"/>
      <c r="I94" s="3">
        <f aca="true" t="shared" si="7" ref="I94:I99">G94*H94</f>
        <v>0</v>
      </c>
      <c r="J94" s="3">
        <f aca="true" t="shared" si="8" ref="J94:J99">I94*1.21</f>
        <v>0</v>
      </c>
    </row>
    <row r="95" spans="3:10" s="29" customFormat="1" ht="15">
      <c r="C95" s="116" t="s">
        <v>10</v>
      </c>
      <c r="D95" s="4" t="s">
        <v>154</v>
      </c>
      <c r="E95" s="79" t="s">
        <v>114</v>
      </c>
      <c r="F95" s="93" t="s">
        <v>9</v>
      </c>
      <c r="G95" s="2">
        <v>1</v>
      </c>
      <c r="H95" s="189"/>
      <c r="I95" s="3">
        <f t="shared" si="7"/>
        <v>0</v>
      </c>
      <c r="J95" s="3">
        <f t="shared" si="8"/>
        <v>0</v>
      </c>
    </row>
    <row r="96" spans="3:10" s="29" customFormat="1" ht="15">
      <c r="C96" s="116" t="s">
        <v>11</v>
      </c>
      <c r="D96" s="4" t="s">
        <v>135</v>
      </c>
      <c r="E96" s="79" t="s">
        <v>114</v>
      </c>
      <c r="F96" s="93" t="s">
        <v>9</v>
      </c>
      <c r="G96" s="2">
        <v>1</v>
      </c>
      <c r="H96" s="189"/>
      <c r="I96" s="3">
        <f t="shared" si="7"/>
        <v>0</v>
      </c>
      <c r="J96" s="3">
        <f t="shared" si="8"/>
        <v>0</v>
      </c>
    </row>
    <row r="97" spans="3:10" s="29" customFormat="1" ht="15">
      <c r="C97" s="116" t="s">
        <v>11</v>
      </c>
      <c r="D97" s="4" t="s">
        <v>205</v>
      </c>
      <c r="E97" s="79" t="s">
        <v>114</v>
      </c>
      <c r="F97" s="93" t="s">
        <v>9</v>
      </c>
      <c r="G97" s="2">
        <v>1</v>
      </c>
      <c r="H97" s="189"/>
      <c r="I97" s="3">
        <f t="shared" si="7"/>
        <v>0</v>
      </c>
      <c r="J97" s="3">
        <f t="shared" si="8"/>
        <v>0</v>
      </c>
    </row>
    <row r="98" spans="3:10" s="29" customFormat="1" ht="15">
      <c r="C98" s="116" t="s">
        <v>11</v>
      </c>
      <c r="D98" s="4" t="s">
        <v>136</v>
      </c>
      <c r="E98" s="79" t="s">
        <v>114</v>
      </c>
      <c r="F98" s="93" t="s">
        <v>9</v>
      </c>
      <c r="G98" s="2">
        <v>1</v>
      </c>
      <c r="H98" s="189"/>
      <c r="I98" s="3">
        <f t="shared" si="7"/>
        <v>0</v>
      </c>
      <c r="J98" s="3">
        <f t="shared" si="8"/>
        <v>0</v>
      </c>
    </row>
    <row r="99" spans="3:10" s="29" customFormat="1" ht="30">
      <c r="C99" s="116" t="s">
        <v>13</v>
      </c>
      <c r="D99" s="64" t="s">
        <v>113</v>
      </c>
      <c r="E99" s="79" t="s">
        <v>114</v>
      </c>
      <c r="F99" s="93" t="s">
        <v>9</v>
      </c>
      <c r="G99" s="2">
        <v>1</v>
      </c>
      <c r="H99" s="189"/>
      <c r="I99" s="3">
        <f t="shared" si="7"/>
        <v>0</v>
      </c>
      <c r="J99" s="3">
        <f t="shared" si="8"/>
        <v>0</v>
      </c>
    </row>
    <row r="100" spans="3:10" ht="15">
      <c r="C100" s="129"/>
      <c r="D100" s="17"/>
      <c r="E100" s="84"/>
      <c r="F100" s="84"/>
      <c r="G100" s="17"/>
      <c r="H100" s="175"/>
      <c r="I100" s="17"/>
      <c r="J100" s="17"/>
    </row>
    <row r="101" spans="3:10" ht="15">
      <c r="C101" s="124" t="s">
        <v>16</v>
      </c>
      <c r="D101" s="16" t="s">
        <v>17</v>
      </c>
      <c r="E101" s="80"/>
      <c r="F101" s="107"/>
      <c r="G101" s="3"/>
      <c r="I101" s="6">
        <f>SUM(I102:I104)</f>
        <v>0</v>
      </c>
      <c r="J101" s="6">
        <f>I101*1.21</f>
        <v>0</v>
      </c>
    </row>
    <row r="102" spans="3:10" ht="15">
      <c r="C102" s="116" t="s">
        <v>70</v>
      </c>
      <c r="D102" s="4" t="s">
        <v>123</v>
      </c>
      <c r="E102" s="79" t="s">
        <v>114</v>
      </c>
      <c r="F102" s="102" t="s">
        <v>9</v>
      </c>
      <c r="G102" s="4">
        <v>4</v>
      </c>
      <c r="H102" s="190"/>
      <c r="I102" s="4">
        <f>G102*H102</f>
        <v>0</v>
      </c>
      <c r="J102" s="3">
        <f>I102*1.21</f>
        <v>0</v>
      </c>
    </row>
    <row r="103" spans="3:10" ht="15">
      <c r="C103" s="125" t="s">
        <v>60</v>
      </c>
      <c r="D103" s="4" t="s">
        <v>138</v>
      </c>
      <c r="E103" s="79" t="s">
        <v>114</v>
      </c>
      <c r="F103" s="93" t="s">
        <v>9</v>
      </c>
      <c r="G103" s="2">
        <v>1</v>
      </c>
      <c r="H103" s="189"/>
      <c r="I103" s="3">
        <f>G103*H103</f>
        <v>0</v>
      </c>
      <c r="J103" s="3">
        <f>I103*1.21</f>
        <v>0</v>
      </c>
    </row>
    <row r="104" spans="3:10" ht="30">
      <c r="C104" s="125" t="s">
        <v>137</v>
      </c>
      <c r="D104" s="64" t="s">
        <v>113</v>
      </c>
      <c r="E104" s="79" t="s">
        <v>114</v>
      </c>
      <c r="F104" s="102" t="s">
        <v>2</v>
      </c>
      <c r="G104" s="4">
        <v>1</v>
      </c>
      <c r="H104" s="190"/>
      <c r="I104" s="4">
        <f>G104*H104</f>
        <v>0</v>
      </c>
      <c r="J104" s="3">
        <f>I104*1.21</f>
        <v>0</v>
      </c>
    </row>
    <row r="105" spans="3:10" ht="15">
      <c r="C105" s="127"/>
      <c r="D105" s="30"/>
      <c r="E105" s="83"/>
      <c r="F105" s="104"/>
      <c r="G105" s="29"/>
      <c r="I105" s="29"/>
      <c r="J105" s="29"/>
    </row>
    <row r="106" spans="3:10" ht="15">
      <c r="C106" s="124" t="s">
        <v>22</v>
      </c>
      <c r="D106" s="16" t="s">
        <v>23</v>
      </c>
      <c r="E106" s="80"/>
      <c r="F106" s="105"/>
      <c r="G106" s="5"/>
      <c r="I106" s="6">
        <f>SUM(I107:I112)</f>
        <v>0</v>
      </c>
      <c r="J106" s="6">
        <f>I106*1.21</f>
        <v>0</v>
      </c>
    </row>
    <row r="107" spans="3:10" ht="15">
      <c r="C107" s="2" t="s">
        <v>71</v>
      </c>
      <c r="D107" s="4" t="s">
        <v>279</v>
      </c>
      <c r="E107" s="79" t="s">
        <v>114</v>
      </c>
      <c r="F107" s="93" t="s">
        <v>76</v>
      </c>
      <c r="G107" s="2">
        <v>3</v>
      </c>
      <c r="H107" s="189"/>
      <c r="I107" s="3">
        <f aca="true" t="shared" si="9" ref="I107:I112">G107*H107</f>
        <v>0</v>
      </c>
      <c r="J107" s="3">
        <f aca="true" t="shared" si="10" ref="J107:J112">I107*1.21</f>
        <v>0</v>
      </c>
    </row>
    <row r="108" spans="3:10" ht="15">
      <c r="C108" s="2" t="s">
        <v>71</v>
      </c>
      <c r="D108" s="4" t="s">
        <v>229</v>
      </c>
      <c r="E108" s="79" t="s">
        <v>114</v>
      </c>
      <c r="F108" s="93" t="s">
        <v>2</v>
      </c>
      <c r="G108" s="2">
        <v>1</v>
      </c>
      <c r="H108" s="189"/>
      <c r="I108" s="3">
        <f t="shared" si="9"/>
        <v>0</v>
      </c>
      <c r="J108" s="3">
        <f t="shared" si="10"/>
        <v>0</v>
      </c>
    </row>
    <row r="109" spans="3:10" ht="15">
      <c r="C109" s="2" t="s">
        <v>40</v>
      </c>
      <c r="D109" s="4" t="s">
        <v>280</v>
      </c>
      <c r="E109" s="79" t="s">
        <v>114</v>
      </c>
      <c r="F109" s="93" t="s">
        <v>2</v>
      </c>
      <c r="G109" s="2">
        <v>1</v>
      </c>
      <c r="H109" s="189"/>
      <c r="I109" s="3">
        <f t="shared" si="9"/>
        <v>0</v>
      </c>
      <c r="J109" s="3">
        <f t="shared" si="10"/>
        <v>0</v>
      </c>
    </row>
    <row r="110" spans="3:10" ht="15">
      <c r="C110" s="2" t="s">
        <v>21</v>
      </c>
      <c r="D110" s="4" t="s">
        <v>232</v>
      </c>
      <c r="E110" s="79" t="s">
        <v>114</v>
      </c>
      <c r="F110" s="93" t="s">
        <v>2</v>
      </c>
      <c r="G110" s="2">
        <v>1</v>
      </c>
      <c r="H110" s="189"/>
      <c r="I110" s="3">
        <f t="shared" si="9"/>
        <v>0</v>
      </c>
      <c r="J110" s="3">
        <f t="shared" si="10"/>
        <v>0</v>
      </c>
    </row>
    <row r="111" spans="3:10" ht="30">
      <c r="C111" s="2" t="s">
        <v>21</v>
      </c>
      <c r="D111" s="4" t="s">
        <v>233</v>
      </c>
      <c r="E111" s="79" t="s">
        <v>114</v>
      </c>
      <c r="F111" s="93" t="s">
        <v>2</v>
      </c>
      <c r="G111" s="2">
        <v>1</v>
      </c>
      <c r="H111" s="189"/>
      <c r="I111" s="3">
        <f t="shared" si="9"/>
        <v>0</v>
      </c>
      <c r="J111" s="3">
        <f t="shared" si="10"/>
        <v>0</v>
      </c>
    </row>
    <row r="112" spans="3:10" ht="15">
      <c r="C112" s="2" t="s">
        <v>21</v>
      </c>
      <c r="D112" s="4" t="s">
        <v>234</v>
      </c>
      <c r="E112" s="79" t="s">
        <v>114</v>
      </c>
      <c r="F112" s="93" t="s">
        <v>2</v>
      </c>
      <c r="G112" s="2">
        <v>1</v>
      </c>
      <c r="H112" s="189"/>
      <c r="I112" s="3">
        <f t="shared" si="9"/>
        <v>0</v>
      </c>
      <c r="J112" s="3">
        <f t="shared" si="10"/>
        <v>0</v>
      </c>
    </row>
    <row r="113" spans="3:10" ht="15">
      <c r="C113" s="127"/>
      <c r="D113" s="30"/>
      <c r="E113" s="83"/>
      <c r="F113" s="104"/>
      <c r="G113" s="29"/>
      <c r="I113" s="29"/>
      <c r="J113" s="29"/>
    </row>
    <row r="114" spans="3:10" ht="15">
      <c r="C114" s="124" t="s">
        <v>25</v>
      </c>
      <c r="D114" s="16" t="s">
        <v>26</v>
      </c>
      <c r="E114" s="80"/>
      <c r="F114" s="105"/>
      <c r="G114" s="5"/>
      <c r="I114" s="6">
        <f>SUM(I115:I117)</f>
        <v>0</v>
      </c>
      <c r="J114" s="6">
        <f>I114*1.21</f>
        <v>0</v>
      </c>
    </row>
    <row r="115" spans="3:10" ht="15">
      <c r="C115" s="116" t="s">
        <v>33</v>
      </c>
      <c r="D115" s="4" t="s">
        <v>139</v>
      </c>
      <c r="E115" s="79" t="s">
        <v>114</v>
      </c>
      <c r="F115" s="93" t="s">
        <v>2</v>
      </c>
      <c r="G115" s="2">
        <v>1</v>
      </c>
      <c r="H115" s="189"/>
      <c r="I115" s="3">
        <f>G115*H115</f>
        <v>0</v>
      </c>
      <c r="J115" s="3">
        <f>I115*1.21</f>
        <v>0</v>
      </c>
    </row>
    <row r="116" spans="3:10" ht="15">
      <c r="C116" s="116" t="s">
        <v>33</v>
      </c>
      <c r="D116" s="4" t="s">
        <v>140</v>
      </c>
      <c r="E116" s="79" t="s">
        <v>114</v>
      </c>
      <c r="F116" s="93" t="s">
        <v>2</v>
      </c>
      <c r="G116" s="2">
        <v>1</v>
      </c>
      <c r="H116" s="189"/>
      <c r="I116" s="3">
        <f>G116*H116</f>
        <v>0</v>
      </c>
      <c r="J116" s="3">
        <f>I116*1.21</f>
        <v>0</v>
      </c>
    </row>
    <row r="117" spans="3:10" ht="30">
      <c r="C117" s="116" t="s">
        <v>24</v>
      </c>
      <c r="D117" s="64" t="s">
        <v>113</v>
      </c>
      <c r="E117" s="79" t="s">
        <v>114</v>
      </c>
      <c r="F117" s="93" t="s">
        <v>2</v>
      </c>
      <c r="G117" s="2">
        <v>1</v>
      </c>
      <c r="H117" s="189"/>
      <c r="I117" s="3">
        <f>G117*H117</f>
        <v>0</v>
      </c>
      <c r="J117" s="3">
        <f>I117*1.21</f>
        <v>0</v>
      </c>
    </row>
    <row r="118" spans="3:10" ht="15">
      <c r="C118" s="127"/>
      <c r="D118" s="30"/>
      <c r="E118" s="83"/>
      <c r="F118" s="104"/>
      <c r="G118" s="29"/>
      <c r="I118" s="29"/>
      <c r="J118" s="29"/>
    </row>
    <row r="119" spans="3:10" ht="15">
      <c r="C119" s="124" t="s">
        <v>29</v>
      </c>
      <c r="D119" s="16" t="s">
        <v>27</v>
      </c>
      <c r="E119" s="80"/>
      <c r="F119" s="105"/>
      <c r="G119" s="5"/>
      <c r="I119" s="6">
        <f>SUM(I120:I121)</f>
        <v>0</v>
      </c>
      <c r="J119" s="6">
        <f>I119*1.21</f>
        <v>0</v>
      </c>
    </row>
    <row r="120" spans="3:10" ht="15">
      <c r="C120" s="116" t="s">
        <v>34</v>
      </c>
      <c r="D120" s="4" t="s">
        <v>74</v>
      </c>
      <c r="E120" s="79" t="s">
        <v>114</v>
      </c>
      <c r="F120" s="93" t="s">
        <v>2</v>
      </c>
      <c r="G120" s="2">
        <v>1</v>
      </c>
      <c r="H120" s="189"/>
      <c r="I120" s="3">
        <f>G120*H120</f>
        <v>0</v>
      </c>
      <c r="J120" s="3">
        <f>I120*1.21</f>
        <v>0</v>
      </c>
    </row>
    <row r="121" spans="3:10" ht="30">
      <c r="C121" s="116" t="s">
        <v>28</v>
      </c>
      <c r="D121" s="64" t="s">
        <v>113</v>
      </c>
      <c r="E121" s="79" t="s">
        <v>114</v>
      </c>
      <c r="F121" s="93" t="s">
        <v>2</v>
      </c>
      <c r="G121" s="2">
        <v>1</v>
      </c>
      <c r="H121" s="189"/>
      <c r="I121" s="3">
        <f>G121*H121</f>
        <v>0</v>
      </c>
      <c r="J121" s="3">
        <f>I121*1.21</f>
        <v>0</v>
      </c>
    </row>
    <row r="122" spans="3:10" ht="15">
      <c r="C122" s="127"/>
      <c r="D122" s="30"/>
      <c r="E122" s="83"/>
      <c r="F122" s="104"/>
      <c r="G122" s="29"/>
      <c r="I122" s="29"/>
      <c r="J122" s="29"/>
    </row>
    <row r="123" spans="3:10" ht="15">
      <c r="C123" s="124"/>
      <c r="D123" s="16"/>
      <c r="E123" s="80"/>
      <c r="F123" s="105"/>
      <c r="G123" s="5"/>
      <c r="I123" s="6"/>
      <c r="J123" s="6"/>
    </row>
    <row r="124" spans="3:10" ht="15">
      <c r="C124" s="116"/>
      <c r="D124" s="4"/>
      <c r="E124" s="79"/>
      <c r="F124" s="93"/>
      <c r="G124" s="2"/>
      <c r="I124" s="3"/>
      <c r="J124" s="3"/>
    </row>
    <row r="125" spans="3:10" ht="15">
      <c r="C125" s="116"/>
      <c r="D125" s="64"/>
      <c r="E125" s="79"/>
      <c r="F125" s="93"/>
      <c r="G125" s="2"/>
      <c r="I125" s="3"/>
      <c r="J125" s="3"/>
    </row>
    <row r="127" spans="3:8" s="21" customFormat="1" ht="15">
      <c r="C127" s="119"/>
      <c r="D127" s="27"/>
      <c r="E127" s="76"/>
      <c r="F127" s="97"/>
      <c r="H127" s="171"/>
    </row>
    <row r="129" spans="2:10" ht="17.25">
      <c r="B129" s="7" t="s">
        <v>75</v>
      </c>
      <c r="C129" s="118" t="s">
        <v>72</v>
      </c>
      <c r="D129" s="4" t="s">
        <v>32</v>
      </c>
      <c r="E129" s="73"/>
      <c r="F129" s="93" t="s">
        <v>9</v>
      </c>
      <c r="G129" s="2">
        <v>7</v>
      </c>
      <c r="H129" s="169">
        <f>I131+I139+I145+I149+I157+I162+I166</f>
        <v>0</v>
      </c>
      <c r="I129" s="6">
        <f>G129*H129</f>
        <v>0</v>
      </c>
      <c r="J129" s="6">
        <f>I129*1.21</f>
        <v>0</v>
      </c>
    </row>
    <row r="130" spans="2:10" ht="15">
      <c r="B130" s="29"/>
      <c r="C130" s="127"/>
      <c r="D130" s="30"/>
      <c r="E130" s="83"/>
      <c r="F130" s="104"/>
      <c r="G130" s="29"/>
      <c r="I130" s="29"/>
      <c r="J130" s="29"/>
    </row>
    <row r="131" spans="2:10" ht="15">
      <c r="B131" s="34"/>
      <c r="C131" s="124" t="s">
        <v>4</v>
      </c>
      <c r="D131" s="16" t="s">
        <v>5</v>
      </c>
      <c r="E131" s="80"/>
      <c r="F131" s="105"/>
      <c r="G131" s="5"/>
      <c r="I131" s="6">
        <f>SUM(I132:I137)</f>
        <v>0</v>
      </c>
      <c r="J131" s="6">
        <f>I131*1.21</f>
        <v>0</v>
      </c>
    </row>
    <row r="132" spans="2:10" ht="15">
      <c r="B132" s="29"/>
      <c r="C132" s="116" t="s">
        <v>49</v>
      </c>
      <c r="D132" s="4" t="s">
        <v>198</v>
      </c>
      <c r="E132" s="79" t="s">
        <v>114</v>
      </c>
      <c r="F132" s="93" t="s">
        <v>0</v>
      </c>
      <c r="G132" s="2">
        <v>1.53</v>
      </c>
      <c r="H132" s="189"/>
      <c r="I132" s="3">
        <f aca="true" t="shared" si="11" ref="I132:I137">G132*H132</f>
        <v>0</v>
      </c>
      <c r="J132" s="3">
        <f aca="true" t="shared" si="12" ref="J132:J137">I132*1.21</f>
        <v>0</v>
      </c>
    </row>
    <row r="133" spans="2:10" ht="30">
      <c r="B133" s="29"/>
      <c r="C133" s="116" t="s">
        <v>1</v>
      </c>
      <c r="D133" s="4" t="s">
        <v>451</v>
      </c>
      <c r="E133" s="79" t="s">
        <v>114</v>
      </c>
      <c r="F133" s="93" t="s">
        <v>0</v>
      </c>
      <c r="G133" s="2">
        <v>1.53</v>
      </c>
      <c r="H133" s="189"/>
      <c r="I133" s="3">
        <f t="shared" si="11"/>
        <v>0</v>
      </c>
      <c r="J133" s="3">
        <f t="shared" si="12"/>
        <v>0</v>
      </c>
    </row>
    <row r="134" spans="2:10" ht="15">
      <c r="B134" s="29"/>
      <c r="C134" s="116" t="s">
        <v>50</v>
      </c>
      <c r="D134" s="4" t="s">
        <v>118</v>
      </c>
      <c r="E134" s="79" t="s">
        <v>114</v>
      </c>
      <c r="F134" s="93" t="s">
        <v>2</v>
      </c>
      <c r="G134" s="2">
        <v>1</v>
      </c>
      <c r="H134" s="189"/>
      <c r="I134" s="3">
        <f t="shared" si="11"/>
        <v>0</v>
      </c>
      <c r="J134" s="3">
        <f t="shared" si="12"/>
        <v>0</v>
      </c>
    </row>
    <row r="135" spans="2:10" ht="15">
      <c r="B135" s="29"/>
      <c r="C135" s="116" t="s">
        <v>50</v>
      </c>
      <c r="D135" s="4" t="s">
        <v>119</v>
      </c>
      <c r="E135" s="79" t="s">
        <v>114</v>
      </c>
      <c r="F135" s="93" t="s">
        <v>2</v>
      </c>
      <c r="G135" s="2">
        <v>1</v>
      </c>
      <c r="H135" s="189"/>
      <c r="I135" s="3">
        <f t="shared" si="11"/>
        <v>0</v>
      </c>
      <c r="J135" s="3">
        <f t="shared" si="12"/>
        <v>0</v>
      </c>
    </row>
    <row r="136" spans="2:10" ht="15">
      <c r="B136" s="29"/>
      <c r="C136" s="116" t="s">
        <v>50</v>
      </c>
      <c r="D136" s="4" t="s">
        <v>120</v>
      </c>
      <c r="E136" s="79" t="s">
        <v>114</v>
      </c>
      <c r="F136" s="93" t="s">
        <v>2</v>
      </c>
      <c r="G136" s="2">
        <v>1</v>
      </c>
      <c r="H136" s="189"/>
      <c r="I136" s="3">
        <f t="shared" si="11"/>
        <v>0</v>
      </c>
      <c r="J136" s="3">
        <f t="shared" si="12"/>
        <v>0</v>
      </c>
    </row>
    <row r="137" spans="2:10" ht="30">
      <c r="B137" s="28"/>
      <c r="C137" s="116" t="s">
        <v>3</v>
      </c>
      <c r="D137" s="64" t="s">
        <v>113</v>
      </c>
      <c r="E137" s="79" t="s">
        <v>114</v>
      </c>
      <c r="F137" s="93" t="s">
        <v>2</v>
      </c>
      <c r="G137" s="2">
        <v>1</v>
      </c>
      <c r="H137" s="189"/>
      <c r="I137" s="3">
        <f t="shared" si="11"/>
        <v>0</v>
      </c>
      <c r="J137" s="3">
        <f t="shared" si="12"/>
        <v>0</v>
      </c>
    </row>
    <row r="138" spans="2:10" ht="15">
      <c r="B138" s="29"/>
      <c r="C138" s="127"/>
      <c r="D138" s="30"/>
      <c r="E138" s="83"/>
      <c r="F138" s="104"/>
      <c r="G138" s="29"/>
      <c r="I138" s="31"/>
      <c r="J138" s="31"/>
    </row>
    <row r="139" spans="2:10" ht="15">
      <c r="B139" s="29"/>
      <c r="C139" s="124" t="s">
        <v>14</v>
      </c>
      <c r="D139" s="16" t="s">
        <v>59</v>
      </c>
      <c r="E139" s="80"/>
      <c r="F139" s="105"/>
      <c r="G139" s="5"/>
      <c r="I139" s="6">
        <f>SUM(I140:I143)</f>
        <v>0</v>
      </c>
      <c r="J139" s="6">
        <f>I139*1.21</f>
        <v>0</v>
      </c>
    </row>
    <row r="140" spans="2:10" ht="15">
      <c r="B140" s="29"/>
      <c r="C140" s="116" t="s">
        <v>58</v>
      </c>
      <c r="D140" s="14" t="s">
        <v>142</v>
      </c>
      <c r="E140" s="79" t="s">
        <v>114</v>
      </c>
      <c r="F140" s="93" t="s">
        <v>9</v>
      </c>
      <c r="G140" s="2">
        <v>2</v>
      </c>
      <c r="H140" s="189"/>
      <c r="I140" s="3">
        <f>G140*H140</f>
        <v>0</v>
      </c>
      <c r="J140" s="3">
        <f>I140*1.21</f>
        <v>0</v>
      </c>
    </row>
    <row r="141" spans="2:10" ht="15">
      <c r="B141" s="29"/>
      <c r="C141" s="116" t="s">
        <v>10</v>
      </c>
      <c r="D141" s="4" t="s">
        <v>143</v>
      </c>
      <c r="E141" s="79" t="s">
        <v>114</v>
      </c>
      <c r="F141" s="93" t="s">
        <v>9</v>
      </c>
      <c r="G141" s="2">
        <v>1</v>
      </c>
      <c r="H141" s="189"/>
      <c r="I141" s="3">
        <f>G141*H141</f>
        <v>0</v>
      </c>
      <c r="J141" s="3">
        <f>I141*1.21</f>
        <v>0</v>
      </c>
    </row>
    <row r="142" spans="2:10" ht="15">
      <c r="B142" s="29"/>
      <c r="C142" s="116" t="s">
        <v>11</v>
      </c>
      <c r="D142" s="4" t="s">
        <v>141</v>
      </c>
      <c r="E142" s="79" t="s">
        <v>114</v>
      </c>
      <c r="F142" s="93" t="s">
        <v>9</v>
      </c>
      <c r="G142" s="2">
        <v>1</v>
      </c>
      <c r="H142" s="189"/>
      <c r="I142" s="3">
        <f>G142*H142</f>
        <v>0</v>
      </c>
      <c r="J142" s="3">
        <f>I142*1.21</f>
        <v>0</v>
      </c>
    </row>
    <row r="143" spans="2:10" ht="30">
      <c r="B143" s="29"/>
      <c r="C143" s="116" t="s">
        <v>13</v>
      </c>
      <c r="D143" s="64" t="s">
        <v>113</v>
      </c>
      <c r="E143" s="79" t="s">
        <v>114</v>
      </c>
      <c r="F143" s="93" t="s">
        <v>9</v>
      </c>
      <c r="G143" s="2">
        <v>1</v>
      </c>
      <c r="H143" s="189"/>
      <c r="I143" s="3">
        <f>G143*H143</f>
        <v>0</v>
      </c>
      <c r="J143" s="3">
        <f>I143*1.21</f>
        <v>0</v>
      </c>
    </row>
    <row r="144" spans="2:10" ht="15">
      <c r="B144" s="29"/>
      <c r="C144" s="129"/>
      <c r="D144" s="17"/>
      <c r="E144" s="84"/>
      <c r="F144" s="84"/>
      <c r="G144" s="17"/>
      <c r="H144" s="175"/>
      <c r="I144" s="17"/>
      <c r="J144" s="17"/>
    </row>
    <row r="145" spans="2:10" ht="15">
      <c r="B145" s="29"/>
      <c r="C145" s="124" t="s">
        <v>16</v>
      </c>
      <c r="D145" s="16" t="s">
        <v>17</v>
      </c>
      <c r="E145" s="80"/>
      <c r="F145" s="107"/>
      <c r="G145" s="3"/>
      <c r="I145" s="6">
        <f>SUM(I146:I147)</f>
        <v>0</v>
      </c>
      <c r="J145" s="6">
        <f>I145*1.21</f>
        <v>0</v>
      </c>
    </row>
    <row r="146" spans="2:10" ht="15">
      <c r="B146" s="29"/>
      <c r="C146" s="116" t="s">
        <v>70</v>
      </c>
      <c r="D146" s="4" t="s">
        <v>428</v>
      </c>
      <c r="E146" s="79" t="s">
        <v>114</v>
      </c>
      <c r="F146" s="102" t="s">
        <v>9</v>
      </c>
      <c r="G146" s="4">
        <v>4</v>
      </c>
      <c r="H146" s="190"/>
      <c r="I146" s="4">
        <f>G146*H146</f>
        <v>0</v>
      </c>
      <c r="J146" s="3">
        <f>I146*1.21</f>
        <v>0</v>
      </c>
    </row>
    <row r="147" spans="2:10" ht="15">
      <c r="B147" s="29"/>
      <c r="C147" s="125" t="s">
        <v>15</v>
      </c>
      <c r="D147" s="4" t="s">
        <v>146</v>
      </c>
      <c r="E147" s="79" t="s">
        <v>114</v>
      </c>
      <c r="F147" s="102" t="s">
        <v>2</v>
      </c>
      <c r="G147" s="4">
        <v>1</v>
      </c>
      <c r="H147" s="190"/>
      <c r="I147" s="4">
        <f>G147*H147</f>
        <v>0</v>
      </c>
      <c r="J147" s="3">
        <f>I147*1.21</f>
        <v>0</v>
      </c>
    </row>
    <row r="148" spans="2:10" ht="15">
      <c r="B148" s="29"/>
      <c r="C148" s="127"/>
      <c r="D148" s="30"/>
      <c r="E148" s="83"/>
      <c r="F148" s="104"/>
      <c r="G148" s="29"/>
      <c r="I148" s="29"/>
      <c r="J148" s="29"/>
    </row>
    <row r="149" spans="3:10" s="2" customFormat="1" ht="15">
      <c r="C149" s="124" t="s">
        <v>22</v>
      </c>
      <c r="D149" s="16" t="s">
        <v>23</v>
      </c>
      <c r="E149" s="80"/>
      <c r="F149" s="105"/>
      <c r="G149" s="5"/>
      <c r="H149" s="169"/>
      <c r="I149" s="6">
        <f>SUM(I150:I155)</f>
        <v>0</v>
      </c>
      <c r="J149" s="6">
        <f>I149*1.21</f>
        <v>0</v>
      </c>
    </row>
    <row r="150" spans="2:10" ht="15">
      <c r="B150" s="29"/>
      <c r="C150" s="2" t="s">
        <v>71</v>
      </c>
      <c r="D150" s="4" t="s">
        <v>279</v>
      </c>
      <c r="E150" s="79" t="s">
        <v>114</v>
      </c>
      <c r="F150" s="93" t="s">
        <v>76</v>
      </c>
      <c r="G150" s="2">
        <v>3</v>
      </c>
      <c r="H150" s="189"/>
      <c r="I150" s="3">
        <f aca="true" t="shared" si="13" ref="I150:I155">G150*H150</f>
        <v>0</v>
      </c>
      <c r="J150" s="3">
        <f aca="true" t="shared" si="14" ref="J150:J155">I150*1.21</f>
        <v>0</v>
      </c>
    </row>
    <row r="151" spans="2:10" ht="15">
      <c r="B151" s="29"/>
      <c r="C151" s="2" t="s">
        <v>71</v>
      </c>
      <c r="D151" s="4" t="s">
        <v>229</v>
      </c>
      <c r="E151" s="79" t="s">
        <v>114</v>
      </c>
      <c r="F151" s="93" t="s">
        <v>2</v>
      </c>
      <c r="G151" s="2">
        <v>1</v>
      </c>
      <c r="H151" s="189"/>
      <c r="I151" s="3">
        <f t="shared" si="13"/>
        <v>0</v>
      </c>
      <c r="J151" s="3">
        <f t="shared" si="14"/>
        <v>0</v>
      </c>
    </row>
    <row r="152" spans="2:10" ht="15">
      <c r="B152" s="29"/>
      <c r="C152" s="2" t="s">
        <v>40</v>
      </c>
      <c r="D152" s="4" t="s">
        <v>280</v>
      </c>
      <c r="E152" s="79" t="s">
        <v>114</v>
      </c>
      <c r="F152" s="93" t="s">
        <v>2</v>
      </c>
      <c r="G152" s="2">
        <v>1</v>
      </c>
      <c r="H152" s="189"/>
      <c r="I152" s="3">
        <f t="shared" si="13"/>
        <v>0</v>
      </c>
      <c r="J152" s="3">
        <f t="shared" si="14"/>
        <v>0</v>
      </c>
    </row>
    <row r="153" spans="2:10" ht="15">
      <c r="B153" s="29"/>
      <c r="C153" s="2" t="s">
        <v>21</v>
      </c>
      <c r="D153" s="4" t="s">
        <v>232</v>
      </c>
      <c r="E153" s="79" t="s">
        <v>114</v>
      </c>
      <c r="F153" s="93" t="s">
        <v>2</v>
      </c>
      <c r="G153" s="2">
        <v>1</v>
      </c>
      <c r="H153" s="189"/>
      <c r="I153" s="3">
        <f t="shared" si="13"/>
        <v>0</v>
      </c>
      <c r="J153" s="3">
        <f t="shared" si="14"/>
        <v>0</v>
      </c>
    </row>
    <row r="154" spans="2:10" ht="30">
      <c r="B154" s="29"/>
      <c r="C154" s="2" t="s">
        <v>21</v>
      </c>
      <c r="D154" s="4" t="s">
        <v>233</v>
      </c>
      <c r="E154" s="79" t="s">
        <v>114</v>
      </c>
      <c r="F154" s="93" t="s">
        <v>2</v>
      </c>
      <c r="G154" s="2">
        <v>1</v>
      </c>
      <c r="H154" s="189"/>
      <c r="I154" s="3">
        <f t="shared" si="13"/>
        <v>0</v>
      </c>
      <c r="J154" s="3">
        <f t="shared" si="14"/>
        <v>0</v>
      </c>
    </row>
    <row r="155" spans="2:10" ht="15">
      <c r="B155" s="29"/>
      <c r="C155" s="2" t="s">
        <v>21</v>
      </c>
      <c r="D155" s="4" t="s">
        <v>234</v>
      </c>
      <c r="E155" s="79" t="s">
        <v>114</v>
      </c>
      <c r="F155" s="93" t="s">
        <v>2</v>
      </c>
      <c r="G155" s="2">
        <v>1</v>
      </c>
      <c r="H155" s="189"/>
      <c r="I155" s="3">
        <f t="shared" si="13"/>
        <v>0</v>
      </c>
      <c r="J155" s="3">
        <f t="shared" si="14"/>
        <v>0</v>
      </c>
    </row>
    <row r="156" spans="2:10" ht="15">
      <c r="B156" s="29"/>
      <c r="C156" s="127"/>
      <c r="D156" s="30"/>
      <c r="E156" s="83"/>
      <c r="F156" s="104"/>
      <c r="G156" s="29"/>
      <c r="I156" s="29"/>
      <c r="J156" s="29"/>
    </row>
    <row r="157" spans="2:10" ht="15">
      <c r="B157" s="29"/>
      <c r="C157" s="124" t="s">
        <v>25</v>
      </c>
      <c r="D157" s="16" t="s">
        <v>26</v>
      </c>
      <c r="E157" s="80"/>
      <c r="F157" s="105"/>
      <c r="G157" s="5"/>
      <c r="I157" s="6">
        <f>SUM(I158:I160)</f>
        <v>0</v>
      </c>
      <c r="J157" s="6">
        <f>I157*1.21</f>
        <v>0</v>
      </c>
    </row>
    <row r="158" spans="2:10" ht="15">
      <c r="B158" s="29"/>
      <c r="C158" s="116" t="s">
        <v>33</v>
      </c>
      <c r="D158" s="4" t="s">
        <v>139</v>
      </c>
      <c r="E158" s="79" t="s">
        <v>114</v>
      </c>
      <c r="F158" s="93" t="s">
        <v>2</v>
      </c>
      <c r="G158" s="2">
        <v>1</v>
      </c>
      <c r="H158" s="189"/>
      <c r="I158" s="3">
        <f>G158*H158</f>
        <v>0</v>
      </c>
      <c r="J158" s="3">
        <f>I158*1.21</f>
        <v>0</v>
      </c>
    </row>
    <row r="159" spans="2:10" ht="15">
      <c r="B159" s="29"/>
      <c r="C159" s="116" t="s">
        <v>33</v>
      </c>
      <c r="D159" s="4" t="s">
        <v>140</v>
      </c>
      <c r="E159" s="79" t="s">
        <v>114</v>
      </c>
      <c r="F159" s="93" t="s">
        <v>2</v>
      </c>
      <c r="G159" s="2">
        <v>1</v>
      </c>
      <c r="H159" s="189"/>
      <c r="I159" s="3">
        <f>G159*H159</f>
        <v>0</v>
      </c>
      <c r="J159" s="3">
        <f>I159*1.21</f>
        <v>0</v>
      </c>
    </row>
    <row r="160" spans="2:10" ht="30">
      <c r="B160" s="29"/>
      <c r="C160" s="116" t="s">
        <v>24</v>
      </c>
      <c r="D160" s="64" t="s">
        <v>113</v>
      </c>
      <c r="E160" s="79" t="s">
        <v>114</v>
      </c>
      <c r="F160" s="93" t="s">
        <v>2</v>
      </c>
      <c r="G160" s="2">
        <v>1</v>
      </c>
      <c r="H160" s="189"/>
      <c r="I160" s="3">
        <f>G160*H160</f>
        <v>0</v>
      </c>
      <c r="J160" s="3">
        <f>I160*1.21</f>
        <v>0</v>
      </c>
    </row>
    <row r="161" spans="2:10" ht="15">
      <c r="B161" s="29"/>
      <c r="C161" s="116"/>
      <c r="D161" s="4"/>
      <c r="E161" s="73"/>
      <c r="F161" s="93"/>
      <c r="G161" s="2"/>
      <c r="I161" s="2"/>
      <c r="J161" s="2"/>
    </row>
    <row r="162" spans="2:10" ht="15">
      <c r="B162" s="29"/>
      <c r="C162" s="124" t="s">
        <v>29</v>
      </c>
      <c r="D162" s="16" t="s">
        <v>27</v>
      </c>
      <c r="E162" s="80"/>
      <c r="F162" s="105"/>
      <c r="G162" s="5"/>
      <c r="I162" s="6">
        <f>SUM(I163:I164)</f>
        <v>0</v>
      </c>
      <c r="J162" s="6">
        <f>I162*1.21</f>
        <v>0</v>
      </c>
    </row>
    <row r="163" spans="2:10" ht="15">
      <c r="B163" s="29"/>
      <c r="C163" s="116" t="s">
        <v>34</v>
      </c>
      <c r="D163" s="4" t="s">
        <v>74</v>
      </c>
      <c r="E163" s="79" t="s">
        <v>114</v>
      </c>
      <c r="F163" s="93" t="s">
        <v>2</v>
      </c>
      <c r="G163" s="2">
        <v>1</v>
      </c>
      <c r="H163" s="189"/>
      <c r="I163" s="3">
        <f>G163*H163</f>
        <v>0</v>
      </c>
      <c r="J163" s="3">
        <f>I163*1.21</f>
        <v>0</v>
      </c>
    </row>
    <row r="164" spans="2:10" ht="30">
      <c r="B164" s="29"/>
      <c r="C164" s="116" t="s">
        <v>28</v>
      </c>
      <c r="D164" s="64" t="s">
        <v>113</v>
      </c>
      <c r="E164" s="79" t="s">
        <v>114</v>
      </c>
      <c r="F164" s="93" t="s">
        <v>2</v>
      </c>
      <c r="G164" s="2">
        <v>1</v>
      </c>
      <c r="H164" s="189"/>
      <c r="I164" s="3">
        <f>G164*H164</f>
        <v>0</v>
      </c>
      <c r="J164" s="3">
        <f>I164*1.21</f>
        <v>0</v>
      </c>
    </row>
    <row r="165" spans="2:10" ht="15">
      <c r="B165" s="29"/>
      <c r="C165" s="127"/>
      <c r="D165" s="30"/>
      <c r="E165" s="79"/>
      <c r="F165" s="104"/>
      <c r="G165" s="29"/>
      <c r="I165" s="29"/>
      <c r="J165" s="29"/>
    </row>
    <row r="166" spans="2:10" ht="15">
      <c r="B166" s="29"/>
      <c r="C166" s="124"/>
      <c r="D166" s="16"/>
      <c r="E166" s="79"/>
      <c r="F166" s="105"/>
      <c r="G166" s="5"/>
      <c r="I166" s="6"/>
      <c r="J166" s="6"/>
    </row>
    <row r="167" spans="2:10" ht="15">
      <c r="B167" s="29"/>
      <c r="C167" s="116"/>
      <c r="D167" s="4"/>
      <c r="E167" s="79"/>
      <c r="F167" s="93"/>
      <c r="G167" s="2"/>
      <c r="I167" s="3"/>
      <c r="J167" s="3"/>
    </row>
    <row r="168" spans="2:10" ht="15">
      <c r="B168" s="29"/>
      <c r="C168" s="116"/>
      <c r="D168" s="64"/>
      <c r="E168" s="79"/>
      <c r="F168" s="93"/>
      <c r="G168" s="2"/>
      <c r="I168" s="3"/>
      <c r="J168" s="3"/>
    </row>
    <row r="169" spans="2:9" s="21" customFormat="1" ht="15">
      <c r="B169" s="18"/>
      <c r="C169" s="130"/>
      <c r="D169" s="19"/>
      <c r="E169" s="85"/>
      <c r="F169" s="108"/>
      <c r="G169" s="18"/>
      <c r="H169" s="171"/>
      <c r="I169" s="20"/>
    </row>
    <row r="170" spans="2:9" ht="15">
      <c r="B170" s="9"/>
      <c r="C170" s="131"/>
      <c r="D170" s="12"/>
      <c r="E170" s="86"/>
      <c r="F170" s="109"/>
      <c r="G170" s="9"/>
      <c r="I170" s="10"/>
    </row>
    <row r="171" spans="2:10" s="13" customFormat="1" ht="17.25">
      <c r="B171" s="7" t="s">
        <v>43</v>
      </c>
      <c r="C171" s="118" t="s">
        <v>67</v>
      </c>
      <c r="D171" s="4" t="s">
        <v>32</v>
      </c>
      <c r="E171" s="73"/>
      <c r="F171" s="93" t="s">
        <v>9</v>
      </c>
      <c r="G171" s="2">
        <v>1</v>
      </c>
      <c r="H171" s="169">
        <f>I173+I180+I188+I198+I217+I228+I233</f>
        <v>0</v>
      </c>
      <c r="I171" s="6">
        <f>G171*H171</f>
        <v>0</v>
      </c>
      <c r="J171" s="6">
        <f>I171*1.21</f>
        <v>0</v>
      </c>
    </row>
    <row r="172" spans="2:9" s="13" customFormat="1" ht="17.25">
      <c r="B172" s="7"/>
      <c r="C172" s="118"/>
      <c r="D172" s="4"/>
      <c r="E172" s="73"/>
      <c r="F172" s="93"/>
      <c r="G172" s="2"/>
      <c r="H172" s="169"/>
      <c r="I172" s="2"/>
    </row>
    <row r="173" spans="3:10" ht="15">
      <c r="C173" s="124" t="s">
        <v>4</v>
      </c>
      <c r="D173" s="16" t="s">
        <v>5</v>
      </c>
      <c r="E173" s="80"/>
      <c r="F173" s="105"/>
      <c r="G173" s="5"/>
      <c r="I173" s="6">
        <f>SUM(I174:I178)</f>
        <v>0</v>
      </c>
      <c r="J173" s="6">
        <f aca="true" t="shared" si="15" ref="J173:J178">I173*1.21</f>
        <v>0</v>
      </c>
    </row>
    <row r="174" spans="3:10" ht="15">
      <c r="C174" s="116" t="s">
        <v>49</v>
      </c>
      <c r="D174" s="4" t="s">
        <v>420</v>
      </c>
      <c r="E174" s="79" t="s">
        <v>114</v>
      </c>
      <c r="F174" s="93" t="s">
        <v>0</v>
      </c>
      <c r="G174" s="2">
        <v>3.9</v>
      </c>
      <c r="H174" s="189"/>
      <c r="I174" s="3">
        <f>G174*H174</f>
        <v>0</v>
      </c>
      <c r="J174" s="3">
        <f t="shared" si="15"/>
        <v>0</v>
      </c>
    </row>
    <row r="175" spans="2:10" ht="15">
      <c r="B175" s="9"/>
      <c r="C175" s="116" t="s">
        <v>1</v>
      </c>
      <c r="D175" s="4" t="s">
        <v>452</v>
      </c>
      <c r="E175" s="79" t="s">
        <v>114</v>
      </c>
      <c r="F175" s="93" t="s">
        <v>0</v>
      </c>
      <c r="G175" s="2">
        <v>3.9</v>
      </c>
      <c r="H175" s="189"/>
      <c r="I175" s="3">
        <f>G175*H175</f>
        <v>0</v>
      </c>
      <c r="J175" s="3">
        <f t="shared" si="15"/>
        <v>0</v>
      </c>
    </row>
    <row r="176" spans="2:10" ht="15">
      <c r="B176" s="9"/>
      <c r="C176" s="116" t="s">
        <v>50</v>
      </c>
      <c r="D176" s="4" t="s">
        <v>421</v>
      </c>
      <c r="E176" s="79" t="s">
        <v>114</v>
      </c>
      <c r="F176" s="93" t="s">
        <v>2</v>
      </c>
      <c r="G176" s="2">
        <v>3</v>
      </c>
      <c r="H176" s="189"/>
      <c r="I176" s="3">
        <f>G176*H176</f>
        <v>0</v>
      </c>
      <c r="J176" s="3">
        <f t="shared" si="15"/>
        <v>0</v>
      </c>
    </row>
    <row r="177" spans="2:10" ht="15">
      <c r="B177" s="9"/>
      <c r="C177" s="116" t="s">
        <v>50</v>
      </c>
      <c r="D177" s="4" t="s">
        <v>422</v>
      </c>
      <c r="E177" s="79" t="s">
        <v>114</v>
      </c>
      <c r="F177" s="93" t="s">
        <v>2</v>
      </c>
      <c r="G177" s="2">
        <v>3</v>
      </c>
      <c r="H177" s="189"/>
      <c r="I177" s="3">
        <f>G177*H177</f>
        <v>0</v>
      </c>
      <c r="J177" s="3">
        <f t="shared" si="15"/>
        <v>0</v>
      </c>
    </row>
    <row r="178" spans="2:10" ht="30">
      <c r="B178" s="9"/>
      <c r="C178" s="116" t="s">
        <v>3</v>
      </c>
      <c r="D178" s="64" t="s">
        <v>113</v>
      </c>
      <c r="E178" s="79" t="s">
        <v>114</v>
      </c>
      <c r="F178" s="93" t="s">
        <v>2</v>
      </c>
      <c r="G178" s="2">
        <v>3</v>
      </c>
      <c r="H178" s="189"/>
      <c r="I178" s="3">
        <f>G178*H178</f>
        <v>0</v>
      </c>
      <c r="J178" s="3">
        <f t="shared" si="15"/>
        <v>0</v>
      </c>
    </row>
    <row r="179" spans="2:10" ht="15">
      <c r="B179" s="9"/>
      <c r="C179" s="116"/>
      <c r="D179" s="4"/>
      <c r="E179" s="73"/>
      <c r="F179" s="93"/>
      <c r="G179" s="2"/>
      <c r="I179" s="3"/>
      <c r="J179" s="3"/>
    </row>
    <row r="180" spans="2:10" ht="15">
      <c r="B180" s="22"/>
      <c r="C180" s="124" t="s">
        <v>7</v>
      </c>
      <c r="D180" s="16" t="s">
        <v>8</v>
      </c>
      <c r="E180" s="80"/>
      <c r="F180" s="105"/>
      <c r="G180" s="5"/>
      <c r="I180" s="6">
        <f>SUM(I181:I186)</f>
        <v>0</v>
      </c>
      <c r="J180" s="6">
        <f>I180*1.21</f>
        <v>0</v>
      </c>
    </row>
    <row r="181" spans="2:10" ht="15">
      <c r="B181" s="22"/>
      <c r="C181" s="116" t="s">
        <v>122</v>
      </c>
      <c r="D181" s="4" t="s">
        <v>151</v>
      </c>
      <c r="E181" s="79" t="s">
        <v>114</v>
      </c>
      <c r="F181" s="93" t="s">
        <v>2</v>
      </c>
      <c r="G181" s="2">
        <v>3</v>
      </c>
      <c r="H181" s="189"/>
      <c r="I181" s="3">
        <f aca="true" t="shared" si="16" ref="I181:I186">G181*H181</f>
        <v>0</v>
      </c>
      <c r="J181" s="3">
        <f aca="true" t="shared" si="17" ref="J181:J186">I181*1.21</f>
        <v>0</v>
      </c>
    </row>
    <row r="182" spans="2:10" ht="15">
      <c r="B182" s="22"/>
      <c r="C182" s="116" t="s">
        <v>122</v>
      </c>
      <c r="D182" s="4" t="s">
        <v>149</v>
      </c>
      <c r="E182" s="79" t="s">
        <v>114</v>
      </c>
      <c r="F182" s="93" t="s">
        <v>2</v>
      </c>
      <c r="G182" s="2">
        <v>1</v>
      </c>
      <c r="H182" s="189"/>
      <c r="I182" s="3">
        <f t="shared" si="16"/>
        <v>0</v>
      </c>
      <c r="J182" s="3">
        <f t="shared" si="17"/>
        <v>0</v>
      </c>
    </row>
    <row r="183" spans="2:10" ht="15">
      <c r="B183" s="22"/>
      <c r="C183" s="116" t="s">
        <v>122</v>
      </c>
      <c r="D183" s="4" t="s">
        <v>150</v>
      </c>
      <c r="E183" s="79" t="s">
        <v>114</v>
      </c>
      <c r="F183" s="93" t="s">
        <v>2</v>
      </c>
      <c r="G183" s="2">
        <v>2</v>
      </c>
      <c r="H183" s="189"/>
      <c r="I183" s="3">
        <f t="shared" si="16"/>
        <v>0</v>
      </c>
      <c r="J183" s="3">
        <f t="shared" si="17"/>
        <v>0</v>
      </c>
    </row>
    <row r="184" spans="2:10" ht="15">
      <c r="B184" s="22"/>
      <c r="C184" s="116" t="s">
        <v>6</v>
      </c>
      <c r="D184" s="4" t="s">
        <v>433</v>
      </c>
      <c r="E184" s="79" t="s">
        <v>114</v>
      </c>
      <c r="F184" s="93" t="s">
        <v>0</v>
      </c>
      <c r="G184" s="2">
        <v>14.57</v>
      </c>
      <c r="H184" s="189"/>
      <c r="I184" s="3">
        <f t="shared" si="16"/>
        <v>0</v>
      </c>
      <c r="J184" s="3">
        <f t="shared" si="17"/>
        <v>0</v>
      </c>
    </row>
    <row r="185" spans="2:10" ht="15">
      <c r="B185" s="22"/>
      <c r="C185" s="116" t="s">
        <v>57</v>
      </c>
      <c r="D185" s="4" t="s">
        <v>147</v>
      </c>
      <c r="E185" s="79" t="s">
        <v>114</v>
      </c>
      <c r="F185" s="93" t="s">
        <v>2</v>
      </c>
      <c r="G185" s="2">
        <v>1</v>
      </c>
      <c r="H185" s="189"/>
      <c r="I185" s="3">
        <f t="shared" si="16"/>
        <v>0</v>
      </c>
      <c r="J185" s="3">
        <f t="shared" si="17"/>
        <v>0</v>
      </c>
    </row>
    <row r="186" spans="2:10" ht="30">
      <c r="B186" s="22"/>
      <c r="C186" s="116" t="s">
        <v>56</v>
      </c>
      <c r="D186" s="64" t="s">
        <v>113</v>
      </c>
      <c r="E186" s="79" t="s">
        <v>114</v>
      </c>
      <c r="F186" s="93" t="s">
        <v>2</v>
      </c>
      <c r="G186" s="2">
        <v>1</v>
      </c>
      <c r="H186" s="189"/>
      <c r="I186" s="3">
        <f t="shared" si="16"/>
        <v>0</v>
      </c>
      <c r="J186" s="3">
        <f t="shared" si="17"/>
        <v>0</v>
      </c>
    </row>
    <row r="187" spans="2:9" ht="15">
      <c r="B187" s="9"/>
      <c r="C187" s="131"/>
      <c r="D187" s="12"/>
      <c r="E187" s="86"/>
      <c r="F187" s="109"/>
      <c r="G187" s="9"/>
      <c r="I187" s="10"/>
    </row>
    <row r="188" spans="2:10" ht="15">
      <c r="B188" s="9"/>
      <c r="C188" s="124" t="s">
        <v>14</v>
      </c>
      <c r="D188" s="16" t="s">
        <v>59</v>
      </c>
      <c r="E188" s="80"/>
      <c r="F188" s="93"/>
      <c r="G188" s="2"/>
      <c r="I188" s="6">
        <f>SUM(I189:I196)</f>
        <v>0</v>
      </c>
      <c r="J188" s="6">
        <f>I188*1.21</f>
        <v>0</v>
      </c>
    </row>
    <row r="189" spans="2:10" ht="15">
      <c r="B189" s="9"/>
      <c r="C189" s="116" t="s">
        <v>58</v>
      </c>
      <c r="D189" s="14" t="s">
        <v>115</v>
      </c>
      <c r="E189" s="79" t="s">
        <v>114</v>
      </c>
      <c r="F189" s="110" t="s">
        <v>9</v>
      </c>
      <c r="G189" s="3">
        <v>3</v>
      </c>
      <c r="H189" s="189"/>
      <c r="I189" s="3">
        <f aca="true" t="shared" si="18" ref="I189:I201">G189*H189</f>
        <v>0</v>
      </c>
      <c r="J189" s="3">
        <f aca="true" t="shared" si="19" ref="J189:J201">I189*1.21</f>
        <v>0</v>
      </c>
    </row>
    <row r="190" spans="2:10" ht="15">
      <c r="B190" s="9"/>
      <c r="C190" s="116" t="s">
        <v>58</v>
      </c>
      <c r="D190" s="4" t="s">
        <v>153</v>
      </c>
      <c r="E190" s="79" t="s">
        <v>114</v>
      </c>
      <c r="F190" s="110" t="s">
        <v>9</v>
      </c>
      <c r="G190" s="3">
        <v>3</v>
      </c>
      <c r="H190" s="189"/>
      <c r="I190" s="3">
        <f t="shared" si="18"/>
        <v>0</v>
      </c>
      <c r="J190" s="3">
        <f t="shared" si="19"/>
        <v>0</v>
      </c>
    </row>
    <row r="191" spans="2:10" ht="15">
      <c r="B191" s="9"/>
      <c r="C191" s="116" t="s">
        <v>10</v>
      </c>
      <c r="D191" s="4" t="s">
        <v>154</v>
      </c>
      <c r="E191" s="79" t="s">
        <v>114</v>
      </c>
      <c r="F191" s="110" t="s">
        <v>9</v>
      </c>
      <c r="G191" s="3">
        <v>3</v>
      </c>
      <c r="H191" s="189"/>
      <c r="I191" s="3">
        <f t="shared" si="18"/>
        <v>0</v>
      </c>
      <c r="J191" s="3">
        <f t="shared" si="19"/>
        <v>0</v>
      </c>
    </row>
    <row r="192" spans="2:10" ht="15">
      <c r="B192" s="9"/>
      <c r="C192" s="116" t="s">
        <v>11</v>
      </c>
      <c r="D192" s="4" t="s">
        <v>152</v>
      </c>
      <c r="E192" s="79" t="s">
        <v>114</v>
      </c>
      <c r="F192" s="110" t="s">
        <v>9</v>
      </c>
      <c r="G192" s="3">
        <v>3</v>
      </c>
      <c r="H192" s="189"/>
      <c r="I192" s="3">
        <f t="shared" si="18"/>
        <v>0</v>
      </c>
      <c r="J192" s="3">
        <f t="shared" si="19"/>
        <v>0</v>
      </c>
    </row>
    <row r="193" spans="2:10" ht="15">
      <c r="B193" s="9"/>
      <c r="C193" s="116" t="s">
        <v>11</v>
      </c>
      <c r="D193" s="4" t="s">
        <v>80</v>
      </c>
      <c r="E193" s="79" t="s">
        <v>114</v>
      </c>
      <c r="F193" s="110" t="s">
        <v>9</v>
      </c>
      <c r="G193" s="3">
        <v>3</v>
      </c>
      <c r="H193" s="189"/>
      <c r="I193" s="3">
        <f t="shared" si="18"/>
        <v>0</v>
      </c>
      <c r="J193" s="3">
        <f t="shared" si="19"/>
        <v>0</v>
      </c>
    </row>
    <row r="194" spans="2:10" ht="15">
      <c r="B194" s="9"/>
      <c r="C194" s="116" t="s">
        <v>11</v>
      </c>
      <c r="D194" s="4" t="s">
        <v>155</v>
      </c>
      <c r="E194" s="79" t="s">
        <v>114</v>
      </c>
      <c r="F194" s="110" t="s">
        <v>9</v>
      </c>
      <c r="G194" s="3">
        <v>3</v>
      </c>
      <c r="H194" s="189"/>
      <c r="I194" s="3">
        <f t="shared" si="18"/>
        <v>0</v>
      </c>
      <c r="J194" s="3">
        <f t="shared" si="19"/>
        <v>0</v>
      </c>
    </row>
    <row r="195" spans="2:10" ht="15">
      <c r="B195" s="9"/>
      <c r="C195" s="116" t="s">
        <v>12</v>
      </c>
      <c r="D195" s="4" t="s">
        <v>156</v>
      </c>
      <c r="E195" s="79" t="s">
        <v>114</v>
      </c>
      <c r="F195" s="110" t="s">
        <v>9</v>
      </c>
      <c r="G195" s="3">
        <v>1</v>
      </c>
      <c r="H195" s="189"/>
      <c r="I195" s="3">
        <f t="shared" si="18"/>
        <v>0</v>
      </c>
      <c r="J195" s="3">
        <f t="shared" si="19"/>
        <v>0</v>
      </c>
    </row>
    <row r="196" spans="2:10" ht="30">
      <c r="B196" s="9"/>
      <c r="C196" s="116" t="s">
        <v>13</v>
      </c>
      <c r="D196" s="64" t="s">
        <v>113</v>
      </c>
      <c r="E196" s="79" t="s">
        <v>114</v>
      </c>
      <c r="F196" s="110" t="s">
        <v>9</v>
      </c>
      <c r="G196" s="3">
        <v>1</v>
      </c>
      <c r="H196" s="189"/>
      <c r="I196" s="3">
        <f t="shared" si="18"/>
        <v>0</v>
      </c>
      <c r="J196" s="3">
        <f t="shared" si="19"/>
        <v>0</v>
      </c>
    </row>
    <row r="197" spans="2:10" ht="15">
      <c r="B197" s="9"/>
      <c r="C197" s="129"/>
      <c r="D197" s="17"/>
      <c r="E197" s="84"/>
      <c r="F197" s="84"/>
      <c r="G197" s="17"/>
      <c r="H197" s="175"/>
      <c r="I197" s="17"/>
      <c r="J197" s="17"/>
    </row>
    <row r="198" spans="2:10" ht="15">
      <c r="B198" s="9"/>
      <c r="C198" s="124" t="s">
        <v>16</v>
      </c>
      <c r="D198" s="16" t="s">
        <v>17</v>
      </c>
      <c r="E198" s="80"/>
      <c r="F198" s="95"/>
      <c r="G198" s="3"/>
      <c r="I198" s="6">
        <f>SUM(I199:I201)+I203+I215</f>
        <v>0</v>
      </c>
      <c r="J198" s="6">
        <f>I198*1.21</f>
        <v>0</v>
      </c>
    </row>
    <row r="199" spans="2:10" ht="15">
      <c r="B199" s="9"/>
      <c r="C199" s="116" t="s">
        <v>60</v>
      </c>
      <c r="D199" s="4" t="s">
        <v>423</v>
      </c>
      <c r="E199" s="79" t="s">
        <v>114</v>
      </c>
      <c r="F199" s="110" t="s">
        <v>9</v>
      </c>
      <c r="G199" s="3">
        <v>1</v>
      </c>
      <c r="H199" s="189"/>
      <c r="I199" s="3">
        <f t="shared" si="18"/>
        <v>0</v>
      </c>
      <c r="J199" s="3">
        <f t="shared" si="19"/>
        <v>0</v>
      </c>
    </row>
    <row r="200" spans="2:10" ht="15">
      <c r="B200" s="9"/>
      <c r="C200" s="116" t="s">
        <v>60</v>
      </c>
      <c r="D200" s="4" t="s">
        <v>424</v>
      </c>
      <c r="E200" s="79" t="s">
        <v>114</v>
      </c>
      <c r="F200" s="110" t="s">
        <v>9</v>
      </c>
      <c r="G200" s="3">
        <v>1</v>
      </c>
      <c r="H200" s="189"/>
      <c r="I200" s="3">
        <f t="shared" si="18"/>
        <v>0</v>
      </c>
      <c r="J200" s="3">
        <f t="shared" si="19"/>
        <v>0</v>
      </c>
    </row>
    <row r="201" spans="2:10" ht="15">
      <c r="B201" s="9"/>
      <c r="C201" s="125" t="s">
        <v>60</v>
      </c>
      <c r="D201" s="4" t="s">
        <v>425</v>
      </c>
      <c r="E201" s="79" t="s">
        <v>114</v>
      </c>
      <c r="F201" s="110" t="s">
        <v>9</v>
      </c>
      <c r="G201" s="3">
        <v>1</v>
      </c>
      <c r="H201" s="189"/>
      <c r="I201" s="3">
        <f t="shared" si="18"/>
        <v>0</v>
      </c>
      <c r="J201" s="3">
        <f t="shared" si="19"/>
        <v>0</v>
      </c>
    </row>
    <row r="202" spans="2:10" ht="15">
      <c r="B202" s="9"/>
      <c r="C202" s="125"/>
      <c r="D202" s="4"/>
      <c r="E202" s="73"/>
      <c r="F202" s="110"/>
      <c r="G202" s="3"/>
      <c r="I202" s="3"/>
      <c r="J202" s="3"/>
    </row>
    <row r="203" spans="2:10" ht="15">
      <c r="B203" s="9"/>
      <c r="C203" s="156" t="s">
        <v>61</v>
      </c>
      <c r="D203" s="14" t="s">
        <v>69</v>
      </c>
      <c r="E203" s="79"/>
      <c r="F203" s="102"/>
      <c r="G203" s="4"/>
      <c r="H203" s="174"/>
      <c r="I203" s="157">
        <f>SUM(I204:I214)</f>
        <v>0</v>
      </c>
      <c r="J203" s="157">
        <f>I203*1.21</f>
        <v>0</v>
      </c>
    </row>
    <row r="204" spans="2:10" ht="15">
      <c r="B204" s="9"/>
      <c r="C204" s="125" t="s">
        <v>15</v>
      </c>
      <c r="D204" s="4" t="s">
        <v>296</v>
      </c>
      <c r="E204" s="79" t="s">
        <v>114</v>
      </c>
      <c r="F204" s="102" t="s">
        <v>2</v>
      </c>
      <c r="G204" s="4">
        <v>1</v>
      </c>
      <c r="H204" s="190"/>
      <c r="I204" s="33">
        <f aca="true" t="shared" si="20" ref="I204:I214">G204*H204</f>
        <v>0</v>
      </c>
      <c r="J204" s="3">
        <f aca="true" t="shared" si="21" ref="J204:J214">I204*1.21</f>
        <v>0</v>
      </c>
    </row>
    <row r="205" spans="2:10" ht="30">
      <c r="B205" s="9"/>
      <c r="C205" s="125" t="s">
        <v>15</v>
      </c>
      <c r="D205" s="4" t="s">
        <v>455</v>
      </c>
      <c r="E205" s="79" t="s">
        <v>114</v>
      </c>
      <c r="F205" s="102" t="s">
        <v>2</v>
      </c>
      <c r="G205" s="4">
        <v>1</v>
      </c>
      <c r="H205" s="190"/>
      <c r="I205" s="33">
        <f t="shared" si="20"/>
        <v>0</v>
      </c>
      <c r="J205" s="3">
        <f t="shared" si="21"/>
        <v>0</v>
      </c>
    </row>
    <row r="206" spans="2:10" ht="15">
      <c r="B206" s="9"/>
      <c r="C206" s="125" t="s">
        <v>15</v>
      </c>
      <c r="D206" s="4" t="s">
        <v>62</v>
      </c>
      <c r="E206" s="79" t="s">
        <v>114</v>
      </c>
      <c r="F206" s="102" t="s">
        <v>2</v>
      </c>
      <c r="G206" s="4">
        <v>1</v>
      </c>
      <c r="H206" s="190"/>
      <c r="I206" s="33">
        <f t="shared" si="20"/>
        <v>0</v>
      </c>
      <c r="J206" s="3">
        <f t="shared" si="21"/>
        <v>0</v>
      </c>
    </row>
    <row r="207" spans="2:10" ht="15">
      <c r="B207" s="9"/>
      <c r="C207" s="125" t="s">
        <v>15</v>
      </c>
      <c r="D207" s="4" t="s">
        <v>63</v>
      </c>
      <c r="E207" s="79" t="s">
        <v>114</v>
      </c>
      <c r="F207" s="102" t="s">
        <v>2</v>
      </c>
      <c r="G207" s="4">
        <v>1</v>
      </c>
      <c r="H207" s="190"/>
      <c r="I207" s="33">
        <f t="shared" si="20"/>
        <v>0</v>
      </c>
      <c r="J207" s="3">
        <f t="shared" si="21"/>
        <v>0</v>
      </c>
    </row>
    <row r="208" spans="2:10" ht="15">
      <c r="B208" s="9"/>
      <c r="C208" s="125" t="s">
        <v>15</v>
      </c>
      <c r="D208" s="4" t="s">
        <v>64</v>
      </c>
      <c r="E208" s="79" t="s">
        <v>114</v>
      </c>
      <c r="F208" s="102" t="s">
        <v>2</v>
      </c>
      <c r="G208" s="4">
        <v>1</v>
      </c>
      <c r="H208" s="190"/>
      <c r="I208" s="33">
        <f t="shared" si="20"/>
        <v>0</v>
      </c>
      <c r="J208" s="3">
        <f t="shared" si="21"/>
        <v>0</v>
      </c>
    </row>
    <row r="209" spans="2:10" ht="15">
      <c r="B209" s="9"/>
      <c r="C209" s="125" t="s">
        <v>15</v>
      </c>
      <c r="D209" s="4" t="s">
        <v>65</v>
      </c>
      <c r="E209" s="79" t="s">
        <v>114</v>
      </c>
      <c r="F209" s="102" t="s">
        <v>2</v>
      </c>
      <c r="G209" s="4">
        <v>1</v>
      </c>
      <c r="H209" s="190"/>
      <c r="I209" s="33">
        <f t="shared" si="20"/>
        <v>0</v>
      </c>
      <c r="J209" s="3">
        <f t="shared" si="21"/>
        <v>0</v>
      </c>
    </row>
    <row r="210" spans="2:10" ht="15">
      <c r="B210" s="9"/>
      <c r="C210" s="125" t="s">
        <v>15</v>
      </c>
      <c r="D210" s="4" t="s">
        <v>297</v>
      </c>
      <c r="E210" s="79" t="s">
        <v>114</v>
      </c>
      <c r="F210" s="102" t="s">
        <v>2</v>
      </c>
      <c r="G210" s="4">
        <v>1</v>
      </c>
      <c r="H210" s="190"/>
      <c r="I210" s="33">
        <f t="shared" si="20"/>
        <v>0</v>
      </c>
      <c r="J210" s="3">
        <f t="shared" si="21"/>
        <v>0</v>
      </c>
    </row>
    <row r="211" spans="2:10" ht="15">
      <c r="B211" s="9"/>
      <c r="C211" s="125" t="s">
        <v>15</v>
      </c>
      <c r="D211" s="4" t="s">
        <v>298</v>
      </c>
      <c r="E211" s="79" t="s">
        <v>114</v>
      </c>
      <c r="F211" s="102" t="s">
        <v>2</v>
      </c>
      <c r="G211" s="4">
        <v>1</v>
      </c>
      <c r="H211" s="190"/>
      <c r="I211" s="33">
        <f t="shared" si="20"/>
        <v>0</v>
      </c>
      <c r="J211" s="3">
        <f t="shared" si="21"/>
        <v>0</v>
      </c>
    </row>
    <row r="212" spans="2:10" ht="15">
      <c r="B212" s="9"/>
      <c r="C212" s="125" t="s">
        <v>15</v>
      </c>
      <c r="D212" s="4" t="s">
        <v>299</v>
      </c>
      <c r="E212" s="79" t="s">
        <v>114</v>
      </c>
      <c r="F212" s="102" t="s">
        <v>2</v>
      </c>
      <c r="G212" s="4">
        <v>1</v>
      </c>
      <c r="H212" s="190"/>
      <c r="I212" s="33">
        <f t="shared" si="20"/>
        <v>0</v>
      </c>
      <c r="J212" s="3">
        <f t="shared" si="21"/>
        <v>0</v>
      </c>
    </row>
    <row r="213" spans="2:10" ht="15">
      <c r="B213" s="9"/>
      <c r="C213" s="125" t="s">
        <v>15</v>
      </c>
      <c r="D213" s="4" t="s">
        <v>300</v>
      </c>
      <c r="E213" s="79" t="s">
        <v>114</v>
      </c>
      <c r="F213" s="102" t="s">
        <v>2</v>
      </c>
      <c r="G213" s="4">
        <v>1</v>
      </c>
      <c r="H213" s="190"/>
      <c r="I213" s="33">
        <f t="shared" si="20"/>
        <v>0</v>
      </c>
      <c r="J213" s="3">
        <f t="shared" si="21"/>
        <v>0</v>
      </c>
    </row>
    <row r="214" spans="2:10" ht="15">
      <c r="B214" s="9"/>
      <c r="C214" s="125" t="s">
        <v>15</v>
      </c>
      <c r="D214" s="4" t="s">
        <v>66</v>
      </c>
      <c r="E214" s="79" t="s">
        <v>114</v>
      </c>
      <c r="F214" s="102" t="s">
        <v>2</v>
      </c>
      <c r="G214" s="4">
        <v>1</v>
      </c>
      <c r="H214" s="190"/>
      <c r="I214" s="33">
        <f t="shared" si="20"/>
        <v>0</v>
      </c>
      <c r="J214" s="3">
        <f t="shared" si="21"/>
        <v>0</v>
      </c>
    </row>
    <row r="215" spans="2:10" ht="30">
      <c r="B215" s="9"/>
      <c r="C215" s="125" t="s">
        <v>125</v>
      </c>
      <c r="D215" s="64" t="s">
        <v>113</v>
      </c>
      <c r="E215" s="79" t="s">
        <v>114</v>
      </c>
      <c r="F215" s="102" t="s">
        <v>2</v>
      </c>
      <c r="G215" s="4">
        <v>1</v>
      </c>
      <c r="H215" s="190"/>
      <c r="I215" s="3">
        <f>G215*H215</f>
        <v>0</v>
      </c>
      <c r="J215" s="3">
        <f>I215*1.21</f>
        <v>0</v>
      </c>
    </row>
    <row r="216" spans="2:10" ht="15">
      <c r="B216" s="9"/>
      <c r="C216" s="125"/>
      <c r="D216" s="4"/>
      <c r="E216" s="73"/>
      <c r="F216" s="110"/>
      <c r="G216" s="3"/>
      <c r="I216" s="3"/>
      <c r="J216" s="3"/>
    </row>
    <row r="217" spans="2:10" ht="15">
      <c r="B217" s="9"/>
      <c r="C217" s="143" t="s">
        <v>22</v>
      </c>
      <c r="D217" s="144" t="s">
        <v>23</v>
      </c>
      <c r="E217" s="145"/>
      <c r="F217" s="146"/>
      <c r="G217" s="147"/>
      <c r="I217" s="6">
        <f>SUM(I218:I226)</f>
        <v>0</v>
      </c>
      <c r="J217" s="6">
        <f aca="true" t="shared" si="22" ref="J217:J226">I217*1.21</f>
        <v>0</v>
      </c>
    </row>
    <row r="218" spans="2:10" ht="15">
      <c r="B218" s="9"/>
      <c r="C218" s="2" t="s">
        <v>186</v>
      </c>
      <c r="D218" s="4" t="s">
        <v>237</v>
      </c>
      <c r="E218" s="79" t="s">
        <v>114</v>
      </c>
      <c r="F218" s="93" t="s">
        <v>76</v>
      </c>
      <c r="G218" s="2">
        <v>1</v>
      </c>
      <c r="H218" s="189"/>
      <c r="I218" s="3">
        <f aca="true" t="shared" si="23" ref="I218:I226">G218*H218</f>
        <v>0</v>
      </c>
      <c r="J218" s="151">
        <f t="shared" si="22"/>
        <v>0</v>
      </c>
    </row>
    <row r="219" spans="2:10" ht="15">
      <c r="B219" s="9"/>
      <c r="C219" s="2" t="s">
        <v>71</v>
      </c>
      <c r="D219" s="4" t="s">
        <v>426</v>
      </c>
      <c r="E219" s="79" t="s">
        <v>114</v>
      </c>
      <c r="F219" s="93" t="s">
        <v>76</v>
      </c>
      <c r="G219" s="2">
        <v>20</v>
      </c>
      <c r="H219" s="189"/>
      <c r="I219" s="3">
        <f t="shared" si="23"/>
        <v>0</v>
      </c>
      <c r="J219" s="151">
        <f t="shared" si="22"/>
        <v>0</v>
      </c>
    </row>
    <row r="220" spans="2:10" ht="15">
      <c r="B220" s="9"/>
      <c r="C220" s="2" t="s">
        <v>71</v>
      </c>
      <c r="D220" s="4" t="s">
        <v>278</v>
      </c>
      <c r="E220" s="79" t="s">
        <v>114</v>
      </c>
      <c r="F220" s="93" t="s">
        <v>2</v>
      </c>
      <c r="G220" s="2">
        <v>1</v>
      </c>
      <c r="H220" s="189"/>
      <c r="I220" s="3">
        <f t="shared" si="23"/>
        <v>0</v>
      </c>
      <c r="J220" s="151">
        <f t="shared" si="22"/>
        <v>0</v>
      </c>
    </row>
    <row r="221" spans="2:10" ht="15">
      <c r="B221" s="9"/>
      <c r="C221" s="2" t="s">
        <v>71</v>
      </c>
      <c r="D221" s="4" t="s">
        <v>261</v>
      </c>
      <c r="E221" s="79" t="s">
        <v>114</v>
      </c>
      <c r="F221" s="93" t="s">
        <v>2</v>
      </c>
      <c r="G221" s="2">
        <v>1</v>
      </c>
      <c r="H221" s="189"/>
      <c r="I221" s="3">
        <f t="shared" si="23"/>
        <v>0</v>
      </c>
      <c r="J221" s="151">
        <f t="shared" si="22"/>
        <v>0</v>
      </c>
    </row>
    <row r="222" spans="2:10" ht="15">
      <c r="B222" s="9"/>
      <c r="C222" s="2" t="s">
        <v>230</v>
      </c>
      <c r="D222" s="4" t="s">
        <v>236</v>
      </c>
      <c r="E222" s="79" t="s">
        <v>114</v>
      </c>
      <c r="F222" s="93" t="s">
        <v>9</v>
      </c>
      <c r="G222" s="2">
        <v>1</v>
      </c>
      <c r="H222" s="189"/>
      <c r="I222" s="3">
        <f t="shared" si="23"/>
        <v>0</v>
      </c>
      <c r="J222" s="151">
        <f t="shared" si="22"/>
        <v>0</v>
      </c>
    </row>
    <row r="223" spans="2:10" ht="15">
      <c r="B223" s="9"/>
      <c r="C223" s="2" t="s">
        <v>40</v>
      </c>
      <c r="D223" s="4" t="s">
        <v>427</v>
      </c>
      <c r="E223" s="79" t="s">
        <v>114</v>
      </c>
      <c r="F223" s="93" t="s">
        <v>2</v>
      </c>
      <c r="G223" s="2">
        <v>1</v>
      </c>
      <c r="H223" s="189"/>
      <c r="I223" s="3">
        <f t="shared" si="23"/>
        <v>0</v>
      </c>
      <c r="J223" s="151">
        <f t="shared" si="22"/>
        <v>0</v>
      </c>
    </row>
    <row r="224" spans="2:10" ht="15">
      <c r="B224" s="9"/>
      <c r="C224" s="2" t="s">
        <v>21</v>
      </c>
      <c r="D224" s="4" t="s">
        <v>232</v>
      </c>
      <c r="E224" s="79" t="s">
        <v>114</v>
      </c>
      <c r="F224" s="93" t="s">
        <v>2</v>
      </c>
      <c r="G224" s="2">
        <v>1</v>
      </c>
      <c r="H224" s="189"/>
      <c r="I224" s="3">
        <f t="shared" si="23"/>
        <v>0</v>
      </c>
      <c r="J224" s="151">
        <f t="shared" si="22"/>
        <v>0</v>
      </c>
    </row>
    <row r="225" spans="2:10" ht="30">
      <c r="B225" s="9"/>
      <c r="C225" s="2" t="s">
        <v>21</v>
      </c>
      <c r="D225" s="4" t="s">
        <v>233</v>
      </c>
      <c r="E225" s="79" t="s">
        <v>114</v>
      </c>
      <c r="F225" s="93" t="s">
        <v>2</v>
      </c>
      <c r="G225" s="2">
        <v>1</v>
      </c>
      <c r="H225" s="189"/>
      <c r="I225" s="3">
        <f t="shared" si="23"/>
        <v>0</v>
      </c>
      <c r="J225" s="151">
        <f t="shared" si="22"/>
        <v>0</v>
      </c>
    </row>
    <row r="226" spans="2:10" ht="15">
      <c r="B226" s="9"/>
      <c r="C226" s="2" t="s">
        <v>21</v>
      </c>
      <c r="D226" s="4" t="s">
        <v>234</v>
      </c>
      <c r="E226" s="79" t="s">
        <v>114</v>
      </c>
      <c r="F226" s="93" t="s">
        <v>2</v>
      </c>
      <c r="G226" s="2">
        <v>1</v>
      </c>
      <c r="H226" s="189"/>
      <c r="I226" s="3">
        <f t="shared" si="23"/>
        <v>0</v>
      </c>
      <c r="J226" s="151">
        <f t="shared" si="22"/>
        <v>0</v>
      </c>
    </row>
    <row r="227" spans="2:10" ht="15">
      <c r="B227" s="9"/>
      <c r="D227" s="1"/>
      <c r="I227" s="3"/>
      <c r="J227" s="3"/>
    </row>
    <row r="228" spans="2:10" ht="15">
      <c r="B228" s="9"/>
      <c r="C228" s="124" t="s">
        <v>25</v>
      </c>
      <c r="D228" s="16" t="s">
        <v>26</v>
      </c>
      <c r="E228" s="80"/>
      <c r="F228" s="105"/>
      <c r="G228" s="5"/>
      <c r="I228" s="6">
        <f>SUM(I229:I231)</f>
        <v>0</v>
      </c>
      <c r="J228" s="6">
        <f>I228*1.21</f>
        <v>0</v>
      </c>
    </row>
    <row r="229" spans="2:10" ht="15">
      <c r="B229" s="9"/>
      <c r="C229" s="116" t="s">
        <v>33</v>
      </c>
      <c r="D229" s="4" t="s">
        <v>301</v>
      </c>
      <c r="E229" s="79" t="s">
        <v>114</v>
      </c>
      <c r="F229" s="93" t="s">
        <v>2</v>
      </c>
      <c r="G229" s="2">
        <v>1</v>
      </c>
      <c r="H229" s="189"/>
      <c r="I229" s="3">
        <f>G229*H229</f>
        <v>0</v>
      </c>
      <c r="J229" s="3">
        <f>I229*1.21</f>
        <v>0</v>
      </c>
    </row>
    <row r="230" spans="2:10" ht="15">
      <c r="B230" s="9"/>
      <c r="C230" s="116" t="s">
        <v>33</v>
      </c>
      <c r="D230" s="4" t="s">
        <v>68</v>
      </c>
      <c r="E230" s="79" t="s">
        <v>114</v>
      </c>
      <c r="F230" s="93" t="s">
        <v>2</v>
      </c>
      <c r="G230" s="2">
        <v>1</v>
      </c>
      <c r="H230" s="189"/>
      <c r="I230" s="3">
        <f>G230*H230</f>
        <v>0</v>
      </c>
      <c r="J230" s="3">
        <f>I230*1.21</f>
        <v>0</v>
      </c>
    </row>
    <row r="231" spans="2:10" ht="30">
      <c r="B231" s="9"/>
      <c r="C231" s="116" t="s">
        <v>24</v>
      </c>
      <c r="D231" s="64" t="s">
        <v>113</v>
      </c>
      <c r="E231" s="79" t="s">
        <v>114</v>
      </c>
      <c r="F231" s="93" t="s">
        <v>2</v>
      </c>
      <c r="G231" s="2">
        <v>1</v>
      </c>
      <c r="H231" s="189"/>
      <c r="I231" s="3">
        <f>G231*H231</f>
        <v>0</v>
      </c>
      <c r="J231" s="3">
        <f>I231*1.21</f>
        <v>0</v>
      </c>
    </row>
    <row r="232" spans="2:5" ht="15">
      <c r="B232" s="9"/>
      <c r="E232" s="79" t="s">
        <v>114</v>
      </c>
    </row>
    <row r="233" spans="2:10" ht="15">
      <c r="B233" s="9"/>
      <c r="C233" s="124" t="s">
        <v>29</v>
      </c>
      <c r="D233" s="16" t="s">
        <v>27</v>
      </c>
      <c r="E233" s="79" t="s">
        <v>114</v>
      </c>
      <c r="F233" s="105"/>
      <c r="G233" s="5"/>
      <c r="I233" s="6">
        <f>SUM(I234:I235)</f>
        <v>0</v>
      </c>
      <c r="J233" s="6">
        <f>I233*1.21</f>
        <v>0</v>
      </c>
    </row>
    <row r="234" spans="2:10" ht="15">
      <c r="B234" s="9"/>
      <c r="C234" s="116" t="s">
        <v>34</v>
      </c>
      <c r="D234" s="4" t="s">
        <v>157</v>
      </c>
      <c r="E234" s="79" t="s">
        <v>114</v>
      </c>
      <c r="F234" s="93" t="s">
        <v>2</v>
      </c>
      <c r="G234" s="2">
        <v>1</v>
      </c>
      <c r="H234" s="189"/>
      <c r="I234" s="3">
        <f>G234*H234</f>
        <v>0</v>
      </c>
      <c r="J234" s="3">
        <f>I234*1.21</f>
        <v>0</v>
      </c>
    </row>
    <row r="235" spans="2:10" ht="30">
      <c r="B235" s="9"/>
      <c r="C235" s="116" t="s">
        <v>28</v>
      </c>
      <c r="D235" s="64" t="s">
        <v>113</v>
      </c>
      <c r="E235" s="79" t="s">
        <v>114</v>
      </c>
      <c r="F235" s="93" t="s">
        <v>2</v>
      </c>
      <c r="G235" s="2">
        <v>1</v>
      </c>
      <c r="H235" s="189"/>
      <c r="I235" s="3">
        <f>G235*H235</f>
        <v>0</v>
      </c>
      <c r="J235" s="3">
        <f>I235*1.21</f>
        <v>0</v>
      </c>
    </row>
    <row r="236" spans="2:10" ht="15">
      <c r="B236" s="9"/>
      <c r="C236" s="116"/>
      <c r="D236" s="4"/>
      <c r="E236" s="73"/>
      <c r="F236" s="93"/>
      <c r="G236" s="2"/>
      <c r="I236" s="3"/>
      <c r="J236" s="3"/>
    </row>
    <row r="237" spans="2:10" s="21" customFormat="1" ht="15">
      <c r="B237" s="18"/>
      <c r="C237" s="128"/>
      <c r="D237" s="24"/>
      <c r="E237" s="82"/>
      <c r="F237" s="106"/>
      <c r="G237" s="23"/>
      <c r="H237" s="171"/>
      <c r="I237" s="25"/>
      <c r="J237" s="25"/>
    </row>
    <row r="238" spans="2:10" ht="15">
      <c r="B238" s="9"/>
      <c r="C238" s="116"/>
      <c r="D238" s="4"/>
      <c r="E238" s="73"/>
      <c r="F238" s="93"/>
      <c r="G238" s="2"/>
      <c r="I238" s="3"/>
      <c r="J238" s="3"/>
    </row>
    <row r="239" spans="2:10" s="29" customFormat="1" ht="17.25">
      <c r="B239" s="7" t="s">
        <v>30</v>
      </c>
      <c r="C239" s="118" t="s">
        <v>31</v>
      </c>
      <c r="D239" s="4" t="s">
        <v>32</v>
      </c>
      <c r="E239" s="73"/>
      <c r="F239" s="93" t="s">
        <v>9</v>
      </c>
      <c r="G239" s="2">
        <v>1</v>
      </c>
      <c r="H239" s="169">
        <f>I241+I249+I279+I286+I291+I298+I260</f>
        <v>0</v>
      </c>
      <c r="I239" s="6">
        <f>G239*H239</f>
        <v>0</v>
      </c>
      <c r="J239" s="6">
        <f>I239*1.21</f>
        <v>0</v>
      </c>
    </row>
    <row r="240" spans="2:8" s="29" customFormat="1" ht="17.25">
      <c r="B240" s="35"/>
      <c r="C240" s="134"/>
      <c r="D240" s="30"/>
      <c r="E240" s="83"/>
      <c r="F240" s="104"/>
      <c r="H240" s="169"/>
    </row>
    <row r="241" spans="2:10" s="29" customFormat="1" ht="17.25">
      <c r="B241" s="35"/>
      <c r="C241" s="124" t="s">
        <v>4</v>
      </c>
      <c r="D241" s="16" t="s">
        <v>5</v>
      </c>
      <c r="E241" s="80"/>
      <c r="F241" s="105"/>
      <c r="G241" s="5"/>
      <c r="H241" s="169"/>
      <c r="I241" s="6">
        <f>SUM(I242:I247)</f>
        <v>0</v>
      </c>
      <c r="J241" s="6">
        <f aca="true" t="shared" si="24" ref="J241:J247">I241*1.21</f>
        <v>0</v>
      </c>
    </row>
    <row r="242" spans="2:10" s="29" customFormat="1" ht="17.25">
      <c r="B242" s="35"/>
      <c r="C242" s="116" t="s">
        <v>49</v>
      </c>
      <c r="D242" s="4" t="s">
        <v>158</v>
      </c>
      <c r="E242" s="79" t="s">
        <v>114</v>
      </c>
      <c r="F242" s="93" t="s">
        <v>0</v>
      </c>
      <c r="G242" s="2">
        <v>0.74</v>
      </c>
      <c r="H242" s="189"/>
      <c r="I242" s="3">
        <f aca="true" t="shared" si="25" ref="I242:I247">G242*H242</f>
        <v>0</v>
      </c>
      <c r="J242" s="3">
        <f t="shared" si="24"/>
        <v>0</v>
      </c>
    </row>
    <row r="243" spans="2:10" s="29" customFormat="1" ht="17.25">
      <c r="B243" s="35"/>
      <c r="C243" s="116" t="s">
        <v>49</v>
      </c>
      <c r="D243" s="4" t="s">
        <v>167</v>
      </c>
      <c r="E243" s="79" t="s">
        <v>114</v>
      </c>
      <c r="F243" s="93" t="s">
        <v>0</v>
      </c>
      <c r="G243" s="2">
        <v>4.3</v>
      </c>
      <c r="H243" s="189"/>
      <c r="I243" s="3">
        <f t="shared" si="25"/>
        <v>0</v>
      </c>
      <c r="J243" s="3">
        <f>I243*1.21</f>
        <v>0</v>
      </c>
    </row>
    <row r="244" spans="2:10" s="29" customFormat="1" ht="17.25">
      <c r="B244" s="35"/>
      <c r="C244" s="116" t="s">
        <v>1</v>
      </c>
      <c r="D244" s="4" t="s">
        <v>453</v>
      </c>
      <c r="E244" s="79" t="s">
        <v>114</v>
      </c>
      <c r="F244" s="93" t="s">
        <v>0</v>
      </c>
      <c r="G244" s="2">
        <v>0.74</v>
      </c>
      <c r="H244" s="189"/>
      <c r="I244" s="3">
        <f t="shared" si="25"/>
        <v>0</v>
      </c>
      <c r="J244" s="3">
        <f t="shared" si="24"/>
        <v>0</v>
      </c>
    </row>
    <row r="245" spans="2:10" s="29" customFormat="1" ht="17.25">
      <c r="B245" s="35"/>
      <c r="C245" s="116" t="s">
        <v>50</v>
      </c>
      <c r="D245" s="4" t="s">
        <v>147</v>
      </c>
      <c r="E245" s="79" t="s">
        <v>114</v>
      </c>
      <c r="F245" s="93" t="s">
        <v>2</v>
      </c>
      <c r="G245" s="2">
        <v>1</v>
      </c>
      <c r="H245" s="189"/>
      <c r="I245" s="3">
        <f t="shared" si="25"/>
        <v>0</v>
      </c>
      <c r="J245" s="3">
        <f t="shared" si="24"/>
        <v>0</v>
      </c>
    </row>
    <row r="246" spans="2:10" s="29" customFormat="1" ht="17.25">
      <c r="B246" s="35"/>
      <c r="C246" s="116" t="s">
        <v>50</v>
      </c>
      <c r="D246" s="4" t="s">
        <v>148</v>
      </c>
      <c r="E246" s="79" t="s">
        <v>114</v>
      </c>
      <c r="F246" s="93" t="s">
        <v>2</v>
      </c>
      <c r="G246" s="2">
        <v>1</v>
      </c>
      <c r="H246" s="189"/>
      <c r="I246" s="3">
        <f t="shared" si="25"/>
        <v>0</v>
      </c>
      <c r="J246" s="3">
        <f t="shared" si="24"/>
        <v>0</v>
      </c>
    </row>
    <row r="247" spans="2:10" s="29" customFormat="1" ht="30.75">
      <c r="B247" s="35"/>
      <c r="C247" s="116" t="s">
        <v>3</v>
      </c>
      <c r="D247" s="64" t="s">
        <v>113</v>
      </c>
      <c r="E247" s="79" t="s">
        <v>114</v>
      </c>
      <c r="F247" s="93" t="s">
        <v>2</v>
      </c>
      <c r="G247" s="2">
        <v>1</v>
      </c>
      <c r="H247" s="189"/>
      <c r="I247" s="3">
        <f t="shared" si="25"/>
        <v>0</v>
      </c>
      <c r="J247" s="3">
        <f t="shared" si="24"/>
        <v>0</v>
      </c>
    </row>
    <row r="248" spans="2:8" s="29" customFormat="1" ht="17.25">
      <c r="B248" s="35"/>
      <c r="C248" s="134"/>
      <c r="D248" s="30"/>
      <c r="E248" s="83"/>
      <c r="F248" s="104"/>
      <c r="H248" s="169"/>
    </row>
    <row r="249" spans="3:10" s="29" customFormat="1" ht="15">
      <c r="C249" s="124" t="s">
        <v>7</v>
      </c>
      <c r="D249" s="16" t="s">
        <v>8</v>
      </c>
      <c r="E249" s="80"/>
      <c r="F249" s="105"/>
      <c r="G249" s="5"/>
      <c r="H249" s="169"/>
      <c r="I249" s="6">
        <f>SUM(I250:I258)</f>
        <v>0</v>
      </c>
      <c r="J249" s="6">
        <f>I249*1.21</f>
        <v>0</v>
      </c>
    </row>
    <row r="250" spans="3:10" s="29" customFormat="1" ht="15">
      <c r="C250" s="116" t="s">
        <v>122</v>
      </c>
      <c r="D250" s="4" t="s">
        <v>181</v>
      </c>
      <c r="E250" s="79" t="s">
        <v>114</v>
      </c>
      <c r="F250" s="93" t="s">
        <v>2</v>
      </c>
      <c r="G250" s="2">
        <v>1</v>
      </c>
      <c r="H250" s="189"/>
      <c r="I250" s="3">
        <f aca="true" t="shared" si="26" ref="I250:I258">G250*H250</f>
        <v>0</v>
      </c>
      <c r="J250" s="3">
        <f aca="true" t="shared" si="27" ref="J250:J258">I250*1.21</f>
        <v>0</v>
      </c>
    </row>
    <row r="251" spans="3:10" s="29" customFormat="1" ht="15">
      <c r="C251" s="116" t="s">
        <v>122</v>
      </c>
      <c r="D251" s="4" t="s">
        <v>182</v>
      </c>
      <c r="E251" s="79" t="s">
        <v>114</v>
      </c>
      <c r="F251" s="93" t="s">
        <v>2</v>
      </c>
      <c r="G251" s="2">
        <v>1</v>
      </c>
      <c r="H251" s="189"/>
      <c r="I251" s="3">
        <f t="shared" si="26"/>
        <v>0</v>
      </c>
      <c r="J251" s="3">
        <f t="shared" si="27"/>
        <v>0</v>
      </c>
    </row>
    <row r="252" spans="3:10" s="29" customFormat="1" ht="15">
      <c r="C252" s="116" t="s">
        <v>122</v>
      </c>
      <c r="D252" s="4" t="s">
        <v>159</v>
      </c>
      <c r="E252" s="79" t="s">
        <v>114</v>
      </c>
      <c r="F252" s="93" t="s">
        <v>2</v>
      </c>
      <c r="G252" s="2">
        <v>1</v>
      </c>
      <c r="H252" s="189"/>
      <c r="I252" s="3">
        <f t="shared" si="26"/>
        <v>0</v>
      </c>
      <c r="J252" s="3">
        <f t="shared" si="27"/>
        <v>0</v>
      </c>
    </row>
    <row r="253" spans="3:10" s="29" customFormat="1" ht="15">
      <c r="C253" s="116" t="s">
        <v>122</v>
      </c>
      <c r="D253" s="4" t="s">
        <v>160</v>
      </c>
      <c r="E253" s="79" t="s">
        <v>114</v>
      </c>
      <c r="F253" s="93" t="s">
        <v>2</v>
      </c>
      <c r="G253" s="2">
        <v>1</v>
      </c>
      <c r="H253" s="189"/>
      <c r="I253" s="3">
        <f t="shared" si="26"/>
        <v>0</v>
      </c>
      <c r="J253" s="3">
        <f t="shared" si="27"/>
        <v>0</v>
      </c>
    </row>
    <row r="254" spans="3:10" s="29" customFormat="1" ht="15">
      <c r="C254" s="116" t="s">
        <v>161</v>
      </c>
      <c r="D254" s="4" t="s">
        <v>162</v>
      </c>
      <c r="E254" s="79" t="s">
        <v>114</v>
      </c>
      <c r="F254" s="93" t="s">
        <v>2</v>
      </c>
      <c r="G254" s="2">
        <v>1</v>
      </c>
      <c r="H254" s="189"/>
      <c r="I254" s="3">
        <f>G254*H254</f>
        <v>0</v>
      </c>
      <c r="J254" s="3">
        <f>I254*1.21</f>
        <v>0</v>
      </c>
    </row>
    <row r="255" spans="3:10" s="29" customFormat="1" ht="15">
      <c r="C255" s="116" t="s">
        <v>6</v>
      </c>
      <c r="D255" s="4" t="s">
        <v>434</v>
      </c>
      <c r="E255" s="79" t="s">
        <v>114</v>
      </c>
      <c r="F255" s="93" t="s">
        <v>0</v>
      </c>
      <c r="G255" s="2">
        <v>4</v>
      </c>
      <c r="H255" s="189"/>
      <c r="I255" s="3">
        <f t="shared" si="26"/>
        <v>0</v>
      </c>
      <c r="J255" s="3">
        <f t="shared" si="27"/>
        <v>0</v>
      </c>
    </row>
    <row r="256" spans="3:10" s="2" customFormat="1" ht="15">
      <c r="C256" s="116" t="s">
        <v>6</v>
      </c>
      <c r="D256" s="4" t="s">
        <v>435</v>
      </c>
      <c r="E256" s="79" t="s">
        <v>114</v>
      </c>
      <c r="F256" s="93" t="s">
        <v>0</v>
      </c>
      <c r="G256" s="2">
        <v>13.2</v>
      </c>
      <c r="H256" s="189"/>
      <c r="I256" s="3">
        <f>G256*H256</f>
        <v>0</v>
      </c>
      <c r="J256" s="3">
        <f>I256*1.21</f>
        <v>0</v>
      </c>
    </row>
    <row r="257" spans="3:10" s="29" customFormat="1" ht="15">
      <c r="C257" s="116" t="s">
        <v>163</v>
      </c>
      <c r="D257" s="4" t="s">
        <v>147</v>
      </c>
      <c r="E257" s="79" t="s">
        <v>114</v>
      </c>
      <c r="F257" s="93" t="s">
        <v>2</v>
      </c>
      <c r="G257" s="2">
        <v>1</v>
      </c>
      <c r="H257" s="189"/>
      <c r="I257" s="3">
        <f t="shared" si="26"/>
        <v>0</v>
      </c>
      <c r="J257" s="3">
        <f t="shared" si="27"/>
        <v>0</v>
      </c>
    </row>
    <row r="258" spans="3:10" s="29" customFormat="1" ht="30">
      <c r="C258" s="116" t="s">
        <v>56</v>
      </c>
      <c r="D258" s="64" t="s">
        <v>113</v>
      </c>
      <c r="E258" s="79" t="s">
        <v>114</v>
      </c>
      <c r="F258" s="93" t="s">
        <v>2</v>
      </c>
      <c r="G258" s="2">
        <v>1</v>
      </c>
      <c r="H258" s="189"/>
      <c r="I258" s="3">
        <f t="shared" si="26"/>
        <v>0</v>
      </c>
      <c r="J258" s="3">
        <f t="shared" si="27"/>
        <v>0</v>
      </c>
    </row>
    <row r="259" spans="3:10" s="29" customFormat="1" ht="15">
      <c r="C259" s="116"/>
      <c r="D259" s="4"/>
      <c r="E259" s="73"/>
      <c r="F259" s="93"/>
      <c r="G259" s="2"/>
      <c r="H259" s="169"/>
      <c r="I259" s="3"/>
      <c r="J259" s="3"/>
    </row>
    <row r="260" spans="3:10" s="29" customFormat="1" ht="15">
      <c r="C260" s="124" t="s">
        <v>14</v>
      </c>
      <c r="D260" s="16" t="s">
        <v>59</v>
      </c>
      <c r="E260" s="80"/>
      <c r="F260" s="93"/>
      <c r="G260" s="2"/>
      <c r="H260" s="169"/>
      <c r="I260" s="6">
        <f>SUM(I261:I277)</f>
        <v>0</v>
      </c>
      <c r="J260" s="6">
        <f>I260*1.21</f>
        <v>0</v>
      </c>
    </row>
    <row r="261" spans="3:10" s="29" customFormat="1" ht="15">
      <c r="C261" s="116" t="s">
        <v>58</v>
      </c>
      <c r="D261" s="4" t="s">
        <v>168</v>
      </c>
      <c r="E261" s="79" t="s">
        <v>114</v>
      </c>
      <c r="F261" s="93" t="s">
        <v>9</v>
      </c>
      <c r="G261" s="2">
        <v>1</v>
      </c>
      <c r="H261" s="189"/>
      <c r="I261" s="3">
        <f aca="true" t="shared" si="28" ref="I261:I277">G261*H261</f>
        <v>0</v>
      </c>
      <c r="J261" s="3">
        <f aca="true" t="shared" si="29" ref="J261:J277">I261*1.21</f>
        <v>0</v>
      </c>
    </row>
    <row r="262" spans="3:10" s="29" customFormat="1" ht="15">
      <c r="C262" s="116" t="s">
        <v>58</v>
      </c>
      <c r="D262" s="4" t="s">
        <v>270</v>
      </c>
      <c r="E262" s="79" t="s">
        <v>114</v>
      </c>
      <c r="F262" s="93" t="s">
        <v>9</v>
      </c>
      <c r="G262" s="2">
        <v>1</v>
      </c>
      <c r="H262" s="189"/>
      <c r="I262" s="3">
        <f t="shared" si="28"/>
        <v>0</v>
      </c>
      <c r="J262" s="3">
        <f t="shared" si="29"/>
        <v>0</v>
      </c>
    </row>
    <row r="263" spans="3:10" s="29" customFormat="1" ht="15">
      <c r="C263" s="116" t="s">
        <v>58</v>
      </c>
      <c r="D263" s="4" t="s">
        <v>271</v>
      </c>
      <c r="E263" s="79" t="s">
        <v>114</v>
      </c>
      <c r="F263" s="93" t="s">
        <v>9</v>
      </c>
      <c r="G263" s="2">
        <v>1</v>
      </c>
      <c r="H263" s="189"/>
      <c r="I263" s="3">
        <f t="shared" si="28"/>
        <v>0</v>
      </c>
      <c r="J263" s="3">
        <f t="shared" si="29"/>
        <v>0</v>
      </c>
    </row>
    <row r="264" spans="3:10" s="29" customFormat="1" ht="15">
      <c r="C264" s="116" t="s">
        <v>58</v>
      </c>
      <c r="D264" s="4" t="s">
        <v>273</v>
      </c>
      <c r="E264" s="79" t="s">
        <v>114</v>
      </c>
      <c r="F264" s="93" t="s">
        <v>9</v>
      </c>
      <c r="G264" s="2">
        <v>2</v>
      </c>
      <c r="H264" s="189"/>
      <c r="I264" s="3">
        <f t="shared" si="28"/>
        <v>0</v>
      </c>
      <c r="J264" s="3">
        <f t="shared" si="29"/>
        <v>0</v>
      </c>
    </row>
    <row r="265" spans="3:10" s="29" customFormat="1" ht="15">
      <c r="C265" s="116" t="s">
        <v>58</v>
      </c>
      <c r="D265" s="4" t="s">
        <v>169</v>
      </c>
      <c r="E265" s="79" t="s">
        <v>114</v>
      </c>
      <c r="F265" s="93" t="s">
        <v>9</v>
      </c>
      <c r="G265" s="2">
        <v>1</v>
      </c>
      <c r="H265" s="189"/>
      <c r="I265" s="3">
        <f t="shared" si="28"/>
        <v>0</v>
      </c>
      <c r="J265" s="3">
        <f t="shared" si="29"/>
        <v>0</v>
      </c>
    </row>
    <row r="266" spans="3:10" s="29" customFormat="1" ht="15">
      <c r="C266" s="116" t="s">
        <v>58</v>
      </c>
      <c r="D266" s="4" t="s">
        <v>272</v>
      </c>
      <c r="E266" s="79" t="s">
        <v>114</v>
      </c>
      <c r="F266" s="93" t="s">
        <v>9</v>
      </c>
      <c r="G266" s="2">
        <v>1</v>
      </c>
      <c r="H266" s="189"/>
      <c r="I266" s="3">
        <f t="shared" si="28"/>
        <v>0</v>
      </c>
      <c r="J266" s="3">
        <f t="shared" si="29"/>
        <v>0</v>
      </c>
    </row>
    <row r="267" spans="3:10" s="29" customFormat="1" ht="15">
      <c r="C267" s="116" t="s">
        <v>58</v>
      </c>
      <c r="D267" s="4" t="s">
        <v>274</v>
      </c>
      <c r="E267" s="79" t="s">
        <v>114</v>
      </c>
      <c r="F267" s="93" t="s">
        <v>9</v>
      </c>
      <c r="G267" s="2">
        <v>1</v>
      </c>
      <c r="H267" s="189"/>
      <c r="I267" s="3">
        <f t="shared" si="28"/>
        <v>0</v>
      </c>
      <c r="J267" s="3">
        <f t="shared" si="29"/>
        <v>0</v>
      </c>
    </row>
    <row r="268" spans="3:10" s="29" customFormat="1" ht="15">
      <c r="C268" s="116" t="s">
        <v>10</v>
      </c>
      <c r="D268" s="4" t="s">
        <v>170</v>
      </c>
      <c r="E268" s="79" t="s">
        <v>114</v>
      </c>
      <c r="F268" s="93" t="s">
        <v>9</v>
      </c>
      <c r="G268" s="2">
        <v>1</v>
      </c>
      <c r="H268" s="189"/>
      <c r="I268" s="3">
        <f t="shared" si="28"/>
        <v>0</v>
      </c>
      <c r="J268" s="3">
        <f t="shared" si="29"/>
        <v>0</v>
      </c>
    </row>
    <row r="269" spans="3:10" s="29" customFormat="1" ht="15">
      <c r="C269" s="116" t="s">
        <v>11</v>
      </c>
      <c r="D269" s="4" t="s">
        <v>277</v>
      </c>
      <c r="E269" s="79" t="s">
        <v>114</v>
      </c>
      <c r="F269" s="93" t="s">
        <v>9</v>
      </c>
      <c r="G269" s="2">
        <v>1</v>
      </c>
      <c r="H269" s="189"/>
      <c r="I269" s="3">
        <f t="shared" si="28"/>
        <v>0</v>
      </c>
      <c r="J269" s="3">
        <f t="shared" si="29"/>
        <v>0</v>
      </c>
    </row>
    <row r="270" spans="3:10" s="29" customFormat="1" ht="15">
      <c r="C270" s="116" t="s">
        <v>11</v>
      </c>
      <c r="D270" s="4" t="s">
        <v>164</v>
      </c>
      <c r="E270" s="79" t="s">
        <v>114</v>
      </c>
      <c r="F270" s="93" t="s">
        <v>9</v>
      </c>
      <c r="G270" s="2">
        <v>1</v>
      </c>
      <c r="H270" s="189"/>
      <c r="I270" s="3">
        <f t="shared" si="28"/>
        <v>0</v>
      </c>
      <c r="J270" s="3">
        <f t="shared" si="29"/>
        <v>0</v>
      </c>
    </row>
    <row r="271" spans="3:10" s="29" customFormat="1" ht="15">
      <c r="C271" s="116" t="s">
        <v>11</v>
      </c>
      <c r="D271" s="4" t="s">
        <v>171</v>
      </c>
      <c r="E271" s="79" t="s">
        <v>114</v>
      </c>
      <c r="F271" s="93" t="s">
        <v>9</v>
      </c>
      <c r="G271" s="2">
        <v>1</v>
      </c>
      <c r="H271" s="189"/>
      <c r="I271" s="3">
        <f t="shared" si="28"/>
        <v>0</v>
      </c>
      <c r="J271" s="3">
        <f t="shared" si="29"/>
        <v>0</v>
      </c>
    </row>
    <row r="272" spans="3:10" s="29" customFormat="1" ht="15">
      <c r="C272" s="116" t="s">
        <v>11</v>
      </c>
      <c r="D272" s="4" t="s">
        <v>172</v>
      </c>
      <c r="E272" s="79" t="s">
        <v>114</v>
      </c>
      <c r="F272" s="93" t="s">
        <v>9</v>
      </c>
      <c r="G272" s="2">
        <v>1</v>
      </c>
      <c r="H272" s="189"/>
      <c r="I272" s="3">
        <f t="shared" si="28"/>
        <v>0</v>
      </c>
      <c r="J272" s="3">
        <f t="shared" si="29"/>
        <v>0</v>
      </c>
    </row>
    <row r="273" spans="3:10" s="29" customFormat="1" ht="30">
      <c r="C273" s="116" t="s">
        <v>11</v>
      </c>
      <c r="D273" s="4" t="s">
        <v>165</v>
      </c>
      <c r="E273" s="79" t="s">
        <v>114</v>
      </c>
      <c r="F273" s="93" t="s">
        <v>9</v>
      </c>
      <c r="G273" s="2">
        <v>1</v>
      </c>
      <c r="H273" s="189"/>
      <c r="I273" s="3">
        <f t="shared" si="28"/>
        <v>0</v>
      </c>
      <c r="J273" s="3">
        <f t="shared" si="29"/>
        <v>0</v>
      </c>
    </row>
    <row r="274" spans="3:10" s="29" customFormat="1" ht="15">
      <c r="C274" s="116" t="s">
        <v>11</v>
      </c>
      <c r="D274" s="4" t="s">
        <v>166</v>
      </c>
      <c r="E274" s="79" t="s">
        <v>114</v>
      </c>
      <c r="F274" s="93" t="s">
        <v>9</v>
      </c>
      <c r="G274" s="2">
        <v>1</v>
      </c>
      <c r="H274" s="189"/>
      <c r="I274" s="3">
        <f t="shared" si="28"/>
        <v>0</v>
      </c>
      <c r="J274" s="3">
        <f t="shared" si="29"/>
        <v>0</v>
      </c>
    </row>
    <row r="275" spans="3:10" s="29" customFormat="1" ht="15">
      <c r="C275" s="116" t="s">
        <v>11</v>
      </c>
      <c r="D275" s="4" t="s">
        <v>275</v>
      </c>
      <c r="E275" s="79" t="s">
        <v>114</v>
      </c>
      <c r="F275" s="93" t="s">
        <v>9</v>
      </c>
      <c r="G275" s="2">
        <v>1</v>
      </c>
      <c r="H275" s="189"/>
      <c r="I275" s="3">
        <f t="shared" si="28"/>
        <v>0</v>
      </c>
      <c r="J275" s="3">
        <f t="shared" si="29"/>
        <v>0</v>
      </c>
    </row>
    <row r="276" spans="3:10" s="2" customFormat="1" ht="15">
      <c r="C276" s="116" t="s">
        <v>12</v>
      </c>
      <c r="D276" s="4" t="s">
        <v>173</v>
      </c>
      <c r="E276" s="79" t="s">
        <v>114</v>
      </c>
      <c r="F276" s="93" t="s">
        <v>9</v>
      </c>
      <c r="G276" s="2">
        <v>1</v>
      </c>
      <c r="H276" s="189"/>
      <c r="I276" s="3">
        <f t="shared" si="28"/>
        <v>0</v>
      </c>
      <c r="J276" s="3">
        <f t="shared" si="29"/>
        <v>0</v>
      </c>
    </row>
    <row r="277" spans="3:10" s="29" customFormat="1" ht="30">
      <c r="C277" s="116" t="s">
        <v>13</v>
      </c>
      <c r="D277" s="64" t="s">
        <v>113</v>
      </c>
      <c r="E277" s="79" t="s">
        <v>114</v>
      </c>
      <c r="F277" s="93" t="s">
        <v>9</v>
      </c>
      <c r="G277" s="2">
        <v>1</v>
      </c>
      <c r="H277" s="189"/>
      <c r="I277" s="3">
        <f t="shared" si="28"/>
        <v>0</v>
      </c>
      <c r="J277" s="3">
        <f t="shared" si="29"/>
        <v>0</v>
      </c>
    </row>
    <row r="278" spans="3:10" s="29" customFormat="1" ht="15">
      <c r="C278" s="230"/>
      <c r="D278" s="230"/>
      <c r="E278" s="230"/>
      <c r="F278" s="230"/>
      <c r="G278" s="230"/>
      <c r="H278" s="230"/>
      <c r="I278" s="230"/>
      <c r="J278" s="230"/>
    </row>
    <row r="279" spans="3:10" s="29" customFormat="1" ht="15">
      <c r="C279" s="124" t="s">
        <v>16</v>
      </c>
      <c r="D279" s="16" t="s">
        <v>17</v>
      </c>
      <c r="E279" s="80"/>
      <c r="F279" s="107"/>
      <c r="G279" s="3"/>
      <c r="H279" s="169"/>
      <c r="I279" s="6">
        <f>SUM(I280:I284)</f>
        <v>0</v>
      </c>
      <c r="J279" s="6">
        <f aca="true" t="shared" si="30" ref="J279:J284">I279*1.21</f>
        <v>0</v>
      </c>
    </row>
    <row r="280" spans="3:10" s="29" customFormat="1" ht="15">
      <c r="C280" s="116" t="s">
        <v>77</v>
      </c>
      <c r="D280" s="4" t="s">
        <v>78</v>
      </c>
      <c r="E280" s="79" t="s">
        <v>114</v>
      </c>
      <c r="F280" s="110" t="s">
        <v>9</v>
      </c>
      <c r="G280" s="3">
        <v>9</v>
      </c>
      <c r="H280" s="189"/>
      <c r="I280" s="3">
        <f>G280*H280</f>
        <v>0</v>
      </c>
      <c r="J280" s="3">
        <f t="shared" si="30"/>
        <v>0</v>
      </c>
    </row>
    <row r="281" spans="3:10" s="29" customFormat="1" ht="15">
      <c r="C281" s="116" t="s">
        <v>77</v>
      </c>
      <c r="D281" s="4" t="s">
        <v>417</v>
      </c>
      <c r="E281" s="79" t="s">
        <v>114</v>
      </c>
      <c r="F281" s="110" t="s">
        <v>9</v>
      </c>
      <c r="G281" s="3">
        <v>50</v>
      </c>
      <c r="H281" s="189"/>
      <c r="I281" s="3">
        <f>G281*H281</f>
        <v>0</v>
      </c>
      <c r="J281" s="3">
        <f t="shared" si="30"/>
        <v>0</v>
      </c>
    </row>
    <row r="282" spans="3:10" s="2" customFormat="1" ht="15">
      <c r="C282" s="125" t="s">
        <v>60</v>
      </c>
      <c r="D282" s="4" t="s">
        <v>418</v>
      </c>
      <c r="E282" s="79" t="s">
        <v>114</v>
      </c>
      <c r="F282" s="110" t="s">
        <v>9</v>
      </c>
      <c r="G282" s="3">
        <v>1</v>
      </c>
      <c r="H282" s="189"/>
      <c r="I282" s="3">
        <f>G282*H282</f>
        <v>0</v>
      </c>
      <c r="J282" s="3">
        <f t="shared" si="30"/>
        <v>0</v>
      </c>
    </row>
    <row r="283" spans="3:10" s="2" customFormat="1" ht="15">
      <c r="C283" s="125" t="s">
        <v>79</v>
      </c>
      <c r="D283" s="4" t="s">
        <v>174</v>
      </c>
      <c r="E283" s="79" t="s">
        <v>114</v>
      </c>
      <c r="F283" s="102" t="s">
        <v>2</v>
      </c>
      <c r="G283" s="4">
        <v>1</v>
      </c>
      <c r="H283" s="190"/>
      <c r="I283" s="3">
        <f>G283*H283</f>
        <v>0</v>
      </c>
      <c r="J283" s="3">
        <f t="shared" si="30"/>
        <v>0</v>
      </c>
    </row>
    <row r="284" spans="3:10" s="29" customFormat="1" ht="30">
      <c r="C284" s="125" t="s">
        <v>15</v>
      </c>
      <c r="D284" s="64" t="s">
        <v>113</v>
      </c>
      <c r="E284" s="79" t="s">
        <v>114</v>
      </c>
      <c r="F284" s="102" t="s">
        <v>2</v>
      </c>
      <c r="G284" s="4">
        <v>1</v>
      </c>
      <c r="H284" s="190"/>
      <c r="I284" s="3">
        <f>G284*H284</f>
        <v>0</v>
      </c>
      <c r="J284" s="3">
        <f t="shared" si="30"/>
        <v>0</v>
      </c>
    </row>
    <row r="285" spans="3:10" s="29" customFormat="1" ht="15">
      <c r="C285" s="125"/>
      <c r="D285" s="4"/>
      <c r="E285" s="73"/>
      <c r="F285" s="110"/>
      <c r="G285" s="3"/>
      <c r="H285" s="169"/>
      <c r="I285" s="3"/>
      <c r="J285" s="3"/>
    </row>
    <row r="286" spans="3:10" s="29" customFormat="1" ht="15">
      <c r="C286" s="143" t="s">
        <v>22</v>
      </c>
      <c r="D286" s="144" t="s">
        <v>23</v>
      </c>
      <c r="E286" s="145"/>
      <c r="F286" s="145"/>
      <c r="G286" s="144"/>
      <c r="H286" s="169"/>
      <c r="I286" s="6">
        <f>SUM(I287:I289)</f>
        <v>0</v>
      </c>
      <c r="J286" s="6">
        <f>I286*1.21</f>
        <v>0</v>
      </c>
    </row>
    <row r="287" spans="3:10" s="29" customFormat="1" ht="15">
      <c r="C287" s="2" t="s">
        <v>71</v>
      </c>
      <c r="D287" s="4" t="s">
        <v>419</v>
      </c>
      <c r="E287" s="4"/>
      <c r="F287" s="93" t="s">
        <v>76</v>
      </c>
      <c r="G287" s="2">
        <v>12</v>
      </c>
      <c r="H287" s="189"/>
      <c r="I287" s="3">
        <f>G287*H287</f>
        <v>0</v>
      </c>
      <c r="J287" s="3">
        <f>I287*1.21</f>
        <v>0</v>
      </c>
    </row>
    <row r="288" spans="3:10" s="29" customFormat="1" ht="15">
      <c r="C288" s="2" t="s">
        <v>71</v>
      </c>
      <c r="D288" s="4" t="s">
        <v>229</v>
      </c>
      <c r="E288" s="4"/>
      <c r="F288" s="93" t="s">
        <v>2</v>
      </c>
      <c r="G288" s="2">
        <v>1</v>
      </c>
      <c r="H288" s="189"/>
      <c r="I288" s="3">
        <f>G288*H288</f>
        <v>0</v>
      </c>
      <c r="J288" s="3">
        <f>I288*1.21</f>
        <v>0</v>
      </c>
    </row>
    <row r="289" spans="3:10" s="29" customFormat="1" ht="15">
      <c r="C289" s="2" t="s">
        <v>21</v>
      </c>
      <c r="D289" s="4" t="s">
        <v>232</v>
      </c>
      <c r="E289" s="4"/>
      <c r="F289" s="93" t="s">
        <v>2</v>
      </c>
      <c r="G289" s="2">
        <v>1</v>
      </c>
      <c r="H289" s="189"/>
      <c r="I289" s="3">
        <f>G289*H289</f>
        <v>0</v>
      </c>
      <c r="J289" s="3">
        <f>I289*1.21</f>
        <v>0</v>
      </c>
    </row>
    <row r="290" spans="3:10" s="29" customFormat="1" ht="15">
      <c r="C290" s="116"/>
      <c r="D290" s="4"/>
      <c r="E290" s="73"/>
      <c r="F290" s="93"/>
      <c r="G290" s="2"/>
      <c r="H290" s="169"/>
      <c r="I290" s="3"/>
      <c r="J290" s="3"/>
    </row>
    <row r="291" spans="3:10" s="29" customFormat="1" ht="15">
      <c r="C291" s="124" t="s">
        <v>25</v>
      </c>
      <c r="D291" s="16" t="s">
        <v>26</v>
      </c>
      <c r="E291" s="80"/>
      <c r="F291" s="105"/>
      <c r="G291" s="5"/>
      <c r="H291" s="169"/>
      <c r="I291" s="6">
        <f>SUM(I292:I296)</f>
        <v>0</v>
      </c>
      <c r="J291" s="6">
        <f aca="true" t="shared" si="31" ref="J291:J296">I291*1.21</f>
        <v>0</v>
      </c>
    </row>
    <row r="292" spans="3:10" s="29" customFormat="1" ht="15">
      <c r="C292" s="116" t="s">
        <v>33</v>
      </c>
      <c r="D292" s="4" t="s">
        <v>139</v>
      </c>
      <c r="E292" s="79" t="s">
        <v>114</v>
      </c>
      <c r="F292" s="93" t="s">
        <v>2</v>
      </c>
      <c r="G292" s="2">
        <v>1</v>
      </c>
      <c r="H292" s="189"/>
      <c r="I292" s="3">
        <f>G292*H292</f>
        <v>0</v>
      </c>
      <c r="J292" s="3">
        <f t="shared" si="31"/>
        <v>0</v>
      </c>
    </row>
    <row r="293" spans="3:10" s="29" customFormat="1" ht="15">
      <c r="C293" s="116" t="s">
        <v>33</v>
      </c>
      <c r="D293" s="4" t="s">
        <v>307</v>
      </c>
      <c r="E293" s="79" t="s">
        <v>114</v>
      </c>
      <c r="F293" s="93" t="s">
        <v>2</v>
      </c>
      <c r="G293" s="2">
        <v>1</v>
      </c>
      <c r="H293" s="189"/>
      <c r="I293" s="3">
        <f>G293*H293</f>
        <v>0</v>
      </c>
      <c r="J293" s="3">
        <f t="shared" si="31"/>
        <v>0</v>
      </c>
    </row>
    <row r="294" spans="3:10" s="29" customFormat="1" ht="15">
      <c r="C294" s="116" t="s">
        <v>33</v>
      </c>
      <c r="D294" s="4" t="s">
        <v>308</v>
      </c>
      <c r="E294" s="79" t="s">
        <v>114</v>
      </c>
      <c r="F294" s="93" t="s">
        <v>2</v>
      </c>
      <c r="G294" s="2">
        <v>1</v>
      </c>
      <c r="H294" s="189"/>
      <c r="I294" s="3">
        <f>G294*H294</f>
        <v>0</v>
      </c>
      <c r="J294" s="3">
        <f t="shared" si="31"/>
        <v>0</v>
      </c>
    </row>
    <row r="295" spans="3:10" s="29" customFormat="1" ht="15">
      <c r="C295" s="116" t="s">
        <v>33</v>
      </c>
      <c r="D295" s="4" t="s">
        <v>309</v>
      </c>
      <c r="E295" s="79" t="s">
        <v>114</v>
      </c>
      <c r="F295" s="93" t="s">
        <v>2</v>
      </c>
      <c r="G295" s="2">
        <v>1</v>
      </c>
      <c r="H295" s="189"/>
      <c r="I295" s="3">
        <f>G295*H295</f>
        <v>0</v>
      </c>
      <c r="J295" s="3">
        <f t="shared" si="31"/>
        <v>0</v>
      </c>
    </row>
    <row r="296" spans="3:10" s="29" customFormat="1" ht="30">
      <c r="C296" s="116" t="s">
        <v>24</v>
      </c>
      <c r="D296" s="64" t="s">
        <v>113</v>
      </c>
      <c r="E296" s="79" t="s">
        <v>114</v>
      </c>
      <c r="F296" s="93" t="s">
        <v>2</v>
      </c>
      <c r="G296" s="2">
        <v>1</v>
      </c>
      <c r="H296" s="189"/>
      <c r="I296" s="3">
        <f>G296*H296</f>
        <v>0</v>
      </c>
      <c r="J296" s="3">
        <f t="shared" si="31"/>
        <v>0</v>
      </c>
    </row>
    <row r="297" spans="3:10" s="29" customFormat="1" ht="15">
      <c r="C297" s="116"/>
      <c r="D297" s="4"/>
      <c r="E297" s="73"/>
      <c r="F297" s="93"/>
      <c r="G297" s="2"/>
      <c r="H297" s="169"/>
      <c r="I297" s="2"/>
      <c r="J297" s="2"/>
    </row>
    <row r="298" spans="3:10" s="29" customFormat="1" ht="15">
      <c r="C298" s="124" t="s">
        <v>29</v>
      </c>
      <c r="D298" s="16" t="s">
        <v>27</v>
      </c>
      <c r="E298" s="80"/>
      <c r="F298" s="105"/>
      <c r="G298" s="5"/>
      <c r="H298" s="169"/>
      <c r="I298" s="6">
        <f>SUM(I299:I300)</f>
        <v>0</v>
      </c>
      <c r="J298" s="6">
        <f>I298*1.21</f>
        <v>0</v>
      </c>
    </row>
    <row r="299" spans="3:10" s="29" customFormat="1" ht="15">
      <c r="C299" s="116" t="s">
        <v>34</v>
      </c>
      <c r="D299" s="4" t="s">
        <v>157</v>
      </c>
      <c r="E299" s="79" t="s">
        <v>114</v>
      </c>
      <c r="F299" s="93" t="s">
        <v>2</v>
      </c>
      <c r="G299" s="2">
        <v>1</v>
      </c>
      <c r="H299" s="189"/>
      <c r="I299" s="3">
        <f>G299*H299</f>
        <v>0</v>
      </c>
      <c r="J299" s="3">
        <f>I299*1.21</f>
        <v>0</v>
      </c>
    </row>
    <row r="300" spans="3:10" s="29" customFormat="1" ht="30">
      <c r="C300" s="116" t="s">
        <v>28</v>
      </c>
      <c r="D300" s="64" t="s">
        <v>113</v>
      </c>
      <c r="E300" s="79" t="s">
        <v>114</v>
      </c>
      <c r="F300" s="93" t="s">
        <v>2</v>
      </c>
      <c r="G300" s="2">
        <v>1</v>
      </c>
      <c r="H300" s="189"/>
      <c r="I300" s="3">
        <f>G300*H300</f>
        <v>0</v>
      </c>
      <c r="J300" s="3">
        <f>I300*1.21</f>
        <v>0</v>
      </c>
    </row>
    <row r="301" spans="2:10" ht="15">
      <c r="B301" s="9"/>
      <c r="C301" s="116"/>
      <c r="D301" s="4"/>
      <c r="E301" s="73"/>
      <c r="F301" s="93"/>
      <c r="G301" s="2"/>
      <c r="I301" s="3"/>
      <c r="J301" s="3"/>
    </row>
    <row r="302" spans="3:10" s="21" customFormat="1" ht="15">
      <c r="C302" s="119"/>
      <c r="D302" s="27"/>
      <c r="E302" s="76"/>
      <c r="F302" s="97"/>
      <c r="H302" s="171"/>
      <c r="J302" s="25"/>
    </row>
    <row r="303" ht="15">
      <c r="J303" s="3"/>
    </row>
    <row r="304" spans="2:10" s="29" customFormat="1" ht="17.25">
      <c r="B304" s="7" t="s">
        <v>44</v>
      </c>
      <c r="C304" s="118" t="s">
        <v>110</v>
      </c>
      <c r="D304" s="4" t="s">
        <v>32</v>
      </c>
      <c r="E304" s="73"/>
      <c r="F304" s="93" t="s">
        <v>9</v>
      </c>
      <c r="G304" s="2">
        <v>1</v>
      </c>
      <c r="H304" s="169">
        <f>I306+I317+I334+I339+I324</f>
        <v>0</v>
      </c>
      <c r="I304" s="6">
        <f>G304*H304</f>
        <v>0</v>
      </c>
      <c r="J304" s="6">
        <f>I304*1.21</f>
        <v>0</v>
      </c>
    </row>
    <row r="305" spans="2:8" s="29" customFormat="1" ht="17.25">
      <c r="B305" s="35"/>
      <c r="C305" s="134"/>
      <c r="D305" s="30"/>
      <c r="E305" s="83"/>
      <c r="F305" s="104"/>
      <c r="H305" s="169"/>
    </row>
    <row r="306" spans="2:10" s="29" customFormat="1" ht="17.25">
      <c r="B306" s="35"/>
      <c r="C306" s="124" t="s">
        <v>4</v>
      </c>
      <c r="D306" s="16" t="s">
        <v>5</v>
      </c>
      <c r="E306" s="80"/>
      <c r="F306" s="105"/>
      <c r="G306" s="5"/>
      <c r="H306" s="169"/>
      <c r="I306" s="6">
        <f>SUM(I307:I315)</f>
        <v>0</v>
      </c>
      <c r="J306" s="6">
        <f>I306*1.21</f>
        <v>0</v>
      </c>
    </row>
    <row r="307" spans="2:10" s="29" customFormat="1" ht="17.25">
      <c r="B307" s="35"/>
      <c r="C307" s="116" t="s">
        <v>49</v>
      </c>
      <c r="D307" s="4" t="s">
        <v>175</v>
      </c>
      <c r="E307" s="79" t="s">
        <v>114</v>
      </c>
      <c r="F307" s="93" t="s">
        <v>0</v>
      </c>
      <c r="G307" s="2">
        <v>5.2</v>
      </c>
      <c r="H307" s="189"/>
      <c r="I307" s="3">
        <f aca="true" t="shared" si="32" ref="I307:I315">G307*H307</f>
        <v>0</v>
      </c>
      <c r="J307" s="3">
        <f aca="true" t="shared" si="33" ref="J307:J315">I307*1.21</f>
        <v>0</v>
      </c>
    </row>
    <row r="308" spans="2:10" s="29" customFormat="1" ht="17.25">
      <c r="B308" s="35"/>
      <c r="C308" s="116" t="s">
        <v>49</v>
      </c>
      <c r="D308" s="4" t="s">
        <v>176</v>
      </c>
      <c r="E308" s="79" t="s">
        <v>114</v>
      </c>
      <c r="F308" s="93" t="s">
        <v>45</v>
      </c>
      <c r="G308" s="2">
        <v>3</v>
      </c>
      <c r="H308" s="189"/>
      <c r="I308" s="3">
        <f t="shared" si="32"/>
        <v>0</v>
      </c>
      <c r="J308" s="3">
        <f t="shared" si="33"/>
        <v>0</v>
      </c>
    </row>
    <row r="309" spans="2:10" s="29" customFormat="1" ht="17.25">
      <c r="B309" s="35"/>
      <c r="C309" s="116" t="s">
        <v>49</v>
      </c>
      <c r="D309" s="4" t="s">
        <v>177</v>
      </c>
      <c r="E309" s="79" t="s">
        <v>114</v>
      </c>
      <c r="F309" s="93" t="s">
        <v>2</v>
      </c>
      <c r="G309" s="2">
        <v>1</v>
      </c>
      <c r="H309" s="189"/>
      <c r="I309" s="3">
        <f t="shared" si="32"/>
        <v>0</v>
      </c>
      <c r="J309" s="3">
        <f t="shared" si="33"/>
        <v>0</v>
      </c>
    </row>
    <row r="310" spans="2:10" s="29" customFormat="1" ht="17.25">
      <c r="B310" s="35"/>
      <c r="C310" s="116" t="s">
        <v>1</v>
      </c>
      <c r="D310" s="4" t="s">
        <v>436</v>
      </c>
      <c r="E310" s="79" t="s">
        <v>114</v>
      </c>
      <c r="F310" s="93" t="s">
        <v>0</v>
      </c>
      <c r="G310" s="2">
        <v>7.82</v>
      </c>
      <c r="H310" s="189"/>
      <c r="I310" s="3">
        <f t="shared" si="32"/>
        <v>0</v>
      </c>
      <c r="J310" s="3">
        <f t="shared" si="33"/>
        <v>0</v>
      </c>
    </row>
    <row r="311" spans="2:10" s="29" customFormat="1" ht="17.25">
      <c r="B311" s="35"/>
      <c r="C311" s="116" t="s">
        <v>1</v>
      </c>
      <c r="D311" s="4" t="s">
        <v>437</v>
      </c>
      <c r="E311" s="79" t="s">
        <v>114</v>
      </c>
      <c r="F311" s="93" t="s">
        <v>0</v>
      </c>
      <c r="G311" s="2">
        <v>5.2</v>
      </c>
      <c r="H311" s="189"/>
      <c r="I311" s="3">
        <f t="shared" si="32"/>
        <v>0</v>
      </c>
      <c r="J311" s="3">
        <f t="shared" si="33"/>
        <v>0</v>
      </c>
    </row>
    <row r="312" spans="2:10" s="29" customFormat="1" ht="17.25">
      <c r="B312" s="35"/>
      <c r="C312" s="116" t="s">
        <v>50</v>
      </c>
      <c r="D312" s="4" t="s">
        <v>178</v>
      </c>
      <c r="E312" s="79" t="s">
        <v>114</v>
      </c>
      <c r="F312" s="93" t="s">
        <v>2</v>
      </c>
      <c r="G312" s="2">
        <v>1</v>
      </c>
      <c r="H312" s="189"/>
      <c r="I312" s="3">
        <f t="shared" si="32"/>
        <v>0</v>
      </c>
      <c r="J312" s="3">
        <f t="shared" si="33"/>
        <v>0</v>
      </c>
    </row>
    <row r="313" spans="2:10" s="29" customFormat="1" ht="17.25">
      <c r="B313" s="35"/>
      <c r="C313" s="116" t="s">
        <v>50</v>
      </c>
      <c r="D313" s="4" t="s">
        <v>267</v>
      </c>
      <c r="E313" s="79" t="s">
        <v>114</v>
      </c>
      <c r="F313" s="93" t="s">
        <v>2</v>
      </c>
      <c r="G313" s="2">
        <v>1</v>
      </c>
      <c r="H313" s="189"/>
      <c r="I313" s="3">
        <f>G313*H313</f>
        <v>0</v>
      </c>
      <c r="J313" s="3">
        <f>I313*1.21</f>
        <v>0</v>
      </c>
    </row>
    <row r="314" spans="3:10" s="29" customFormat="1" ht="15">
      <c r="C314" s="116" t="s">
        <v>50</v>
      </c>
      <c r="D314" s="4" t="s">
        <v>415</v>
      </c>
      <c r="E314" s="79" t="s">
        <v>114</v>
      </c>
      <c r="F314" s="93" t="s">
        <v>2</v>
      </c>
      <c r="G314" s="2">
        <v>1</v>
      </c>
      <c r="H314" s="189"/>
      <c r="I314" s="3">
        <f>G314*H314</f>
        <v>0</v>
      </c>
      <c r="J314" s="3">
        <f>I314*1.21</f>
        <v>0</v>
      </c>
    </row>
    <row r="315" spans="2:10" s="29" customFormat="1" ht="30.75">
      <c r="B315" s="35"/>
      <c r="C315" s="116" t="s">
        <v>3</v>
      </c>
      <c r="D315" s="64" t="s">
        <v>113</v>
      </c>
      <c r="E315" s="79" t="s">
        <v>114</v>
      </c>
      <c r="F315" s="93" t="s">
        <v>2</v>
      </c>
      <c r="G315" s="2">
        <v>1</v>
      </c>
      <c r="H315" s="189"/>
      <c r="I315" s="3">
        <f t="shared" si="32"/>
        <v>0</v>
      </c>
      <c r="J315" s="3">
        <f t="shared" si="33"/>
        <v>0</v>
      </c>
    </row>
    <row r="316" spans="2:8" s="29" customFormat="1" ht="17.25">
      <c r="B316" s="35"/>
      <c r="C316" s="134"/>
      <c r="D316" s="30"/>
      <c r="E316" s="83"/>
      <c r="F316" s="104"/>
      <c r="H316" s="169"/>
    </row>
    <row r="317" spans="3:10" s="29" customFormat="1" ht="15">
      <c r="C317" s="124" t="s">
        <v>7</v>
      </c>
      <c r="D317" s="16" t="s">
        <v>8</v>
      </c>
      <c r="E317" s="80"/>
      <c r="F317" s="105"/>
      <c r="G317" s="5"/>
      <c r="H317" s="169"/>
      <c r="I317" s="6">
        <f>SUM(I318:I322)</f>
        <v>0</v>
      </c>
      <c r="J317" s="6">
        <f aca="true" t="shared" si="34" ref="J317:J322">I317*1.21</f>
        <v>0</v>
      </c>
    </row>
    <row r="318" spans="3:10" s="29" customFormat="1" ht="15">
      <c r="C318" s="116" t="s">
        <v>122</v>
      </c>
      <c r="D318" s="4" t="s">
        <v>179</v>
      </c>
      <c r="E318" s="79" t="s">
        <v>114</v>
      </c>
      <c r="F318" s="93" t="s">
        <v>2</v>
      </c>
      <c r="G318" s="2">
        <v>1</v>
      </c>
      <c r="H318" s="189"/>
      <c r="I318" s="3">
        <f>G318*H318</f>
        <v>0</v>
      </c>
      <c r="J318" s="3">
        <f t="shared" si="34"/>
        <v>0</v>
      </c>
    </row>
    <row r="319" spans="3:10" s="29" customFormat="1" ht="15">
      <c r="C319" s="116" t="s">
        <v>122</v>
      </c>
      <c r="D319" s="4" t="s">
        <v>416</v>
      </c>
      <c r="E319" s="79" t="s">
        <v>114</v>
      </c>
      <c r="F319" s="93" t="s">
        <v>2</v>
      </c>
      <c r="G319" s="2">
        <v>1</v>
      </c>
      <c r="H319" s="189"/>
      <c r="I319" s="3">
        <f>G319*H319</f>
        <v>0</v>
      </c>
      <c r="J319" s="3">
        <f t="shared" si="34"/>
        <v>0</v>
      </c>
    </row>
    <row r="320" spans="3:10" s="29" customFormat="1" ht="15">
      <c r="C320" s="116" t="s">
        <v>6</v>
      </c>
      <c r="D320" s="4" t="s">
        <v>438</v>
      </c>
      <c r="E320" s="79" t="s">
        <v>114</v>
      </c>
      <c r="F320" s="93" t="s">
        <v>0</v>
      </c>
      <c r="G320" s="2">
        <v>1.52</v>
      </c>
      <c r="H320" s="189"/>
      <c r="I320" s="3">
        <f>G320*H320</f>
        <v>0</v>
      </c>
      <c r="J320" s="3">
        <f t="shared" si="34"/>
        <v>0</v>
      </c>
    </row>
    <row r="321" spans="3:10" s="29" customFormat="1" ht="15">
      <c r="C321" s="116" t="s">
        <v>6</v>
      </c>
      <c r="D321" s="4" t="s">
        <v>439</v>
      </c>
      <c r="E321" s="79" t="s">
        <v>114</v>
      </c>
      <c r="F321" s="93" t="s">
        <v>0</v>
      </c>
      <c r="G321" s="2">
        <v>2.52</v>
      </c>
      <c r="H321" s="189"/>
      <c r="I321" s="3">
        <f>G321*H321</f>
        <v>0</v>
      </c>
      <c r="J321" s="3">
        <f t="shared" si="34"/>
        <v>0</v>
      </c>
    </row>
    <row r="322" spans="3:10" s="29" customFormat="1" ht="30">
      <c r="C322" s="116" t="s">
        <v>56</v>
      </c>
      <c r="D322" s="64" t="s">
        <v>113</v>
      </c>
      <c r="E322" s="79" t="s">
        <v>114</v>
      </c>
      <c r="F322" s="93" t="s">
        <v>2</v>
      </c>
      <c r="G322" s="2">
        <v>1</v>
      </c>
      <c r="H322" s="189"/>
      <c r="I322" s="3">
        <f>G322*H322</f>
        <v>0</v>
      </c>
      <c r="J322" s="3">
        <f t="shared" si="34"/>
        <v>0</v>
      </c>
    </row>
    <row r="323" ht="15">
      <c r="J323" s="3"/>
    </row>
    <row r="324" spans="3:10" s="29" customFormat="1" ht="15">
      <c r="C324" s="143" t="s">
        <v>22</v>
      </c>
      <c r="D324" s="144" t="s">
        <v>23</v>
      </c>
      <c r="E324" s="145"/>
      <c r="F324" s="146"/>
      <c r="G324" s="147"/>
      <c r="H324" s="169"/>
      <c r="I324" s="6">
        <f>SUM(I325:I332)</f>
        <v>0</v>
      </c>
      <c r="J324" s="6">
        <f>I324*1.21</f>
        <v>0</v>
      </c>
    </row>
    <row r="325" spans="3:10" s="29" customFormat="1" ht="15">
      <c r="C325" s="2" t="s">
        <v>18</v>
      </c>
      <c r="D325" s="4" t="s">
        <v>237</v>
      </c>
      <c r="E325" s="79" t="s">
        <v>114</v>
      </c>
      <c r="F325" s="93" t="s">
        <v>76</v>
      </c>
      <c r="G325" s="2">
        <v>1</v>
      </c>
      <c r="H325" s="189"/>
      <c r="I325" s="3">
        <f aca="true" t="shared" si="35" ref="I325:I332">G325*H325</f>
        <v>0</v>
      </c>
      <c r="J325" s="3">
        <f aca="true" t="shared" si="36" ref="J325:J332">I325*1.21</f>
        <v>0</v>
      </c>
    </row>
    <row r="326" spans="3:10" s="29" customFormat="1" ht="15">
      <c r="C326" s="2" t="s">
        <v>19</v>
      </c>
      <c r="D326" s="4" t="s">
        <v>413</v>
      </c>
      <c r="E326" s="79" t="s">
        <v>114</v>
      </c>
      <c r="F326" s="93" t="s">
        <v>76</v>
      </c>
      <c r="G326" s="2">
        <v>18</v>
      </c>
      <c r="H326" s="189"/>
      <c r="I326" s="3">
        <f t="shared" si="35"/>
        <v>0</v>
      </c>
      <c r="J326" s="3">
        <f t="shared" si="36"/>
        <v>0</v>
      </c>
    </row>
    <row r="327" spans="3:10" s="29" customFormat="1" ht="15">
      <c r="C327" s="2" t="s">
        <v>39</v>
      </c>
      <c r="D327" s="4" t="s">
        <v>229</v>
      </c>
      <c r="E327" s="79" t="s">
        <v>114</v>
      </c>
      <c r="F327" s="93" t="s">
        <v>2</v>
      </c>
      <c r="G327" s="2">
        <v>1</v>
      </c>
      <c r="H327" s="189"/>
      <c r="I327" s="3">
        <f t="shared" si="35"/>
        <v>0</v>
      </c>
      <c r="J327" s="3">
        <f t="shared" si="36"/>
        <v>0</v>
      </c>
    </row>
    <row r="328" spans="3:10" s="29" customFormat="1" ht="15">
      <c r="C328" s="2" t="s">
        <v>20</v>
      </c>
      <c r="D328" s="4" t="s">
        <v>236</v>
      </c>
      <c r="E328" s="79" t="s">
        <v>114</v>
      </c>
      <c r="F328" s="93" t="s">
        <v>9</v>
      </c>
      <c r="G328" s="2">
        <v>1</v>
      </c>
      <c r="H328" s="189"/>
      <c r="I328" s="3">
        <f t="shared" si="35"/>
        <v>0</v>
      </c>
      <c r="J328" s="3">
        <f t="shared" si="36"/>
        <v>0</v>
      </c>
    </row>
    <row r="329" spans="3:10" s="29" customFormat="1" ht="15">
      <c r="C329" s="2" t="s">
        <v>40</v>
      </c>
      <c r="D329" s="4" t="s">
        <v>276</v>
      </c>
      <c r="E329" s="79" t="s">
        <v>114</v>
      </c>
      <c r="F329" s="93" t="s">
        <v>2</v>
      </c>
      <c r="G329" s="2">
        <v>1</v>
      </c>
      <c r="H329" s="189"/>
      <c r="I329" s="3">
        <f t="shared" si="35"/>
        <v>0</v>
      </c>
      <c r="J329" s="3">
        <f t="shared" si="36"/>
        <v>0</v>
      </c>
    </row>
    <row r="330" spans="3:10" s="29" customFormat="1" ht="15">
      <c r="C330" s="2" t="s">
        <v>21</v>
      </c>
      <c r="D330" s="4" t="s">
        <v>232</v>
      </c>
      <c r="E330" s="79" t="s">
        <v>114</v>
      </c>
      <c r="F330" s="93" t="s">
        <v>2</v>
      </c>
      <c r="G330" s="2">
        <v>1</v>
      </c>
      <c r="H330" s="189"/>
      <c r="I330" s="3">
        <f t="shared" si="35"/>
        <v>0</v>
      </c>
      <c r="J330" s="3">
        <f t="shared" si="36"/>
        <v>0</v>
      </c>
    </row>
    <row r="331" spans="3:10" s="29" customFormat="1" ht="30">
      <c r="C331" s="2" t="s">
        <v>21</v>
      </c>
      <c r="D331" s="4" t="s">
        <v>233</v>
      </c>
      <c r="E331" s="79" t="s">
        <v>114</v>
      </c>
      <c r="F331" s="93" t="s">
        <v>2</v>
      </c>
      <c r="G331" s="2">
        <v>1</v>
      </c>
      <c r="H331" s="189"/>
      <c r="I331" s="3">
        <f t="shared" si="35"/>
        <v>0</v>
      </c>
      <c r="J331" s="3">
        <f t="shared" si="36"/>
        <v>0</v>
      </c>
    </row>
    <row r="332" spans="3:10" s="29" customFormat="1" ht="15">
      <c r="C332" s="2" t="s">
        <v>21</v>
      </c>
      <c r="D332" s="4" t="s">
        <v>234</v>
      </c>
      <c r="E332" s="79" t="s">
        <v>114</v>
      </c>
      <c r="F332" s="93" t="s">
        <v>2</v>
      </c>
      <c r="G332" s="2">
        <v>1</v>
      </c>
      <c r="H332" s="189"/>
      <c r="I332" s="3">
        <f t="shared" si="35"/>
        <v>0</v>
      </c>
      <c r="J332" s="3">
        <f t="shared" si="36"/>
        <v>0</v>
      </c>
    </row>
    <row r="333" spans="3:10" s="29" customFormat="1" ht="15">
      <c r="C333" s="116"/>
      <c r="D333" s="4"/>
      <c r="E333" s="73"/>
      <c r="F333" s="93"/>
      <c r="G333" s="2"/>
      <c r="H333" s="169"/>
      <c r="I333" s="3"/>
      <c r="J333" s="3"/>
    </row>
    <row r="334" spans="3:10" s="29" customFormat="1" ht="15">
      <c r="C334" s="124" t="s">
        <v>25</v>
      </c>
      <c r="D334" s="16" t="s">
        <v>26</v>
      </c>
      <c r="E334" s="80"/>
      <c r="F334" s="105"/>
      <c r="G334" s="5"/>
      <c r="H334" s="169"/>
      <c r="I334" s="6">
        <f>SUM(I335:I337)</f>
        <v>0</v>
      </c>
      <c r="J334" s="6">
        <f>I334*1.21</f>
        <v>0</v>
      </c>
    </row>
    <row r="335" spans="3:10" s="29" customFormat="1" ht="15">
      <c r="C335" s="116" t="s">
        <v>33</v>
      </c>
      <c r="D335" s="4" t="s">
        <v>139</v>
      </c>
      <c r="E335" s="79" t="s">
        <v>114</v>
      </c>
      <c r="F335" s="93" t="s">
        <v>2</v>
      </c>
      <c r="G335" s="2">
        <v>1</v>
      </c>
      <c r="H335" s="189"/>
      <c r="I335" s="3">
        <f>G335*H335</f>
        <v>0</v>
      </c>
      <c r="J335" s="3">
        <f>I335*1.21</f>
        <v>0</v>
      </c>
    </row>
    <row r="336" spans="3:10" s="29" customFormat="1" ht="15">
      <c r="C336" s="116" t="s">
        <v>33</v>
      </c>
      <c r="D336" s="4" t="s">
        <v>431</v>
      </c>
      <c r="E336" s="79" t="s">
        <v>114</v>
      </c>
      <c r="F336" s="93" t="s">
        <v>2</v>
      </c>
      <c r="G336" s="2">
        <v>1</v>
      </c>
      <c r="H336" s="189"/>
      <c r="I336" s="3">
        <f>G336*H336</f>
        <v>0</v>
      </c>
      <c r="J336" s="3">
        <f>I336*1.21</f>
        <v>0</v>
      </c>
    </row>
    <row r="337" spans="3:10" s="29" customFormat="1" ht="30">
      <c r="C337" s="116" t="s">
        <v>24</v>
      </c>
      <c r="D337" s="64" t="s">
        <v>113</v>
      </c>
      <c r="E337" s="79" t="s">
        <v>114</v>
      </c>
      <c r="F337" s="93" t="s">
        <v>2</v>
      </c>
      <c r="G337" s="2">
        <v>1</v>
      </c>
      <c r="H337" s="189"/>
      <c r="I337" s="3">
        <f>G337*H337</f>
        <v>0</v>
      </c>
      <c r="J337" s="3">
        <f>I337*1.21</f>
        <v>0</v>
      </c>
    </row>
    <row r="338" spans="3:10" s="29" customFormat="1" ht="15">
      <c r="C338" s="116"/>
      <c r="D338" s="4"/>
      <c r="E338" s="73"/>
      <c r="F338" s="93"/>
      <c r="G338" s="2"/>
      <c r="H338" s="169"/>
      <c r="I338" s="2"/>
      <c r="J338" s="2"/>
    </row>
    <row r="339" spans="3:10" s="29" customFormat="1" ht="15">
      <c r="C339" s="124" t="s">
        <v>29</v>
      </c>
      <c r="D339" s="16" t="s">
        <v>27</v>
      </c>
      <c r="E339" s="80"/>
      <c r="F339" s="105"/>
      <c r="G339" s="5"/>
      <c r="H339" s="169"/>
      <c r="I339" s="6">
        <f>SUM(I340:I341)</f>
        <v>0</v>
      </c>
      <c r="J339" s="6">
        <f>I339*1.21</f>
        <v>0</v>
      </c>
    </row>
    <row r="340" spans="3:10" s="29" customFormat="1" ht="15">
      <c r="C340" s="116" t="s">
        <v>34</v>
      </c>
      <c r="D340" s="4" t="s">
        <v>157</v>
      </c>
      <c r="E340" s="79" t="s">
        <v>114</v>
      </c>
      <c r="F340" s="93" t="s">
        <v>2</v>
      </c>
      <c r="G340" s="2">
        <v>1</v>
      </c>
      <c r="H340" s="189"/>
      <c r="I340" s="3">
        <f>G340*H340</f>
        <v>0</v>
      </c>
      <c r="J340" s="3">
        <f>I340*1.21</f>
        <v>0</v>
      </c>
    </row>
    <row r="341" spans="3:10" s="29" customFormat="1" ht="30">
      <c r="C341" s="116" t="s">
        <v>28</v>
      </c>
      <c r="D341" s="64" t="s">
        <v>113</v>
      </c>
      <c r="E341" s="79" t="s">
        <v>114</v>
      </c>
      <c r="F341" s="93" t="s">
        <v>2</v>
      </c>
      <c r="G341" s="2">
        <v>1</v>
      </c>
      <c r="H341" s="189"/>
      <c r="I341" s="3">
        <f>G341*H341</f>
        <v>0</v>
      </c>
      <c r="J341" s="3">
        <f>I341*1.21</f>
        <v>0</v>
      </c>
    </row>
    <row r="342" spans="3:10" s="21" customFormat="1" ht="15">
      <c r="C342" s="119"/>
      <c r="D342" s="27"/>
      <c r="E342" s="76"/>
      <c r="F342" s="97"/>
      <c r="H342" s="171"/>
      <c r="J342" s="25"/>
    </row>
    <row r="343" ht="15">
      <c r="J343" s="3"/>
    </row>
    <row r="344" spans="2:10" s="2" customFormat="1" ht="17.25">
      <c r="B344" s="7" t="s">
        <v>46</v>
      </c>
      <c r="C344" s="118" t="s">
        <v>81</v>
      </c>
      <c r="D344" s="4" t="s">
        <v>32</v>
      </c>
      <c r="E344" s="73"/>
      <c r="F344" s="93" t="s">
        <v>9</v>
      </c>
      <c r="G344" s="2">
        <v>1</v>
      </c>
      <c r="H344" s="169">
        <f>I346+I356+I373+I377+I363</f>
        <v>0</v>
      </c>
      <c r="I344" s="6">
        <f>G344*H344</f>
        <v>0</v>
      </c>
      <c r="J344" s="6">
        <f>I344*1.21</f>
        <v>0</v>
      </c>
    </row>
    <row r="345" spans="2:8" s="29" customFormat="1" ht="17.25">
      <c r="B345" s="35"/>
      <c r="C345" s="134"/>
      <c r="D345" s="30"/>
      <c r="E345" s="83"/>
      <c r="F345" s="104"/>
      <c r="H345" s="169"/>
    </row>
    <row r="346" spans="2:10" s="29" customFormat="1" ht="17.25">
      <c r="B346" s="35"/>
      <c r="C346" s="124" t="s">
        <v>4</v>
      </c>
      <c r="D346" s="16" t="s">
        <v>5</v>
      </c>
      <c r="E346" s="80"/>
      <c r="F346" s="105"/>
      <c r="G346" s="5"/>
      <c r="H346" s="169"/>
      <c r="I346" s="6">
        <f>SUM(I347:I354)</f>
        <v>0</v>
      </c>
      <c r="J346" s="6">
        <f>I346*1.21</f>
        <v>0</v>
      </c>
    </row>
    <row r="347" spans="2:10" s="29" customFormat="1" ht="17.25">
      <c r="B347" s="35"/>
      <c r="C347" s="116" t="s">
        <v>49</v>
      </c>
      <c r="D347" s="4" t="s">
        <v>250</v>
      </c>
      <c r="E347" s="79" t="s">
        <v>114</v>
      </c>
      <c r="F347" s="93" t="s">
        <v>0</v>
      </c>
      <c r="G347" s="2">
        <v>6</v>
      </c>
      <c r="H347" s="189"/>
      <c r="I347" s="3">
        <f aca="true" t="shared" si="37" ref="I347:I354">G347*H347</f>
        <v>0</v>
      </c>
      <c r="J347" s="3">
        <f aca="true" t="shared" si="38" ref="J347:J354">I347*1.21</f>
        <v>0</v>
      </c>
    </row>
    <row r="348" spans="2:10" s="29" customFormat="1" ht="17.25">
      <c r="B348" s="35"/>
      <c r="C348" s="116" t="s">
        <v>49</v>
      </c>
      <c r="D348" s="4" t="s">
        <v>251</v>
      </c>
      <c r="E348" s="79" t="s">
        <v>114</v>
      </c>
      <c r="F348" s="93" t="s">
        <v>45</v>
      </c>
      <c r="G348" s="2">
        <v>2.2</v>
      </c>
      <c r="H348" s="189"/>
      <c r="I348" s="3">
        <f t="shared" si="37"/>
        <v>0</v>
      </c>
      <c r="J348" s="3">
        <f t="shared" si="38"/>
        <v>0</v>
      </c>
    </row>
    <row r="349" spans="2:10" s="29" customFormat="1" ht="17.25">
      <c r="B349" s="35"/>
      <c r="C349" s="116" t="s">
        <v>49</v>
      </c>
      <c r="D349" s="4" t="s">
        <v>252</v>
      </c>
      <c r="E349" s="79" t="s">
        <v>114</v>
      </c>
      <c r="F349" s="93" t="s">
        <v>0</v>
      </c>
      <c r="G349" s="2">
        <v>5.6</v>
      </c>
      <c r="H349" s="189"/>
      <c r="I349" s="3">
        <f t="shared" si="37"/>
        <v>0</v>
      </c>
      <c r="J349" s="3">
        <f t="shared" si="38"/>
        <v>0</v>
      </c>
    </row>
    <row r="350" spans="2:10" s="29" customFormat="1" ht="17.25">
      <c r="B350" s="35"/>
      <c r="C350" s="116" t="s">
        <v>49</v>
      </c>
      <c r="D350" s="4" t="s">
        <v>253</v>
      </c>
      <c r="E350" s="79" t="s">
        <v>114</v>
      </c>
      <c r="F350" s="93" t="s">
        <v>47</v>
      </c>
      <c r="G350" s="2">
        <v>0.0285</v>
      </c>
      <c r="H350" s="189"/>
      <c r="I350" s="3">
        <f t="shared" si="37"/>
        <v>0</v>
      </c>
      <c r="J350" s="3">
        <f t="shared" si="38"/>
        <v>0</v>
      </c>
    </row>
    <row r="351" spans="2:10" s="29" customFormat="1" ht="17.25">
      <c r="B351" s="35"/>
      <c r="C351" s="116" t="s">
        <v>1</v>
      </c>
      <c r="D351" s="4" t="s">
        <v>440</v>
      </c>
      <c r="E351" s="79" t="s">
        <v>114</v>
      </c>
      <c r="F351" s="93" t="s">
        <v>0</v>
      </c>
      <c r="G351" s="2">
        <v>6</v>
      </c>
      <c r="H351" s="189"/>
      <c r="I351" s="3">
        <f t="shared" si="37"/>
        <v>0</v>
      </c>
      <c r="J351" s="3">
        <f t="shared" si="38"/>
        <v>0</v>
      </c>
    </row>
    <row r="352" spans="2:10" s="2" customFormat="1" ht="17.25">
      <c r="B352" s="7"/>
      <c r="C352" s="116" t="s">
        <v>1</v>
      </c>
      <c r="D352" s="4" t="s">
        <v>441</v>
      </c>
      <c r="E352" s="79" t="s">
        <v>114</v>
      </c>
      <c r="F352" s="93" t="s">
        <v>0</v>
      </c>
      <c r="G352" s="2">
        <v>2.2</v>
      </c>
      <c r="H352" s="189"/>
      <c r="I352" s="3">
        <f t="shared" si="37"/>
        <v>0</v>
      </c>
      <c r="J352" s="3">
        <f t="shared" si="38"/>
        <v>0</v>
      </c>
    </row>
    <row r="353" spans="2:10" s="29" customFormat="1" ht="17.25">
      <c r="B353" s="35"/>
      <c r="C353" s="116" t="s">
        <v>50</v>
      </c>
      <c r="D353" s="4" t="s">
        <v>183</v>
      </c>
      <c r="E353" s="79" t="s">
        <v>114</v>
      </c>
      <c r="F353" s="93" t="s">
        <v>2</v>
      </c>
      <c r="G353" s="2">
        <v>1</v>
      </c>
      <c r="H353" s="189"/>
      <c r="I353" s="3">
        <f t="shared" si="37"/>
        <v>0</v>
      </c>
      <c r="J353" s="3">
        <f t="shared" si="38"/>
        <v>0</v>
      </c>
    </row>
    <row r="354" spans="2:10" s="29" customFormat="1" ht="30.75">
      <c r="B354" s="35"/>
      <c r="C354" s="116" t="s">
        <v>3</v>
      </c>
      <c r="D354" s="64" t="s">
        <v>113</v>
      </c>
      <c r="E354" s="79" t="s">
        <v>114</v>
      </c>
      <c r="F354" s="93" t="s">
        <v>2</v>
      </c>
      <c r="G354" s="2">
        <v>1</v>
      </c>
      <c r="H354" s="189"/>
      <c r="I354" s="3">
        <f t="shared" si="37"/>
        <v>0</v>
      </c>
      <c r="J354" s="3">
        <f t="shared" si="38"/>
        <v>0</v>
      </c>
    </row>
    <row r="355" spans="2:8" s="29" customFormat="1" ht="17.25">
      <c r="B355" s="35"/>
      <c r="C355" s="134"/>
      <c r="D355" s="30"/>
      <c r="E355" s="83"/>
      <c r="F355" s="104"/>
      <c r="H355" s="169"/>
    </row>
    <row r="356" spans="3:10" s="29" customFormat="1" ht="15">
      <c r="C356" s="124" t="s">
        <v>7</v>
      </c>
      <c r="D356" s="16" t="s">
        <v>8</v>
      </c>
      <c r="E356" s="80"/>
      <c r="F356" s="105"/>
      <c r="G356" s="5"/>
      <c r="H356" s="169"/>
      <c r="I356" s="6">
        <f>SUM(I357:I361)</f>
        <v>0</v>
      </c>
      <c r="J356" s="6">
        <f aca="true" t="shared" si="39" ref="J356:J361">I356*1.21</f>
        <v>0</v>
      </c>
    </row>
    <row r="357" spans="3:10" s="29" customFormat="1" ht="15">
      <c r="C357" s="116" t="s">
        <v>122</v>
      </c>
      <c r="D357" s="4" t="s">
        <v>313</v>
      </c>
      <c r="E357" s="79" t="s">
        <v>114</v>
      </c>
      <c r="F357" s="93" t="s">
        <v>2</v>
      </c>
      <c r="G357" s="2">
        <v>1</v>
      </c>
      <c r="H357" s="189"/>
      <c r="I357" s="3">
        <f>G357*H357</f>
        <v>0</v>
      </c>
      <c r="J357" s="3">
        <f t="shared" si="39"/>
        <v>0</v>
      </c>
    </row>
    <row r="358" spans="3:10" s="29" customFormat="1" ht="15">
      <c r="C358" s="116" t="s">
        <v>122</v>
      </c>
      <c r="D358" s="4" t="s">
        <v>184</v>
      </c>
      <c r="E358" s="79" t="s">
        <v>114</v>
      </c>
      <c r="F358" s="93" t="s">
        <v>2</v>
      </c>
      <c r="G358" s="2">
        <v>3</v>
      </c>
      <c r="H358" s="189"/>
      <c r="I358" s="3">
        <f>G358*H358</f>
        <v>0</v>
      </c>
      <c r="J358" s="3">
        <f t="shared" si="39"/>
        <v>0</v>
      </c>
    </row>
    <row r="359" spans="3:10" s="29" customFormat="1" ht="15">
      <c r="C359" s="116" t="s">
        <v>6</v>
      </c>
      <c r="D359" s="4" t="s">
        <v>442</v>
      </c>
      <c r="E359" s="79" t="s">
        <v>114</v>
      </c>
      <c r="F359" s="93" t="s">
        <v>0</v>
      </c>
      <c r="G359" s="2">
        <v>0.9</v>
      </c>
      <c r="H359" s="189"/>
      <c r="I359" s="3">
        <f>G359*H359</f>
        <v>0</v>
      </c>
      <c r="J359" s="3">
        <f t="shared" si="39"/>
        <v>0</v>
      </c>
    </row>
    <row r="360" spans="2:10" s="29" customFormat="1" ht="15">
      <c r="B360" s="29" t="s">
        <v>180</v>
      </c>
      <c r="C360" s="116" t="s">
        <v>163</v>
      </c>
      <c r="D360" s="4" t="s">
        <v>314</v>
      </c>
      <c r="E360" s="79" t="s">
        <v>114</v>
      </c>
      <c r="F360" s="93" t="s">
        <v>2</v>
      </c>
      <c r="G360" s="2">
        <v>1</v>
      </c>
      <c r="H360" s="189"/>
      <c r="I360" s="3">
        <f>G360*H360</f>
        <v>0</v>
      </c>
      <c r="J360" s="3">
        <f t="shared" si="39"/>
        <v>0</v>
      </c>
    </row>
    <row r="361" spans="3:10" s="29" customFormat="1" ht="30">
      <c r="C361" s="116" t="s">
        <v>56</v>
      </c>
      <c r="D361" s="64" t="s">
        <v>113</v>
      </c>
      <c r="E361" s="79" t="s">
        <v>114</v>
      </c>
      <c r="F361" s="93" t="s">
        <v>2</v>
      </c>
      <c r="G361" s="2">
        <v>1</v>
      </c>
      <c r="H361" s="189"/>
      <c r="I361" s="3">
        <f>G361*H361</f>
        <v>0</v>
      </c>
      <c r="J361" s="3">
        <f t="shared" si="39"/>
        <v>0</v>
      </c>
    </row>
    <row r="362" spans="2:10" ht="15">
      <c r="B362" s="29"/>
      <c r="C362" s="127"/>
      <c r="D362" s="30"/>
      <c r="E362" s="83"/>
      <c r="F362" s="104"/>
      <c r="G362" s="29"/>
      <c r="I362" s="29"/>
      <c r="J362" s="31"/>
    </row>
    <row r="363" spans="3:10" s="29" customFormat="1" ht="15">
      <c r="C363" s="143" t="s">
        <v>22</v>
      </c>
      <c r="D363" s="144" t="s">
        <v>23</v>
      </c>
      <c r="E363" s="145"/>
      <c r="F363" s="146"/>
      <c r="G363" s="147"/>
      <c r="H363" s="169"/>
      <c r="I363" s="6">
        <f>SUM(I364:I371)</f>
        <v>0</v>
      </c>
      <c r="J363" s="6">
        <f>I363*1.21</f>
        <v>0</v>
      </c>
    </row>
    <row r="364" spans="3:10" s="29" customFormat="1" ht="15">
      <c r="C364" s="2" t="s">
        <v>186</v>
      </c>
      <c r="D364" s="4" t="s">
        <v>237</v>
      </c>
      <c r="E364" s="79" t="s">
        <v>114</v>
      </c>
      <c r="F364" s="93" t="s">
        <v>76</v>
      </c>
      <c r="G364" s="2">
        <v>1</v>
      </c>
      <c r="H364" s="189"/>
      <c r="I364" s="3">
        <f aca="true" t="shared" si="40" ref="I364:I371">G364*H364</f>
        <v>0</v>
      </c>
      <c r="J364" s="3">
        <f aca="true" t="shared" si="41" ref="J364:J371">I364*1.21</f>
        <v>0</v>
      </c>
    </row>
    <row r="365" spans="3:10" s="29" customFormat="1" ht="15">
      <c r="C365" s="2" t="s">
        <v>71</v>
      </c>
      <c r="D365" s="4" t="s">
        <v>414</v>
      </c>
      <c r="E365" s="79" t="s">
        <v>114</v>
      </c>
      <c r="F365" s="93" t="s">
        <v>76</v>
      </c>
      <c r="G365" s="2">
        <v>35</v>
      </c>
      <c r="H365" s="189"/>
      <c r="I365" s="3">
        <f t="shared" si="40"/>
        <v>0</v>
      </c>
      <c r="J365" s="3">
        <f t="shared" si="41"/>
        <v>0</v>
      </c>
    </row>
    <row r="366" spans="3:10" s="29" customFormat="1" ht="15">
      <c r="C366" s="2" t="s">
        <v>71</v>
      </c>
      <c r="D366" s="4" t="s">
        <v>229</v>
      </c>
      <c r="E366" s="79" t="s">
        <v>114</v>
      </c>
      <c r="F366" s="93" t="s">
        <v>2</v>
      </c>
      <c r="G366" s="2">
        <v>1</v>
      </c>
      <c r="H366" s="189"/>
      <c r="I366" s="3">
        <f t="shared" si="40"/>
        <v>0</v>
      </c>
      <c r="J366" s="3">
        <f t="shared" si="41"/>
        <v>0</v>
      </c>
    </row>
    <row r="367" spans="3:10" s="29" customFormat="1" ht="15">
      <c r="C367" s="2" t="s">
        <v>230</v>
      </c>
      <c r="D367" s="4" t="s">
        <v>231</v>
      </c>
      <c r="E367" s="79" t="s">
        <v>114</v>
      </c>
      <c r="F367" s="93" t="s">
        <v>9</v>
      </c>
      <c r="G367" s="2">
        <v>1</v>
      </c>
      <c r="H367" s="189"/>
      <c r="I367" s="3">
        <f t="shared" si="40"/>
        <v>0</v>
      </c>
      <c r="J367" s="3">
        <f t="shared" si="41"/>
        <v>0</v>
      </c>
    </row>
    <row r="368" spans="3:10" s="29" customFormat="1" ht="15">
      <c r="C368" s="2" t="s">
        <v>40</v>
      </c>
      <c r="D368" s="4" t="s">
        <v>269</v>
      </c>
      <c r="E368" s="79" t="s">
        <v>114</v>
      </c>
      <c r="F368" s="93" t="s">
        <v>2</v>
      </c>
      <c r="G368" s="2">
        <v>1</v>
      </c>
      <c r="H368" s="189"/>
      <c r="I368" s="3">
        <f t="shared" si="40"/>
        <v>0</v>
      </c>
      <c r="J368" s="3">
        <f t="shared" si="41"/>
        <v>0</v>
      </c>
    </row>
    <row r="369" spans="3:10" s="29" customFormat="1" ht="15">
      <c r="C369" s="2" t="s">
        <v>21</v>
      </c>
      <c r="D369" s="4" t="s">
        <v>232</v>
      </c>
      <c r="E369" s="79" t="s">
        <v>114</v>
      </c>
      <c r="F369" s="93" t="s">
        <v>2</v>
      </c>
      <c r="G369" s="2">
        <v>1</v>
      </c>
      <c r="H369" s="189"/>
      <c r="I369" s="3">
        <f t="shared" si="40"/>
        <v>0</v>
      </c>
      <c r="J369" s="3">
        <f t="shared" si="41"/>
        <v>0</v>
      </c>
    </row>
    <row r="370" spans="3:10" s="29" customFormat="1" ht="30">
      <c r="C370" s="2" t="s">
        <v>21</v>
      </c>
      <c r="D370" s="4" t="s">
        <v>233</v>
      </c>
      <c r="E370" s="79" t="s">
        <v>114</v>
      </c>
      <c r="F370" s="93" t="s">
        <v>2</v>
      </c>
      <c r="G370" s="2">
        <v>1</v>
      </c>
      <c r="H370" s="189"/>
      <c r="I370" s="3">
        <f t="shared" si="40"/>
        <v>0</v>
      </c>
      <c r="J370" s="3">
        <f t="shared" si="41"/>
        <v>0</v>
      </c>
    </row>
    <row r="371" spans="3:10" s="29" customFormat="1" ht="15">
      <c r="C371" s="2" t="s">
        <v>21</v>
      </c>
      <c r="D371" s="4" t="s">
        <v>234</v>
      </c>
      <c r="E371" s="79" t="s">
        <v>114</v>
      </c>
      <c r="F371" s="93" t="s">
        <v>2</v>
      </c>
      <c r="G371" s="2">
        <v>1</v>
      </c>
      <c r="H371" s="189"/>
      <c r="I371" s="3">
        <f t="shared" si="40"/>
        <v>0</v>
      </c>
      <c r="J371" s="3">
        <f t="shared" si="41"/>
        <v>0</v>
      </c>
    </row>
    <row r="372" spans="3:10" s="29" customFormat="1" ht="15">
      <c r="C372" s="127"/>
      <c r="D372" s="30"/>
      <c r="E372" s="83"/>
      <c r="F372" s="104"/>
      <c r="H372" s="169"/>
      <c r="I372" s="31"/>
      <c r="J372" s="31"/>
    </row>
    <row r="373" spans="3:10" s="29" customFormat="1" ht="15">
      <c r="C373" s="124" t="s">
        <v>25</v>
      </c>
      <c r="D373" s="16" t="s">
        <v>26</v>
      </c>
      <c r="E373" s="80"/>
      <c r="F373" s="105"/>
      <c r="G373" s="5"/>
      <c r="H373" s="169"/>
      <c r="I373" s="6">
        <f>SUM(I374:I375)</f>
        <v>0</v>
      </c>
      <c r="J373" s="6">
        <f>I373*1.21</f>
        <v>0</v>
      </c>
    </row>
    <row r="374" spans="3:10" s="29" customFormat="1" ht="15">
      <c r="C374" s="116" t="s">
        <v>33</v>
      </c>
      <c r="D374" s="4" t="s">
        <v>139</v>
      </c>
      <c r="E374" s="79" t="s">
        <v>114</v>
      </c>
      <c r="F374" s="93" t="s">
        <v>2</v>
      </c>
      <c r="G374" s="2">
        <v>1</v>
      </c>
      <c r="H374" s="189"/>
      <c r="I374" s="3">
        <f>G374*H374</f>
        <v>0</v>
      </c>
      <c r="J374" s="3">
        <f>I374*1.21</f>
        <v>0</v>
      </c>
    </row>
    <row r="375" spans="3:10" s="29" customFormat="1" ht="30">
      <c r="C375" s="116" t="s">
        <v>24</v>
      </c>
      <c r="D375" s="64" t="s">
        <v>113</v>
      </c>
      <c r="E375" s="79" t="s">
        <v>114</v>
      </c>
      <c r="F375" s="93" t="s">
        <v>2</v>
      </c>
      <c r="G375" s="2">
        <v>1</v>
      </c>
      <c r="H375" s="189"/>
      <c r="I375" s="3">
        <f>G375*H375</f>
        <v>0</v>
      </c>
      <c r="J375" s="3">
        <f>I375*1.21</f>
        <v>0</v>
      </c>
    </row>
    <row r="376" spans="3:8" s="29" customFormat="1" ht="15">
      <c r="C376" s="127"/>
      <c r="D376" s="30"/>
      <c r="E376" s="83"/>
      <c r="F376" s="104"/>
      <c r="H376" s="169"/>
    </row>
    <row r="377" spans="3:10" s="29" customFormat="1" ht="15">
      <c r="C377" s="124" t="s">
        <v>29</v>
      </c>
      <c r="D377" s="16" t="s">
        <v>27</v>
      </c>
      <c r="E377" s="80"/>
      <c r="F377" s="105"/>
      <c r="G377" s="5"/>
      <c r="H377" s="169"/>
      <c r="I377" s="6">
        <f>SUM(I378:I379)</f>
        <v>0</v>
      </c>
      <c r="J377" s="6">
        <f>I377*1.21</f>
        <v>0</v>
      </c>
    </row>
    <row r="378" spans="3:10" s="29" customFormat="1" ht="15">
      <c r="C378" s="116" t="s">
        <v>34</v>
      </c>
      <c r="D378" s="4" t="s">
        <v>157</v>
      </c>
      <c r="E378" s="79" t="s">
        <v>114</v>
      </c>
      <c r="F378" s="93" t="s">
        <v>2</v>
      </c>
      <c r="G378" s="2">
        <v>1</v>
      </c>
      <c r="H378" s="189"/>
      <c r="I378" s="3">
        <f>G378*H378</f>
        <v>0</v>
      </c>
      <c r="J378" s="3">
        <f>I378*1.21</f>
        <v>0</v>
      </c>
    </row>
    <row r="379" spans="3:10" s="29" customFormat="1" ht="30">
      <c r="C379" s="116" t="s">
        <v>28</v>
      </c>
      <c r="D379" s="64" t="s">
        <v>113</v>
      </c>
      <c r="E379" s="79" t="s">
        <v>114</v>
      </c>
      <c r="F379" s="93" t="s">
        <v>2</v>
      </c>
      <c r="G379" s="2">
        <v>1</v>
      </c>
      <c r="H379" s="189"/>
      <c r="I379" s="3">
        <f>G379*H379</f>
        <v>0</v>
      </c>
      <c r="J379" s="3">
        <f>I379*1.21</f>
        <v>0</v>
      </c>
    </row>
    <row r="380" spans="2:10" s="21" customFormat="1" ht="15">
      <c r="B380" s="39"/>
      <c r="C380" s="128"/>
      <c r="D380" s="24"/>
      <c r="E380" s="82"/>
      <c r="F380" s="106"/>
      <c r="G380" s="23"/>
      <c r="H380" s="171"/>
      <c r="I380" s="23"/>
      <c r="J380" s="25"/>
    </row>
    <row r="381" spans="2:10" ht="15">
      <c r="B381" s="9"/>
      <c r="J381" s="3"/>
    </row>
    <row r="382" spans="2:10" s="2" customFormat="1" ht="17.25">
      <c r="B382" s="7" t="s">
        <v>48</v>
      </c>
      <c r="C382" s="118" t="s">
        <v>82</v>
      </c>
      <c r="D382" s="4" t="s">
        <v>32</v>
      </c>
      <c r="E382" s="73"/>
      <c r="F382" s="93" t="s">
        <v>9</v>
      </c>
      <c r="G382" s="2">
        <v>1</v>
      </c>
      <c r="H382" s="169">
        <f>I384+I390+I425+I429+I408+I400+I418</f>
        <v>0</v>
      </c>
      <c r="I382" s="6">
        <f>G382*H382</f>
        <v>0</v>
      </c>
      <c r="J382" s="6">
        <f>I382*1.21</f>
        <v>0</v>
      </c>
    </row>
    <row r="383" spans="2:8" s="29" customFormat="1" ht="17.25">
      <c r="B383" s="35"/>
      <c r="C383" s="134"/>
      <c r="D383" s="30"/>
      <c r="E383" s="83"/>
      <c r="F383" s="104"/>
      <c r="H383" s="169"/>
    </row>
    <row r="384" spans="2:10" s="29" customFormat="1" ht="15">
      <c r="B384" s="38"/>
      <c r="C384" s="124" t="s">
        <v>4</v>
      </c>
      <c r="D384" s="16" t="s">
        <v>5</v>
      </c>
      <c r="E384" s="80"/>
      <c r="F384" s="105"/>
      <c r="G384" s="5"/>
      <c r="H384" s="169"/>
      <c r="I384" s="6">
        <f>SUM(I385:I388)</f>
        <v>0</v>
      </c>
      <c r="J384" s="6">
        <f>I384*1.21</f>
        <v>0</v>
      </c>
    </row>
    <row r="385" spans="2:10" s="29" customFormat="1" ht="15">
      <c r="B385" s="2"/>
      <c r="C385" s="116" t="s">
        <v>49</v>
      </c>
      <c r="D385" s="4" t="s">
        <v>245</v>
      </c>
      <c r="E385" s="162" t="s">
        <v>114</v>
      </c>
      <c r="F385" s="93" t="s">
        <v>2</v>
      </c>
      <c r="G385" s="2">
        <v>1</v>
      </c>
      <c r="H385" s="189"/>
      <c r="I385" s="3">
        <f>G385*H385</f>
        <v>0</v>
      </c>
      <c r="J385" s="3">
        <f>I385*1.21</f>
        <v>0</v>
      </c>
    </row>
    <row r="386" spans="2:10" s="29" customFormat="1" ht="15">
      <c r="B386" s="2"/>
      <c r="C386" s="116" t="s">
        <v>49</v>
      </c>
      <c r="D386" s="4" t="s">
        <v>246</v>
      </c>
      <c r="E386" s="162" t="s">
        <v>114</v>
      </c>
      <c r="F386" s="93" t="s">
        <v>302</v>
      </c>
      <c r="G386" s="2">
        <v>70</v>
      </c>
      <c r="H386" s="189"/>
      <c r="I386" s="3">
        <f>G386*H386</f>
        <v>0</v>
      </c>
      <c r="J386" s="3">
        <f>I386*1.21</f>
        <v>0</v>
      </c>
    </row>
    <row r="387" spans="2:10" s="29" customFormat="1" ht="30">
      <c r="B387" s="2"/>
      <c r="C387" s="116" t="s">
        <v>1</v>
      </c>
      <c r="D387" s="4" t="s">
        <v>443</v>
      </c>
      <c r="E387" s="162" t="s">
        <v>114</v>
      </c>
      <c r="F387" s="93" t="s">
        <v>0</v>
      </c>
      <c r="G387" s="2">
        <v>9.5</v>
      </c>
      <c r="H387" s="189"/>
      <c r="I387" s="3">
        <f>G387*H387</f>
        <v>0</v>
      </c>
      <c r="J387" s="3">
        <f>I387*1.21</f>
        <v>0</v>
      </c>
    </row>
    <row r="388" spans="2:10" s="29" customFormat="1" ht="30">
      <c r="B388" s="2"/>
      <c r="C388" s="116" t="s">
        <v>37</v>
      </c>
      <c r="D388" s="4" t="s">
        <v>113</v>
      </c>
      <c r="E388" s="162" t="s">
        <v>114</v>
      </c>
      <c r="F388" s="93" t="s">
        <v>2</v>
      </c>
      <c r="G388" s="2">
        <v>1</v>
      </c>
      <c r="H388" s="189"/>
      <c r="I388" s="3">
        <f>G388*H388</f>
        <v>0</v>
      </c>
      <c r="J388" s="3">
        <f>I388*1.21</f>
        <v>0</v>
      </c>
    </row>
    <row r="389" spans="2:8" s="29" customFormat="1" ht="17.25">
      <c r="B389" s="35"/>
      <c r="C389" s="134"/>
      <c r="D389" s="30"/>
      <c r="E389" s="83"/>
      <c r="F389" s="104"/>
      <c r="H389" s="169"/>
    </row>
    <row r="390" spans="3:10" s="29" customFormat="1" ht="15">
      <c r="C390" s="124" t="s">
        <v>7</v>
      </c>
      <c r="D390" s="16" t="s">
        <v>8</v>
      </c>
      <c r="E390" s="80"/>
      <c r="F390" s="105"/>
      <c r="G390" s="5"/>
      <c r="H390" s="169"/>
      <c r="I390" s="6">
        <f>SUM(I391:I398)</f>
        <v>0</v>
      </c>
      <c r="J390" s="6">
        <f aca="true" t="shared" si="42" ref="J390:J398">I390*1.21</f>
        <v>0</v>
      </c>
    </row>
    <row r="391" spans="3:10" s="29" customFormat="1" ht="15">
      <c r="C391" s="116" t="s">
        <v>122</v>
      </c>
      <c r="D391" s="4" t="s">
        <v>185</v>
      </c>
      <c r="E391" s="162" t="s">
        <v>114</v>
      </c>
      <c r="F391" s="93" t="s">
        <v>2</v>
      </c>
      <c r="G391" s="2">
        <v>1</v>
      </c>
      <c r="H391" s="189"/>
      <c r="I391" s="3">
        <f aca="true" t="shared" si="43" ref="I391:I398">G391*H391</f>
        <v>0</v>
      </c>
      <c r="J391" s="3">
        <f t="shared" si="42"/>
        <v>0</v>
      </c>
    </row>
    <row r="392" spans="3:10" s="29" customFormat="1" ht="15">
      <c r="C392" s="116" t="s">
        <v>122</v>
      </c>
      <c r="D392" s="4" t="s">
        <v>403</v>
      </c>
      <c r="E392" s="162" t="s">
        <v>114</v>
      </c>
      <c r="F392" s="93" t="s">
        <v>2</v>
      </c>
      <c r="G392" s="2">
        <v>1</v>
      </c>
      <c r="H392" s="189"/>
      <c r="I392" s="3">
        <f t="shared" si="43"/>
        <v>0</v>
      </c>
      <c r="J392" s="3">
        <f t="shared" si="42"/>
        <v>0</v>
      </c>
    </row>
    <row r="393" spans="3:10" s="29" customFormat="1" ht="15">
      <c r="C393" s="116" t="s">
        <v>122</v>
      </c>
      <c r="D393" s="4" t="s">
        <v>247</v>
      </c>
      <c r="E393" s="162" t="s">
        <v>114</v>
      </c>
      <c r="F393" s="93" t="s">
        <v>2</v>
      </c>
      <c r="G393" s="2">
        <v>1</v>
      </c>
      <c r="H393" s="189"/>
      <c r="I393" s="3">
        <f t="shared" si="43"/>
        <v>0</v>
      </c>
      <c r="J393" s="3">
        <f t="shared" si="42"/>
        <v>0</v>
      </c>
    </row>
    <row r="394" spans="3:10" s="29" customFormat="1" ht="15">
      <c r="C394" s="116" t="s">
        <v>122</v>
      </c>
      <c r="D394" s="4" t="s">
        <v>315</v>
      </c>
      <c r="E394" s="162" t="s">
        <v>114</v>
      </c>
      <c r="F394" s="93" t="s">
        <v>2</v>
      </c>
      <c r="G394" s="2">
        <v>1</v>
      </c>
      <c r="H394" s="189"/>
      <c r="I394" s="3">
        <f t="shared" si="43"/>
        <v>0</v>
      </c>
      <c r="J394" s="3">
        <f t="shared" si="42"/>
        <v>0</v>
      </c>
    </row>
    <row r="395" spans="3:10" s="29" customFormat="1" ht="15">
      <c r="C395" s="116" t="s">
        <v>122</v>
      </c>
      <c r="D395" s="4" t="s">
        <v>404</v>
      </c>
      <c r="E395" s="162" t="s">
        <v>114</v>
      </c>
      <c r="F395" s="93" t="s">
        <v>2</v>
      </c>
      <c r="G395" s="2">
        <v>1</v>
      </c>
      <c r="H395" s="189"/>
      <c r="I395" s="3">
        <f>G395*H395</f>
        <v>0</v>
      </c>
      <c r="J395" s="3">
        <f>I395*1.21</f>
        <v>0</v>
      </c>
    </row>
    <row r="396" spans="3:10" s="29" customFormat="1" ht="15">
      <c r="C396" s="116" t="s">
        <v>6</v>
      </c>
      <c r="D396" s="4" t="s">
        <v>434</v>
      </c>
      <c r="E396" s="162" t="s">
        <v>114</v>
      </c>
      <c r="F396" s="93" t="s">
        <v>0</v>
      </c>
      <c r="G396" s="2">
        <v>2.82</v>
      </c>
      <c r="H396" s="189"/>
      <c r="I396" s="3">
        <f t="shared" si="43"/>
        <v>0</v>
      </c>
      <c r="J396" s="3">
        <f t="shared" si="42"/>
        <v>0</v>
      </c>
    </row>
    <row r="397" spans="3:10" s="29" customFormat="1" ht="15">
      <c r="C397" s="116" t="s">
        <v>163</v>
      </c>
      <c r="D397" s="4" t="s">
        <v>405</v>
      </c>
      <c r="E397" s="162" t="s">
        <v>114</v>
      </c>
      <c r="F397" s="93" t="s">
        <v>2</v>
      </c>
      <c r="G397" s="2">
        <v>1</v>
      </c>
      <c r="H397" s="189"/>
      <c r="I397" s="3">
        <f t="shared" si="43"/>
        <v>0</v>
      </c>
      <c r="J397" s="3">
        <f t="shared" si="42"/>
        <v>0</v>
      </c>
    </row>
    <row r="398" spans="2:10" ht="30">
      <c r="B398" s="29"/>
      <c r="C398" s="116" t="s">
        <v>406</v>
      </c>
      <c r="D398" s="4" t="s">
        <v>113</v>
      </c>
      <c r="E398" s="162" t="s">
        <v>114</v>
      </c>
      <c r="F398" s="93" t="s">
        <v>2</v>
      </c>
      <c r="G398" s="2">
        <v>1</v>
      </c>
      <c r="H398" s="189"/>
      <c r="I398" s="3">
        <f t="shared" si="43"/>
        <v>0</v>
      </c>
      <c r="J398" s="3">
        <f t="shared" si="42"/>
        <v>0</v>
      </c>
    </row>
    <row r="399" spans="2:10" ht="15">
      <c r="B399" s="29"/>
      <c r="C399" s="116"/>
      <c r="D399" s="4"/>
      <c r="E399" s="162"/>
      <c r="F399" s="93"/>
      <c r="G399" s="2"/>
      <c r="I399" s="3"/>
      <c r="J399" s="3"/>
    </row>
    <row r="400" spans="3:10" s="2" customFormat="1" ht="15">
      <c r="C400" s="124" t="s">
        <v>14</v>
      </c>
      <c r="D400" s="16" t="s">
        <v>59</v>
      </c>
      <c r="E400" s="80"/>
      <c r="F400" s="93"/>
      <c r="H400" s="169"/>
      <c r="I400" s="6">
        <f>SUM(I401:I406)</f>
        <v>0</v>
      </c>
      <c r="J400" s="6">
        <f aca="true" t="shared" si="44" ref="J400:J406">I400*1.21</f>
        <v>0</v>
      </c>
    </row>
    <row r="401" spans="3:10" s="29" customFormat="1" ht="15">
      <c r="C401" s="116" t="s">
        <v>58</v>
      </c>
      <c r="D401" s="4" t="s">
        <v>304</v>
      </c>
      <c r="E401" s="162" t="s">
        <v>114</v>
      </c>
      <c r="F401" s="93" t="s">
        <v>9</v>
      </c>
      <c r="G401" s="2">
        <v>10</v>
      </c>
      <c r="H401" s="189"/>
      <c r="I401" s="3">
        <f aca="true" t="shared" si="45" ref="I401:I406">G401*H401</f>
        <v>0</v>
      </c>
      <c r="J401" s="3">
        <f t="shared" si="44"/>
        <v>0</v>
      </c>
    </row>
    <row r="402" spans="3:10" s="29" customFormat="1" ht="15">
      <c r="C402" s="116" t="s">
        <v>58</v>
      </c>
      <c r="D402" s="4" t="s">
        <v>407</v>
      </c>
      <c r="E402" s="162" t="s">
        <v>114</v>
      </c>
      <c r="F402" s="93" t="s">
        <v>9</v>
      </c>
      <c r="G402" s="2">
        <v>10</v>
      </c>
      <c r="H402" s="189"/>
      <c r="I402" s="3">
        <f t="shared" si="45"/>
        <v>0</v>
      </c>
      <c r="J402" s="3">
        <f t="shared" si="44"/>
        <v>0</v>
      </c>
    </row>
    <row r="403" spans="3:10" s="29" customFormat="1" ht="15">
      <c r="C403" s="116" t="s">
        <v>11</v>
      </c>
      <c r="D403" s="4" t="s">
        <v>303</v>
      </c>
      <c r="E403" s="162" t="s">
        <v>114</v>
      </c>
      <c r="F403" s="93" t="s">
        <v>9</v>
      </c>
      <c r="G403" s="2">
        <v>10</v>
      </c>
      <c r="H403" s="189"/>
      <c r="I403" s="3">
        <f t="shared" si="45"/>
        <v>0</v>
      </c>
      <c r="J403" s="3">
        <f t="shared" si="44"/>
        <v>0</v>
      </c>
    </row>
    <row r="404" spans="3:10" s="29" customFormat="1" ht="15">
      <c r="C404" s="116" t="s">
        <v>11</v>
      </c>
      <c r="D404" s="4" t="s">
        <v>305</v>
      </c>
      <c r="E404" s="162" t="s">
        <v>114</v>
      </c>
      <c r="F404" s="93" t="s">
        <v>9</v>
      </c>
      <c r="G404" s="2">
        <v>1</v>
      </c>
      <c r="H404" s="189"/>
      <c r="I404" s="3">
        <f t="shared" si="45"/>
        <v>0</v>
      </c>
      <c r="J404" s="3">
        <f t="shared" si="44"/>
        <v>0</v>
      </c>
    </row>
    <row r="405" spans="3:10" s="29" customFormat="1" ht="15">
      <c r="C405" s="116" t="s">
        <v>11</v>
      </c>
      <c r="D405" s="4" t="s">
        <v>136</v>
      </c>
      <c r="E405" s="162" t="s">
        <v>114</v>
      </c>
      <c r="F405" s="93" t="s">
        <v>9</v>
      </c>
      <c r="G405" s="2">
        <v>1</v>
      </c>
      <c r="H405" s="189"/>
      <c r="I405" s="3">
        <f t="shared" si="45"/>
        <v>0</v>
      </c>
      <c r="J405" s="3">
        <f>I405*1.21</f>
        <v>0</v>
      </c>
    </row>
    <row r="406" spans="3:10" s="29" customFormat="1" ht="30">
      <c r="C406" s="116" t="s">
        <v>13</v>
      </c>
      <c r="D406" s="4" t="s">
        <v>113</v>
      </c>
      <c r="E406" s="162" t="s">
        <v>114</v>
      </c>
      <c r="F406" s="93" t="s">
        <v>2</v>
      </c>
      <c r="G406" s="2">
        <v>1</v>
      </c>
      <c r="H406" s="189"/>
      <c r="I406" s="3">
        <f t="shared" si="45"/>
        <v>0</v>
      </c>
      <c r="J406" s="3">
        <f t="shared" si="44"/>
        <v>0</v>
      </c>
    </row>
    <row r="407" spans="2:10" ht="15">
      <c r="B407" s="9"/>
      <c r="C407" s="116"/>
      <c r="D407" s="4"/>
      <c r="E407" s="73"/>
      <c r="F407" s="110"/>
      <c r="G407" s="3"/>
      <c r="I407" s="3"/>
      <c r="J407" s="3"/>
    </row>
    <row r="408" spans="3:10" s="29" customFormat="1" ht="15">
      <c r="C408" s="143" t="s">
        <v>22</v>
      </c>
      <c r="D408" s="144" t="s">
        <v>23</v>
      </c>
      <c r="E408" s="145"/>
      <c r="F408" s="146"/>
      <c r="G408" s="147"/>
      <c r="H408" s="169"/>
      <c r="I408" s="6">
        <f>SUM(I409:I416)</f>
        <v>0</v>
      </c>
      <c r="J408" s="6">
        <f>I408*1.21</f>
        <v>0</v>
      </c>
    </row>
    <row r="409" spans="3:10" s="29" customFormat="1" ht="15">
      <c r="C409" s="2" t="s">
        <v>186</v>
      </c>
      <c r="D409" s="4" t="s">
        <v>237</v>
      </c>
      <c r="E409" s="79" t="s">
        <v>114</v>
      </c>
      <c r="F409" s="93" t="s">
        <v>76</v>
      </c>
      <c r="G409" s="2">
        <v>1</v>
      </c>
      <c r="H409" s="189"/>
      <c r="I409" s="3">
        <f aca="true" t="shared" si="46" ref="I409:I416">G409*H409</f>
        <v>0</v>
      </c>
      <c r="J409" s="3">
        <f aca="true" t="shared" si="47" ref="J409:J416">I409*1.21</f>
        <v>0</v>
      </c>
    </row>
    <row r="410" spans="3:10" s="29" customFormat="1" ht="15">
      <c r="C410" s="2" t="s">
        <v>71</v>
      </c>
      <c r="D410" s="4" t="s">
        <v>413</v>
      </c>
      <c r="E410" s="79" t="s">
        <v>114</v>
      </c>
      <c r="F410" s="93" t="s">
        <v>76</v>
      </c>
      <c r="G410" s="2">
        <v>18</v>
      </c>
      <c r="H410" s="189"/>
      <c r="I410" s="3">
        <f t="shared" si="46"/>
        <v>0</v>
      </c>
      <c r="J410" s="3">
        <f t="shared" si="47"/>
        <v>0</v>
      </c>
    </row>
    <row r="411" spans="3:10" s="29" customFormat="1" ht="15">
      <c r="C411" s="2" t="s">
        <v>71</v>
      </c>
      <c r="D411" s="4" t="s">
        <v>229</v>
      </c>
      <c r="E411" s="79" t="s">
        <v>114</v>
      </c>
      <c r="F411" s="93" t="s">
        <v>2</v>
      </c>
      <c r="G411" s="2">
        <v>1</v>
      </c>
      <c r="H411" s="189"/>
      <c r="I411" s="3">
        <f t="shared" si="46"/>
        <v>0</v>
      </c>
      <c r="J411" s="3">
        <f t="shared" si="47"/>
        <v>0</v>
      </c>
    </row>
    <row r="412" spans="3:10" s="29" customFormat="1" ht="15">
      <c r="C412" s="2" t="s">
        <v>230</v>
      </c>
      <c r="D412" s="4" t="s">
        <v>236</v>
      </c>
      <c r="E412" s="79" t="s">
        <v>114</v>
      </c>
      <c r="F412" s="93" t="s">
        <v>9</v>
      </c>
      <c r="G412" s="2">
        <v>1</v>
      </c>
      <c r="H412" s="189"/>
      <c r="I412" s="3">
        <f t="shared" si="46"/>
        <v>0</v>
      </c>
      <c r="J412" s="3">
        <f t="shared" si="47"/>
        <v>0</v>
      </c>
    </row>
    <row r="413" spans="3:10" s="29" customFormat="1" ht="15">
      <c r="C413" s="2" t="s">
        <v>40</v>
      </c>
      <c r="D413" s="4" t="s">
        <v>268</v>
      </c>
      <c r="E413" s="79" t="s">
        <v>114</v>
      </c>
      <c r="F413" s="93" t="s">
        <v>2</v>
      </c>
      <c r="G413" s="2">
        <v>1</v>
      </c>
      <c r="H413" s="189"/>
      <c r="I413" s="3">
        <f t="shared" si="46"/>
        <v>0</v>
      </c>
      <c r="J413" s="3">
        <f t="shared" si="47"/>
        <v>0</v>
      </c>
    </row>
    <row r="414" spans="3:10" s="29" customFormat="1" ht="15">
      <c r="C414" s="2" t="s">
        <v>21</v>
      </c>
      <c r="D414" s="4" t="s">
        <v>232</v>
      </c>
      <c r="E414" s="79" t="s">
        <v>114</v>
      </c>
      <c r="F414" s="93" t="s">
        <v>2</v>
      </c>
      <c r="G414" s="2">
        <v>1</v>
      </c>
      <c r="H414" s="189"/>
      <c r="I414" s="3">
        <f t="shared" si="46"/>
        <v>0</v>
      </c>
      <c r="J414" s="3">
        <f t="shared" si="47"/>
        <v>0</v>
      </c>
    </row>
    <row r="415" spans="3:10" s="29" customFormat="1" ht="30">
      <c r="C415" s="2" t="s">
        <v>21</v>
      </c>
      <c r="D415" s="4" t="s">
        <v>233</v>
      </c>
      <c r="E415" s="79" t="s">
        <v>114</v>
      </c>
      <c r="F415" s="93" t="s">
        <v>2</v>
      </c>
      <c r="G415" s="2">
        <v>1</v>
      </c>
      <c r="H415" s="189"/>
      <c r="I415" s="3">
        <f t="shared" si="46"/>
        <v>0</v>
      </c>
      <c r="J415" s="3">
        <f t="shared" si="47"/>
        <v>0</v>
      </c>
    </row>
    <row r="416" spans="3:10" s="29" customFormat="1" ht="15">
      <c r="C416" s="2" t="s">
        <v>21</v>
      </c>
      <c r="D416" s="4" t="s">
        <v>234</v>
      </c>
      <c r="E416" s="79" t="s">
        <v>114</v>
      </c>
      <c r="F416" s="93" t="s">
        <v>2</v>
      </c>
      <c r="G416" s="2">
        <v>1</v>
      </c>
      <c r="H416" s="189"/>
      <c r="I416" s="3">
        <f t="shared" si="46"/>
        <v>0</v>
      </c>
      <c r="J416" s="3">
        <f t="shared" si="47"/>
        <v>0</v>
      </c>
    </row>
    <row r="417" spans="3:10" s="29" customFormat="1" ht="15">
      <c r="C417" s="132"/>
      <c r="D417" s="36"/>
      <c r="E417" s="87"/>
      <c r="F417" s="111"/>
      <c r="G417" s="36"/>
      <c r="H417" s="169"/>
      <c r="I417" s="36"/>
      <c r="J417" s="37"/>
    </row>
    <row r="418" spans="2:10" s="29" customFormat="1" ht="17.25">
      <c r="B418" s="35"/>
      <c r="C418" s="124" t="s">
        <v>16</v>
      </c>
      <c r="D418" s="16" t="s">
        <v>17</v>
      </c>
      <c r="E418" s="80"/>
      <c r="F418" s="107"/>
      <c r="G418" s="3"/>
      <c r="H418" s="169"/>
      <c r="I418" s="6">
        <f>SUM(I419:I423)</f>
        <v>0</v>
      </c>
      <c r="J418" s="6">
        <f aca="true" t="shared" si="48" ref="J418:J423">I418*1.21</f>
        <v>0</v>
      </c>
    </row>
    <row r="419" spans="2:10" s="29" customFormat="1" ht="17.25">
      <c r="B419" s="35"/>
      <c r="C419" s="116" t="s">
        <v>197</v>
      </c>
      <c r="D419" s="4" t="s">
        <v>408</v>
      </c>
      <c r="E419" s="79" t="s">
        <v>114</v>
      </c>
      <c r="F419" s="93" t="s">
        <v>9</v>
      </c>
      <c r="G419" s="2">
        <v>10</v>
      </c>
      <c r="H419" s="189"/>
      <c r="I419" s="3">
        <f>G419*H419</f>
        <v>0</v>
      </c>
      <c r="J419" s="3">
        <f t="shared" si="48"/>
        <v>0</v>
      </c>
    </row>
    <row r="420" spans="2:10" s="29" customFormat="1" ht="17.25">
      <c r="B420" s="35"/>
      <c r="C420" s="116" t="s">
        <v>61</v>
      </c>
      <c r="D420" s="4" t="s">
        <v>410</v>
      </c>
      <c r="E420" s="79" t="s">
        <v>114</v>
      </c>
      <c r="F420" s="93" t="s">
        <v>2</v>
      </c>
      <c r="G420" s="2">
        <v>1</v>
      </c>
      <c r="H420" s="189"/>
      <c r="I420" s="3">
        <f>G420*H420</f>
        <v>0</v>
      </c>
      <c r="J420" s="3">
        <f t="shared" si="48"/>
        <v>0</v>
      </c>
    </row>
    <row r="421" spans="2:10" s="29" customFormat="1" ht="17.25">
      <c r="B421" s="35"/>
      <c r="C421" s="116" t="s">
        <v>61</v>
      </c>
      <c r="D421" s="4" t="s">
        <v>411</v>
      </c>
      <c r="E421" s="79" t="s">
        <v>114</v>
      </c>
      <c r="F421" s="93" t="s">
        <v>9</v>
      </c>
      <c r="G421" s="2">
        <v>10</v>
      </c>
      <c r="H421" s="189"/>
      <c r="I421" s="3">
        <f>G421*H421</f>
        <v>0</v>
      </c>
      <c r="J421" s="3">
        <f t="shared" si="48"/>
        <v>0</v>
      </c>
    </row>
    <row r="422" spans="2:10" s="29" customFormat="1" ht="17.25">
      <c r="B422" s="35"/>
      <c r="C422" s="116" t="s">
        <v>61</v>
      </c>
      <c r="D422" s="4" t="s">
        <v>412</v>
      </c>
      <c r="E422" s="79" t="s">
        <v>114</v>
      </c>
      <c r="F422" s="93" t="s">
        <v>9</v>
      </c>
      <c r="G422" s="2">
        <v>30</v>
      </c>
      <c r="H422" s="189"/>
      <c r="I422" s="3">
        <f>G422*H422</f>
        <v>0</v>
      </c>
      <c r="J422" s="3">
        <f t="shared" si="48"/>
        <v>0</v>
      </c>
    </row>
    <row r="423" spans="2:10" s="29" customFormat="1" ht="30.75">
      <c r="B423" s="35"/>
      <c r="C423" s="116" t="s">
        <v>409</v>
      </c>
      <c r="D423" s="64" t="s">
        <v>113</v>
      </c>
      <c r="E423" s="79" t="s">
        <v>114</v>
      </c>
      <c r="F423" s="93" t="s">
        <v>2</v>
      </c>
      <c r="G423" s="2">
        <v>1</v>
      </c>
      <c r="H423" s="189"/>
      <c r="I423" s="3">
        <f>G423*H423</f>
        <v>0</v>
      </c>
      <c r="J423" s="3">
        <f t="shared" si="48"/>
        <v>0</v>
      </c>
    </row>
    <row r="424" spans="3:10" s="29" customFormat="1" ht="15">
      <c r="C424" s="127"/>
      <c r="D424" s="30"/>
      <c r="E424" s="83"/>
      <c r="F424" s="104"/>
      <c r="H424" s="169"/>
      <c r="I424" s="31"/>
      <c r="J424" s="31"/>
    </row>
    <row r="425" spans="3:10" s="2" customFormat="1" ht="15">
      <c r="C425" s="124" t="s">
        <v>25</v>
      </c>
      <c r="D425" s="16" t="s">
        <v>26</v>
      </c>
      <c r="E425" s="80"/>
      <c r="F425" s="105"/>
      <c r="G425" s="5"/>
      <c r="H425" s="169"/>
      <c r="I425" s="6">
        <f>SUM(I426:I427)</f>
        <v>0</v>
      </c>
      <c r="J425" s="6">
        <f>I425*1.21</f>
        <v>0</v>
      </c>
    </row>
    <row r="426" spans="3:10" s="2" customFormat="1" ht="15">
      <c r="C426" s="116" t="s">
        <v>33</v>
      </c>
      <c r="D426" s="4" t="s">
        <v>139</v>
      </c>
      <c r="E426" s="79" t="s">
        <v>114</v>
      </c>
      <c r="F426" s="93" t="s">
        <v>2</v>
      </c>
      <c r="G426" s="2">
        <v>1</v>
      </c>
      <c r="H426" s="189"/>
      <c r="I426" s="3">
        <f>G426*H426</f>
        <v>0</v>
      </c>
      <c r="J426" s="3">
        <f>I426*1.21</f>
        <v>0</v>
      </c>
    </row>
    <row r="427" spans="3:10" s="2" customFormat="1" ht="30">
      <c r="C427" s="116" t="s">
        <v>24</v>
      </c>
      <c r="D427" s="64" t="s">
        <v>113</v>
      </c>
      <c r="E427" s="79" t="s">
        <v>114</v>
      </c>
      <c r="F427" s="93" t="s">
        <v>2</v>
      </c>
      <c r="G427" s="2">
        <v>1</v>
      </c>
      <c r="H427" s="189"/>
      <c r="I427" s="3">
        <f>G427*H427</f>
        <v>0</v>
      </c>
      <c r="J427" s="3">
        <f>I427*1.21</f>
        <v>0</v>
      </c>
    </row>
    <row r="428" spans="3:8" s="2" customFormat="1" ht="15">
      <c r="C428" s="116"/>
      <c r="D428" s="4"/>
      <c r="E428" s="73"/>
      <c r="F428" s="93"/>
      <c r="H428" s="189"/>
    </row>
    <row r="429" spans="3:10" s="2" customFormat="1" ht="15">
      <c r="C429" s="124" t="s">
        <v>29</v>
      </c>
      <c r="D429" s="16" t="s">
        <v>27</v>
      </c>
      <c r="E429" s="80"/>
      <c r="F429" s="105"/>
      <c r="G429" s="5"/>
      <c r="H429" s="169"/>
      <c r="I429" s="6">
        <f>SUM(I430:I431)</f>
        <v>0</v>
      </c>
      <c r="J429" s="6">
        <f>I429*1.21</f>
        <v>0</v>
      </c>
    </row>
    <row r="430" spans="3:10" s="2" customFormat="1" ht="15">
      <c r="C430" s="116" t="s">
        <v>34</v>
      </c>
      <c r="D430" s="4" t="s">
        <v>157</v>
      </c>
      <c r="E430" s="79" t="s">
        <v>114</v>
      </c>
      <c r="F430" s="93" t="s">
        <v>2</v>
      </c>
      <c r="G430" s="2">
        <v>1</v>
      </c>
      <c r="H430" s="189"/>
      <c r="I430" s="3">
        <f>G430*H430</f>
        <v>0</v>
      </c>
      <c r="J430" s="3">
        <f>I430*1.21</f>
        <v>0</v>
      </c>
    </row>
    <row r="431" spans="3:10" s="2" customFormat="1" ht="30">
      <c r="C431" s="116" t="s">
        <v>28</v>
      </c>
      <c r="D431" s="64" t="s">
        <v>113</v>
      </c>
      <c r="E431" s="79" t="s">
        <v>114</v>
      </c>
      <c r="F431" s="93" t="s">
        <v>2</v>
      </c>
      <c r="G431" s="2">
        <v>1</v>
      </c>
      <c r="H431" s="189"/>
      <c r="I431" s="3">
        <f>G431*H431</f>
        <v>0</v>
      </c>
      <c r="J431" s="3">
        <f>I431*1.21</f>
        <v>0</v>
      </c>
    </row>
    <row r="432" spans="3:10" s="40" customFormat="1" ht="15">
      <c r="C432" s="135"/>
      <c r="D432" s="41"/>
      <c r="E432" s="88"/>
      <c r="F432" s="113"/>
      <c r="H432" s="171"/>
      <c r="I432" s="42"/>
      <c r="J432" s="42"/>
    </row>
    <row r="433" spans="2:10" ht="15">
      <c r="B433" s="9"/>
      <c r="J433" s="3"/>
    </row>
    <row r="434" spans="2:10" s="2" customFormat="1" ht="17.25">
      <c r="B434" s="7" t="s">
        <v>51</v>
      </c>
      <c r="C434" s="118" t="s">
        <v>83</v>
      </c>
      <c r="D434" s="4" t="s">
        <v>32</v>
      </c>
      <c r="E434" s="73"/>
      <c r="F434" s="93" t="s">
        <v>9</v>
      </c>
      <c r="G434" s="2">
        <v>1</v>
      </c>
      <c r="H434" s="169">
        <f>I436+I445+I460+I464+I450+I441</f>
        <v>0</v>
      </c>
      <c r="I434" s="6">
        <f>G434*H434</f>
        <v>0</v>
      </c>
      <c r="J434" s="6">
        <f>I434*1.21</f>
        <v>0</v>
      </c>
    </row>
    <row r="435" spans="2:8" s="29" customFormat="1" ht="17.25">
      <c r="B435" s="35"/>
      <c r="C435" s="134"/>
      <c r="D435" s="30"/>
      <c r="E435" s="83"/>
      <c r="F435" s="104"/>
      <c r="H435" s="169"/>
    </row>
    <row r="436" spans="2:10" s="29" customFormat="1" ht="15">
      <c r="B436" s="38"/>
      <c r="C436" s="124" t="s">
        <v>4</v>
      </c>
      <c r="D436" s="16" t="s">
        <v>5</v>
      </c>
      <c r="E436" s="80"/>
      <c r="F436" s="105"/>
      <c r="G436" s="5"/>
      <c r="H436" s="169"/>
      <c r="I436" s="6">
        <f>SUM(I437:I439)</f>
        <v>0</v>
      </c>
      <c r="J436" s="6">
        <f>I436*1.21</f>
        <v>0</v>
      </c>
    </row>
    <row r="437" spans="2:10" s="29" customFormat="1" ht="15">
      <c r="B437" s="2"/>
      <c r="C437" s="116" t="s">
        <v>49</v>
      </c>
      <c r="D437" s="4" t="s">
        <v>189</v>
      </c>
      <c r="E437" s="79" t="s">
        <v>114</v>
      </c>
      <c r="F437" s="93" t="s">
        <v>2</v>
      </c>
      <c r="G437" s="2">
        <v>1</v>
      </c>
      <c r="H437" s="189"/>
      <c r="I437" s="3">
        <f>G437*H437</f>
        <v>0</v>
      </c>
      <c r="J437" s="3">
        <f>I437*1.21</f>
        <v>0</v>
      </c>
    </row>
    <row r="438" spans="2:10" s="29" customFormat="1" ht="15">
      <c r="B438" s="2"/>
      <c r="C438" s="116" t="s">
        <v>50</v>
      </c>
      <c r="D438" s="4" t="s">
        <v>187</v>
      </c>
      <c r="E438" s="79" t="s">
        <v>114</v>
      </c>
      <c r="F438" s="93" t="s">
        <v>2</v>
      </c>
      <c r="G438" s="2">
        <v>1</v>
      </c>
      <c r="H438" s="189"/>
      <c r="I438" s="3">
        <f>G438*H438</f>
        <v>0</v>
      </c>
      <c r="J438" s="3">
        <f>I438*1.21</f>
        <v>0</v>
      </c>
    </row>
    <row r="439" spans="2:10" s="29" customFormat="1" ht="30">
      <c r="B439" s="2"/>
      <c r="C439" s="116" t="s">
        <v>3</v>
      </c>
      <c r="D439" s="64" t="s">
        <v>113</v>
      </c>
      <c r="E439" s="79" t="s">
        <v>114</v>
      </c>
      <c r="F439" s="93" t="s">
        <v>2</v>
      </c>
      <c r="G439" s="2">
        <v>1</v>
      </c>
      <c r="H439" s="189"/>
      <c r="I439" s="3">
        <f>G439*H439</f>
        <v>0</v>
      </c>
      <c r="J439" s="3">
        <f>I439*1.21</f>
        <v>0</v>
      </c>
    </row>
    <row r="440" spans="2:8" s="29" customFormat="1" ht="17.25">
      <c r="B440" s="35"/>
      <c r="C440" s="134"/>
      <c r="D440" s="30"/>
      <c r="E440" s="83"/>
      <c r="F440" s="104"/>
      <c r="H440" s="169"/>
    </row>
    <row r="441" spans="2:10" s="29" customFormat="1" ht="17.25">
      <c r="B441" s="35"/>
      <c r="C441" s="124" t="s">
        <v>16</v>
      </c>
      <c r="D441" s="16" t="s">
        <v>17</v>
      </c>
      <c r="E441" s="80"/>
      <c r="F441" s="107"/>
      <c r="G441" s="3"/>
      <c r="H441" s="169"/>
      <c r="I441" s="6">
        <f>SUM(I442:I443)</f>
        <v>0</v>
      </c>
      <c r="J441" s="6">
        <f>I441*1.21</f>
        <v>0</v>
      </c>
    </row>
    <row r="442" spans="2:10" s="29" customFormat="1" ht="17.25">
      <c r="B442" s="35"/>
      <c r="C442" s="116" t="s">
        <v>197</v>
      </c>
      <c r="D442" s="4" t="s">
        <v>401</v>
      </c>
      <c r="E442" s="79" t="s">
        <v>114</v>
      </c>
      <c r="F442" s="93" t="s">
        <v>9</v>
      </c>
      <c r="G442" s="2">
        <v>40</v>
      </c>
      <c r="H442" s="189"/>
      <c r="I442" s="3">
        <f>G442*H442</f>
        <v>0</v>
      </c>
      <c r="J442" s="3">
        <f>I442*1.21</f>
        <v>0</v>
      </c>
    </row>
    <row r="443" spans="2:10" s="29" customFormat="1" ht="30.75">
      <c r="B443" s="35"/>
      <c r="C443" s="116" t="s">
        <v>61</v>
      </c>
      <c r="D443" s="64" t="s">
        <v>113</v>
      </c>
      <c r="E443" s="79" t="s">
        <v>114</v>
      </c>
      <c r="F443" s="93" t="s">
        <v>2</v>
      </c>
      <c r="G443" s="2">
        <v>1</v>
      </c>
      <c r="H443" s="189"/>
      <c r="I443" s="3">
        <f>G443*H443</f>
        <v>0</v>
      </c>
      <c r="J443" s="3">
        <f>I443*1.21</f>
        <v>0</v>
      </c>
    </row>
    <row r="444" spans="2:10" s="29" customFormat="1" ht="17.25">
      <c r="B444" s="35"/>
      <c r="C444" s="116"/>
      <c r="D444" s="64"/>
      <c r="E444" s="79"/>
      <c r="F444" s="93"/>
      <c r="G444" s="2"/>
      <c r="H444" s="169"/>
      <c r="I444" s="3"/>
      <c r="J444" s="3"/>
    </row>
    <row r="445" spans="3:10" s="29" customFormat="1" ht="15">
      <c r="C445" s="124" t="s">
        <v>7</v>
      </c>
      <c r="D445" s="16" t="s">
        <v>8</v>
      </c>
      <c r="E445" s="80"/>
      <c r="F445" s="105"/>
      <c r="G445" s="5"/>
      <c r="H445" s="169"/>
      <c r="I445" s="6">
        <f>SUM(I446:I448)</f>
        <v>0</v>
      </c>
      <c r="J445" s="6">
        <f>I445*1.21</f>
        <v>0</v>
      </c>
    </row>
    <row r="446" spans="3:10" s="29" customFormat="1" ht="15">
      <c r="C446" s="116" t="s">
        <v>122</v>
      </c>
      <c r="D446" s="4" t="s">
        <v>188</v>
      </c>
      <c r="E446" s="79" t="s">
        <v>114</v>
      </c>
      <c r="F446" s="93" t="s">
        <v>2</v>
      </c>
      <c r="G446" s="2">
        <v>1</v>
      </c>
      <c r="H446" s="189"/>
      <c r="I446" s="3">
        <f>G446*H446</f>
        <v>0</v>
      </c>
      <c r="J446" s="3">
        <f>I446*1.21</f>
        <v>0</v>
      </c>
    </row>
    <row r="447" spans="3:10" s="29" customFormat="1" ht="15">
      <c r="C447" s="116" t="s">
        <v>6</v>
      </c>
      <c r="D447" s="4" t="s">
        <v>444</v>
      </c>
      <c r="E447" s="79" t="s">
        <v>114</v>
      </c>
      <c r="F447" s="93" t="s">
        <v>0</v>
      </c>
      <c r="G447" s="2">
        <v>11</v>
      </c>
      <c r="H447" s="189"/>
      <c r="I447" s="3">
        <f>G447*H447</f>
        <v>0</v>
      </c>
      <c r="J447" s="3">
        <f>I447*1.21</f>
        <v>0</v>
      </c>
    </row>
    <row r="448" spans="3:10" s="29" customFormat="1" ht="30">
      <c r="C448" s="116" t="s">
        <v>56</v>
      </c>
      <c r="D448" s="64" t="s">
        <v>113</v>
      </c>
      <c r="E448" s="79" t="s">
        <v>114</v>
      </c>
      <c r="F448" s="93" t="s">
        <v>2</v>
      </c>
      <c r="G448" s="2">
        <v>1</v>
      </c>
      <c r="H448" s="189"/>
      <c r="I448" s="3">
        <f>G448*H448</f>
        <v>0</v>
      </c>
      <c r="J448" s="3">
        <f>I448*1.21</f>
        <v>0</v>
      </c>
    </row>
    <row r="449" spans="2:10" ht="15">
      <c r="B449" s="9"/>
      <c r="C449" s="116"/>
      <c r="D449" s="4"/>
      <c r="E449" s="73"/>
      <c r="F449" s="110"/>
      <c r="G449" s="3"/>
      <c r="I449" s="3"/>
      <c r="J449" s="3"/>
    </row>
    <row r="450" spans="3:10" s="29" customFormat="1" ht="15">
      <c r="C450" s="143" t="s">
        <v>22</v>
      </c>
      <c r="D450" s="144" t="s">
        <v>23</v>
      </c>
      <c r="E450" s="145"/>
      <c r="F450" s="146"/>
      <c r="G450" s="147"/>
      <c r="H450" s="169"/>
      <c r="I450" s="6">
        <f>SUM(I451:I458)</f>
        <v>0</v>
      </c>
      <c r="J450" s="6">
        <f>I450*1.21</f>
        <v>0</v>
      </c>
    </row>
    <row r="451" spans="3:10" s="29" customFormat="1" ht="15">
      <c r="C451" s="155" t="s">
        <v>186</v>
      </c>
      <c r="D451" s="4" t="s">
        <v>227</v>
      </c>
      <c r="E451" s="79" t="s">
        <v>114</v>
      </c>
      <c r="F451" s="93" t="s">
        <v>76</v>
      </c>
      <c r="G451" s="2">
        <v>1</v>
      </c>
      <c r="H451" s="189"/>
      <c r="I451" s="2">
        <f aca="true" t="shared" si="49" ref="I451:I458">G451*H451</f>
        <v>0</v>
      </c>
      <c r="J451" s="3">
        <f aca="true" t="shared" si="50" ref="J451:J458">I451*1.21</f>
        <v>0</v>
      </c>
    </row>
    <row r="452" spans="3:10" s="29" customFormat="1" ht="15">
      <c r="C452" s="155" t="s">
        <v>71</v>
      </c>
      <c r="D452" s="4" t="s">
        <v>228</v>
      </c>
      <c r="E452" s="79" t="s">
        <v>114</v>
      </c>
      <c r="F452" s="93" t="s">
        <v>76</v>
      </c>
      <c r="G452" s="2">
        <v>50</v>
      </c>
      <c r="H452" s="189"/>
      <c r="I452" s="2">
        <f t="shared" si="49"/>
        <v>0</v>
      </c>
      <c r="J452" s="3">
        <f t="shared" si="50"/>
        <v>0</v>
      </c>
    </row>
    <row r="453" spans="3:10" s="29" customFormat="1" ht="15">
      <c r="C453" s="155" t="s">
        <v>71</v>
      </c>
      <c r="D453" s="4" t="s">
        <v>229</v>
      </c>
      <c r="E453" s="79" t="s">
        <v>114</v>
      </c>
      <c r="F453" s="93" t="s">
        <v>76</v>
      </c>
      <c r="G453" s="2">
        <v>5</v>
      </c>
      <c r="H453" s="189"/>
      <c r="I453" s="2">
        <f t="shared" si="49"/>
        <v>0</v>
      </c>
      <c r="J453" s="3">
        <f t="shared" si="50"/>
        <v>0</v>
      </c>
    </row>
    <row r="454" spans="3:10" s="29" customFormat="1" ht="15">
      <c r="C454" s="155" t="s">
        <v>230</v>
      </c>
      <c r="D454" s="4" t="s">
        <v>231</v>
      </c>
      <c r="E454" s="79" t="s">
        <v>114</v>
      </c>
      <c r="F454" s="93" t="s">
        <v>9</v>
      </c>
      <c r="G454" s="2">
        <v>1</v>
      </c>
      <c r="H454" s="189"/>
      <c r="I454" s="2">
        <f t="shared" si="49"/>
        <v>0</v>
      </c>
      <c r="J454" s="3">
        <f t="shared" si="50"/>
        <v>0</v>
      </c>
    </row>
    <row r="455" spans="3:10" s="29" customFormat="1" ht="15">
      <c r="C455" s="155" t="s">
        <v>40</v>
      </c>
      <c r="D455" s="4" t="s">
        <v>402</v>
      </c>
      <c r="E455" s="79" t="s">
        <v>114</v>
      </c>
      <c r="F455" s="93" t="s">
        <v>2</v>
      </c>
      <c r="G455" s="2">
        <v>1</v>
      </c>
      <c r="H455" s="189"/>
      <c r="I455" s="2">
        <f t="shared" si="49"/>
        <v>0</v>
      </c>
      <c r="J455" s="3">
        <f t="shared" si="50"/>
        <v>0</v>
      </c>
    </row>
    <row r="456" spans="3:10" s="29" customFormat="1" ht="15">
      <c r="C456" s="155" t="s">
        <v>21</v>
      </c>
      <c r="D456" s="4" t="s">
        <v>232</v>
      </c>
      <c r="E456" s="79" t="s">
        <v>114</v>
      </c>
      <c r="F456" s="93" t="s">
        <v>2</v>
      </c>
      <c r="G456" s="2">
        <v>1</v>
      </c>
      <c r="H456" s="189"/>
      <c r="I456" s="2">
        <f t="shared" si="49"/>
        <v>0</v>
      </c>
      <c r="J456" s="3">
        <f t="shared" si="50"/>
        <v>0</v>
      </c>
    </row>
    <row r="457" spans="3:10" s="29" customFormat="1" ht="30">
      <c r="C457" s="155" t="s">
        <v>21</v>
      </c>
      <c r="D457" s="4" t="s">
        <v>233</v>
      </c>
      <c r="E457" s="79" t="s">
        <v>114</v>
      </c>
      <c r="F457" s="93" t="s">
        <v>2</v>
      </c>
      <c r="G457" s="2">
        <v>1</v>
      </c>
      <c r="H457" s="189"/>
      <c r="I457" s="2">
        <f t="shared" si="49"/>
        <v>0</v>
      </c>
      <c r="J457" s="3">
        <f t="shared" si="50"/>
        <v>0</v>
      </c>
    </row>
    <row r="458" spans="3:10" s="29" customFormat="1" ht="15">
      <c r="C458" s="155" t="s">
        <v>21</v>
      </c>
      <c r="D458" s="4" t="s">
        <v>234</v>
      </c>
      <c r="E458" s="79" t="s">
        <v>114</v>
      </c>
      <c r="F458" s="93" t="s">
        <v>2</v>
      </c>
      <c r="G458" s="2">
        <v>1</v>
      </c>
      <c r="H458" s="189"/>
      <c r="I458" s="2">
        <f t="shared" si="49"/>
        <v>0</v>
      </c>
      <c r="J458" s="3">
        <f t="shared" si="50"/>
        <v>0</v>
      </c>
    </row>
    <row r="459" spans="3:10" s="29" customFormat="1" ht="15">
      <c r="C459" s="132"/>
      <c r="D459" s="36"/>
      <c r="E459" s="79"/>
      <c r="F459" s="111"/>
      <c r="G459" s="36"/>
      <c r="H459" s="169"/>
      <c r="I459" s="36"/>
      <c r="J459" s="37"/>
    </row>
    <row r="460" spans="3:10" s="2" customFormat="1" ht="15">
      <c r="C460" s="124" t="s">
        <v>25</v>
      </c>
      <c r="D460" s="16" t="s">
        <v>26</v>
      </c>
      <c r="E460" s="80"/>
      <c r="F460" s="105"/>
      <c r="G460" s="5"/>
      <c r="H460" s="169"/>
      <c r="I460" s="6">
        <f>SUM(I461:I462)</f>
        <v>0</v>
      </c>
      <c r="J460" s="6">
        <f>I460*1.21</f>
        <v>0</v>
      </c>
    </row>
    <row r="461" spans="3:10" s="2" customFormat="1" ht="15">
      <c r="C461" s="116" t="s">
        <v>33</v>
      </c>
      <c r="D461" s="4" t="s">
        <v>190</v>
      </c>
      <c r="E461" s="79" t="s">
        <v>114</v>
      </c>
      <c r="F461" s="93" t="s">
        <v>2</v>
      </c>
      <c r="G461" s="2">
        <v>1</v>
      </c>
      <c r="H461" s="189"/>
      <c r="I461" s="3">
        <f>G461*H461</f>
        <v>0</v>
      </c>
      <c r="J461" s="3">
        <f>I461*1.21</f>
        <v>0</v>
      </c>
    </row>
    <row r="462" spans="3:10" s="2" customFormat="1" ht="30">
      <c r="C462" s="116" t="s">
        <v>24</v>
      </c>
      <c r="D462" s="64" t="s">
        <v>113</v>
      </c>
      <c r="E462" s="79" t="s">
        <v>114</v>
      </c>
      <c r="F462" s="93" t="s">
        <v>2</v>
      </c>
      <c r="G462" s="2">
        <v>1</v>
      </c>
      <c r="H462" s="189"/>
      <c r="I462" s="3">
        <f>G462*H462</f>
        <v>0</v>
      </c>
      <c r="J462" s="3">
        <f>I462*1.21</f>
        <v>0</v>
      </c>
    </row>
    <row r="463" spans="3:8" s="2" customFormat="1" ht="15">
      <c r="C463" s="116"/>
      <c r="D463" s="4"/>
      <c r="E463" s="73"/>
      <c r="F463" s="93"/>
      <c r="H463" s="169"/>
    </row>
    <row r="464" spans="3:10" s="2" customFormat="1" ht="15">
      <c r="C464" s="124" t="s">
        <v>29</v>
      </c>
      <c r="D464" s="16" t="s">
        <v>27</v>
      </c>
      <c r="E464" s="80"/>
      <c r="F464" s="105"/>
      <c r="G464" s="5"/>
      <c r="H464" s="169"/>
      <c r="I464" s="6">
        <f>SUM(I465:I466)</f>
        <v>0</v>
      </c>
      <c r="J464" s="6">
        <f>I464*1.21</f>
        <v>0</v>
      </c>
    </row>
    <row r="465" spans="3:10" s="2" customFormat="1" ht="15">
      <c r="C465" s="116" t="s">
        <v>34</v>
      </c>
      <c r="D465" s="4" t="s">
        <v>157</v>
      </c>
      <c r="E465" s="79" t="s">
        <v>114</v>
      </c>
      <c r="F465" s="93" t="s">
        <v>2</v>
      </c>
      <c r="G465" s="2">
        <v>1</v>
      </c>
      <c r="H465" s="189"/>
      <c r="I465" s="3">
        <f>G465*H465</f>
        <v>0</v>
      </c>
      <c r="J465" s="3">
        <f>I465*1.21</f>
        <v>0</v>
      </c>
    </row>
    <row r="466" spans="3:10" s="2" customFormat="1" ht="30">
      <c r="C466" s="116" t="s">
        <v>28</v>
      </c>
      <c r="D466" s="64" t="s">
        <v>113</v>
      </c>
      <c r="E466" s="79" t="s">
        <v>114</v>
      </c>
      <c r="F466" s="93" t="s">
        <v>2</v>
      </c>
      <c r="G466" s="2">
        <v>1</v>
      </c>
      <c r="H466" s="189"/>
      <c r="I466" s="3">
        <f>G466*H466</f>
        <v>0</v>
      </c>
      <c r="J466" s="3">
        <f>I466*1.21</f>
        <v>0</v>
      </c>
    </row>
    <row r="467" spans="2:10" s="21" customFormat="1" ht="15">
      <c r="B467" s="18"/>
      <c r="C467" s="119"/>
      <c r="D467" s="27"/>
      <c r="E467" s="76"/>
      <c r="F467" s="97"/>
      <c r="H467" s="171"/>
      <c r="J467" s="25"/>
    </row>
    <row r="468" spans="2:10" ht="15">
      <c r="B468" s="9"/>
      <c r="J468" s="3"/>
    </row>
    <row r="469" spans="2:10" s="57" customFormat="1" ht="45.75">
      <c r="B469" s="63" t="s">
        <v>52</v>
      </c>
      <c r="C469" s="120" t="s">
        <v>84</v>
      </c>
      <c r="D469" s="64" t="s">
        <v>341</v>
      </c>
      <c r="E469" s="77"/>
      <c r="F469" s="98" t="s">
        <v>9</v>
      </c>
      <c r="G469" s="57">
        <v>1</v>
      </c>
      <c r="H469" s="173">
        <f>I471+I477+I507+I511+I497+I485+I492</f>
        <v>0</v>
      </c>
      <c r="I469" s="66">
        <f>G469*H469</f>
        <v>0</v>
      </c>
      <c r="J469" s="66">
        <f>I469*1.21</f>
        <v>0</v>
      </c>
    </row>
    <row r="470" spans="2:8" s="29" customFormat="1" ht="17.25">
      <c r="B470" s="35"/>
      <c r="C470" s="134"/>
      <c r="D470" s="30"/>
      <c r="E470" s="83"/>
      <c r="F470" s="104"/>
      <c r="H470" s="169"/>
    </row>
    <row r="471" spans="2:10" s="29" customFormat="1" ht="15">
      <c r="B471" s="38"/>
      <c r="C471" s="124" t="s">
        <v>4</v>
      </c>
      <c r="D471" s="16" t="s">
        <v>5</v>
      </c>
      <c r="E471" s="80"/>
      <c r="F471" s="105"/>
      <c r="G471" s="5"/>
      <c r="H471" s="169"/>
      <c r="I471" s="6">
        <f>SUM(I472:I475)</f>
        <v>0</v>
      </c>
      <c r="J471" s="6">
        <f>I471*1.21</f>
        <v>0</v>
      </c>
    </row>
    <row r="472" spans="2:10" s="29" customFormat="1" ht="15">
      <c r="B472" s="2"/>
      <c r="C472" s="116" t="s">
        <v>49</v>
      </c>
      <c r="D472" s="4" t="s">
        <v>191</v>
      </c>
      <c r="E472" s="79" t="s">
        <v>114</v>
      </c>
      <c r="F472" s="93" t="s">
        <v>0</v>
      </c>
      <c r="G472" s="2">
        <v>0.8</v>
      </c>
      <c r="H472" s="189"/>
      <c r="I472" s="3">
        <f>G472*H472</f>
        <v>0</v>
      </c>
      <c r="J472" s="3">
        <f>I472*1.21</f>
        <v>0</v>
      </c>
    </row>
    <row r="473" spans="2:10" s="188" customFormat="1" ht="15">
      <c r="B473" s="186"/>
      <c r="C473" s="116" t="s">
        <v>1</v>
      </c>
      <c r="D473" s="186" t="s">
        <v>446</v>
      </c>
      <c r="E473" s="79" t="s">
        <v>114</v>
      </c>
      <c r="F473" s="93" t="s">
        <v>0</v>
      </c>
      <c r="G473" s="186">
        <v>0.8</v>
      </c>
      <c r="H473" s="191"/>
      <c r="I473" s="187">
        <f>G473*H473</f>
        <v>0</v>
      </c>
      <c r="J473" s="187">
        <f>I473*1.21</f>
        <v>0</v>
      </c>
    </row>
    <row r="474" spans="2:10" s="29" customFormat="1" ht="15">
      <c r="B474" s="2"/>
      <c r="C474" s="116" t="s">
        <v>50</v>
      </c>
      <c r="D474" s="4" t="s">
        <v>396</v>
      </c>
      <c r="E474" s="79" t="s">
        <v>114</v>
      </c>
      <c r="F474" s="93" t="s">
        <v>2</v>
      </c>
      <c r="G474" s="2">
        <v>2</v>
      </c>
      <c r="H474" s="189"/>
      <c r="I474" s="3">
        <f>G474*H474</f>
        <v>0</v>
      </c>
      <c r="J474" s="3">
        <f>I474*1.21</f>
        <v>0</v>
      </c>
    </row>
    <row r="475" spans="2:10" s="29" customFormat="1" ht="30">
      <c r="B475" s="2"/>
      <c r="C475" s="116" t="s">
        <v>3</v>
      </c>
      <c r="D475" s="64" t="s">
        <v>113</v>
      </c>
      <c r="E475" s="79" t="s">
        <v>114</v>
      </c>
      <c r="F475" s="93" t="s">
        <v>2</v>
      </c>
      <c r="G475" s="2">
        <v>1</v>
      </c>
      <c r="H475" s="189"/>
      <c r="I475" s="3">
        <f>G475*H475</f>
        <v>0</v>
      </c>
      <c r="J475" s="3">
        <f>I475*1.21</f>
        <v>0</v>
      </c>
    </row>
    <row r="476" spans="2:8" s="29" customFormat="1" ht="17.25">
      <c r="B476" s="35"/>
      <c r="C476" s="134"/>
      <c r="D476" s="30"/>
      <c r="E476" s="83"/>
      <c r="F476" s="104"/>
      <c r="H476" s="169"/>
    </row>
    <row r="477" spans="3:10" s="29" customFormat="1" ht="15">
      <c r="C477" s="124" t="s">
        <v>7</v>
      </c>
      <c r="D477" s="16" t="s">
        <v>8</v>
      </c>
      <c r="E477" s="80"/>
      <c r="F477" s="105"/>
      <c r="G477" s="5"/>
      <c r="H477" s="169"/>
      <c r="I477" s="6">
        <f>SUM(I478:I483)</f>
        <v>0</v>
      </c>
      <c r="J477" s="6">
        <f>I477*1.21</f>
        <v>0</v>
      </c>
    </row>
    <row r="478" spans="3:10" s="29" customFormat="1" ht="15">
      <c r="C478" s="116" t="s">
        <v>122</v>
      </c>
      <c r="D478" s="4" t="s">
        <v>395</v>
      </c>
      <c r="E478" s="79" t="s">
        <v>114</v>
      </c>
      <c r="F478" s="93" t="s">
        <v>2</v>
      </c>
      <c r="G478" s="2">
        <v>2</v>
      </c>
      <c r="H478" s="189"/>
      <c r="I478" s="3">
        <f aca="true" t="shared" si="51" ref="I478:I483">G478*H478</f>
        <v>0</v>
      </c>
      <c r="J478" s="3">
        <f aca="true" t="shared" si="52" ref="J478:J483">I478*1.21</f>
        <v>0</v>
      </c>
    </row>
    <row r="479" spans="3:10" s="29" customFormat="1" ht="15">
      <c r="C479" s="116" t="s">
        <v>122</v>
      </c>
      <c r="D479" s="4" t="s">
        <v>192</v>
      </c>
      <c r="E479" s="79" t="s">
        <v>114</v>
      </c>
      <c r="F479" s="93" t="s">
        <v>2</v>
      </c>
      <c r="G479" s="2">
        <v>2</v>
      </c>
      <c r="H479" s="189"/>
      <c r="I479" s="3">
        <f t="shared" si="51"/>
        <v>0</v>
      </c>
      <c r="J479" s="3">
        <f t="shared" si="52"/>
        <v>0</v>
      </c>
    </row>
    <row r="480" spans="3:10" s="29" customFormat="1" ht="15">
      <c r="C480" s="116" t="s">
        <v>122</v>
      </c>
      <c r="D480" s="4" t="s">
        <v>193</v>
      </c>
      <c r="E480" s="79" t="s">
        <v>114</v>
      </c>
      <c r="F480" s="93" t="s">
        <v>2</v>
      </c>
      <c r="G480" s="2">
        <v>2</v>
      </c>
      <c r="H480" s="189"/>
      <c r="I480" s="3">
        <f t="shared" si="51"/>
        <v>0</v>
      </c>
      <c r="J480" s="3">
        <f t="shared" si="52"/>
        <v>0</v>
      </c>
    </row>
    <row r="481" spans="3:10" s="29" customFormat="1" ht="15">
      <c r="C481" s="116" t="s">
        <v>6</v>
      </c>
      <c r="D481" s="4" t="s">
        <v>445</v>
      </c>
      <c r="E481" s="79" t="s">
        <v>114</v>
      </c>
      <c r="F481" s="93" t="s">
        <v>0</v>
      </c>
      <c r="G481" s="2">
        <v>8.32</v>
      </c>
      <c r="H481" s="189"/>
      <c r="I481" s="3">
        <f t="shared" si="51"/>
        <v>0</v>
      </c>
      <c r="J481" s="3">
        <f t="shared" si="52"/>
        <v>0</v>
      </c>
    </row>
    <row r="482" spans="3:10" s="29" customFormat="1" ht="15">
      <c r="C482" s="116" t="s">
        <v>163</v>
      </c>
      <c r="D482" s="4" t="s">
        <v>206</v>
      </c>
      <c r="E482" s="79" t="s">
        <v>114</v>
      </c>
      <c r="F482" s="93" t="s">
        <v>2</v>
      </c>
      <c r="G482" s="2">
        <v>2</v>
      </c>
      <c r="H482" s="189"/>
      <c r="I482" s="3">
        <f t="shared" si="51"/>
        <v>0</v>
      </c>
      <c r="J482" s="3">
        <f t="shared" si="52"/>
        <v>0</v>
      </c>
    </row>
    <row r="483" spans="3:10" s="29" customFormat="1" ht="30">
      <c r="C483" s="116" t="s">
        <v>56</v>
      </c>
      <c r="D483" s="64" t="s">
        <v>113</v>
      </c>
      <c r="E483" s="79" t="s">
        <v>114</v>
      </c>
      <c r="F483" s="93" t="s">
        <v>2</v>
      </c>
      <c r="G483" s="2">
        <v>1</v>
      </c>
      <c r="H483" s="189"/>
      <c r="I483" s="3">
        <f t="shared" si="51"/>
        <v>0</v>
      </c>
      <c r="J483" s="3">
        <f t="shared" si="52"/>
        <v>0</v>
      </c>
    </row>
    <row r="484" spans="3:10" s="29" customFormat="1" ht="15">
      <c r="C484" s="127"/>
      <c r="D484" s="30"/>
      <c r="E484" s="83"/>
      <c r="F484" s="104"/>
      <c r="H484" s="169"/>
      <c r="I484" s="31"/>
      <c r="J484" s="31"/>
    </row>
    <row r="485" spans="3:10" s="29" customFormat="1" ht="15">
      <c r="C485" s="124" t="s">
        <v>14</v>
      </c>
      <c r="D485" s="16" t="s">
        <v>59</v>
      </c>
      <c r="E485" s="80"/>
      <c r="F485" s="105"/>
      <c r="G485" s="5"/>
      <c r="H485" s="169"/>
      <c r="I485" s="6">
        <f>SUM(I486:I490)</f>
        <v>0</v>
      </c>
      <c r="J485" s="6">
        <f>I485*1.21</f>
        <v>0</v>
      </c>
    </row>
    <row r="486" spans="3:10" s="29" customFormat="1" ht="15">
      <c r="C486" s="116" t="s">
        <v>58</v>
      </c>
      <c r="D486" s="14" t="s">
        <v>195</v>
      </c>
      <c r="E486" s="79" t="s">
        <v>114</v>
      </c>
      <c r="F486" s="93" t="s">
        <v>9</v>
      </c>
      <c r="G486" s="2">
        <v>2</v>
      </c>
      <c r="H486" s="189"/>
      <c r="I486" s="3">
        <f aca="true" t="shared" si="53" ref="I486:I494">G486*H486</f>
        <v>0</v>
      </c>
      <c r="J486" s="3">
        <f aca="true" t="shared" si="54" ref="J486:J494">I486*1.21</f>
        <v>0</v>
      </c>
    </row>
    <row r="487" spans="3:10" s="29" customFormat="1" ht="15">
      <c r="C487" s="116" t="s">
        <v>10</v>
      </c>
      <c r="D487" s="4" t="s">
        <v>196</v>
      </c>
      <c r="E487" s="79" t="s">
        <v>114</v>
      </c>
      <c r="F487" s="93" t="s">
        <v>9</v>
      </c>
      <c r="G487" s="2">
        <v>2</v>
      </c>
      <c r="H487" s="189"/>
      <c r="I487" s="3">
        <f t="shared" si="53"/>
        <v>0</v>
      </c>
      <c r="J487" s="3">
        <f t="shared" si="54"/>
        <v>0</v>
      </c>
    </row>
    <row r="488" spans="3:10" s="29" customFormat="1" ht="15">
      <c r="C488" s="116" t="s">
        <v>11</v>
      </c>
      <c r="D488" s="4" t="s">
        <v>194</v>
      </c>
      <c r="E488" s="79" t="s">
        <v>114</v>
      </c>
      <c r="F488" s="93" t="s">
        <v>9</v>
      </c>
      <c r="G488" s="2">
        <v>2</v>
      </c>
      <c r="H488" s="189"/>
      <c r="I488" s="3">
        <f t="shared" si="53"/>
        <v>0</v>
      </c>
      <c r="J488" s="3">
        <f t="shared" si="54"/>
        <v>0</v>
      </c>
    </row>
    <row r="489" spans="3:10" s="29" customFormat="1" ht="15">
      <c r="C489" s="116" t="s">
        <v>11</v>
      </c>
      <c r="D489" s="4" t="s">
        <v>80</v>
      </c>
      <c r="E489" s="79" t="s">
        <v>114</v>
      </c>
      <c r="F489" s="93" t="s">
        <v>9</v>
      </c>
      <c r="G489" s="2">
        <v>2</v>
      </c>
      <c r="H489" s="189"/>
      <c r="I489" s="3">
        <f t="shared" si="53"/>
        <v>0</v>
      </c>
      <c r="J489" s="3">
        <f t="shared" si="54"/>
        <v>0</v>
      </c>
    </row>
    <row r="490" spans="3:10" s="29" customFormat="1" ht="30">
      <c r="C490" s="116" t="s">
        <v>13</v>
      </c>
      <c r="D490" s="64" t="s">
        <v>113</v>
      </c>
      <c r="E490" s="79" t="s">
        <v>114</v>
      </c>
      <c r="F490" s="93" t="s">
        <v>9</v>
      </c>
      <c r="G490" s="2">
        <v>1</v>
      </c>
      <c r="H490" s="189"/>
      <c r="I490" s="3">
        <f t="shared" si="53"/>
        <v>0</v>
      </c>
      <c r="J490" s="3">
        <f t="shared" si="54"/>
        <v>0</v>
      </c>
    </row>
    <row r="491" spans="3:10" s="29" customFormat="1" ht="15">
      <c r="C491" s="116"/>
      <c r="D491" s="4"/>
      <c r="E491" s="73"/>
      <c r="F491" s="93"/>
      <c r="G491" s="2"/>
      <c r="H491" s="169"/>
      <c r="I491" s="3"/>
      <c r="J491" s="3"/>
    </row>
    <row r="492" spans="3:10" s="29" customFormat="1" ht="15">
      <c r="C492" s="124" t="s">
        <v>16</v>
      </c>
      <c r="D492" s="16" t="s">
        <v>17</v>
      </c>
      <c r="E492" s="80"/>
      <c r="F492" s="107"/>
      <c r="G492" s="3"/>
      <c r="H492" s="169"/>
      <c r="I492" s="6">
        <f>SUM(I493:I495)</f>
        <v>0</v>
      </c>
      <c r="J492" s="6">
        <f>I492*1.21</f>
        <v>0</v>
      </c>
    </row>
    <row r="493" spans="3:10" s="29" customFormat="1" ht="15">
      <c r="C493" s="116" t="s">
        <v>197</v>
      </c>
      <c r="D493" s="4" t="s">
        <v>397</v>
      </c>
      <c r="E493" s="79" t="s">
        <v>114</v>
      </c>
      <c r="F493" s="93" t="s">
        <v>9</v>
      </c>
      <c r="G493" s="2">
        <v>1</v>
      </c>
      <c r="H493" s="189"/>
      <c r="I493" s="3">
        <f t="shared" si="53"/>
        <v>0</v>
      </c>
      <c r="J493" s="3">
        <f t="shared" si="54"/>
        <v>0</v>
      </c>
    </row>
    <row r="494" spans="3:10" s="29" customFormat="1" ht="15">
      <c r="C494" s="116" t="s">
        <v>197</v>
      </c>
      <c r="D494" s="4" t="s">
        <v>398</v>
      </c>
      <c r="E494" s="79" t="s">
        <v>114</v>
      </c>
      <c r="F494" s="93" t="s">
        <v>9</v>
      </c>
      <c r="G494" s="2">
        <v>1</v>
      </c>
      <c r="H494" s="189"/>
      <c r="I494" s="3">
        <f t="shared" si="53"/>
        <v>0</v>
      </c>
      <c r="J494" s="3">
        <f t="shared" si="54"/>
        <v>0</v>
      </c>
    </row>
    <row r="495" spans="3:10" s="29" customFormat="1" ht="30">
      <c r="C495" s="116" t="s">
        <v>61</v>
      </c>
      <c r="D495" s="64" t="s">
        <v>113</v>
      </c>
      <c r="E495" s="79" t="s">
        <v>114</v>
      </c>
      <c r="F495" s="93" t="s">
        <v>9</v>
      </c>
      <c r="G495" s="2">
        <v>1</v>
      </c>
      <c r="H495" s="189"/>
      <c r="I495" s="3">
        <f>G495*H495</f>
        <v>0</v>
      </c>
      <c r="J495" s="3">
        <f>I495*1.21</f>
        <v>0</v>
      </c>
    </row>
    <row r="496" spans="3:10" s="29" customFormat="1" ht="15">
      <c r="C496" s="116"/>
      <c r="D496" s="64"/>
      <c r="E496" s="73"/>
      <c r="F496" s="110"/>
      <c r="G496" s="3"/>
      <c r="H496" s="169"/>
      <c r="I496" s="3"/>
      <c r="J496" s="3"/>
    </row>
    <row r="497" spans="3:10" s="29" customFormat="1" ht="15">
      <c r="C497" s="143" t="s">
        <v>22</v>
      </c>
      <c r="D497" s="144" t="s">
        <v>23</v>
      </c>
      <c r="E497" s="148"/>
      <c r="F497" s="149"/>
      <c r="G497" s="150"/>
      <c r="H497" s="169"/>
      <c r="I497" s="6">
        <f>SUM(I498:I505)</f>
        <v>0</v>
      </c>
      <c r="J497" s="6">
        <f>I497*1.21</f>
        <v>0</v>
      </c>
    </row>
    <row r="498" spans="3:10" s="29" customFormat="1" ht="15">
      <c r="C498" s="155" t="s">
        <v>186</v>
      </c>
      <c r="D498" s="4" t="s">
        <v>399</v>
      </c>
      <c r="E498" s="79" t="s">
        <v>114</v>
      </c>
      <c r="F498" s="93" t="s">
        <v>76</v>
      </c>
      <c r="G498" s="2">
        <v>1</v>
      </c>
      <c r="H498" s="189"/>
      <c r="I498" s="2">
        <f aca="true" t="shared" si="55" ref="I498:I505">G498*H498</f>
        <v>0</v>
      </c>
      <c r="J498" s="151">
        <f>I498*1.21</f>
        <v>0</v>
      </c>
    </row>
    <row r="499" spans="3:10" s="29" customFormat="1" ht="15">
      <c r="C499" s="155" t="s">
        <v>71</v>
      </c>
      <c r="D499" s="4" t="s">
        <v>400</v>
      </c>
      <c r="E499" s="79" t="s">
        <v>114</v>
      </c>
      <c r="F499" s="93" t="s">
        <v>76</v>
      </c>
      <c r="G499" s="2">
        <v>30</v>
      </c>
      <c r="H499" s="189"/>
      <c r="I499" s="2">
        <f t="shared" si="55"/>
        <v>0</v>
      </c>
      <c r="J499" s="151">
        <f aca="true" t="shared" si="56" ref="J499:J505">I499*1.21</f>
        <v>0</v>
      </c>
    </row>
    <row r="500" spans="3:10" s="29" customFormat="1" ht="15">
      <c r="C500" s="155" t="s">
        <v>71</v>
      </c>
      <c r="D500" s="4" t="s">
        <v>229</v>
      </c>
      <c r="E500" s="79" t="s">
        <v>114</v>
      </c>
      <c r="F500" s="93" t="s">
        <v>2</v>
      </c>
      <c r="G500" s="2">
        <v>1</v>
      </c>
      <c r="H500" s="189"/>
      <c r="I500" s="2">
        <f t="shared" si="55"/>
        <v>0</v>
      </c>
      <c r="J500" s="151">
        <f t="shared" si="56"/>
        <v>0</v>
      </c>
    </row>
    <row r="501" spans="3:10" s="29" customFormat="1" ht="15">
      <c r="C501" s="155" t="s">
        <v>230</v>
      </c>
      <c r="D501" s="4" t="s">
        <v>236</v>
      </c>
      <c r="E501" s="79" t="s">
        <v>114</v>
      </c>
      <c r="F501" s="93" t="s">
        <v>9</v>
      </c>
      <c r="G501" s="2">
        <v>1</v>
      </c>
      <c r="H501" s="189"/>
      <c r="I501" s="2">
        <f t="shared" si="55"/>
        <v>0</v>
      </c>
      <c r="J501" s="151">
        <f t="shared" si="56"/>
        <v>0</v>
      </c>
    </row>
    <row r="502" spans="3:10" s="29" customFormat="1" ht="15">
      <c r="C502" s="155" t="s">
        <v>40</v>
      </c>
      <c r="D502" s="4" t="s">
        <v>235</v>
      </c>
      <c r="E502" s="79" t="s">
        <v>114</v>
      </c>
      <c r="F502" s="93" t="s">
        <v>2</v>
      </c>
      <c r="G502" s="2">
        <v>1</v>
      </c>
      <c r="H502" s="189"/>
      <c r="I502" s="2">
        <f t="shared" si="55"/>
        <v>0</v>
      </c>
      <c r="J502" s="151">
        <f t="shared" si="56"/>
        <v>0</v>
      </c>
    </row>
    <row r="503" spans="3:10" s="29" customFormat="1" ht="15">
      <c r="C503" s="155" t="s">
        <v>21</v>
      </c>
      <c r="D503" s="4" t="s">
        <v>232</v>
      </c>
      <c r="E503" s="79" t="s">
        <v>114</v>
      </c>
      <c r="F503" s="93" t="s">
        <v>2</v>
      </c>
      <c r="G503" s="2">
        <v>1</v>
      </c>
      <c r="H503" s="189"/>
      <c r="I503" s="2">
        <f t="shared" si="55"/>
        <v>0</v>
      </c>
      <c r="J503" s="151">
        <f t="shared" si="56"/>
        <v>0</v>
      </c>
    </row>
    <row r="504" spans="3:10" s="29" customFormat="1" ht="30">
      <c r="C504" s="155" t="s">
        <v>21</v>
      </c>
      <c r="D504" s="4" t="s">
        <v>233</v>
      </c>
      <c r="E504" s="79" t="s">
        <v>114</v>
      </c>
      <c r="F504" s="93" t="s">
        <v>2</v>
      </c>
      <c r="G504" s="2">
        <v>1</v>
      </c>
      <c r="H504" s="189"/>
      <c r="I504" s="2">
        <f t="shared" si="55"/>
        <v>0</v>
      </c>
      <c r="J504" s="151">
        <f t="shared" si="56"/>
        <v>0</v>
      </c>
    </row>
    <row r="505" spans="3:10" s="29" customFormat="1" ht="15">
      <c r="C505" s="155" t="s">
        <v>21</v>
      </c>
      <c r="D505" s="4" t="s">
        <v>234</v>
      </c>
      <c r="E505" s="79" t="s">
        <v>114</v>
      </c>
      <c r="F505" s="93" t="s">
        <v>2</v>
      </c>
      <c r="G505" s="2">
        <v>1</v>
      </c>
      <c r="H505" s="189"/>
      <c r="I505" s="2">
        <f t="shared" si="55"/>
        <v>0</v>
      </c>
      <c r="J505" s="151">
        <f t="shared" si="56"/>
        <v>0</v>
      </c>
    </row>
    <row r="506" spans="3:10" s="29" customFormat="1" ht="15">
      <c r="C506" s="132"/>
      <c r="D506" s="36"/>
      <c r="E506" s="79"/>
      <c r="F506" s="111"/>
      <c r="G506" s="36"/>
      <c r="H506" s="169"/>
      <c r="I506" s="36"/>
      <c r="J506" s="37"/>
    </row>
    <row r="507" spans="3:10" s="2" customFormat="1" ht="15">
      <c r="C507" s="124" t="s">
        <v>25</v>
      </c>
      <c r="D507" s="16" t="s">
        <v>26</v>
      </c>
      <c r="E507" s="80"/>
      <c r="F507" s="105"/>
      <c r="G507" s="5"/>
      <c r="H507" s="169"/>
      <c r="I507" s="6">
        <f>SUM(I508:I509)</f>
        <v>0</v>
      </c>
      <c r="J507" s="6">
        <f>I507*1.21</f>
        <v>0</v>
      </c>
    </row>
    <row r="508" spans="3:10" s="2" customFormat="1" ht="15">
      <c r="C508" s="116" t="s">
        <v>33</v>
      </c>
      <c r="D508" s="4" t="s">
        <v>190</v>
      </c>
      <c r="E508" s="79" t="s">
        <v>114</v>
      </c>
      <c r="F508" s="93" t="s">
        <v>2</v>
      </c>
      <c r="G508" s="2">
        <v>1</v>
      </c>
      <c r="H508" s="189"/>
      <c r="I508" s="3">
        <f>G508*H508</f>
        <v>0</v>
      </c>
      <c r="J508" s="3">
        <f>I508*1.21</f>
        <v>0</v>
      </c>
    </row>
    <row r="509" spans="3:10" s="2" customFormat="1" ht="30">
      <c r="C509" s="116" t="s">
        <v>24</v>
      </c>
      <c r="D509" s="64" t="s">
        <v>113</v>
      </c>
      <c r="E509" s="79" t="s">
        <v>114</v>
      </c>
      <c r="F509" s="93" t="s">
        <v>2</v>
      </c>
      <c r="G509" s="2">
        <v>1</v>
      </c>
      <c r="H509" s="189"/>
      <c r="I509" s="3">
        <f>G509*H509</f>
        <v>0</v>
      </c>
      <c r="J509" s="3">
        <f>I509*1.21</f>
        <v>0</v>
      </c>
    </row>
    <row r="510" spans="3:10" s="2" customFormat="1" ht="15">
      <c r="C510" s="127"/>
      <c r="D510" s="30"/>
      <c r="E510" s="83"/>
      <c r="F510" s="104"/>
      <c r="G510" s="29"/>
      <c r="H510" s="169"/>
      <c r="I510" s="29"/>
      <c r="J510" s="29"/>
    </row>
    <row r="511" spans="3:10" s="2" customFormat="1" ht="15">
      <c r="C511" s="124" t="s">
        <v>29</v>
      </c>
      <c r="D511" s="16" t="s">
        <v>27</v>
      </c>
      <c r="E511" s="80"/>
      <c r="F511" s="105"/>
      <c r="G511" s="5"/>
      <c r="H511" s="169"/>
      <c r="I511" s="6">
        <f>SUM(I512:I513)</f>
        <v>0</v>
      </c>
      <c r="J511" s="6">
        <f>I511*1.21</f>
        <v>0</v>
      </c>
    </row>
    <row r="512" spans="3:10" s="2" customFormat="1" ht="15">
      <c r="C512" s="116" t="s">
        <v>34</v>
      </c>
      <c r="D512" s="4" t="s">
        <v>157</v>
      </c>
      <c r="E512" s="79" t="s">
        <v>114</v>
      </c>
      <c r="F512" s="93" t="s">
        <v>2</v>
      </c>
      <c r="G512" s="2">
        <v>1</v>
      </c>
      <c r="H512" s="189"/>
      <c r="I512" s="3">
        <f>G512*H512</f>
        <v>0</v>
      </c>
      <c r="J512" s="3">
        <f>I512*1.21</f>
        <v>0</v>
      </c>
    </row>
    <row r="513" spans="3:10" s="2" customFormat="1" ht="30">
      <c r="C513" s="116" t="s">
        <v>28</v>
      </c>
      <c r="D513" s="64" t="s">
        <v>113</v>
      </c>
      <c r="E513" s="79" t="s">
        <v>114</v>
      </c>
      <c r="F513" s="93" t="s">
        <v>2</v>
      </c>
      <c r="G513" s="2">
        <v>1</v>
      </c>
      <c r="H513" s="189"/>
      <c r="I513" s="3">
        <f>G513*H513</f>
        <v>0</v>
      </c>
      <c r="J513" s="3">
        <f>I513*1.21</f>
        <v>0</v>
      </c>
    </row>
    <row r="514" spans="3:10" s="23" customFormat="1" ht="15">
      <c r="C514" s="128"/>
      <c r="D514" s="24"/>
      <c r="E514" s="82"/>
      <c r="F514" s="106"/>
      <c r="H514" s="171"/>
      <c r="I514" s="25"/>
      <c r="J514" s="25"/>
    </row>
    <row r="515" spans="2:10" ht="15">
      <c r="B515" s="11"/>
      <c r="J515" s="3"/>
    </row>
    <row r="516" spans="2:10" s="57" customFormat="1" ht="45.75">
      <c r="B516" s="63" t="s">
        <v>53</v>
      </c>
      <c r="C516" s="120" t="s">
        <v>85</v>
      </c>
      <c r="D516" s="64" t="s">
        <v>340</v>
      </c>
      <c r="E516" s="79" t="s">
        <v>114</v>
      </c>
      <c r="F516" s="98" t="s">
        <v>9</v>
      </c>
      <c r="G516" s="57">
        <v>1</v>
      </c>
      <c r="H516" s="173">
        <f>I518+I527+I531+I541+I545</f>
        <v>0</v>
      </c>
      <c r="I516" s="66">
        <f>G516*H516</f>
        <v>0</v>
      </c>
      <c r="J516" s="66">
        <f>I516*1.21</f>
        <v>0</v>
      </c>
    </row>
    <row r="517" spans="2:8" s="29" customFormat="1" ht="17.25">
      <c r="B517" s="35"/>
      <c r="C517" s="134"/>
      <c r="D517" s="30"/>
      <c r="E517" s="83"/>
      <c r="F517" s="104"/>
      <c r="H517" s="169"/>
    </row>
    <row r="518" spans="2:10" s="29" customFormat="1" ht="15">
      <c r="B518" s="38"/>
      <c r="C518" s="124" t="s">
        <v>4</v>
      </c>
      <c r="D518" s="16" t="s">
        <v>5</v>
      </c>
      <c r="E518" s="80"/>
      <c r="F518" s="105"/>
      <c r="G518" s="5"/>
      <c r="H518" s="169"/>
      <c r="I518" s="6">
        <f>SUM(I519:I525)</f>
        <v>0</v>
      </c>
      <c r="J518" s="6">
        <f>I518*1.21</f>
        <v>0</v>
      </c>
    </row>
    <row r="519" spans="2:10" s="29" customFormat="1" ht="15">
      <c r="B519" s="2"/>
      <c r="C519" s="116" t="s">
        <v>49</v>
      </c>
      <c r="D519" s="4" t="s">
        <v>203</v>
      </c>
      <c r="E519" s="79" t="s">
        <v>114</v>
      </c>
      <c r="F519" s="93" t="s">
        <v>0</v>
      </c>
      <c r="G519" s="2">
        <v>5.73</v>
      </c>
      <c r="H519" s="189"/>
      <c r="I519" s="3">
        <f aca="true" t="shared" si="57" ref="I519:I525">G519*H519</f>
        <v>0</v>
      </c>
      <c r="J519" s="3">
        <f aca="true" t="shared" si="58" ref="J519:J525">I519*1.21</f>
        <v>0</v>
      </c>
    </row>
    <row r="520" spans="2:10" s="29" customFormat="1" ht="15">
      <c r="B520" s="2"/>
      <c r="C520" s="116" t="s">
        <v>49</v>
      </c>
      <c r="D520" s="4" t="s">
        <v>199</v>
      </c>
      <c r="E520" s="79" t="s">
        <v>114</v>
      </c>
      <c r="F520" s="93" t="s">
        <v>0</v>
      </c>
      <c r="G520" s="2">
        <v>1.13</v>
      </c>
      <c r="H520" s="189"/>
      <c r="I520" s="3">
        <f t="shared" si="57"/>
        <v>0</v>
      </c>
      <c r="J520" s="3">
        <f t="shared" si="58"/>
        <v>0</v>
      </c>
    </row>
    <row r="521" spans="2:10" s="29" customFormat="1" ht="15">
      <c r="B521" s="2"/>
      <c r="C521" s="116" t="s">
        <v>54</v>
      </c>
      <c r="D521" s="4" t="s">
        <v>447</v>
      </c>
      <c r="E521" s="79" t="s">
        <v>114</v>
      </c>
      <c r="F521" s="93" t="s">
        <v>0</v>
      </c>
      <c r="G521" s="2">
        <v>5.73</v>
      </c>
      <c r="H521" s="189"/>
      <c r="I521" s="3">
        <f t="shared" si="57"/>
        <v>0</v>
      </c>
      <c r="J521" s="3">
        <f t="shared" si="58"/>
        <v>0</v>
      </c>
    </row>
    <row r="522" spans="2:10" s="29" customFormat="1" ht="15">
      <c r="B522" s="2"/>
      <c r="C522" s="116" t="s">
        <v>50</v>
      </c>
      <c r="D522" s="4" t="s">
        <v>147</v>
      </c>
      <c r="E522" s="79" t="s">
        <v>114</v>
      </c>
      <c r="F522" s="93" t="s">
        <v>2</v>
      </c>
      <c r="G522" s="2">
        <v>2</v>
      </c>
      <c r="H522" s="189"/>
      <c r="I522" s="3">
        <f t="shared" si="57"/>
        <v>0</v>
      </c>
      <c r="J522" s="3">
        <f t="shared" si="58"/>
        <v>0</v>
      </c>
    </row>
    <row r="523" spans="2:10" s="29" customFormat="1" ht="15">
      <c r="B523" s="2"/>
      <c r="C523" s="116" t="s">
        <v>50</v>
      </c>
      <c r="D523" s="4" t="s">
        <v>394</v>
      </c>
      <c r="E523" s="79" t="s">
        <v>114</v>
      </c>
      <c r="F523" s="93" t="s">
        <v>2</v>
      </c>
      <c r="G523" s="2">
        <v>2</v>
      </c>
      <c r="H523" s="189"/>
      <c r="I523" s="3">
        <f t="shared" si="57"/>
        <v>0</v>
      </c>
      <c r="J523" s="3">
        <f t="shared" si="58"/>
        <v>0</v>
      </c>
    </row>
    <row r="524" spans="2:10" s="29" customFormat="1" ht="15">
      <c r="B524" s="2"/>
      <c r="C524" s="116" t="s">
        <v>50</v>
      </c>
      <c r="D524" s="4" t="s">
        <v>200</v>
      </c>
      <c r="E524" s="79" t="s">
        <v>114</v>
      </c>
      <c r="F524" s="93" t="s">
        <v>9</v>
      </c>
      <c r="G524" s="2">
        <v>52</v>
      </c>
      <c r="H524" s="189"/>
      <c r="I524" s="3">
        <f t="shared" si="57"/>
        <v>0</v>
      </c>
      <c r="J524" s="3">
        <f t="shared" si="58"/>
        <v>0</v>
      </c>
    </row>
    <row r="525" spans="2:10" s="29" customFormat="1" ht="30">
      <c r="B525" s="2"/>
      <c r="C525" s="116" t="s">
        <v>3</v>
      </c>
      <c r="D525" s="64" t="s">
        <v>113</v>
      </c>
      <c r="E525" s="79" t="s">
        <v>114</v>
      </c>
      <c r="F525" s="93" t="s">
        <v>2</v>
      </c>
      <c r="G525" s="2">
        <v>1</v>
      </c>
      <c r="H525" s="189"/>
      <c r="I525" s="3">
        <f t="shared" si="57"/>
        <v>0</v>
      </c>
      <c r="J525" s="3">
        <f t="shared" si="58"/>
        <v>0</v>
      </c>
    </row>
    <row r="526" spans="2:10" s="29" customFormat="1" ht="15">
      <c r="B526" s="2"/>
      <c r="C526" s="127"/>
      <c r="D526" s="30"/>
      <c r="E526" s="83"/>
      <c r="F526" s="104"/>
      <c r="H526" s="169"/>
      <c r="I526" s="31"/>
      <c r="J526" s="31"/>
    </row>
    <row r="527" spans="3:10" s="29" customFormat="1" ht="15">
      <c r="C527" s="124" t="s">
        <v>16</v>
      </c>
      <c r="D527" s="16" t="s">
        <v>17</v>
      </c>
      <c r="E527" s="80"/>
      <c r="F527" s="107"/>
      <c r="G527" s="3"/>
      <c r="H527" s="169"/>
      <c r="I527" s="6">
        <f>SUM(I528:I529)</f>
        <v>0</v>
      </c>
      <c r="J527" s="6">
        <f>I527*1.21</f>
        <v>0</v>
      </c>
    </row>
    <row r="528" spans="3:10" s="29" customFormat="1" ht="15">
      <c r="C528" s="116" t="s">
        <v>70</v>
      </c>
      <c r="D528" s="4" t="s">
        <v>201</v>
      </c>
      <c r="E528" s="79" t="s">
        <v>114</v>
      </c>
      <c r="F528" s="93" t="s">
        <v>9</v>
      </c>
      <c r="G528" s="2">
        <v>26</v>
      </c>
      <c r="H528" s="189"/>
      <c r="I528" s="3">
        <f>G528*H528</f>
        <v>0</v>
      </c>
      <c r="J528" s="3">
        <f>I528*1.21</f>
        <v>0</v>
      </c>
    </row>
    <row r="529" spans="3:10" s="29" customFormat="1" ht="30">
      <c r="C529" s="116" t="s">
        <v>61</v>
      </c>
      <c r="D529" s="64" t="s">
        <v>113</v>
      </c>
      <c r="E529" s="79" t="s">
        <v>114</v>
      </c>
      <c r="F529" s="93" t="s">
        <v>9</v>
      </c>
      <c r="G529" s="2">
        <v>1</v>
      </c>
      <c r="H529" s="189"/>
      <c r="I529" s="3">
        <f>G529*H529</f>
        <v>0</v>
      </c>
      <c r="J529" s="3">
        <f>I529*1.21</f>
        <v>0</v>
      </c>
    </row>
    <row r="530" spans="3:10" s="29" customFormat="1" ht="15">
      <c r="C530" s="127"/>
      <c r="D530" s="30"/>
      <c r="E530" s="83"/>
      <c r="F530" s="112"/>
      <c r="G530" s="31"/>
      <c r="H530" s="169"/>
      <c r="I530" s="31"/>
      <c r="J530" s="31"/>
    </row>
    <row r="531" spans="3:10" s="29" customFormat="1" ht="15">
      <c r="C531" s="143" t="s">
        <v>22</v>
      </c>
      <c r="D531" s="144" t="s">
        <v>23</v>
      </c>
      <c r="E531" s="145"/>
      <c r="F531" s="146"/>
      <c r="G531" s="147"/>
      <c r="H531" s="169"/>
      <c r="I531" s="6">
        <f>SUM(I532:I539)</f>
        <v>0</v>
      </c>
      <c r="J531" s="6">
        <f>I531*1.21</f>
        <v>0</v>
      </c>
    </row>
    <row r="532" spans="3:10" s="29" customFormat="1" ht="15">
      <c r="C532" s="155" t="s">
        <v>186</v>
      </c>
      <c r="D532" s="4" t="s">
        <v>237</v>
      </c>
      <c r="E532" s="79" t="s">
        <v>114</v>
      </c>
      <c r="F532" s="93" t="s">
        <v>76</v>
      </c>
      <c r="G532" s="2">
        <v>1</v>
      </c>
      <c r="H532" s="189"/>
      <c r="I532" s="2">
        <f aca="true" t="shared" si="59" ref="I532:I539">G532*H532</f>
        <v>0</v>
      </c>
      <c r="J532" s="3">
        <f>I532*1.21</f>
        <v>0</v>
      </c>
    </row>
    <row r="533" spans="3:10" s="29" customFormat="1" ht="15">
      <c r="C533" s="155" t="s">
        <v>71</v>
      </c>
      <c r="D533" s="4" t="s">
        <v>238</v>
      </c>
      <c r="E533" s="79" t="s">
        <v>114</v>
      </c>
      <c r="F533" s="93" t="s">
        <v>76</v>
      </c>
      <c r="G533" s="2">
        <v>25</v>
      </c>
      <c r="H533" s="189"/>
      <c r="I533" s="2">
        <f t="shared" si="59"/>
        <v>0</v>
      </c>
      <c r="J533" s="3">
        <f aca="true" t="shared" si="60" ref="J533:J539">I533*1.21</f>
        <v>0</v>
      </c>
    </row>
    <row r="534" spans="3:10" s="29" customFormat="1" ht="15">
      <c r="C534" s="155" t="s">
        <v>71</v>
      </c>
      <c r="D534" s="4" t="s">
        <v>229</v>
      </c>
      <c r="E534" s="79"/>
      <c r="F534" s="93" t="s">
        <v>2</v>
      </c>
      <c r="G534" s="2">
        <v>1</v>
      </c>
      <c r="H534" s="189"/>
      <c r="I534" s="2">
        <f t="shared" si="59"/>
        <v>0</v>
      </c>
      <c r="J534" s="3">
        <f t="shared" si="60"/>
        <v>0</v>
      </c>
    </row>
    <row r="535" spans="3:10" s="29" customFormat="1" ht="15">
      <c r="C535" s="155" t="s">
        <v>230</v>
      </c>
      <c r="D535" s="4" t="s">
        <v>236</v>
      </c>
      <c r="E535" s="79" t="s">
        <v>114</v>
      </c>
      <c r="F535" s="93" t="s">
        <v>9</v>
      </c>
      <c r="G535" s="2">
        <v>1</v>
      </c>
      <c r="H535" s="189"/>
      <c r="I535" s="2">
        <f t="shared" si="59"/>
        <v>0</v>
      </c>
      <c r="J535" s="3">
        <f t="shared" si="60"/>
        <v>0</v>
      </c>
    </row>
    <row r="536" spans="3:10" s="29" customFormat="1" ht="15">
      <c r="C536" s="155" t="s">
        <v>40</v>
      </c>
      <c r="D536" s="4" t="s">
        <v>239</v>
      </c>
      <c r="E536" s="79" t="s">
        <v>114</v>
      </c>
      <c r="F536" s="93" t="s">
        <v>2</v>
      </c>
      <c r="G536" s="2">
        <v>1</v>
      </c>
      <c r="H536" s="189"/>
      <c r="I536" s="2">
        <f t="shared" si="59"/>
        <v>0</v>
      </c>
      <c r="J536" s="3">
        <f t="shared" si="60"/>
        <v>0</v>
      </c>
    </row>
    <row r="537" spans="3:10" s="29" customFormat="1" ht="15">
      <c r="C537" s="155" t="s">
        <v>21</v>
      </c>
      <c r="D537" s="4" t="s">
        <v>232</v>
      </c>
      <c r="E537" s="79" t="s">
        <v>114</v>
      </c>
      <c r="F537" s="93" t="s">
        <v>2</v>
      </c>
      <c r="G537" s="2">
        <v>1</v>
      </c>
      <c r="H537" s="189"/>
      <c r="I537" s="2">
        <f t="shared" si="59"/>
        <v>0</v>
      </c>
      <c r="J537" s="3">
        <f t="shared" si="60"/>
        <v>0</v>
      </c>
    </row>
    <row r="538" spans="3:10" s="29" customFormat="1" ht="30">
      <c r="C538" s="155" t="s">
        <v>21</v>
      </c>
      <c r="D538" s="4" t="s">
        <v>233</v>
      </c>
      <c r="E538" s="79" t="s">
        <v>114</v>
      </c>
      <c r="F538" s="93" t="s">
        <v>2</v>
      </c>
      <c r="G538" s="2">
        <v>1</v>
      </c>
      <c r="H538" s="189"/>
      <c r="I538" s="2">
        <f t="shared" si="59"/>
        <v>0</v>
      </c>
      <c r="J538" s="3">
        <f t="shared" si="60"/>
        <v>0</v>
      </c>
    </row>
    <row r="539" spans="3:10" s="29" customFormat="1" ht="15">
      <c r="C539" s="155" t="s">
        <v>21</v>
      </c>
      <c r="D539" s="4" t="s">
        <v>234</v>
      </c>
      <c r="E539" s="79" t="s">
        <v>114</v>
      </c>
      <c r="F539" s="93" t="s">
        <v>2</v>
      </c>
      <c r="G539" s="2">
        <v>1</v>
      </c>
      <c r="H539" s="189"/>
      <c r="I539" s="2">
        <f t="shared" si="59"/>
        <v>0</v>
      </c>
      <c r="J539" s="3">
        <f t="shared" si="60"/>
        <v>0</v>
      </c>
    </row>
    <row r="540" spans="3:10" s="29" customFormat="1" ht="15">
      <c r="C540" s="127"/>
      <c r="D540" s="30"/>
      <c r="E540" s="83"/>
      <c r="F540" s="104"/>
      <c r="H540" s="169"/>
      <c r="I540" s="31"/>
      <c r="J540" s="31"/>
    </row>
    <row r="541" spans="3:10" s="2" customFormat="1" ht="15">
      <c r="C541" s="124" t="s">
        <v>25</v>
      </c>
      <c r="D541" s="16" t="s">
        <v>26</v>
      </c>
      <c r="E541" s="80"/>
      <c r="F541" s="105"/>
      <c r="G541" s="5"/>
      <c r="H541" s="169"/>
      <c r="I541" s="6">
        <f>SUM(I542:I543)</f>
        <v>0</v>
      </c>
      <c r="J541" s="6">
        <f>I541*1.21</f>
        <v>0</v>
      </c>
    </row>
    <row r="542" spans="3:10" s="2" customFormat="1" ht="15">
      <c r="C542" s="116" t="s">
        <v>33</v>
      </c>
      <c r="D542" s="4" t="s">
        <v>202</v>
      </c>
      <c r="E542" s="79" t="s">
        <v>114</v>
      </c>
      <c r="F542" s="93" t="s">
        <v>2</v>
      </c>
      <c r="G542" s="2">
        <v>1</v>
      </c>
      <c r="H542" s="189"/>
      <c r="I542" s="3">
        <f>G542*H542</f>
        <v>0</v>
      </c>
      <c r="J542" s="3">
        <f>I542*1.21</f>
        <v>0</v>
      </c>
    </row>
    <row r="543" spans="3:10" s="2" customFormat="1" ht="30">
      <c r="C543" s="116" t="s">
        <v>24</v>
      </c>
      <c r="D543" s="64" t="s">
        <v>113</v>
      </c>
      <c r="E543" s="79" t="s">
        <v>114</v>
      </c>
      <c r="F543" s="93" t="s">
        <v>2</v>
      </c>
      <c r="G543" s="2">
        <v>1</v>
      </c>
      <c r="H543" s="189"/>
      <c r="I543" s="3">
        <f>G543*H543</f>
        <v>0</v>
      </c>
      <c r="J543" s="3">
        <f>I543*1.21</f>
        <v>0</v>
      </c>
    </row>
    <row r="544" spans="3:10" s="2" customFormat="1" ht="15">
      <c r="C544" s="127"/>
      <c r="D544" s="30"/>
      <c r="E544" s="83"/>
      <c r="F544" s="104"/>
      <c r="G544" s="29"/>
      <c r="H544" s="169"/>
      <c r="I544" s="29"/>
      <c r="J544" s="29"/>
    </row>
    <row r="545" spans="3:10" s="2" customFormat="1" ht="15">
      <c r="C545" s="124" t="s">
        <v>29</v>
      </c>
      <c r="D545" s="16" t="s">
        <v>27</v>
      </c>
      <c r="E545" s="80"/>
      <c r="F545" s="105"/>
      <c r="G545" s="5"/>
      <c r="H545" s="169"/>
      <c r="I545" s="6">
        <f>SUM(I546:I547)</f>
        <v>0</v>
      </c>
      <c r="J545" s="6">
        <f>I545*1.21</f>
        <v>0</v>
      </c>
    </row>
    <row r="546" spans="3:10" s="2" customFormat="1" ht="15">
      <c r="C546" s="116" t="s">
        <v>34</v>
      </c>
      <c r="D546" s="4" t="s">
        <v>157</v>
      </c>
      <c r="E546" s="79" t="s">
        <v>114</v>
      </c>
      <c r="F546" s="93" t="s">
        <v>2</v>
      </c>
      <c r="G546" s="2">
        <v>1</v>
      </c>
      <c r="H546" s="189"/>
      <c r="I546" s="3">
        <f>G546*H546</f>
        <v>0</v>
      </c>
      <c r="J546" s="3">
        <f>I546*1.21</f>
        <v>0</v>
      </c>
    </row>
    <row r="547" spans="3:10" s="2" customFormat="1" ht="30">
      <c r="C547" s="116" t="s">
        <v>28</v>
      </c>
      <c r="D547" s="64" t="s">
        <v>113</v>
      </c>
      <c r="E547" s="79" t="s">
        <v>114</v>
      </c>
      <c r="F547" s="93" t="s">
        <v>2</v>
      </c>
      <c r="G547" s="2">
        <v>1</v>
      </c>
      <c r="H547" s="189"/>
      <c r="I547" s="3">
        <f>G547*H547</f>
        <v>0</v>
      </c>
      <c r="J547" s="3">
        <f>I547*1.21</f>
        <v>0</v>
      </c>
    </row>
    <row r="548" spans="2:10" s="21" customFormat="1" ht="15">
      <c r="B548" s="39"/>
      <c r="C548" s="119"/>
      <c r="D548" s="27"/>
      <c r="E548" s="76"/>
      <c r="F548" s="97"/>
      <c r="H548" s="171"/>
      <c r="J548" s="25"/>
    </row>
    <row r="549" spans="2:10" ht="15">
      <c r="B549" s="11"/>
      <c r="J549" s="3"/>
    </row>
    <row r="550" spans="2:10" s="2" customFormat="1" ht="17.25">
      <c r="B550" s="7" t="s">
        <v>55</v>
      </c>
      <c r="C550" s="118" t="s">
        <v>86</v>
      </c>
      <c r="D550" s="4" t="s">
        <v>32</v>
      </c>
      <c r="E550" s="73"/>
      <c r="F550" s="93" t="s">
        <v>9</v>
      </c>
      <c r="G550" s="2">
        <v>1</v>
      </c>
      <c r="H550" s="169">
        <f>I552+I567+I576+I580</f>
        <v>0</v>
      </c>
      <c r="I550" s="6">
        <f>G550*H550</f>
        <v>0</v>
      </c>
      <c r="J550" s="6">
        <f>I550*1.21</f>
        <v>0</v>
      </c>
    </row>
    <row r="551" spans="2:8" s="29" customFormat="1" ht="17.25">
      <c r="B551" s="35"/>
      <c r="C551" s="134"/>
      <c r="D551" s="30"/>
      <c r="E551" s="83"/>
      <c r="F551" s="104"/>
      <c r="H551" s="169"/>
    </row>
    <row r="552" spans="3:10" s="29" customFormat="1" ht="15">
      <c r="C552" s="124" t="s">
        <v>16</v>
      </c>
      <c r="D552" s="16" t="s">
        <v>17</v>
      </c>
      <c r="E552" s="80"/>
      <c r="F552" s="107"/>
      <c r="G552" s="3"/>
      <c r="H552" s="169"/>
      <c r="I552" s="6">
        <f>SUM(I553:I553)</f>
        <v>0</v>
      </c>
      <c r="J552" s="6">
        <f aca="true" t="shared" si="61" ref="J552:J565">I552*1.21</f>
        <v>0</v>
      </c>
    </row>
    <row r="553" spans="3:10" s="29" customFormat="1" ht="15">
      <c r="C553" s="158" t="s">
        <v>61</v>
      </c>
      <c r="D553" s="159" t="s">
        <v>69</v>
      </c>
      <c r="E553" s="79"/>
      <c r="F553" s="160"/>
      <c r="G553" s="159"/>
      <c r="H553" s="174"/>
      <c r="I553" s="161">
        <f>SUM(I554:I565)</f>
        <v>0</v>
      </c>
      <c r="J553" s="3">
        <f t="shared" si="61"/>
        <v>0</v>
      </c>
    </row>
    <row r="554" spans="3:10" s="185" customFormat="1" ht="15">
      <c r="C554" s="180" t="s">
        <v>15</v>
      </c>
      <c r="D554" s="64" t="s">
        <v>87</v>
      </c>
      <c r="E554" s="79" t="s">
        <v>114</v>
      </c>
      <c r="F554" s="64" t="s">
        <v>2</v>
      </c>
      <c r="G554" s="64">
        <v>1</v>
      </c>
      <c r="H554" s="190"/>
      <c r="I554" s="181">
        <f>G554*H554</f>
        <v>0</v>
      </c>
      <c r="J554" s="65">
        <f t="shared" si="61"/>
        <v>0</v>
      </c>
    </row>
    <row r="555" spans="3:10" s="185" customFormat="1" ht="15">
      <c r="C555" s="180" t="s">
        <v>15</v>
      </c>
      <c r="D555" s="64" t="s">
        <v>389</v>
      </c>
      <c r="E555" s="79" t="s">
        <v>114</v>
      </c>
      <c r="F555" s="64" t="s">
        <v>2</v>
      </c>
      <c r="G555" s="64">
        <v>1</v>
      </c>
      <c r="H555" s="190"/>
      <c r="I555" s="181">
        <f>G555*H555</f>
        <v>0</v>
      </c>
      <c r="J555" s="65">
        <f t="shared" si="61"/>
        <v>0</v>
      </c>
    </row>
    <row r="556" spans="3:10" s="185" customFormat="1" ht="15">
      <c r="C556" s="180" t="s">
        <v>15</v>
      </c>
      <c r="D556" s="64" t="s">
        <v>390</v>
      </c>
      <c r="E556" s="79" t="s">
        <v>114</v>
      </c>
      <c r="F556" s="64" t="s">
        <v>2</v>
      </c>
      <c r="G556" s="64">
        <v>1</v>
      </c>
      <c r="H556" s="190"/>
      <c r="I556" s="181">
        <f>G556*H556</f>
        <v>0</v>
      </c>
      <c r="J556" s="65">
        <f t="shared" si="61"/>
        <v>0</v>
      </c>
    </row>
    <row r="557" spans="3:10" s="185" customFormat="1" ht="15">
      <c r="C557" s="180" t="s">
        <v>15</v>
      </c>
      <c r="D557" s="64" t="s">
        <v>391</v>
      </c>
      <c r="E557" s="79" t="s">
        <v>114</v>
      </c>
      <c r="F557" s="64" t="s">
        <v>2</v>
      </c>
      <c r="G557" s="64">
        <v>1</v>
      </c>
      <c r="H557" s="190"/>
      <c r="I557" s="181">
        <f>G557*H557</f>
        <v>0</v>
      </c>
      <c r="J557" s="65">
        <f t="shared" si="61"/>
        <v>0</v>
      </c>
    </row>
    <row r="558" spans="3:10" s="185" customFormat="1" ht="15">
      <c r="C558" s="180" t="s">
        <v>15</v>
      </c>
      <c r="D558" s="64" t="s">
        <v>392</v>
      </c>
      <c r="E558" s="79" t="s">
        <v>114</v>
      </c>
      <c r="F558" s="64" t="s">
        <v>2</v>
      </c>
      <c r="G558" s="64">
        <v>1</v>
      </c>
      <c r="H558" s="190"/>
      <c r="I558" s="181">
        <f>G558*H558</f>
        <v>0</v>
      </c>
      <c r="J558" s="65">
        <f t="shared" si="61"/>
        <v>0</v>
      </c>
    </row>
    <row r="559" spans="3:10" s="185" customFormat="1" ht="15">
      <c r="C559" s="180" t="s">
        <v>15</v>
      </c>
      <c r="D559" s="64" t="s">
        <v>386</v>
      </c>
      <c r="E559" s="79" t="s">
        <v>114</v>
      </c>
      <c r="F559" s="64" t="s">
        <v>2</v>
      </c>
      <c r="G559" s="64">
        <v>1</v>
      </c>
      <c r="H559" s="190"/>
      <c r="I559" s="181">
        <f aca="true" t="shared" si="62" ref="I559:I564">G559*H559</f>
        <v>0</v>
      </c>
      <c r="J559" s="65">
        <f t="shared" si="61"/>
        <v>0</v>
      </c>
    </row>
    <row r="560" spans="3:10" s="185" customFormat="1" ht="15">
      <c r="C560" s="180" t="s">
        <v>15</v>
      </c>
      <c r="D560" s="64" t="s">
        <v>393</v>
      </c>
      <c r="E560" s="79" t="s">
        <v>114</v>
      </c>
      <c r="F560" s="64" t="s">
        <v>2</v>
      </c>
      <c r="G560" s="64">
        <v>1</v>
      </c>
      <c r="H560" s="190"/>
      <c r="I560" s="181">
        <f t="shared" si="62"/>
        <v>0</v>
      </c>
      <c r="J560" s="65">
        <f t="shared" si="61"/>
        <v>0</v>
      </c>
    </row>
    <row r="561" spans="3:10" s="185" customFormat="1" ht="15">
      <c r="C561" s="180" t="s">
        <v>15</v>
      </c>
      <c r="D561" s="64" t="s">
        <v>385</v>
      </c>
      <c r="E561" s="79" t="s">
        <v>114</v>
      </c>
      <c r="F561" s="64" t="s">
        <v>2</v>
      </c>
      <c r="G561" s="64">
        <v>1</v>
      </c>
      <c r="H561" s="190"/>
      <c r="I561" s="181">
        <f t="shared" si="62"/>
        <v>0</v>
      </c>
      <c r="J561" s="65">
        <f t="shared" si="61"/>
        <v>0</v>
      </c>
    </row>
    <row r="562" spans="3:10" s="185" customFormat="1" ht="15">
      <c r="C562" s="180" t="s">
        <v>15</v>
      </c>
      <c r="D562" s="64" t="s">
        <v>88</v>
      </c>
      <c r="E562" s="79" t="s">
        <v>114</v>
      </c>
      <c r="F562" s="64" t="s">
        <v>2</v>
      </c>
      <c r="G562" s="64">
        <v>1</v>
      </c>
      <c r="H562" s="190"/>
      <c r="I562" s="181">
        <f t="shared" si="62"/>
        <v>0</v>
      </c>
      <c r="J562" s="65">
        <f t="shared" si="61"/>
        <v>0</v>
      </c>
    </row>
    <row r="563" spans="3:10" s="185" customFormat="1" ht="15">
      <c r="C563" s="180" t="s">
        <v>15</v>
      </c>
      <c r="D563" s="64" t="s">
        <v>388</v>
      </c>
      <c r="E563" s="79" t="s">
        <v>114</v>
      </c>
      <c r="F563" s="64" t="s">
        <v>2</v>
      </c>
      <c r="G563" s="64">
        <v>1</v>
      </c>
      <c r="H563" s="190"/>
      <c r="I563" s="181">
        <f t="shared" si="62"/>
        <v>0</v>
      </c>
      <c r="J563" s="65">
        <f t="shared" si="61"/>
        <v>0</v>
      </c>
    </row>
    <row r="564" spans="3:10" s="185" customFormat="1" ht="15">
      <c r="C564" s="180" t="s">
        <v>15</v>
      </c>
      <c r="D564" s="64" t="s">
        <v>387</v>
      </c>
      <c r="E564" s="79" t="s">
        <v>114</v>
      </c>
      <c r="F564" s="64" t="s">
        <v>2</v>
      </c>
      <c r="G564" s="64">
        <v>1</v>
      </c>
      <c r="H564" s="190"/>
      <c r="I564" s="181">
        <f t="shared" si="62"/>
        <v>0</v>
      </c>
      <c r="J564" s="65">
        <f t="shared" si="61"/>
        <v>0</v>
      </c>
    </row>
    <row r="565" spans="3:10" s="29" customFormat="1" ht="45">
      <c r="C565" s="158" t="s">
        <v>125</v>
      </c>
      <c r="D565" s="4" t="s">
        <v>207</v>
      </c>
      <c r="E565" s="79" t="s">
        <v>114</v>
      </c>
      <c r="F565" s="102" t="s">
        <v>2</v>
      </c>
      <c r="G565" s="4">
        <v>1</v>
      </c>
      <c r="H565" s="190"/>
      <c r="I565" s="33">
        <f>G565*H565</f>
        <v>0</v>
      </c>
      <c r="J565" s="3">
        <f t="shared" si="61"/>
        <v>0</v>
      </c>
    </row>
    <row r="566" spans="3:10" s="29" customFormat="1" ht="15">
      <c r="C566" s="127"/>
      <c r="D566" s="30"/>
      <c r="E566" s="83"/>
      <c r="F566" s="112"/>
      <c r="G566" s="31"/>
      <c r="H566" s="169"/>
      <c r="I566" s="31"/>
      <c r="J566" s="31"/>
    </row>
    <row r="567" spans="3:10" s="29" customFormat="1" ht="15">
      <c r="C567" s="143" t="s">
        <v>22</v>
      </c>
      <c r="D567" s="152" t="s">
        <v>23</v>
      </c>
      <c r="E567" s="148"/>
      <c r="F567" s="149"/>
      <c r="G567" s="150"/>
      <c r="H567" s="169"/>
      <c r="I567" s="6">
        <f>SUM(I568:I574)</f>
        <v>0</v>
      </c>
      <c r="J567" s="6">
        <f>I567*1.21</f>
        <v>0</v>
      </c>
    </row>
    <row r="568" spans="3:10" s="29" customFormat="1" ht="15">
      <c r="C568" s="155" t="s">
        <v>186</v>
      </c>
      <c r="D568" s="4" t="s">
        <v>237</v>
      </c>
      <c r="E568" s="79" t="s">
        <v>114</v>
      </c>
      <c r="F568" s="93" t="s">
        <v>76</v>
      </c>
      <c r="G568" s="2">
        <v>1</v>
      </c>
      <c r="H568" s="189"/>
      <c r="I568" s="2">
        <f aca="true" t="shared" si="63" ref="I568:I574">G568*H568</f>
        <v>0</v>
      </c>
      <c r="J568" s="151">
        <f aca="true" t="shared" si="64" ref="J568:J574">I568*1.21</f>
        <v>0</v>
      </c>
    </row>
    <row r="569" spans="3:10" s="29" customFormat="1" ht="15">
      <c r="C569" s="155" t="s">
        <v>71</v>
      </c>
      <c r="D569" s="4" t="s">
        <v>240</v>
      </c>
      <c r="E569" s="79" t="s">
        <v>114</v>
      </c>
      <c r="F569" s="93" t="s">
        <v>76</v>
      </c>
      <c r="G569" s="2">
        <v>10</v>
      </c>
      <c r="H569" s="189"/>
      <c r="I569" s="2">
        <f t="shared" si="63"/>
        <v>0</v>
      </c>
      <c r="J569" s="151">
        <f t="shared" si="64"/>
        <v>0</v>
      </c>
    </row>
    <row r="570" spans="3:10" s="29" customFormat="1" ht="15">
      <c r="C570" s="155" t="s">
        <v>71</v>
      </c>
      <c r="D570" s="4" t="s">
        <v>229</v>
      </c>
      <c r="E570" s="79" t="s">
        <v>114</v>
      </c>
      <c r="F570" s="93" t="s">
        <v>2</v>
      </c>
      <c r="G570" s="2">
        <v>1</v>
      </c>
      <c r="H570" s="189"/>
      <c r="I570" s="2">
        <f t="shared" si="63"/>
        <v>0</v>
      </c>
      <c r="J570" s="151">
        <f t="shared" si="64"/>
        <v>0</v>
      </c>
    </row>
    <row r="571" spans="3:10" s="29" customFormat="1" ht="15">
      <c r="C571" s="155" t="s">
        <v>230</v>
      </c>
      <c r="D571" s="4" t="s">
        <v>231</v>
      </c>
      <c r="E571" s="79" t="s">
        <v>114</v>
      </c>
      <c r="F571" s="93" t="s">
        <v>9</v>
      </c>
      <c r="G571" s="2">
        <v>1</v>
      </c>
      <c r="H571" s="189"/>
      <c r="I571" s="2">
        <f t="shared" si="63"/>
        <v>0</v>
      </c>
      <c r="J571" s="151">
        <f t="shared" si="64"/>
        <v>0</v>
      </c>
    </row>
    <row r="572" spans="3:10" s="29" customFormat="1" ht="15">
      <c r="C572" s="155" t="s">
        <v>21</v>
      </c>
      <c r="D572" s="4" t="s">
        <v>232</v>
      </c>
      <c r="E572" s="79" t="s">
        <v>114</v>
      </c>
      <c r="F572" s="93" t="s">
        <v>2</v>
      </c>
      <c r="G572" s="2">
        <v>1</v>
      </c>
      <c r="H572" s="189"/>
      <c r="I572" s="2">
        <f t="shared" si="63"/>
        <v>0</v>
      </c>
      <c r="J572" s="151">
        <f t="shared" si="64"/>
        <v>0</v>
      </c>
    </row>
    <row r="573" spans="3:10" s="29" customFormat="1" ht="30">
      <c r="C573" s="155" t="s">
        <v>21</v>
      </c>
      <c r="D573" s="4" t="s">
        <v>233</v>
      </c>
      <c r="E573" s="79" t="s">
        <v>114</v>
      </c>
      <c r="F573" s="93" t="s">
        <v>2</v>
      </c>
      <c r="G573" s="2">
        <v>1</v>
      </c>
      <c r="H573" s="189"/>
      <c r="I573" s="2">
        <f t="shared" si="63"/>
        <v>0</v>
      </c>
      <c r="J573" s="151">
        <f t="shared" si="64"/>
        <v>0</v>
      </c>
    </row>
    <row r="574" spans="3:10" s="29" customFormat="1" ht="15">
      <c r="C574" s="155" t="s">
        <v>21</v>
      </c>
      <c r="D574" s="4" t="s">
        <v>234</v>
      </c>
      <c r="E574" s="79" t="s">
        <v>114</v>
      </c>
      <c r="F574" s="93" t="s">
        <v>2</v>
      </c>
      <c r="G574" s="2">
        <v>1</v>
      </c>
      <c r="H574" s="189"/>
      <c r="I574" s="2">
        <f t="shared" si="63"/>
        <v>0</v>
      </c>
      <c r="J574" s="151">
        <f t="shared" si="64"/>
        <v>0</v>
      </c>
    </row>
    <row r="575" spans="3:10" s="29" customFormat="1" ht="15">
      <c r="C575" s="132"/>
      <c r="D575" s="36"/>
      <c r="E575" s="79"/>
      <c r="F575" s="111"/>
      <c r="G575" s="36"/>
      <c r="H575" s="169"/>
      <c r="I575" s="36"/>
      <c r="J575" s="37"/>
    </row>
    <row r="576" spans="3:10" s="2" customFormat="1" ht="15">
      <c r="C576" s="124" t="s">
        <v>25</v>
      </c>
      <c r="D576" s="16" t="s">
        <v>26</v>
      </c>
      <c r="E576" s="80"/>
      <c r="F576" s="105"/>
      <c r="G576" s="5"/>
      <c r="H576" s="169"/>
      <c r="I576" s="6">
        <f>SUM(I577:I578)</f>
        <v>0</v>
      </c>
      <c r="J576" s="6">
        <f>I576*1.21</f>
        <v>0</v>
      </c>
    </row>
    <row r="577" spans="3:10" s="2" customFormat="1" ht="15">
      <c r="C577" s="116" t="s">
        <v>33</v>
      </c>
      <c r="D577" s="4" t="s">
        <v>190</v>
      </c>
      <c r="E577" s="79" t="s">
        <v>114</v>
      </c>
      <c r="F577" s="93" t="s">
        <v>2</v>
      </c>
      <c r="G577" s="2">
        <v>1</v>
      </c>
      <c r="H577" s="189"/>
      <c r="I577" s="3">
        <f>G577*H577</f>
        <v>0</v>
      </c>
      <c r="J577" s="3">
        <f>I577*1.21</f>
        <v>0</v>
      </c>
    </row>
    <row r="578" spans="3:10" s="2" customFormat="1" ht="30">
      <c r="C578" s="116" t="s">
        <v>24</v>
      </c>
      <c r="D578" s="64" t="s">
        <v>113</v>
      </c>
      <c r="E578" s="79" t="s">
        <v>114</v>
      </c>
      <c r="F578" s="93" t="s">
        <v>2</v>
      </c>
      <c r="G578" s="2">
        <v>1</v>
      </c>
      <c r="H578" s="189"/>
      <c r="I578" s="3">
        <f>G578*H578</f>
        <v>0</v>
      </c>
      <c r="J578" s="3">
        <f>I578*1.21</f>
        <v>0</v>
      </c>
    </row>
    <row r="579" spans="3:10" s="2" customFormat="1" ht="15">
      <c r="C579" s="127"/>
      <c r="D579" s="30"/>
      <c r="E579" s="83"/>
      <c r="F579" s="104"/>
      <c r="G579" s="29"/>
      <c r="H579" s="169"/>
      <c r="I579" s="29"/>
      <c r="J579" s="29"/>
    </row>
    <row r="580" spans="3:10" s="2" customFormat="1" ht="15">
      <c r="C580" s="124" t="s">
        <v>29</v>
      </c>
      <c r="D580" s="16" t="s">
        <v>27</v>
      </c>
      <c r="E580" s="80"/>
      <c r="F580" s="105"/>
      <c r="G580" s="5"/>
      <c r="H580" s="169"/>
      <c r="I580" s="6">
        <f>SUM(I581:I582)</f>
        <v>0</v>
      </c>
      <c r="J580" s="6">
        <f>I580*1.21</f>
        <v>0</v>
      </c>
    </row>
    <row r="581" spans="3:10" s="2" customFormat="1" ht="15">
      <c r="C581" s="116" t="s">
        <v>34</v>
      </c>
      <c r="D581" s="4" t="s">
        <v>157</v>
      </c>
      <c r="E581" s="79" t="s">
        <v>114</v>
      </c>
      <c r="F581" s="93" t="s">
        <v>2</v>
      </c>
      <c r="G581" s="2">
        <v>1</v>
      </c>
      <c r="H581" s="189"/>
      <c r="I581" s="3">
        <f>G581*H581</f>
        <v>0</v>
      </c>
      <c r="J581" s="3">
        <f>I581*1.21</f>
        <v>0</v>
      </c>
    </row>
    <row r="582" spans="3:10" s="2" customFormat="1" ht="30">
      <c r="C582" s="116" t="s">
        <v>28</v>
      </c>
      <c r="D582" s="64" t="s">
        <v>113</v>
      </c>
      <c r="E582" s="79" t="s">
        <v>114</v>
      </c>
      <c r="F582" s="93" t="s">
        <v>2</v>
      </c>
      <c r="G582" s="2">
        <v>1</v>
      </c>
      <c r="H582" s="189"/>
      <c r="I582" s="3">
        <f>G582*H582</f>
        <v>0</v>
      </c>
      <c r="J582" s="3">
        <f>I582*1.21</f>
        <v>0</v>
      </c>
    </row>
    <row r="583" spans="3:10" s="23" customFormat="1" ht="15">
      <c r="C583" s="128"/>
      <c r="D583" s="24"/>
      <c r="E583" s="82"/>
      <c r="F583" s="106"/>
      <c r="H583" s="171"/>
      <c r="I583" s="25"/>
      <c r="J583" s="25"/>
    </row>
    <row r="584" spans="3:10" s="2" customFormat="1" ht="15">
      <c r="C584" s="116"/>
      <c r="D584" s="4"/>
      <c r="E584" s="73"/>
      <c r="F584" s="93"/>
      <c r="H584" s="169"/>
      <c r="I584" s="3"/>
      <c r="J584" s="3"/>
    </row>
    <row r="585" spans="2:10" s="2" customFormat="1" ht="17.25">
      <c r="B585" s="7" t="s">
        <v>89</v>
      </c>
      <c r="C585" s="118" t="s">
        <v>90</v>
      </c>
      <c r="D585" s="4" t="s">
        <v>32</v>
      </c>
      <c r="E585" s="73"/>
      <c r="F585" s="93" t="s">
        <v>9</v>
      </c>
      <c r="G585" s="2">
        <v>1</v>
      </c>
      <c r="H585" s="169">
        <f>I587+I591+I598</f>
        <v>0</v>
      </c>
      <c r="I585" s="6">
        <f>G585*H585</f>
        <v>0</v>
      </c>
      <c r="J585" s="6">
        <f>I585*1.21</f>
        <v>0</v>
      </c>
    </row>
    <row r="586" spans="2:8" s="29" customFormat="1" ht="17.25">
      <c r="B586" s="35"/>
      <c r="C586" s="134"/>
      <c r="D586" s="30"/>
      <c r="E586" s="83"/>
      <c r="F586" s="104"/>
      <c r="H586" s="169"/>
    </row>
    <row r="587" spans="2:10" s="29" customFormat="1" ht="15">
      <c r="B587" s="34"/>
      <c r="C587" s="124"/>
      <c r="D587" s="16"/>
      <c r="E587" s="80"/>
      <c r="F587" s="105"/>
      <c r="G587" s="5"/>
      <c r="H587" s="169"/>
      <c r="I587" s="6"/>
      <c r="J587" s="6"/>
    </row>
    <row r="588" spans="3:10" s="29" customFormat="1" ht="15">
      <c r="C588" s="116"/>
      <c r="D588" s="4"/>
      <c r="E588" s="79"/>
      <c r="F588" s="93"/>
      <c r="G588" s="2"/>
      <c r="H588" s="169"/>
      <c r="I588" s="3"/>
      <c r="J588" s="3"/>
    </row>
    <row r="589" spans="3:10" s="29" customFormat="1" ht="15">
      <c r="C589" s="116"/>
      <c r="D589" s="64"/>
      <c r="E589" s="79"/>
      <c r="F589" s="93"/>
      <c r="G589" s="2"/>
      <c r="H589" s="169"/>
      <c r="I589" s="3"/>
      <c r="J589" s="3"/>
    </row>
    <row r="590" spans="3:10" s="29" customFormat="1" ht="15">
      <c r="C590" s="127"/>
      <c r="D590" s="30"/>
      <c r="E590" s="83"/>
      <c r="F590" s="104"/>
      <c r="H590" s="169"/>
      <c r="I590" s="31"/>
      <c r="J590" s="31"/>
    </row>
    <row r="591" spans="3:10" s="29" customFormat="1" ht="15">
      <c r="C591" s="143" t="s">
        <v>22</v>
      </c>
      <c r="D591" s="152" t="s">
        <v>23</v>
      </c>
      <c r="E591" s="148"/>
      <c r="F591" s="149"/>
      <c r="G591" s="150"/>
      <c r="H591" s="169"/>
      <c r="I591" s="6">
        <f>SUM(I592:I596)</f>
        <v>0</v>
      </c>
      <c r="J591" s="6">
        <f aca="true" t="shared" si="65" ref="J591:J596">I591*1.21</f>
        <v>0</v>
      </c>
    </row>
    <row r="592" spans="3:10" s="29" customFormat="1" ht="15">
      <c r="C592" s="155" t="s">
        <v>186</v>
      </c>
      <c r="D592" s="4" t="s">
        <v>237</v>
      </c>
      <c r="E592" s="79" t="s">
        <v>114</v>
      </c>
      <c r="F592" s="93" t="s">
        <v>76</v>
      </c>
      <c r="G592" s="2">
        <v>1</v>
      </c>
      <c r="H592" s="189"/>
      <c r="I592" s="2">
        <f>G592*H592</f>
        <v>0</v>
      </c>
      <c r="J592" s="151">
        <f t="shared" si="65"/>
        <v>0</v>
      </c>
    </row>
    <row r="593" spans="3:10" s="29" customFormat="1" ht="15">
      <c r="C593" s="155" t="s">
        <v>230</v>
      </c>
      <c r="D593" s="4" t="s">
        <v>231</v>
      </c>
      <c r="E593" s="79" t="s">
        <v>114</v>
      </c>
      <c r="F593" s="93" t="s">
        <v>9</v>
      </c>
      <c r="G593" s="2">
        <v>1</v>
      </c>
      <c r="H593" s="189"/>
      <c r="I593" s="2">
        <f>G593*H593</f>
        <v>0</v>
      </c>
      <c r="J593" s="151">
        <f t="shared" si="65"/>
        <v>0</v>
      </c>
    </row>
    <row r="594" spans="3:10" s="29" customFormat="1" ht="15">
      <c r="C594" s="155" t="s">
        <v>21</v>
      </c>
      <c r="D594" s="4" t="s">
        <v>232</v>
      </c>
      <c r="E594" s="79" t="s">
        <v>114</v>
      </c>
      <c r="F594" s="93" t="s">
        <v>2</v>
      </c>
      <c r="G594" s="2">
        <v>1</v>
      </c>
      <c r="H594" s="189"/>
      <c r="I594" s="2">
        <f>G594*H594</f>
        <v>0</v>
      </c>
      <c r="J594" s="151">
        <f t="shared" si="65"/>
        <v>0</v>
      </c>
    </row>
    <row r="595" spans="3:10" s="29" customFormat="1" ht="30">
      <c r="C595" s="155" t="s">
        <v>21</v>
      </c>
      <c r="D595" s="4" t="s">
        <v>233</v>
      </c>
      <c r="E595" s="79" t="s">
        <v>114</v>
      </c>
      <c r="F595" s="93" t="s">
        <v>2</v>
      </c>
      <c r="G595" s="2">
        <v>1</v>
      </c>
      <c r="H595" s="189"/>
      <c r="I595" s="2">
        <f>G595*H595</f>
        <v>0</v>
      </c>
      <c r="J595" s="151">
        <f t="shared" si="65"/>
        <v>0</v>
      </c>
    </row>
    <row r="596" spans="3:10" s="29" customFormat="1" ht="15">
      <c r="C596" s="155" t="s">
        <v>21</v>
      </c>
      <c r="D596" s="4" t="s">
        <v>234</v>
      </c>
      <c r="E596" s="79" t="s">
        <v>114</v>
      </c>
      <c r="F596" s="93" t="s">
        <v>2</v>
      </c>
      <c r="G596" s="2">
        <v>1</v>
      </c>
      <c r="H596" s="189"/>
      <c r="I596" s="2">
        <f>G596*H596</f>
        <v>0</v>
      </c>
      <c r="J596" s="151">
        <f t="shared" si="65"/>
        <v>0</v>
      </c>
    </row>
    <row r="597" spans="3:10" s="29" customFormat="1" ht="15">
      <c r="C597" s="127"/>
      <c r="D597" s="30"/>
      <c r="E597" s="83"/>
      <c r="F597" s="104"/>
      <c r="H597" s="169"/>
      <c r="I597" s="31"/>
      <c r="J597" s="31"/>
    </row>
    <row r="598" spans="3:10" s="2" customFormat="1" ht="15">
      <c r="C598" s="124" t="s">
        <v>29</v>
      </c>
      <c r="D598" s="16" t="s">
        <v>27</v>
      </c>
      <c r="E598" s="80"/>
      <c r="F598" s="105"/>
      <c r="G598" s="5"/>
      <c r="H598" s="169"/>
      <c r="I598" s="6">
        <f>SUM(I599:I600)</f>
        <v>0</v>
      </c>
      <c r="J598" s="6">
        <f>I598*1.21</f>
        <v>0</v>
      </c>
    </row>
    <row r="599" spans="3:10" s="2" customFormat="1" ht="15">
      <c r="C599" s="116" t="s">
        <v>34</v>
      </c>
      <c r="D599" s="4" t="s">
        <v>454</v>
      </c>
      <c r="E599" s="79" t="s">
        <v>114</v>
      </c>
      <c r="F599" s="93" t="s">
        <v>2</v>
      </c>
      <c r="G599" s="2">
        <v>1</v>
      </c>
      <c r="H599" s="189"/>
      <c r="I599" s="3">
        <f>G599*H599</f>
        <v>0</v>
      </c>
      <c r="J599" s="3">
        <f>I599*1.21</f>
        <v>0</v>
      </c>
    </row>
    <row r="600" spans="3:10" s="2" customFormat="1" ht="15">
      <c r="C600" s="116"/>
      <c r="D600" s="64"/>
      <c r="E600" s="79"/>
      <c r="F600" s="93"/>
      <c r="H600" s="169"/>
      <c r="I600" s="3"/>
      <c r="J600" s="3"/>
    </row>
    <row r="601" spans="3:10" s="2" customFormat="1" ht="15">
      <c r="C601" s="116"/>
      <c r="D601" s="4"/>
      <c r="E601" s="73"/>
      <c r="F601" s="93"/>
      <c r="H601" s="169"/>
      <c r="I601" s="3"/>
      <c r="J601" s="3"/>
    </row>
    <row r="602" spans="3:10" s="23" customFormat="1" ht="15">
      <c r="C602" s="128"/>
      <c r="D602" s="24"/>
      <c r="E602" s="82"/>
      <c r="F602" s="106"/>
      <c r="H602" s="171"/>
      <c r="I602" s="25"/>
      <c r="J602" s="25"/>
    </row>
    <row r="603" spans="3:10" s="2" customFormat="1" ht="15">
      <c r="C603" s="116"/>
      <c r="D603" s="4"/>
      <c r="E603" s="73"/>
      <c r="F603" s="93"/>
      <c r="H603" s="169"/>
      <c r="I603" s="3"/>
      <c r="J603" s="3"/>
    </row>
    <row r="604" spans="2:10" s="2" customFormat="1" ht="17.25">
      <c r="B604" s="7" t="s">
        <v>35</v>
      </c>
      <c r="C604" s="118" t="s">
        <v>36</v>
      </c>
      <c r="D604" s="4" t="s">
        <v>32</v>
      </c>
      <c r="E604" s="73"/>
      <c r="F604" s="93" t="s">
        <v>9</v>
      </c>
      <c r="G604" s="2">
        <v>1</v>
      </c>
      <c r="H604" s="169">
        <f>I622+I626+I606+I618</f>
        <v>0</v>
      </c>
      <c r="I604" s="6">
        <f>G604*H604</f>
        <v>0</v>
      </c>
      <c r="J604" s="6">
        <f>I604*1.21</f>
        <v>0</v>
      </c>
    </row>
    <row r="605" spans="2:8" s="29" customFormat="1" ht="17.25">
      <c r="B605" s="35"/>
      <c r="C605" s="134"/>
      <c r="D605" s="30"/>
      <c r="E605" s="83"/>
      <c r="F605" s="104"/>
      <c r="H605" s="169"/>
    </row>
    <row r="606" spans="3:10" s="29" customFormat="1" ht="15">
      <c r="C606" s="124" t="s">
        <v>14</v>
      </c>
      <c r="D606" s="16" t="s">
        <v>59</v>
      </c>
      <c r="E606" s="80"/>
      <c r="F606" s="105"/>
      <c r="G606" s="5"/>
      <c r="H606" s="169"/>
      <c r="I606" s="6">
        <f>SUM(I607:I616)</f>
        <v>0</v>
      </c>
      <c r="J606" s="6">
        <f>I606*1.21</f>
        <v>0</v>
      </c>
    </row>
    <row r="607" spans="3:10" s="29" customFormat="1" ht="15">
      <c r="C607" s="116" t="s">
        <v>58</v>
      </c>
      <c r="D607" s="4" t="s">
        <v>208</v>
      </c>
      <c r="E607" s="79" t="s">
        <v>114</v>
      </c>
      <c r="F607" s="93">
        <v>10</v>
      </c>
      <c r="G607" s="2">
        <v>16676</v>
      </c>
      <c r="H607" s="189"/>
      <c r="I607" s="3">
        <f aca="true" t="shared" si="66" ref="I607:J616">H607*1.21</f>
        <v>0</v>
      </c>
      <c r="J607" s="3">
        <f t="shared" si="66"/>
        <v>0</v>
      </c>
    </row>
    <row r="608" spans="3:10" s="29" customFormat="1" ht="15">
      <c r="C608" s="116" t="s">
        <v>10</v>
      </c>
      <c r="D608" s="4" t="s">
        <v>209</v>
      </c>
      <c r="E608" s="79" t="s">
        <v>114</v>
      </c>
      <c r="F608" s="93">
        <v>2</v>
      </c>
      <c r="G608" s="2">
        <v>19866</v>
      </c>
      <c r="H608" s="189"/>
      <c r="I608" s="3">
        <f t="shared" si="66"/>
        <v>0</v>
      </c>
      <c r="J608" s="3">
        <f t="shared" si="66"/>
        <v>0</v>
      </c>
    </row>
    <row r="609" spans="3:10" s="29" customFormat="1" ht="15">
      <c r="C609" s="116" t="s">
        <v>10</v>
      </c>
      <c r="D609" s="4" t="s">
        <v>310</v>
      </c>
      <c r="E609" s="79" t="s">
        <v>114</v>
      </c>
      <c r="F609" s="93">
        <v>1</v>
      </c>
      <c r="G609" s="2">
        <v>20413</v>
      </c>
      <c r="H609" s="189"/>
      <c r="I609" s="3">
        <f t="shared" si="66"/>
        <v>0</v>
      </c>
      <c r="J609" s="3">
        <f t="shared" si="66"/>
        <v>0</v>
      </c>
    </row>
    <row r="610" spans="3:10" s="29" customFormat="1" ht="15">
      <c r="C610" s="116" t="s">
        <v>11</v>
      </c>
      <c r="D610" s="4" t="s">
        <v>210</v>
      </c>
      <c r="E610" s="79" t="s">
        <v>114</v>
      </c>
      <c r="F610" s="93">
        <v>1</v>
      </c>
      <c r="G610" s="2">
        <v>8806</v>
      </c>
      <c r="H610" s="189"/>
      <c r="I610" s="3">
        <f t="shared" si="66"/>
        <v>0</v>
      </c>
      <c r="J610" s="3">
        <f t="shared" si="66"/>
        <v>0</v>
      </c>
    </row>
    <row r="611" spans="3:10" s="29" customFormat="1" ht="15">
      <c r="C611" s="116" t="s">
        <v>11</v>
      </c>
      <c r="D611" s="4" t="s">
        <v>211</v>
      </c>
      <c r="E611" s="79" t="s">
        <v>114</v>
      </c>
      <c r="F611" s="93">
        <v>20</v>
      </c>
      <c r="G611" s="2">
        <v>1522</v>
      </c>
      <c r="H611" s="189"/>
      <c r="I611" s="3">
        <f t="shared" si="66"/>
        <v>0</v>
      </c>
      <c r="J611" s="3">
        <f aca="true" t="shared" si="67" ref="J611:J616">I611*1.21</f>
        <v>0</v>
      </c>
    </row>
    <row r="612" spans="3:10" s="29" customFormat="1" ht="15">
      <c r="C612" s="116" t="s">
        <v>11</v>
      </c>
      <c r="D612" s="4" t="s">
        <v>212</v>
      </c>
      <c r="E612" s="79" t="s">
        <v>114</v>
      </c>
      <c r="F612" s="93">
        <v>1</v>
      </c>
      <c r="G612" s="2">
        <v>5958</v>
      </c>
      <c r="H612" s="189"/>
      <c r="I612" s="3">
        <f t="shared" si="66"/>
        <v>0</v>
      </c>
      <c r="J612" s="3">
        <f t="shared" si="67"/>
        <v>0</v>
      </c>
    </row>
    <row r="613" spans="3:10" s="29" customFormat="1" ht="15">
      <c r="C613" s="116" t="s">
        <v>11</v>
      </c>
      <c r="D613" s="4" t="s">
        <v>216</v>
      </c>
      <c r="E613" s="79" t="s">
        <v>114</v>
      </c>
      <c r="F613" s="93">
        <v>1</v>
      </c>
      <c r="G613" s="2">
        <v>12320</v>
      </c>
      <c r="H613" s="189"/>
      <c r="I613" s="3">
        <f t="shared" si="66"/>
        <v>0</v>
      </c>
      <c r="J613" s="3">
        <f t="shared" si="67"/>
        <v>0</v>
      </c>
    </row>
    <row r="614" spans="3:10" s="29" customFormat="1" ht="15">
      <c r="C614" s="116" t="s">
        <v>11</v>
      </c>
      <c r="D614" s="4" t="s">
        <v>213</v>
      </c>
      <c r="E614" s="79" t="s">
        <v>114</v>
      </c>
      <c r="F614" s="93">
        <v>1</v>
      </c>
      <c r="G614" s="2">
        <v>2909</v>
      </c>
      <c r="H614" s="189"/>
      <c r="I614" s="3">
        <f t="shared" si="66"/>
        <v>0</v>
      </c>
      <c r="J614" s="3">
        <f t="shared" si="67"/>
        <v>0</v>
      </c>
    </row>
    <row r="615" spans="3:10" s="29" customFormat="1" ht="15">
      <c r="C615" s="116" t="s">
        <v>12</v>
      </c>
      <c r="D615" s="4" t="s">
        <v>311</v>
      </c>
      <c r="E615" s="79" t="s">
        <v>114</v>
      </c>
      <c r="F615" s="93">
        <v>1</v>
      </c>
      <c r="G615" s="2">
        <v>70000</v>
      </c>
      <c r="H615" s="189"/>
      <c r="I615" s="3">
        <f t="shared" si="66"/>
        <v>0</v>
      </c>
      <c r="J615" s="3">
        <f t="shared" si="67"/>
        <v>0</v>
      </c>
    </row>
    <row r="616" spans="3:10" s="29" customFormat="1" ht="30">
      <c r="C616" s="116" t="s">
        <v>13</v>
      </c>
      <c r="D616" s="64" t="s">
        <v>113</v>
      </c>
      <c r="E616" s="79" t="s">
        <v>114</v>
      </c>
      <c r="F616" s="93">
        <v>1</v>
      </c>
      <c r="G616" s="2">
        <v>25150</v>
      </c>
      <c r="H616" s="189"/>
      <c r="I616" s="3">
        <f t="shared" si="66"/>
        <v>0</v>
      </c>
      <c r="J616" s="3">
        <f t="shared" si="67"/>
        <v>0</v>
      </c>
    </row>
    <row r="617" spans="3:10" s="29" customFormat="1" ht="15">
      <c r="C617" s="127"/>
      <c r="D617" s="30"/>
      <c r="E617" s="83"/>
      <c r="F617" s="104"/>
      <c r="H617" s="169"/>
      <c r="I617" s="31"/>
      <c r="J617" s="31"/>
    </row>
    <row r="618" spans="3:10" s="29" customFormat="1" ht="15">
      <c r="C618" s="124" t="s">
        <v>16</v>
      </c>
      <c r="D618" s="16" t="s">
        <v>17</v>
      </c>
      <c r="E618" s="80"/>
      <c r="F618" s="107"/>
      <c r="G618" s="3"/>
      <c r="H618" s="169"/>
      <c r="I618" s="6">
        <f>SUM(I619:I620)</f>
        <v>0</v>
      </c>
      <c r="J618" s="6">
        <f>I618*1.21</f>
        <v>0</v>
      </c>
    </row>
    <row r="619" spans="3:10" ht="15">
      <c r="C619" s="125" t="s">
        <v>214</v>
      </c>
      <c r="D619" s="4" t="s">
        <v>215</v>
      </c>
      <c r="E619" s="79" t="s">
        <v>114</v>
      </c>
      <c r="F619" s="102" t="s">
        <v>9</v>
      </c>
      <c r="G619" s="4">
        <v>20</v>
      </c>
      <c r="H619" s="190"/>
      <c r="I619" s="4">
        <f>G619*H619</f>
        <v>0</v>
      </c>
      <c r="J619" s="3">
        <f>I619*1.21</f>
        <v>0</v>
      </c>
    </row>
    <row r="620" spans="3:10" ht="30">
      <c r="C620" s="125" t="s">
        <v>61</v>
      </c>
      <c r="D620" s="64" t="s">
        <v>113</v>
      </c>
      <c r="E620" s="79" t="s">
        <v>114</v>
      </c>
      <c r="F620" s="102" t="s">
        <v>9</v>
      </c>
      <c r="G620" s="4">
        <v>1</v>
      </c>
      <c r="H620" s="190"/>
      <c r="I620" s="4">
        <f>G620*H620</f>
        <v>0</v>
      </c>
      <c r="J620" s="3">
        <f>I620*1.21</f>
        <v>0</v>
      </c>
    </row>
    <row r="621" spans="3:10" s="29" customFormat="1" ht="15">
      <c r="C621" s="127"/>
      <c r="D621" s="30"/>
      <c r="E621" s="83"/>
      <c r="F621" s="112"/>
      <c r="G621" s="31"/>
      <c r="H621" s="169"/>
      <c r="I621" s="31"/>
      <c r="J621" s="31"/>
    </row>
    <row r="622" spans="3:10" s="2" customFormat="1" ht="15">
      <c r="C622" s="124" t="s">
        <v>25</v>
      </c>
      <c r="D622" s="16" t="s">
        <v>26</v>
      </c>
      <c r="E622" s="80"/>
      <c r="F622" s="105"/>
      <c r="G622" s="5"/>
      <c r="H622" s="169"/>
      <c r="I622" s="6">
        <f>SUM(I623:I624)</f>
        <v>0</v>
      </c>
      <c r="J622" s="6">
        <f>I622*1.21</f>
        <v>0</v>
      </c>
    </row>
    <row r="623" spans="3:10" s="2" customFormat="1" ht="15">
      <c r="C623" s="116" t="s">
        <v>33</v>
      </c>
      <c r="D623" s="4" t="s">
        <v>139</v>
      </c>
      <c r="E623" s="79" t="s">
        <v>114</v>
      </c>
      <c r="F623" s="93" t="s">
        <v>2</v>
      </c>
      <c r="G623" s="2">
        <v>1</v>
      </c>
      <c r="H623" s="189"/>
      <c r="I623" s="3">
        <f>G623*H623</f>
        <v>0</v>
      </c>
      <c r="J623" s="3">
        <f>I623*1.21</f>
        <v>0</v>
      </c>
    </row>
    <row r="624" spans="3:10" s="2" customFormat="1" ht="30">
      <c r="C624" s="116" t="s">
        <v>24</v>
      </c>
      <c r="D624" s="64" t="s">
        <v>113</v>
      </c>
      <c r="E624" s="79" t="s">
        <v>114</v>
      </c>
      <c r="F624" s="93" t="s">
        <v>2</v>
      </c>
      <c r="G624" s="2">
        <v>1</v>
      </c>
      <c r="H624" s="189"/>
      <c r="I624" s="3">
        <f>G624*H624</f>
        <v>0</v>
      </c>
      <c r="J624" s="3">
        <f>I624*1.21</f>
        <v>0</v>
      </c>
    </row>
    <row r="625" spans="3:8" s="2" customFormat="1" ht="15">
      <c r="C625" s="116"/>
      <c r="D625" s="4"/>
      <c r="E625" s="73"/>
      <c r="F625" s="93"/>
      <c r="H625" s="169"/>
    </row>
    <row r="626" spans="3:10" s="2" customFormat="1" ht="15">
      <c r="C626" s="124" t="s">
        <v>29</v>
      </c>
      <c r="D626" s="16" t="s">
        <v>27</v>
      </c>
      <c r="E626" s="80"/>
      <c r="F626" s="105"/>
      <c r="G626" s="5"/>
      <c r="H626" s="169"/>
      <c r="I626" s="6">
        <f>SUM(I627:I628)</f>
        <v>0</v>
      </c>
      <c r="J626" s="6">
        <f>I626*1.21</f>
        <v>0</v>
      </c>
    </row>
    <row r="627" spans="3:10" s="2" customFormat="1" ht="15">
      <c r="C627" s="116" t="s">
        <v>34</v>
      </c>
      <c r="D627" s="4" t="s">
        <v>157</v>
      </c>
      <c r="E627" s="79" t="s">
        <v>114</v>
      </c>
      <c r="F627" s="93" t="s">
        <v>2</v>
      </c>
      <c r="G627" s="2">
        <v>1</v>
      </c>
      <c r="H627" s="189"/>
      <c r="I627" s="3">
        <f>G627*H627</f>
        <v>0</v>
      </c>
      <c r="J627" s="3">
        <f>I627*1.21</f>
        <v>0</v>
      </c>
    </row>
    <row r="628" spans="3:10" s="2" customFormat="1" ht="30">
      <c r="C628" s="116" t="s">
        <v>28</v>
      </c>
      <c r="D628" s="64" t="s">
        <v>113</v>
      </c>
      <c r="E628" s="79" t="s">
        <v>114</v>
      </c>
      <c r="F628" s="93" t="s">
        <v>2</v>
      </c>
      <c r="G628" s="2">
        <v>1</v>
      </c>
      <c r="H628" s="189"/>
      <c r="I628" s="3">
        <f>G628*H628</f>
        <v>0</v>
      </c>
      <c r="J628" s="3">
        <f>I628*1.21</f>
        <v>0</v>
      </c>
    </row>
    <row r="629" spans="2:10" s="23" customFormat="1" ht="17.25">
      <c r="B629" s="43"/>
      <c r="C629" s="136"/>
      <c r="D629" s="24"/>
      <c r="E629" s="82"/>
      <c r="F629" s="106"/>
      <c r="H629" s="171"/>
      <c r="I629" s="44"/>
      <c r="J629" s="45"/>
    </row>
    <row r="630" spans="2:10" s="50" customFormat="1" ht="17.25">
      <c r="B630" s="59"/>
      <c r="C630" s="137"/>
      <c r="D630" s="51"/>
      <c r="E630" s="89"/>
      <c r="F630" s="114"/>
      <c r="H630" s="172"/>
      <c r="I630" s="58"/>
      <c r="J630" s="60"/>
    </row>
    <row r="631" spans="2:10" s="2" customFormat="1" ht="17.25">
      <c r="B631" s="7" t="s">
        <v>42</v>
      </c>
      <c r="C631" s="118" t="s">
        <v>103</v>
      </c>
      <c r="D631" s="4" t="s">
        <v>32</v>
      </c>
      <c r="E631" s="73"/>
      <c r="F631" s="93" t="s">
        <v>9</v>
      </c>
      <c r="G631" s="2">
        <v>20</v>
      </c>
      <c r="H631" s="169">
        <f>I633+I639+I650+I646</f>
        <v>0</v>
      </c>
      <c r="I631" s="6">
        <f>G631*H631</f>
        <v>0</v>
      </c>
      <c r="J631" s="6">
        <f>I631*1.21</f>
        <v>0</v>
      </c>
    </row>
    <row r="632" spans="2:8" s="29" customFormat="1" ht="17.25">
      <c r="B632" s="35"/>
      <c r="C632" s="134"/>
      <c r="D632" s="30"/>
      <c r="E632" s="83"/>
      <c r="F632" s="104"/>
      <c r="H632" s="169"/>
    </row>
    <row r="633" spans="2:10" s="29" customFormat="1" ht="15">
      <c r="B633" s="34"/>
      <c r="C633" s="124" t="s">
        <v>4</v>
      </c>
      <c r="D633" s="5" t="s">
        <v>5</v>
      </c>
      <c r="E633" s="90"/>
      <c r="F633" s="105"/>
      <c r="G633" s="5"/>
      <c r="H633" s="169"/>
      <c r="I633" s="6">
        <f>SUM(I634:I637)</f>
        <v>0</v>
      </c>
      <c r="J633" s="6">
        <f>I633*1.21</f>
        <v>0</v>
      </c>
    </row>
    <row r="634" spans="3:10" s="29" customFormat="1" ht="15">
      <c r="C634" s="116" t="s">
        <v>49</v>
      </c>
      <c r="D634" s="2" t="s">
        <v>198</v>
      </c>
      <c r="E634" s="79" t="s">
        <v>114</v>
      </c>
      <c r="F634" s="93" t="s">
        <v>0</v>
      </c>
      <c r="G634" s="2">
        <v>0.78</v>
      </c>
      <c r="H634" s="189"/>
      <c r="I634" s="3">
        <f>G634*H634</f>
        <v>0</v>
      </c>
      <c r="J634" s="3">
        <f>I634*1.21</f>
        <v>0</v>
      </c>
    </row>
    <row r="635" spans="3:10" s="29" customFormat="1" ht="15">
      <c r="C635" s="116" t="s">
        <v>1</v>
      </c>
      <c r="D635" s="2" t="s">
        <v>448</v>
      </c>
      <c r="E635" s="79" t="s">
        <v>114</v>
      </c>
      <c r="F635" s="93" t="s">
        <v>0</v>
      </c>
      <c r="G635" s="2">
        <v>0.78</v>
      </c>
      <c r="H635" s="189"/>
      <c r="I635" s="3">
        <f>G635*H635</f>
        <v>0</v>
      </c>
      <c r="J635" s="3">
        <f>I635*1.21</f>
        <v>0</v>
      </c>
    </row>
    <row r="636" spans="3:10" s="29" customFormat="1" ht="15">
      <c r="C636" s="116" t="s">
        <v>1</v>
      </c>
      <c r="D636" s="2" t="s">
        <v>449</v>
      </c>
      <c r="E636" s="79" t="s">
        <v>114</v>
      </c>
      <c r="F636" s="93" t="s">
        <v>0</v>
      </c>
      <c r="G636" s="2">
        <v>0.78</v>
      </c>
      <c r="H636" s="189"/>
      <c r="I636" s="3">
        <f>G636*H636</f>
        <v>0</v>
      </c>
      <c r="J636" s="3">
        <f>I636*1.21</f>
        <v>0</v>
      </c>
    </row>
    <row r="637" spans="3:10" s="29" customFormat="1" ht="30">
      <c r="C637" s="116" t="s">
        <v>3</v>
      </c>
      <c r="D637" s="64" t="s">
        <v>113</v>
      </c>
      <c r="E637" s="79" t="s">
        <v>114</v>
      </c>
      <c r="F637" s="93" t="s">
        <v>2</v>
      </c>
      <c r="G637" s="2">
        <v>1</v>
      </c>
      <c r="H637" s="189"/>
      <c r="I637" s="3">
        <f>G637*H637</f>
        <v>0</v>
      </c>
      <c r="J637" s="3">
        <f>I637*1.21</f>
        <v>0</v>
      </c>
    </row>
    <row r="638" spans="3:10" s="29" customFormat="1" ht="15">
      <c r="C638" s="127"/>
      <c r="D638" s="30"/>
      <c r="E638" s="83"/>
      <c r="F638" s="112"/>
      <c r="G638" s="31"/>
      <c r="H638" s="169"/>
      <c r="I638" s="31"/>
      <c r="J638" s="31"/>
    </row>
    <row r="639" spans="3:10" s="2" customFormat="1" ht="15">
      <c r="C639" s="143" t="s">
        <v>22</v>
      </c>
      <c r="D639" s="144" t="s">
        <v>23</v>
      </c>
      <c r="E639" s="145"/>
      <c r="F639" s="146"/>
      <c r="G639" s="147"/>
      <c r="H639" s="169"/>
      <c r="I639" s="6">
        <f>SUM(I640:I644)</f>
        <v>0</v>
      </c>
      <c r="J639" s="6">
        <f aca="true" t="shared" si="68" ref="J639:J644">I639*1.21</f>
        <v>0</v>
      </c>
    </row>
    <row r="640" spans="3:10" s="29" customFormat="1" ht="15">
      <c r="C640" s="155" t="s">
        <v>71</v>
      </c>
      <c r="D640" s="4" t="s">
        <v>241</v>
      </c>
      <c r="E640" s="79" t="s">
        <v>114</v>
      </c>
      <c r="F640" s="93" t="s">
        <v>76</v>
      </c>
      <c r="G640" s="2">
        <v>0.5</v>
      </c>
      <c r="H640" s="189"/>
      <c r="I640" s="2">
        <f>G640*H640</f>
        <v>0</v>
      </c>
      <c r="J640" s="3">
        <f t="shared" si="68"/>
        <v>0</v>
      </c>
    </row>
    <row r="641" spans="3:10" s="29" customFormat="1" ht="15">
      <c r="C641" s="155" t="s">
        <v>40</v>
      </c>
      <c r="D641" s="4" t="s">
        <v>242</v>
      </c>
      <c r="E641" s="79" t="s">
        <v>114</v>
      </c>
      <c r="F641" s="93" t="s">
        <v>0</v>
      </c>
      <c r="G641" s="2">
        <v>0.25</v>
      </c>
      <c r="H641" s="189"/>
      <c r="I641" s="2">
        <f>G641*H641</f>
        <v>0</v>
      </c>
      <c r="J641" s="3">
        <f t="shared" si="68"/>
        <v>0</v>
      </c>
    </row>
    <row r="642" spans="3:10" s="29" customFormat="1" ht="15">
      <c r="C642" s="155" t="s">
        <v>21</v>
      </c>
      <c r="D642" s="4" t="s">
        <v>232</v>
      </c>
      <c r="E642" s="79" t="s">
        <v>114</v>
      </c>
      <c r="F642" s="93" t="s">
        <v>2</v>
      </c>
      <c r="G642" s="2">
        <v>1</v>
      </c>
      <c r="H642" s="189"/>
      <c r="I642" s="2">
        <f>G642*H642</f>
        <v>0</v>
      </c>
      <c r="J642" s="3">
        <f t="shared" si="68"/>
        <v>0</v>
      </c>
    </row>
    <row r="643" spans="3:10" s="29" customFormat="1" ht="30">
      <c r="C643" s="155" t="s">
        <v>21</v>
      </c>
      <c r="D643" s="4" t="s">
        <v>233</v>
      </c>
      <c r="E643" s="79" t="s">
        <v>114</v>
      </c>
      <c r="F643" s="93" t="s">
        <v>2</v>
      </c>
      <c r="G643" s="2">
        <v>1</v>
      </c>
      <c r="H643" s="189"/>
      <c r="I643" s="2">
        <f>G643*H643</f>
        <v>0</v>
      </c>
      <c r="J643" s="3">
        <f t="shared" si="68"/>
        <v>0</v>
      </c>
    </row>
    <row r="644" spans="3:10" s="29" customFormat="1" ht="15">
      <c r="C644" s="155" t="s">
        <v>21</v>
      </c>
      <c r="D644" s="4" t="s">
        <v>234</v>
      </c>
      <c r="E644" s="79" t="s">
        <v>114</v>
      </c>
      <c r="F644" s="93" t="s">
        <v>2</v>
      </c>
      <c r="G644" s="2">
        <v>1</v>
      </c>
      <c r="H644" s="189"/>
      <c r="I644" s="2">
        <f>G644*H644</f>
        <v>0</v>
      </c>
      <c r="J644" s="3">
        <f t="shared" si="68"/>
        <v>0</v>
      </c>
    </row>
    <row r="645" spans="3:10" s="29" customFormat="1" ht="15">
      <c r="C645" s="155"/>
      <c r="D645" s="4"/>
      <c r="E645" s="4"/>
      <c r="F645" s="93"/>
      <c r="G645" s="2"/>
      <c r="H645" s="169"/>
      <c r="I645" s="2"/>
      <c r="J645" s="31"/>
    </row>
    <row r="646" spans="3:10" s="29" customFormat="1" ht="15">
      <c r="C646" s="124" t="s">
        <v>25</v>
      </c>
      <c r="D646" s="16" t="s">
        <v>26</v>
      </c>
      <c r="E646" s="80"/>
      <c r="F646" s="105"/>
      <c r="G646" s="5"/>
      <c r="H646" s="169"/>
      <c r="I646" s="6">
        <f>SUM(I647:I648)</f>
        <v>0</v>
      </c>
      <c r="J646" s="6">
        <f>I646*1.21</f>
        <v>0</v>
      </c>
    </row>
    <row r="647" spans="3:10" s="29" customFormat="1" ht="15">
      <c r="C647" s="116" t="s">
        <v>33</v>
      </c>
      <c r="D647" s="4" t="s">
        <v>139</v>
      </c>
      <c r="E647" s="79" t="s">
        <v>114</v>
      </c>
      <c r="F647" s="93" t="s">
        <v>2</v>
      </c>
      <c r="G647" s="2">
        <v>1</v>
      </c>
      <c r="H647" s="189"/>
      <c r="I647" s="3">
        <f>G647*H647</f>
        <v>0</v>
      </c>
      <c r="J647" s="3">
        <f>I647*1.21</f>
        <v>0</v>
      </c>
    </row>
    <row r="648" spans="3:10" s="29" customFormat="1" ht="30">
      <c r="C648" s="116" t="s">
        <v>24</v>
      </c>
      <c r="D648" s="64" t="s">
        <v>113</v>
      </c>
      <c r="E648" s="79" t="s">
        <v>114</v>
      </c>
      <c r="F648" s="93" t="s">
        <v>2</v>
      </c>
      <c r="G648" s="2">
        <v>1</v>
      </c>
      <c r="H648" s="189"/>
      <c r="I648" s="3">
        <f>G648*H648</f>
        <v>0</v>
      </c>
      <c r="J648" s="3">
        <f>I648*1.21</f>
        <v>0</v>
      </c>
    </row>
    <row r="649" spans="3:10" s="29" customFormat="1" ht="15">
      <c r="C649" s="155"/>
      <c r="D649" s="4"/>
      <c r="E649" s="4"/>
      <c r="F649" s="93"/>
      <c r="G649" s="2"/>
      <c r="H649" s="169"/>
      <c r="I649" s="2"/>
      <c r="J649" s="31"/>
    </row>
    <row r="650" spans="2:10" s="2" customFormat="1" ht="15">
      <c r="B650" s="29"/>
      <c r="C650" s="124" t="s">
        <v>29</v>
      </c>
      <c r="D650" s="16" t="s">
        <v>27</v>
      </c>
      <c r="E650" s="80"/>
      <c r="F650" s="105"/>
      <c r="G650" s="5"/>
      <c r="H650" s="169"/>
      <c r="I650" s="6">
        <f>SUM(I651:I652)</f>
        <v>0</v>
      </c>
      <c r="J650" s="6">
        <f>I650*1.21</f>
        <v>0</v>
      </c>
    </row>
    <row r="651" spans="2:10" s="2" customFormat="1" ht="15">
      <c r="B651" s="29"/>
      <c r="C651" s="116" t="s">
        <v>34</v>
      </c>
      <c r="D651" s="4" t="s">
        <v>157</v>
      </c>
      <c r="E651" s="79" t="s">
        <v>114</v>
      </c>
      <c r="F651" s="93" t="s">
        <v>2</v>
      </c>
      <c r="G651" s="2">
        <v>1</v>
      </c>
      <c r="H651" s="189"/>
      <c r="I651" s="3">
        <f>G651*H651</f>
        <v>0</v>
      </c>
      <c r="J651" s="3">
        <f>I651*1.21</f>
        <v>0</v>
      </c>
    </row>
    <row r="652" spans="2:10" s="2" customFormat="1" ht="30">
      <c r="B652" s="29"/>
      <c r="C652" s="116" t="s">
        <v>28</v>
      </c>
      <c r="D652" s="64" t="s">
        <v>113</v>
      </c>
      <c r="E652" s="79" t="s">
        <v>114</v>
      </c>
      <c r="F652" s="93" t="s">
        <v>2</v>
      </c>
      <c r="G652" s="2">
        <v>1</v>
      </c>
      <c r="H652" s="189"/>
      <c r="I652" s="3">
        <f>G652*H652</f>
        <v>0</v>
      </c>
      <c r="J652" s="3">
        <f>I652*1.21</f>
        <v>0</v>
      </c>
    </row>
    <row r="653" spans="3:10" s="23" customFormat="1" ht="15">
      <c r="C653" s="128"/>
      <c r="D653" s="24"/>
      <c r="E653" s="82"/>
      <c r="F653" s="106"/>
      <c r="H653" s="171"/>
      <c r="I653" s="25"/>
      <c r="J653" s="25"/>
    </row>
    <row r="654" spans="3:10" s="2" customFormat="1" ht="15">
      <c r="C654" s="116"/>
      <c r="D654" s="4"/>
      <c r="E654" s="73"/>
      <c r="F654" s="93"/>
      <c r="H654" s="169"/>
      <c r="I654" s="3"/>
      <c r="J654" s="3"/>
    </row>
    <row r="655" spans="2:10" s="2" customFormat="1" ht="17.25">
      <c r="B655" s="7" t="s">
        <v>92</v>
      </c>
      <c r="C655" s="118" t="s">
        <v>93</v>
      </c>
      <c r="D655" s="4" t="s">
        <v>32</v>
      </c>
      <c r="E655" s="73"/>
      <c r="F655" s="93" t="s">
        <v>9</v>
      </c>
      <c r="G655" s="2">
        <v>1</v>
      </c>
      <c r="H655" s="169">
        <f>+I683+I694+I674+I657+I665</f>
        <v>0</v>
      </c>
      <c r="I655" s="6">
        <f>G655*H655</f>
        <v>0</v>
      </c>
      <c r="J655" s="6">
        <f>I655*1.21</f>
        <v>0</v>
      </c>
    </row>
    <row r="656" spans="2:8" s="29" customFormat="1" ht="17.25">
      <c r="B656" s="35"/>
      <c r="C656" s="134"/>
      <c r="D656" s="30"/>
      <c r="E656" s="83"/>
      <c r="F656" s="104"/>
      <c r="H656" s="169"/>
    </row>
    <row r="657" spans="3:10" s="29" customFormat="1" ht="15">
      <c r="C657" s="124" t="s">
        <v>14</v>
      </c>
      <c r="D657" s="16" t="s">
        <v>59</v>
      </c>
      <c r="E657" s="80"/>
      <c r="F657" s="105"/>
      <c r="G657" s="5"/>
      <c r="H657" s="169"/>
      <c r="I657" s="6">
        <f>SUM(I658:I663)</f>
        <v>0</v>
      </c>
      <c r="J657" s="6">
        <f aca="true" t="shared" si="69" ref="J657:J663">I657*1.21</f>
        <v>0</v>
      </c>
    </row>
    <row r="658" spans="3:10" s="2" customFormat="1" ht="15">
      <c r="C658" s="116" t="s">
        <v>58</v>
      </c>
      <c r="D658" s="14" t="s">
        <v>292</v>
      </c>
      <c r="E658" s="79" t="s">
        <v>114</v>
      </c>
      <c r="F658" s="93" t="s">
        <v>9</v>
      </c>
      <c r="G658" s="2">
        <v>2</v>
      </c>
      <c r="H658" s="189"/>
      <c r="I658" s="3">
        <f aca="true" t="shared" si="70" ref="I658:I663">G658*H658</f>
        <v>0</v>
      </c>
      <c r="J658" s="3">
        <f t="shared" si="69"/>
        <v>0</v>
      </c>
    </row>
    <row r="659" spans="3:10" s="2" customFormat="1" ht="15">
      <c r="C659" s="116" t="s">
        <v>10</v>
      </c>
      <c r="D659" s="4" t="s">
        <v>293</v>
      </c>
      <c r="E659" s="79" t="s">
        <v>114</v>
      </c>
      <c r="F659" s="93" t="s">
        <v>9</v>
      </c>
      <c r="G659" s="2">
        <v>2</v>
      </c>
      <c r="H659" s="189"/>
      <c r="I659" s="3">
        <f t="shared" si="70"/>
        <v>0</v>
      </c>
      <c r="J659" s="3">
        <f t="shared" si="69"/>
        <v>0</v>
      </c>
    </row>
    <row r="660" spans="3:10" s="2" customFormat="1" ht="15">
      <c r="C660" s="116" t="s">
        <v>11</v>
      </c>
      <c r="D660" s="4" t="s">
        <v>117</v>
      </c>
      <c r="E660" s="79" t="s">
        <v>114</v>
      </c>
      <c r="F660" s="93" t="s">
        <v>9</v>
      </c>
      <c r="G660" s="2">
        <v>2</v>
      </c>
      <c r="H660" s="189"/>
      <c r="I660" s="3">
        <f t="shared" si="70"/>
        <v>0</v>
      </c>
      <c r="J660" s="3">
        <f t="shared" si="69"/>
        <v>0</v>
      </c>
    </row>
    <row r="661" spans="3:10" s="2" customFormat="1" ht="15">
      <c r="C661" s="116" t="s">
        <v>11</v>
      </c>
      <c r="D661" s="4" t="s">
        <v>80</v>
      </c>
      <c r="E661" s="79" t="s">
        <v>114</v>
      </c>
      <c r="F661" s="93" t="s">
        <v>9</v>
      </c>
      <c r="G661" s="2">
        <v>2</v>
      </c>
      <c r="H661" s="189"/>
      <c r="I661" s="3">
        <f t="shared" si="70"/>
        <v>0</v>
      </c>
      <c r="J661" s="3">
        <f t="shared" si="69"/>
        <v>0</v>
      </c>
    </row>
    <row r="662" spans="3:10" s="2" customFormat="1" ht="15">
      <c r="C662" s="116" t="s">
        <v>294</v>
      </c>
      <c r="D662" s="4" t="s">
        <v>295</v>
      </c>
      <c r="E662" s="79" t="s">
        <v>114</v>
      </c>
      <c r="F662" s="93" t="s">
        <v>9</v>
      </c>
      <c r="G662" s="2">
        <v>1</v>
      </c>
      <c r="H662" s="189"/>
      <c r="I662" s="3">
        <f t="shared" si="70"/>
        <v>0</v>
      </c>
      <c r="J662" s="3">
        <f>I662*1.21</f>
        <v>0</v>
      </c>
    </row>
    <row r="663" spans="3:10" s="2" customFormat="1" ht="30">
      <c r="C663" s="116" t="s">
        <v>13</v>
      </c>
      <c r="D663" s="64" t="s">
        <v>113</v>
      </c>
      <c r="E663" s="79" t="s">
        <v>114</v>
      </c>
      <c r="F663" s="93" t="s">
        <v>9</v>
      </c>
      <c r="G663" s="2">
        <v>1</v>
      </c>
      <c r="H663" s="189"/>
      <c r="I663" s="3">
        <f t="shared" si="70"/>
        <v>0</v>
      </c>
      <c r="J663" s="3">
        <f t="shared" si="69"/>
        <v>0</v>
      </c>
    </row>
    <row r="664" spans="3:10" s="29" customFormat="1" ht="15">
      <c r="C664" s="127"/>
      <c r="D664" s="30"/>
      <c r="E664" s="83"/>
      <c r="F664" s="104"/>
      <c r="H664" s="169"/>
      <c r="I664" s="31"/>
      <c r="J664" s="31"/>
    </row>
    <row r="665" spans="3:10" s="29" customFormat="1" ht="15">
      <c r="C665" s="124" t="s">
        <v>16</v>
      </c>
      <c r="D665" s="16" t="s">
        <v>17</v>
      </c>
      <c r="E665" s="80"/>
      <c r="F665" s="107"/>
      <c r="G665" s="6"/>
      <c r="H665" s="169"/>
      <c r="I665" s="6">
        <f>SUM(I666:I672)</f>
        <v>0</v>
      </c>
      <c r="J665" s="6">
        <f aca="true" t="shared" si="71" ref="J665:J672">I665*1.21</f>
        <v>0</v>
      </c>
    </row>
    <row r="666" spans="3:10" s="185" customFormat="1" ht="15">
      <c r="C666" s="121" t="s">
        <v>38</v>
      </c>
      <c r="D666" s="64" t="s">
        <v>145</v>
      </c>
      <c r="E666" s="79" t="s">
        <v>114</v>
      </c>
      <c r="F666" s="98" t="s">
        <v>9</v>
      </c>
      <c r="G666" s="57">
        <v>50</v>
      </c>
      <c r="H666" s="189"/>
      <c r="I666" s="65">
        <f aca="true" t="shared" si="72" ref="I666:I672">G666*H666</f>
        <v>0</v>
      </c>
      <c r="J666" s="65">
        <f t="shared" si="71"/>
        <v>0</v>
      </c>
    </row>
    <row r="667" spans="3:10" s="185" customFormat="1" ht="15">
      <c r="C667" s="121" t="s">
        <v>38</v>
      </c>
      <c r="D667" s="64" t="s">
        <v>336</v>
      </c>
      <c r="E667" s="79" t="s">
        <v>114</v>
      </c>
      <c r="F667" s="98" t="s">
        <v>9</v>
      </c>
      <c r="G667" s="57">
        <v>50</v>
      </c>
      <c r="H667" s="189"/>
      <c r="I667" s="65">
        <f t="shared" si="72"/>
        <v>0</v>
      </c>
      <c r="J667" s="65">
        <f t="shared" si="71"/>
        <v>0</v>
      </c>
    </row>
    <row r="668" spans="3:10" s="185" customFormat="1" ht="15">
      <c r="C668" s="121" t="s">
        <v>38</v>
      </c>
      <c r="D668" s="64" t="s">
        <v>337</v>
      </c>
      <c r="E668" s="79" t="s">
        <v>114</v>
      </c>
      <c r="F668" s="98" t="s">
        <v>9</v>
      </c>
      <c r="G668" s="57">
        <v>50</v>
      </c>
      <c r="H668" s="189"/>
      <c r="I668" s="65">
        <f t="shared" si="72"/>
        <v>0</v>
      </c>
      <c r="J668" s="65">
        <f t="shared" si="71"/>
        <v>0</v>
      </c>
    </row>
    <row r="669" spans="3:10" s="185" customFormat="1" ht="15">
      <c r="C669" s="121" t="s">
        <v>38</v>
      </c>
      <c r="D669" s="64" t="s">
        <v>338</v>
      </c>
      <c r="E669" s="79" t="s">
        <v>114</v>
      </c>
      <c r="F669" s="98" t="s">
        <v>9</v>
      </c>
      <c r="G669" s="57">
        <v>30</v>
      </c>
      <c r="H669" s="189"/>
      <c r="I669" s="65">
        <f t="shared" si="72"/>
        <v>0</v>
      </c>
      <c r="J669" s="65">
        <f t="shared" si="71"/>
        <v>0</v>
      </c>
    </row>
    <row r="670" spans="3:10" s="185" customFormat="1" ht="15">
      <c r="C670" s="121" t="s">
        <v>38</v>
      </c>
      <c r="D670" s="64" t="s">
        <v>339</v>
      </c>
      <c r="E670" s="79" t="s">
        <v>114</v>
      </c>
      <c r="F670" s="98" t="s">
        <v>9</v>
      </c>
      <c r="G670" s="57">
        <v>30</v>
      </c>
      <c r="H670" s="189"/>
      <c r="I670" s="65">
        <f t="shared" si="72"/>
        <v>0</v>
      </c>
      <c r="J670" s="65">
        <f t="shared" si="71"/>
        <v>0</v>
      </c>
    </row>
    <row r="671" spans="3:10" s="185" customFormat="1" ht="15">
      <c r="C671" s="121" t="s">
        <v>38</v>
      </c>
      <c r="D671" s="64" t="s">
        <v>282</v>
      </c>
      <c r="E671" s="79" t="s">
        <v>114</v>
      </c>
      <c r="F671" s="98" t="s">
        <v>9</v>
      </c>
      <c r="G671" s="57">
        <v>20</v>
      </c>
      <c r="H671" s="189"/>
      <c r="I671" s="65">
        <f t="shared" si="72"/>
        <v>0</v>
      </c>
      <c r="J671" s="65">
        <f>I671*1.21</f>
        <v>0</v>
      </c>
    </row>
    <row r="672" spans="3:10" s="185" customFormat="1" ht="30">
      <c r="C672" s="121" t="s">
        <v>15</v>
      </c>
      <c r="D672" s="64" t="s">
        <v>113</v>
      </c>
      <c r="E672" s="79" t="s">
        <v>114</v>
      </c>
      <c r="F672" s="98" t="s">
        <v>9</v>
      </c>
      <c r="G672" s="57">
        <v>1</v>
      </c>
      <c r="H672" s="189"/>
      <c r="I672" s="65">
        <f t="shared" si="72"/>
        <v>0</v>
      </c>
      <c r="J672" s="65">
        <f t="shared" si="71"/>
        <v>0</v>
      </c>
    </row>
    <row r="673" spans="3:10" s="29" customFormat="1" ht="15">
      <c r="C673" s="127"/>
      <c r="D673" s="30"/>
      <c r="E673" s="83"/>
      <c r="F673" s="112"/>
      <c r="G673" s="31"/>
      <c r="H673" s="169"/>
      <c r="I673" s="31"/>
      <c r="J673" s="31"/>
    </row>
    <row r="674" spans="3:10" s="2" customFormat="1" ht="15">
      <c r="C674" s="143" t="s">
        <v>22</v>
      </c>
      <c r="D674" s="144" t="s">
        <v>23</v>
      </c>
      <c r="E674" s="145"/>
      <c r="F674" s="146"/>
      <c r="G674" s="147"/>
      <c r="H674" s="169"/>
      <c r="I674" s="6">
        <f>SUM(I675:I678)</f>
        <v>0</v>
      </c>
      <c r="J674" s="6">
        <f>I674*1.21</f>
        <v>0</v>
      </c>
    </row>
    <row r="675" spans="3:10" s="29" customFormat="1" ht="15">
      <c r="C675" s="155" t="s">
        <v>71</v>
      </c>
      <c r="D675" s="4" t="s">
        <v>243</v>
      </c>
      <c r="E675" s="79" t="s">
        <v>114</v>
      </c>
      <c r="F675" s="93" t="s">
        <v>76</v>
      </c>
      <c r="G675" s="2">
        <v>35</v>
      </c>
      <c r="H675" s="189"/>
      <c r="I675" s="3">
        <f>G675*H675</f>
        <v>0</v>
      </c>
      <c r="J675" s="3">
        <f>I675*1.21</f>
        <v>0</v>
      </c>
    </row>
    <row r="676" spans="3:10" s="29" customFormat="1" ht="15">
      <c r="C676" s="155" t="s">
        <v>71</v>
      </c>
      <c r="D676" s="4" t="s">
        <v>229</v>
      </c>
      <c r="E676" s="79" t="s">
        <v>114</v>
      </c>
      <c r="F676" s="93" t="s">
        <v>2</v>
      </c>
      <c r="G676" s="2">
        <v>1</v>
      </c>
      <c r="H676" s="189"/>
      <c r="I676" s="3">
        <f>G676*H676</f>
        <v>0</v>
      </c>
      <c r="J676" s="3">
        <f>I676*1.21</f>
        <v>0</v>
      </c>
    </row>
    <row r="677" spans="3:10" s="29" customFormat="1" ht="15">
      <c r="C677" s="155" t="s">
        <v>71</v>
      </c>
      <c r="D677" s="4" t="s">
        <v>378</v>
      </c>
      <c r="E677" s="79" t="s">
        <v>114</v>
      </c>
      <c r="F677" s="93" t="s">
        <v>76</v>
      </c>
      <c r="G677" s="2">
        <v>4</v>
      </c>
      <c r="H677" s="189"/>
      <c r="I677" s="3">
        <f>G677*H677</f>
        <v>0</v>
      </c>
      <c r="J677" s="3">
        <f>I677*1.21</f>
        <v>0</v>
      </c>
    </row>
    <row r="678" spans="3:10" s="29" customFormat="1" ht="30">
      <c r="C678" s="155" t="s">
        <v>21</v>
      </c>
      <c r="D678" s="4" t="s">
        <v>113</v>
      </c>
      <c r="E678" s="79" t="s">
        <v>114</v>
      </c>
      <c r="F678" s="93" t="s">
        <v>2</v>
      </c>
      <c r="G678" s="2">
        <v>1</v>
      </c>
      <c r="H678" s="189"/>
      <c r="I678" s="3">
        <f>G678*H678</f>
        <v>0</v>
      </c>
      <c r="J678" s="3">
        <f>I678*1.21</f>
        <v>0</v>
      </c>
    </row>
    <row r="679" spans="3:10" s="29" customFormat="1" ht="15">
      <c r="C679" s="132"/>
      <c r="D679" s="36"/>
      <c r="E679" s="79"/>
      <c r="F679" s="111"/>
      <c r="G679" s="36"/>
      <c r="H679" s="169"/>
      <c r="I679" s="36"/>
      <c r="J679" s="37"/>
    </row>
    <row r="680" spans="3:10" s="29" customFormat="1" ht="15">
      <c r="C680" s="132"/>
      <c r="D680" s="36"/>
      <c r="E680" s="79"/>
      <c r="F680" s="111"/>
      <c r="G680" s="36"/>
      <c r="H680" s="169"/>
      <c r="I680" s="36"/>
      <c r="J680" s="37"/>
    </row>
    <row r="681" spans="3:10" s="29" customFormat="1" ht="15">
      <c r="C681" s="132"/>
      <c r="D681" s="36"/>
      <c r="E681" s="79"/>
      <c r="F681" s="111"/>
      <c r="G681" s="36"/>
      <c r="H681" s="169"/>
      <c r="I681" s="36"/>
      <c r="J681" s="37"/>
    </row>
    <row r="682" spans="3:10" s="29" customFormat="1" ht="15">
      <c r="C682" s="116"/>
      <c r="D682" s="4"/>
      <c r="E682" s="73"/>
      <c r="F682" s="93"/>
      <c r="G682" s="2"/>
      <c r="H682" s="169"/>
      <c r="I682" s="3"/>
      <c r="J682" s="3"/>
    </row>
    <row r="683" spans="2:10" s="2" customFormat="1" ht="15">
      <c r="B683" s="29"/>
      <c r="C683" s="124" t="s">
        <v>25</v>
      </c>
      <c r="D683" s="16" t="s">
        <v>26</v>
      </c>
      <c r="E683" s="80"/>
      <c r="F683" s="105"/>
      <c r="G683" s="5"/>
      <c r="H683" s="169"/>
      <c r="I683" s="6">
        <f>SUM(I684:I692)</f>
        <v>0</v>
      </c>
      <c r="J683" s="6">
        <f>I683*1.21</f>
        <v>0</v>
      </c>
    </row>
    <row r="684" spans="2:10" s="2" customFormat="1" ht="15">
      <c r="B684" s="29"/>
      <c r="C684" s="116" t="s">
        <v>33</v>
      </c>
      <c r="D684" s="4" t="s">
        <v>139</v>
      </c>
      <c r="E684" s="79" t="s">
        <v>114</v>
      </c>
      <c r="F684" s="93" t="s">
        <v>2</v>
      </c>
      <c r="G684" s="2">
        <v>1</v>
      </c>
      <c r="H684" s="189"/>
      <c r="I684" s="3">
        <f aca="true" t="shared" si="73" ref="I684:I692">G684*H684</f>
        <v>0</v>
      </c>
      <c r="J684" s="3">
        <f>I684*1.21</f>
        <v>0</v>
      </c>
    </row>
    <row r="685" spans="2:10" s="2" customFormat="1" ht="15">
      <c r="B685" s="29"/>
      <c r="C685" s="116" t="s">
        <v>33</v>
      </c>
      <c r="D685" s="4" t="s">
        <v>379</v>
      </c>
      <c r="E685" s="79" t="s">
        <v>114</v>
      </c>
      <c r="F685" s="93" t="s">
        <v>2</v>
      </c>
      <c r="G685" s="2">
        <v>1</v>
      </c>
      <c r="H685" s="189"/>
      <c r="I685" s="3">
        <f t="shared" si="73"/>
        <v>0</v>
      </c>
      <c r="J685" s="3">
        <f aca="true" t="shared" si="74" ref="J685:J692">I685*1.21</f>
        <v>0</v>
      </c>
    </row>
    <row r="686" spans="2:10" s="2" customFormat="1" ht="15">
      <c r="B686" s="29"/>
      <c r="C686" s="116" t="s">
        <v>33</v>
      </c>
      <c r="D686" s="4" t="s">
        <v>380</v>
      </c>
      <c r="E686" s="79" t="s">
        <v>114</v>
      </c>
      <c r="F686" s="93" t="s">
        <v>2</v>
      </c>
      <c r="G686" s="2">
        <v>1</v>
      </c>
      <c r="H686" s="189"/>
      <c r="I686" s="3">
        <f t="shared" si="73"/>
        <v>0</v>
      </c>
      <c r="J686" s="3">
        <f t="shared" si="74"/>
        <v>0</v>
      </c>
    </row>
    <row r="687" spans="2:10" s="2" customFormat="1" ht="15">
      <c r="B687" s="29"/>
      <c r="C687" s="116" t="s">
        <v>33</v>
      </c>
      <c r="D687" s="4" t="s">
        <v>381</v>
      </c>
      <c r="E687" s="79" t="s">
        <v>114</v>
      </c>
      <c r="F687" s="93" t="s">
        <v>2</v>
      </c>
      <c r="G687" s="2">
        <v>1</v>
      </c>
      <c r="H687" s="189"/>
      <c r="I687" s="3">
        <f t="shared" si="73"/>
        <v>0</v>
      </c>
      <c r="J687" s="3">
        <f t="shared" si="74"/>
        <v>0</v>
      </c>
    </row>
    <row r="688" spans="2:10" s="2" customFormat="1" ht="15">
      <c r="B688" s="29"/>
      <c r="C688" s="116" t="s">
        <v>33</v>
      </c>
      <c r="D688" s="4" t="s">
        <v>382</v>
      </c>
      <c r="E688" s="79" t="s">
        <v>114</v>
      </c>
      <c r="F688" s="93" t="s">
        <v>2</v>
      </c>
      <c r="G688" s="2">
        <v>1</v>
      </c>
      <c r="H688" s="189"/>
      <c r="I688" s="3">
        <f t="shared" si="73"/>
        <v>0</v>
      </c>
      <c r="J688" s="3">
        <f t="shared" si="74"/>
        <v>0</v>
      </c>
    </row>
    <row r="689" spans="2:10" s="2" customFormat="1" ht="15">
      <c r="B689" s="29"/>
      <c r="C689" s="116" t="s">
        <v>33</v>
      </c>
      <c r="D689" s="4" t="s">
        <v>383</v>
      </c>
      <c r="E689" s="79" t="s">
        <v>114</v>
      </c>
      <c r="F689" s="93" t="s">
        <v>2</v>
      </c>
      <c r="G689" s="2">
        <v>1</v>
      </c>
      <c r="H689" s="189"/>
      <c r="I689" s="3">
        <f t="shared" si="73"/>
        <v>0</v>
      </c>
      <c r="J689" s="3">
        <f t="shared" si="74"/>
        <v>0</v>
      </c>
    </row>
    <row r="690" spans="3:10" s="2" customFormat="1" ht="30">
      <c r="C690" s="116" t="s">
        <v>33</v>
      </c>
      <c r="D690" s="4" t="s">
        <v>362</v>
      </c>
      <c r="E690" s="79" t="s">
        <v>114</v>
      </c>
      <c r="F690" s="93" t="s">
        <v>2</v>
      </c>
      <c r="G690" s="2">
        <v>1</v>
      </c>
      <c r="H690" s="189"/>
      <c r="I690" s="3">
        <f t="shared" si="73"/>
        <v>0</v>
      </c>
      <c r="J690" s="3">
        <f t="shared" si="74"/>
        <v>0</v>
      </c>
    </row>
    <row r="691" spans="3:10" s="2" customFormat="1" ht="15">
      <c r="C691" s="116" t="s">
        <v>33</v>
      </c>
      <c r="D691" s="4" t="s">
        <v>384</v>
      </c>
      <c r="E691" s="79" t="s">
        <v>114</v>
      </c>
      <c r="F691" s="93" t="s">
        <v>2</v>
      </c>
      <c r="G691" s="2">
        <v>1</v>
      </c>
      <c r="H691" s="189"/>
      <c r="I691" s="3">
        <f t="shared" si="73"/>
        <v>0</v>
      </c>
      <c r="J691" s="3">
        <f t="shared" si="74"/>
        <v>0</v>
      </c>
    </row>
    <row r="692" spans="2:10" s="2" customFormat="1" ht="30">
      <c r="B692" s="29"/>
      <c r="C692" s="116" t="s">
        <v>24</v>
      </c>
      <c r="D692" s="64" t="s">
        <v>113</v>
      </c>
      <c r="E692" s="79" t="s">
        <v>114</v>
      </c>
      <c r="F692" s="93" t="s">
        <v>2</v>
      </c>
      <c r="G692" s="2">
        <v>1</v>
      </c>
      <c r="H692" s="189"/>
      <c r="I692" s="3">
        <f t="shared" si="73"/>
        <v>0</v>
      </c>
      <c r="J692" s="3">
        <f t="shared" si="74"/>
        <v>0</v>
      </c>
    </row>
    <row r="693" spans="2:10" s="2" customFormat="1" ht="15">
      <c r="B693" s="29"/>
      <c r="C693" s="127"/>
      <c r="D693" s="30"/>
      <c r="E693" s="83"/>
      <c r="F693" s="104"/>
      <c r="G693" s="29"/>
      <c r="H693" s="169"/>
      <c r="I693" s="29"/>
      <c r="J693" s="29"/>
    </row>
    <row r="694" spans="2:10" s="2" customFormat="1" ht="15">
      <c r="B694" s="29"/>
      <c r="C694" s="124" t="s">
        <v>29</v>
      </c>
      <c r="D694" s="16" t="s">
        <v>27</v>
      </c>
      <c r="E694" s="80"/>
      <c r="F694" s="105"/>
      <c r="G694" s="5"/>
      <c r="H694" s="169"/>
      <c r="I694" s="6">
        <f>SUM(I695:I696)</f>
        <v>0</v>
      </c>
      <c r="J694" s="6">
        <f>I694*1.21</f>
        <v>0</v>
      </c>
    </row>
    <row r="695" spans="2:10" s="2" customFormat="1" ht="15">
      <c r="B695" s="29"/>
      <c r="C695" s="116" t="s">
        <v>34</v>
      </c>
      <c r="D695" s="4" t="s">
        <v>217</v>
      </c>
      <c r="E695" s="79" t="s">
        <v>114</v>
      </c>
      <c r="F695" s="93" t="s">
        <v>2</v>
      </c>
      <c r="G695" s="2">
        <v>1</v>
      </c>
      <c r="H695" s="189"/>
      <c r="I695" s="3">
        <f>G695*H695</f>
        <v>0</v>
      </c>
      <c r="J695" s="3">
        <f>I695*1.21</f>
        <v>0</v>
      </c>
    </row>
    <row r="696" spans="2:10" s="2" customFormat="1" ht="30">
      <c r="B696" s="29"/>
      <c r="C696" s="116" t="s">
        <v>28</v>
      </c>
      <c r="D696" s="64" t="s">
        <v>113</v>
      </c>
      <c r="E696" s="79" t="s">
        <v>114</v>
      </c>
      <c r="F696" s="93" t="s">
        <v>2</v>
      </c>
      <c r="G696" s="2">
        <v>1</v>
      </c>
      <c r="H696" s="189"/>
      <c r="I696" s="3">
        <f>G696*H696</f>
        <v>0</v>
      </c>
      <c r="J696" s="3">
        <f>I696*1.21</f>
        <v>0</v>
      </c>
    </row>
    <row r="697" spans="3:10" s="23" customFormat="1" ht="15">
      <c r="C697" s="128"/>
      <c r="D697" s="24"/>
      <c r="E697" s="82"/>
      <c r="F697" s="106"/>
      <c r="H697" s="171"/>
      <c r="I697" s="25"/>
      <c r="J697" s="25"/>
    </row>
    <row r="698" spans="3:10" s="2" customFormat="1" ht="15">
      <c r="C698" s="116"/>
      <c r="D698" s="4"/>
      <c r="E698" s="73"/>
      <c r="F698" s="93"/>
      <c r="H698" s="169"/>
      <c r="I698" s="3"/>
      <c r="J698" s="3"/>
    </row>
    <row r="699" spans="2:10" s="2" customFormat="1" ht="17.25">
      <c r="B699" s="7" t="s">
        <v>94</v>
      </c>
      <c r="C699" s="118" t="s">
        <v>95</v>
      </c>
      <c r="D699" s="4" t="s">
        <v>32</v>
      </c>
      <c r="E699" s="73"/>
      <c r="F699" s="93" t="s">
        <v>9</v>
      </c>
      <c r="G699" s="2">
        <v>1</v>
      </c>
      <c r="H699" s="169">
        <f>+I714+I719+I708+I701</f>
        <v>0</v>
      </c>
      <c r="I699" s="6">
        <f>G699*H699</f>
        <v>0</v>
      </c>
      <c r="J699" s="6">
        <f>I699*1.21</f>
        <v>0</v>
      </c>
    </row>
    <row r="700" spans="2:8" s="29" customFormat="1" ht="17.25">
      <c r="B700" s="35"/>
      <c r="C700" s="134"/>
      <c r="D700" s="30"/>
      <c r="E700" s="83"/>
      <c r="F700" s="104"/>
      <c r="H700" s="169"/>
    </row>
    <row r="701" spans="3:10" s="29" customFormat="1" ht="15">
      <c r="C701" s="124" t="s">
        <v>14</v>
      </c>
      <c r="D701" s="16" t="s">
        <v>59</v>
      </c>
      <c r="E701" s="80"/>
      <c r="F701" s="105"/>
      <c r="G701" s="5"/>
      <c r="H701" s="169"/>
      <c r="I701" s="6">
        <f>SUM(I702:I706)</f>
        <v>0</v>
      </c>
      <c r="J701" s="6">
        <f aca="true" t="shared" si="75" ref="J701:J706">I701*1.21</f>
        <v>0</v>
      </c>
    </row>
    <row r="702" spans="3:10" s="29" customFormat="1" ht="15">
      <c r="C702" s="116" t="s">
        <v>58</v>
      </c>
      <c r="D702" s="14" t="s">
        <v>283</v>
      </c>
      <c r="E702" s="79" t="s">
        <v>114</v>
      </c>
      <c r="F702" s="93" t="s">
        <v>9</v>
      </c>
      <c r="G702" s="2">
        <v>1</v>
      </c>
      <c r="H702" s="189"/>
      <c r="I702" s="3">
        <f>G702*H702</f>
        <v>0</v>
      </c>
      <c r="J702" s="3">
        <f t="shared" si="75"/>
        <v>0</v>
      </c>
    </row>
    <row r="703" spans="3:10" s="29" customFormat="1" ht="15">
      <c r="C703" s="116" t="s">
        <v>10</v>
      </c>
      <c r="D703" s="4" t="s">
        <v>284</v>
      </c>
      <c r="E703" s="79" t="s">
        <v>114</v>
      </c>
      <c r="F703" s="93" t="s">
        <v>9</v>
      </c>
      <c r="G703" s="2">
        <v>1</v>
      </c>
      <c r="H703" s="189"/>
      <c r="I703" s="3">
        <f>G703*H703</f>
        <v>0</v>
      </c>
      <c r="J703" s="3">
        <f t="shared" si="75"/>
        <v>0</v>
      </c>
    </row>
    <row r="704" spans="3:10" s="29" customFormat="1" ht="15">
      <c r="C704" s="116" t="s">
        <v>11</v>
      </c>
      <c r="D704" s="4" t="s">
        <v>218</v>
      </c>
      <c r="E704" s="79" t="s">
        <v>114</v>
      </c>
      <c r="F704" s="93" t="s">
        <v>9</v>
      </c>
      <c r="G704" s="2">
        <v>1</v>
      </c>
      <c r="H704" s="189"/>
      <c r="I704" s="3">
        <f>G704*H704</f>
        <v>0</v>
      </c>
      <c r="J704" s="3">
        <f t="shared" si="75"/>
        <v>0</v>
      </c>
    </row>
    <row r="705" spans="3:10" s="29" customFormat="1" ht="15">
      <c r="C705" s="116" t="s">
        <v>11</v>
      </c>
      <c r="D705" s="4" t="s">
        <v>80</v>
      </c>
      <c r="E705" s="79" t="s">
        <v>114</v>
      </c>
      <c r="F705" s="93" t="s">
        <v>9</v>
      </c>
      <c r="G705" s="2">
        <v>1</v>
      </c>
      <c r="H705" s="189"/>
      <c r="I705" s="3">
        <f>G705*H705</f>
        <v>0</v>
      </c>
      <c r="J705" s="3">
        <f t="shared" si="75"/>
        <v>0</v>
      </c>
    </row>
    <row r="706" spans="3:10" s="29" customFormat="1" ht="30">
      <c r="C706" s="116" t="s">
        <v>13</v>
      </c>
      <c r="D706" s="64" t="s">
        <v>377</v>
      </c>
      <c r="E706" s="79" t="s">
        <v>114</v>
      </c>
      <c r="F706" s="93" t="s">
        <v>9</v>
      </c>
      <c r="G706" s="2">
        <v>1</v>
      </c>
      <c r="H706" s="189"/>
      <c r="I706" s="3">
        <f>G706*H706</f>
        <v>0</v>
      </c>
      <c r="J706" s="3">
        <f t="shared" si="75"/>
        <v>0</v>
      </c>
    </row>
    <row r="707" spans="3:10" s="185" customFormat="1" ht="15">
      <c r="C707" s="138"/>
      <c r="D707" s="46"/>
      <c r="E707" s="91"/>
      <c r="F707" s="47"/>
      <c r="G707" s="47"/>
      <c r="H707" s="176"/>
      <c r="I707" s="49"/>
      <c r="J707" s="48"/>
    </row>
    <row r="708" spans="3:10" s="29" customFormat="1" ht="15">
      <c r="C708" s="143" t="s">
        <v>22</v>
      </c>
      <c r="D708" s="144" t="s">
        <v>23</v>
      </c>
      <c r="E708" s="145"/>
      <c r="F708" s="146"/>
      <c r="G708" s="147"/>
      <c r="H708" s="169"/>
      <c r="I708" s="6">
        <f>SUM(I709:I711)</f>
        <v>0</v>
      </c>
      <c r="J708" s="6">
        <f>I708*1.21</f>
        <v>0</v>
      </c>
    </row>
    <row r="709" spans="3:10" s="29" customFormat="1" ht="15">
      <c r="C709" s="155" t="s">
        <v>71</v>
      </c>
      <c r="D709" s="4" t="s">
        <v>244</v>
      </c>
      <c r="E709" s="79" t="s">
        <v>114</v>
      </c>
      <c r="F709" s="93" t="s">
        <v>76</v>
      </c>
      <c r="G709" s="2">
        <v>20</v>
      </c>
      <c r="H709" s="189"/>
      <c r="I709" s="3">
        <f>G709*H709</f>
        <v>0</v>
      </c>
      <c r="J709" s="3">
        <f>I709*1.21</f>
        <v>0</v>
      </c>
    </row>
    <row r="710" spans="3:10" s="29" customFormat="1" ht="15">
      <c r="C710" s="155" t="s">
        <v>71</v>
      </c>
      <c r="D710" s="4" t="s">
        <v>229</v>
      </c>
      <c r="E710" s="79" t="s">
        <v>114</v>
      </c>
      <c r="F710" s="93" t="s">
        <v>2</v>
      </c>
      <c r="G710" s="2">
        <v>1</v>
      </c>
      <c r="H710" s="189"/>
      <c r="I710" s="3">
        <f>G710*H710</f>
        <v>0</v>
      </c>
      <c r="J710" s="3">
        <f>I710*1.21</f>
        <v>0</v>
      </c>
    </row>
    <row r="711" spans="3:10" s="29" customFormat="1" ht="30">
      <c r="C711" s="155" t="s">
        <v>21</v>
      </c>
      <c r="D711" s="4" t="s">
        <v>113</v>
      </c>
      <c r="E711" s="79" t="s">
        <v>114</v>
      </c>
      <c r="F711" s="93" t="s">
        <v>2</v>
      </c>
      <c r="G711" s="2">
        <v>1</v>
      </c>
      <c r="H711" s="189"/>
      <c r="I711" s="3">
        <f>G711*H711</f>
        <v>0</v>
      </c>
      <c r="J711" s="3">
        <f>I711*1.21</f>
        <v>0</v>
      </c>
    </row>
    <row r="712" spans="3:8" s="29" customFormat="1" ht="15">
      <c r="C712" s="154"/>
      <c r="H712" s="169"/>
    </row>
    <row r="713" spans="3:10" s="29" customFormat="1" ht="15">
      <c r="C713" s="127"/>
      <c r="D713" s="30"/>
      <c r="E713" s="83"/>
      <c r="F713" s="104"/>
      <c r="H713" s="169"/>
      <c r="I713" s="31"/>
      <c r="J713" s="31"/>
    </row>
    <row r="714" spans="2:10" s="2" customFormat="1" ht="15">
      <c r="B714" s="29"/>
      <c r="C714" s="124" t="s">
        <v>25</v>
      </c>
      <c r="D714" s="16" t="s">
        <v>26</v>
      </c>
      <c r="E714" s="80"/>
      <c r="F714" s="105"/>
      <c r="G714" s="5"/>
      <c r="H714" s="169"/>
      <c r="I714" s="6">
        <f>SUM(I715:I717)</f>
        <v>0</v>
      </c>
      <c r="J714" s="6">
        <f>I714*1.21</f>
        <v>0</v>
      </c>
    </row>
    <row r="715" spans="2:10" s="2" customFormat="1" ht="15">
      <c r="B715" s="29"/>
      <c r="C715" s="116" t="s">
        <v>33</v>
      </c>
      <c r="D715" s="4" t="s">
        <v>139</v>
      </c>
      <c r="E715" s="79" t="s">
        <v>114</v>
      </c>
      <c r="F715" s="93" t="s">
        <v>2</v>
      </c>
      <c r="G715" s="2">
        <v>1</v>
      </c>
      <c r="H715" s="189"/>
      <c r="I715" s="3">
        <f>G715*H715</f>
        <v>0</v>
      </c>
      <c r="J715" s="3">
        <f>I715*1.21</f>
        <v>0</v>
      </c>
    </row>
    <row r="716" spans="2:10" s="2" customFormat="1" ht="15">
      <c r="B716" s="29"/>
      <c r="C716" s="116" t="s">
        <v>33</v>
      </c>
      <c r="D716" s="4" t="s">
        <v>285</v>
      </c>
      <c r="E716" s="79" t="s">
        <v>114</v>
      </c>
      <c r="F716" s="93" t="s">
        <v>2</v>
      </c>
      <c r="G716" s="2">
        <v>1</v>
      </c>
      <c r="H716" s="189"/>
      <c r="I716" s="3">
        <f>G716*H716</f>
        <v>0</v>
      </c>
      <c r="J716" s="3">
        <f>I716*1.21</f>
        <v>0</v>
      </c>
    </row>
    <row r="717" spans="2:10" s="2" customFormat="1" ht="30">
      <c r="B717" s="29"/>
      <c r="C717" s="116" t="s">
        <v>24</v>
      </c>
      <c r="D717" s="64" t="s">
        <v>113</v>
      </c>
      <c r="E717" s="79" t="s">
        <v>114</v>
      </c>
      <c r="F717" s="93" t="s">
        <v>2</v>
      </c>
      <c r="G717" s="2">
        <v>1</v>
      </c>
      <c r="H717" s="189"/>
      <c r="I717" s="3">
        <f>G717*H717</f>
        <v>0</v>
      </c>
      <c r="J717" s="3">
        <f>I717*1.21</f>
        <v>0</v>
      </c>
    </row>
    <row r="718" spans="2:8" s="2" customFormat="1" ht="15">
      <c r="B718" s="29"/>
      <c r="C718" s="116"/>
      <c r="D718" s="4"/>
      <c r="E718" s="73"/>
      <c r="F718" s="93"/>
      <c r="H718" s="169"/>
    </row>
    <row r="719" spans="2:10" s="2" customFormat="1" ht="15">
      <c r="B719" s="29"/>
      <c r="C719" s="124" t="s">
        <v>29</v>
      </c>
      <c r="D719" s="16" t="s">
        <v>27</v>
      </c>
      <c r="E719" s="80"/>
      <c r="F719" s="105"/>
      <c r="G719" s="5"/>
      <c r="H719" s="169"/>
      <c r="I719" s="6">
        <f>SUM(I720:I721)</f>
        <v>0</v>
      </c>
      <c r="J719" s="6">
        <f>I719*1.21</f>
        <v>0</v>
      </c>
    </row>
    <row r="720" spans="2:10" s="2" customFormat="1" ht="15">
      <c r="B720" s="29"/>
      <c r="C720" s="116" t="s">
        <v>34</v>
      </c>
      <c r="D720" s="4" t="s">
        <v>157</v>
      </c>
      <c r="E720" s="79" t="s">
        <v>114</v>
      </c>
      <c r="F720" s="93" t="s">
        <v>2</v>
      </c>
      <c r="G720" s="2">
        <v>1</v>
      </c>
      <c r="H720" s="189"/>
      <c r="I720" s="3">
        <f>G720*H720</f>
        <v>0</v>
      </c>
      <c r="J720" s="3">
        <f>I720*1.21</f>
        <v>0</v>
      </c>
    </row>
    <row r="721" spans="2:10" s="2" customFormat="1" ht="30">
      <c r="B721" s="29"/>
      <c r="C721" s="116" t="s">
        <v>28</v>
      </c>
      <c r="D721" s="64" t="s">
        <v>113</v>
      </c>
      <c r="E721" s="79" t="s">
        <v>114</v>
      </c>
      <c r="F721" s="93" t="s">
        <v>2</v>
      </c>
      <c r="G721" s="2">
        <v>1</v>
      </c>
      <c r="H721" s="189"/>
      <c r="I721" s="3">
        <f>G721*H721</f>
        <v>0</v>
      </c>
      <c r="J721" s="3">
        <f>I721*1.21</f>
        <v>0</v>
      </c>
    </row>
    <row r="722" spans="3:10" s="23" customFormat="1" ht="15">
      <c r="C722" s="128"/>
      <c r="D722" s="24"/>
      <c r="E722" s="82"/>
      <c r="F722" s="106"/>
      <c r="H722" s="171"/>
      <c r="I722" s="25"/>
      <c r="J722" s="25"/>
    </row>
    <row r="723" spans="3:10" s="2" customFormat="1" ht="15">
      <c r="C723" s="116"/>
      <c r="D723" s="4"/>
      <c r="E723" s="73"/>
      <c r="F723" s="93"/>
      <c r="H723" s="169"/>
      <c r="I723" s="3"/>
      <c r="J723" s="3"/>
    </row>
    <row r="724" spans="2:10" s="2" customFormat="1" ht="17.25">
      <c r="B724" s="7" t="s">
        <v>96</v>
      </c>
      <c r="C724" s="118" t="s">
        <v>97</v>
      </c>
      <c r="D724" s="4" t="s">
        <v>32</v>
      </c>
      <c r="E724" s="73"/>
      <c r="F724" s="93" t="s">
        <v>9</v>
      </c>
      <c r="G724" s="2">
        <v>1</v>
      </c>
      <c r="H724" s="169">
        <f>+I735+I741+I726</f>
        <v>0</v>
      </c>
      <c r="I724" s="6">
        <f>G724*H724</f>
        <v>0</v>
      </c>
      <c r="J724" s="6">
        <f>I724*1.21</f>
        <v>0</v>
      </c>
    </row>
    <row r="725" spans="3:10" s="57" customFormat="1" ht="15">
      <c r="C725" s="139"/>
      <c r="D725" s="46"/>
      <c r="E725" s="91"/>
      <c r="F725" s="47"/>
      <c r="G725" s="47"/>
      <c r="H725" s="176"/>
      <c r="I725" s="49"/>
      <c r="J725" s="48"/>
    </row>
    <row r="726" spans="3:10" s="2" customFormat="1" ht="15">
      <c r="C726" s="143" t="s">
        <v>22</v>
      </c>
      <c r="D726" s="144" t="s">
        <v>23</v>
      </c>
      <c r="E726" s="145"/>
      <c r="F726" s="145"/>
      <c r="G726" s="144"/>
      <c r="H726" s="169"/>
      <c r="I726" s="6">
        <f>SUM(I727:I732)</f>
        <v>0</v>
      </c>
      <c r="J726" s="6">
        <f>I726*1.21</f>
        <v>0</v>
      </c>
    </row>
    <row r="727" spans="3:10" s="2" customFormat="1" ht="15">
      <c r="C727" s="155" t="s">
        <v>71</v>
      </c>
      <c r="D727" s="4" t="s">
        <v>248</v>
      </c>
      <c r="E727" s="79" t="s">
        <v>114</v>
      </c>
      <c r="F727" s="93" t="s">
        <v>76</v>
      </c>
      <c r="G727" s="2">
        <v>15</v>
      </c>
      <c r="H727" s="189"/>
      <c r="I727" s="3">
        <f aca="true" t="shared" si="76" ref="I727:I732">G727*H727</f>
        <v>0</v>
      </c>
      <c r="J727" s="3">
        <f aca="true" t="shared" si="77" ref="J727:J732">I727*1.21</f>
        <v>0</v>
      </c>
    </row>
    <row r="728" spans="3:10" s="2" customFormat="1" ht="15">
      <c r="C728" s="155" t="s">
        <v>71</v>
      </c>
      <c r="D728" s="4" t="s">
        <v>229</v>
      </c>
      <c r="E728" s="79" t="s">
        <v>114</v>
      </c>
      <c r="F728" s="93" t="s">
        <v>2</v>
      </c>
      <c r="G728" s="2">
        <v>1</v>
      </c>
      <c r="H728" s="189"/>
      <c r="I728" s="3">
        <f t="shared" si="76"/>
        <v>0</v>
      </c>
      <c r="J728" s="3">
        <f t="shared" si="77"/>
        <v>0</v>
      </c>
    </row>
    <row r="729" spans="3:10" s="2" customFormat="1" ht="15">
      <c r="C729" s="155" t="s">
        <v>40</v>
      </c>
      <c r="D729" s="4" t="s">
        <v>249</v>
      </c>
      <c r="E729" s="79" t="s">
        <v>114</v>
      </c>
      <c r="F729" s="93" t="s">
        <v>2</v>
      </c>
      <c r="G729" s="2">
        <v>1</v>
      </c>
      <c r="H729" s="189"/>
      <c r="I729" s="3">
        <f t="shared" si="76"/>
        <v>0</v>
      </c>
      <c r="J729" s="3">
        <f t="shared" si="77"/>
        <v>0</v>
      </c>
    </row>
    <row r="730" spans="3:10" s="2" customFormat="1" ht="15">
      <c r="C730" s="155" t="s">
        <v>21</v>
      </c>
      <c r="D730" s="4" t="s">
        <v>232</v>
      </c>
      <c r="E730" s="79" t="s">
        <v>114</v>
      </c>
      <c r="F730" s="93" t="s">
        <v>2</v>
      </c>
      <c r="G730" s="2">
        <v>1</v>
      </c>
      <c r="H730" s="189"/>
      <c r="I730" s="3">
        <f t="shared" si="76"/>
        <v>0</v>
      </c>
      <c r="J730" s="3">
        <f t="shared" si="77"/>
        <v>0</v>
      </c>
    </row>
    <row r="731" spans="3:10" s="2" customFormat="1" ht="30">
      <c r="C731" s="155" t="s">
        <v>21</v>
      </c>
      <c r="D731" s="4" t="s">
        <v>233</v>
      </c>
      <c r="E731" s="79" t="s">
        <v>114</v>
      </c>
      <c r="F731" s="93" t="s">
        <v>2</v>
      </c>
      <c r="G731" s="2">
        <v>1</v>
      </c>
      <c r="H731" s="189"/>
      <c r="I731" s="3">
        <f t="shared" si="76"/>
        <v>0</v>
      </c>
      <c r="J731" s="3">
        <f t="shared" si="77"/>
        <v>0</v>
      </c>
    </row>
    <row r="732" spans="3:10" s="2" customFormat="1" ht="15">
      <c r="C732" s="155" t="s">
        <v>21</v>
      </c>
      <c r="D732" s="4" t="s">
        <v>234</v>
      </c>
      <c r="E732" s="79" t="s">
        <v>114</v>
      </c>
      <c r="F732" s="93" t="s">
        <v>2</v>
      </c>
      <c r="G732" s="2">
        <v>1</v>
      </c>
      <c r="H732" s="189"/>
      <c r="I732" s="3">
        <f t="shared" si="76"/>
        <v>0</v>
      </c>
      <c r="J732" s="3">
        <f t="shared" si="77"/>
        <v>0</v>
      </c>
    </row>
    <row r="733" spans="3:10" s="2" customFormat="1" ht="15">
      <c r="C733" s="132"/>
      <c r="D733" s="36"/>
      <c r="E733" s="79"/>
      <c r="F733" s="111"/>
      <c r="G733" s="36"/>
      <c r="H733" s="169"/>
      <c r="I733" s="36"/>
      <c r="J733" s="37"/>
    </row>
    <row r="734" spans="3:10" s="29" customFormat="1" ht="15">
      <c r="C734" s="127"/>
      <c r="D734" s="30"/>
      <c r="E734" s="83"/>
      <c r="F734" s="104"/>
      <c r="H734" s="169"/>
      <c r="I734" s="31"/>
      <c r="J734" s="31"/>
    </row>
    <row r="735" spans="3:10" s="2" customFormat="1" ht="15">
      <c r="C735" s="124" t="s">
        <v>25</v>
      </c>
      <c r="D735" s="16" t="s">
        <v>26</v>
      </c>
      <c r="E735" s="80"/>
      <c r="F735" s="105"/>
      <c r="G735" s="5"/>
      <c r="H735" s="169"/>
      <c r="I735" s="6">
        <f>SUM(I736:I739)</f>
        <v>0</v>
      </c>
      <c r="J735" s="6">
        <f>I735*1.21</f>
        <v>0</v>
      </c>
    </row>
    <row r="736" spans="3:10" s="2" customFormat="1" ht="15">
      <c r="C736" s="116" t="s">
        <v>33</v>
      </c>
      <c r="D736" s="4" t="s">
        <v>139</v>
      </c>
      <c r="E736" s="79" t="s">
        <v>114</v>
      </c>
      <c r="F736" s="93" t="s">
        <v>2</v>
      </c>
      <c r="G736" s="2">
        <v>1</v>
      </c>
      <c r="H736" s="189"/>
      <c r="I736" s="3">
        <f>G736*H736</f>
        <v>0</v>
      </c>
      <c r="J736" s="3">
        <f>I736*1.21</f>
        <v>0</v>
      </c>
    </row>
    <row r="737" spans="3:10" s="2" customFormat="1" ht="15">
      <c r="C737" s="116" t="s">
        <v>33</v>
      </c>
      <c r="D737" s="4" t="s">
        <v>285</v>
      </c>
      <c r="E737" s="79" t="s">
        <v>114</v>
      </c>
      <c r="F737" s="93" t="s">
        <v>2</v>
      </c>
      <c r="G737" s="2">
        <v>1</v>
      </c>
      <c r="H737" s="189"/>
      <c r="I737" s="3">
        <f>G737*H737</f>
        <v>0</v>
      </c>
      <c r="J737" s="3">
        <f>I737*1.21</f>
        <v>0</v>
      </c>
    </row>
    <row r="738" spans="3:10" s="2" customFormat="1" ht="15">
      <c r="C738" s="116" t="s">
        <v>33</v>
      </c>
      <c r="D738" s="4" t="s">
        <v>286</v>
      </c>
      <c r="E738" s="79" t="s">
        <v>114</v>
      </c>
      <c r="F738" s="93" t="s">
        <v>2</v>
      </c>
      <c r="G738" s="2">
        <v>1</v>
      </c>
      <c r="H738" s="189"/>
      <c r="I738" s="3">
        <f>G738*H738</f>
        <v>0</v>
      </c>
      <c r="J738" s="3">
        <f>I738*1.21</f>
        <v>0</v>
      </c>
    </row>
    <row r="739" spans="3:10" s="2" customFormat="1" ht="30">
      <c r="C739" s="116" t="s">
        <v>24</v>
      </c>
      <c r="D739" s="64" t="s">
        <v>113</v>
      </c>
      <c r="E739" s="79" t="s">
        <v>114</v>
      </c>
      <c r="F739" s="93" t="s">
        <v>2</v>
      </c>
      <c r="G739" s="2">
        <v>1</v>
      </c>
      <c r="H739" s="189"/>
      <c r="I739" s="3">
        <f>G739*H739</f>
        <v>0</v>
      </c>
      <c r="J739" s="3">
        <f>I739*1.21</f>
        <v>0</v>
      </c>
    </row>
    <row r="740" spans="3:8" s="2" customFormat="1" ht="15">
      <c r="C740" s="116"/>
      <c r="D740" s="4"/>
      <c r="E740" s="73"/>
      <c r="F740" s="93"/>
      <c r="H740" s="169"/>
    </row>
    <row r="741" spans="3:10" s="2" customFormat="1" ht="15">
      <c r="C741" s="124" t="s">
        <v>29</v>
      </c>
      <c r="D741" s="16" t="s">
        <v>27</v>
      </c>
      <c r="E741" s="80"/>
      <c r="F741" s="105"/>
      <c r="G741" s="5"/>
      <c r="H741" s="169"/>
      <c r="I741" s="6">
        <f>SUM(I742:I743)</f>
        <v>0</v>
      </c>
      <c r="J741" s="6">
        <f>I741*1.21</f>
        <v>0</v>
      </c>
    </row>
    <row r="742" spans="3:10" s="2" customFormat="1" ht="15">
      <c r="C742" s="116" t="s">
        <v>34</v>
      </c>
      <c r="D742" s="4" t="s">
        <v>157</v>
      </c>
      <c r="E742" s="79" t="s">
        <v>114</v>
      </c>
      <c r="F742" s="93" t="s">
        <v>2</v>
      </c>
      <c r="G742" s="2">
        <v>1</v>
      </c>
      <c r="H742" s="189"/>
      <c r="I742" s="3">
        <f>G742*H742</f>
        <v>0</v>
      </c>
      <c r="J742" s="3">
        <f>I742*1.21</f>
        <v>0</v>
      </c>
    </row>
    <row r="743" spans="3:10" s="2" customFormat="1" ht="30">
      <c r="C743" s="116" t="s">
        <v>28</v>
      </c>
      <c r="D743" s="64" t="s">
        <v>113</v>
      </c>
      <c r="E743" s="79" t="s">
        <v>114</v>
      </c>
      <c r="F743" s="93" t="s">
        <v>2</v>
      </c>
      <c r="G743" s="2">
        <v>1</v>
      </c>
      <c r="H743" s="189"/>
      <c r="I743" s="3">
        <f>G743*H743</f>
        <v>0</v>
      </c>
      <c r="J743" s="3">
        <f>I743*1.21</f>
        <v>0</v>
      </c>
    </row>
    <row r="744" spans="3:10" s="23" customFormat="1" ht="15">
      <c r="C744" s="128"/>
      <c r="D744" s="24"/>
      <c r="E744" s="82"/>
      <c r="F744" s="106"/>
      <c r="H744" s="171"/>
      <c r="I744" s="25"/>
      <c r="J744" s="25"/>
    </row>
    <row r="745" spans="3:10" s="50" customFormat="1" ht="15">
      <c r="C745" s="140"/>
      <c r="D745" s="51"/>
      <c r="E745" s="89"/>
      <c r="F745" s="114"/>
      <c r="H745" s="172"/>
      <c r="I745" s="52"/>
      <c r="J745" s="52"/>
    </row>
    <row r="746" spans="2:10" s="2" customFormat="1" ht="17.25">
      <c r="B746" s="7" t="s">
        <v>98</v>
      </c>
      <c r="C746" s="118" t="s">
        <v>99</v>
      </c>
      <c r="D746" s="4" t="s">
        <v>32</v>
      </c>
      <c r="E746" s="73"/>
      <c r="F746" s="93" t="s">
        <v>9</v>
      </c>
      <c r="G746" s="2">
        <v>1</v>
      </c>
      <c r="H746" s="169">
        <f>I748+I760+I764+I752</f>
        <v>0</v>
      </c>
      <c r="I746" s="6">
        <f>G746*H746</f>
        <v>0</v>
      </c>
      <c r="J746" s="6">
        <f>I746*1.21</f>
        <v>0</v>
      </c>
    </row>
    <row r="747" spans="3:8" s="185" customFormat="1" ht="15">
      <c r="C747" s="141"/>
      <c r="E747" s="81"/>
      <c r="F747" s="115"/>
      <c r="H747" s="173"/>
    </row>
    <row r="748" spans="3:10" s="185" customFormat="1" ht="15">
      <c r="C748" s="124" t="s">
        <v>16</v>
      </c>
      <c r="D748" s="16" t="s">
        <v>17</v>
      </c>
      <c r="E748" s="80"/>
      <c r="F748" s="107"/>
      <c r="G748" s="6"/>
      <c r="H748" s="169"/>
      <c r="I748" s="6">
        <f>SUM(I749:I750)</f>
        <v>0</v>
      </c>
      <c r="J748" s="6">
        <f>I748*1.21</f>
        <v>0</v>
      </c>
    </row>
    <row r="749" spans="3:10" s="185" customFormat="1" ht="15">
      <c r="C749" s="116" t="s">
        <v>38</v>
      </c>
      <c r="D749" s="4" t="s">
        <v>145</v>
      </c>
      <c r="E749" s="79" t="s">
        <v>114</v>
      </c>
      <c r="F749" s="93" t="s">
        <v>9</v>
      </c>
      <c r="G749" s="2">
        <v>40</v>
      </c>
      <c r="H749" s="189"/>
      <c r="I749" s="3">
        <f>G749*H749</f>
        <v>0</v>
      </c>
      <c r="J749" s="3">
        <f>I749*1.21</f>
        <v>0</v>
      </c>
    </row>
    <row r="750" spans="3:10" s="185" customFormat="1" ht="30">
      <c r="C750" s="116" t="s">
        <v>15</v>
      </c>
      <c r="D750" s="64" t="s">
        <v>113</v>
      </c>
      <c r="E750" s="79" t="s">
        <v>114</v>
      </c>
      <c r="F750" s="93" t="s">
        <v>2</v>
      </c>
      <c r="G750" s="2">
        <v>1</v>
      </c>
      <c r="H750" s="189"/>
      <c r="I750" s="3">
        <f>G750*H750</f>
        <v>0</v>
      </c>
      <c r="J750" s="3">
        <f>I750*1.21</f>
        <v>0</v>
      </c>
    </row>
    <row r="751" spans="3:10" s="185" customFormat="1" ht="15">
      <c r="C751" s="142"/>
      <c r="D751" s="53"/>
      <c r="E751" s="92"/>
      <c r="F751" s="54"/>
      <c r="G751" s="54"/>
      <c r="H751" s="176"/>
      <c r="I751" s="56"/>
      <c r="J751" s="55"/>
    </row>
    <row r="752" spans="3:10" s="29" customFormat="1" ht="15">
      <c r="C752" s="143" t="s">
        <v>22</v>
      </c>
      <c r="D752" s="152" t="s">
        <v>23</v>
      </c>
      <c r="E752" s="148"/>
      <c r="F752" s="149"/>
      <c r="G752" s="150"/>
      <c r="H752" s="169"/>
      <c r="I752" s="6">
        <f>SUM(I753:I758)</f>
        <v>0</v>
      </c>
      <c r="J752" s="6">
        <f>I752*1.21</f>
        <v>0</v>
      </c>
    </row>
    <row r="753" spans="3:10" s="29" customFormat="1" ht="15">
      <c r="C753" s="155" t="s">
        <v>71</v>
      </c>
      <c r="D753" s="2" t="s">
        <v>254</v>
      </c>
      <c r="E753" s="79" t="s">
        <v>114</v>
      </c>
      <c r="F753" s="93" t="s">
        <v>76</v>
      </c>
      <c r="G753" s="2">
        <v>20</v>
      </c>
      <c r="H753" s="189"/>
      <c r="I753" s="3">
        <f aca="true" t="shared" si="78" ref="I753:I758">G753*H753</f>
        <v>0</v>
      </c>
      <c r="J753" s="3">
        <f aca="true" t="shared" si="79" ref="J753:J758">I753*1.21</f>
        <v>0</v>
      </c>
    </row>
    <row r="754" spans="3:10" s="29" customFormat="1" ht="15">
      <c r="C754" s="155" t="s">
        <v>71</v>
      </c>
      <c r="D754" s="2" t="s">
        <v>229</v>
      </c>
      <c r="E754" s="79" t="s">
        <v>114</v>
      </c>
      <c r="F754" s="93" t="s">
        <v>2</v>
      </c>
      <c r="G754" s="2">
        <v>1</v>
      </c>
      <c r="H754" s="189"/>
      <c r="I754" s="3">
        <f t="shared" si="78"/>
        <v>0</v>
      </c>
      <c r="J754" s="3">
        <f t="shared" si="79"/>
        <v>0</v>
      </c>
    </row>
    <row r="755" spans="3:10" s="29" customFormat="1" ht="15">
      <c r="C755" s="155" t="s">
        <v>40</v>
      </c>
      <c r="D755" s="2" t="s">
        <v>255</v>
      </c>
      <c r="E755" s="79" t="s">
        <v>114</v>
      </c>
      <c r="F755" s="93" t="s">
        <v>2</v>
      </c>
      <c r="G755" s="2">
        <v>1</v>
      </c>
      <c r="H755" s="189"/>
      <c r="I755" s="3">
        <f t="shared" si="78"/>
        <v>0</v>
      </c>
      <c r="J755" s="3">
        <f t="shared" si="79"/>
        <v>0</v>
      </c>
    </row>
    <row r="756" spans="3:10" s="29" customFormat="1" ht="15">
      <c r="C756" s="155" t="s">
        <v>21</v>
      </c>
      <c r="D756" s="2" t="s">
        <v>232</v>
      </c>
      <c r="E756" s="79" t="s">
        <v>114</v>
      </c>
      <c r="F756" s="93" t="s">
        <v>2</v>
      </c>
      <c r="G756" s="2">
        <v>1</v>
      </c>
      <c r="H756" s="189"/>
      <c r="I756" s="3">
        <f t="shared" si="78"/>
        <v>0</v>
      </c>
      <c r="J756" s="3">
        <f t="shared" si="79"/>
        <v>0</v>
      </c>
    </row>
    <row r="757" spans="3:10" s="29" customFormat="1" ht="30">
      <c r="C757" s="155" t="s">
        <v>21</v>
      </c>
      <c r="D757" s="4" t="s">
        <v>233</v>
      </c>
      <c r="E757" s="79" t="s">
        <v>114</v>
      </c>
      <c r="F757" s="93" t="s">
        <v>2</v>
      </c>
      <c r="G757" s="2">
        <v>1</v>
      </c>
      <c r="H757" s="189"/>
      <c r="I757" s="3">
        <f t="shared" si="78"/>
        <v>0</v>
      </c>
      <c r="J757" s="3">
        <f t="shared" si="79"/>
        <v>0</v>
      </c>
    </row>
    <row r="758" spans="3:10" s="29" customFormat="1" ht="15">
      <c r="C758" s="155" t="s">
        <v>21</v>
      </c>
      <c r="D758" s="2" t="s">
        <v>234</v>
      </c>
      <c r="E758" s="79" t="s">
        <v>114</v>
      </c>
      <c r="F758" s="93" t="s">
        <v>2</v>
      </c>
      <c r="G758" s="2">
        <v>1</v>
      </c>
      <c r="H758" s="189"/>
      <c r="I758" s="3">
        <f t="shared" si="78"/>
        <v>0</v>
      </c>
      <c r="J758" s="3">
        <f t="shared" si="79"/>
        <v>0</v>
      </c>
    </row>
    <row r="759" spans="3:10" s="29" customFormat="1" ht="15">
      <c r="C759" s="127"/>
      <c r="D759" s="30"/>
      <c r="E759" s="83"/>
      <c r="F759" s="104"/>
      <c r="H759" s="169"/>
      <c r="I759" s="31"/>
      <c r="J759" s="31"/>
    </row>
    <row r="760" spans="3:10" s="2" customFormat="1" ht="15">
      <c r="C760" s="124" t="s">
        <v>25</v>
      </c>
      <c r="D760" s="16" t="s">
        <v>26</v>
      </c>
      <c r="E760" s="80"/>
      <c r="F760" s="105"/>
      <c r="G760" s="5"/>
      <c r="H760" s="169"/>
      <c r="I760" s="6">
        <f>SUM(I761:I762)</f>
        <v>0</v>
      </c>
      <c r="J760" s="6">
        <f>I760*1.21</f>
        <v>0</v>
      </c>
    </row>
    <row r="761" spans="3:10" s="2" customFormat="1" ht="15">
      <c r="C761" s="116" t="s">
        <v>33</v>
      </c>
      <c r="D761" s="4" t="s">
        <v>133</v>
      </c>
      <c r="E761" s="79" t="s">
        <v>114</v>
      </c>
      <c r="F761" s="93" t="s">
        <v>2</v>
      </c>
      <c r="G761" s="2">
        <v>1</v>
      </c>
      <c r="H761" s="189"/>
      <c r="I761" s="3">
        <f>G761*H761</f>
        <v>0</v>
      </c>
      <c r="J761" s="3">
        <f>I761*1.21</f>
        <v>0</v>
      </c>
    </row>
    <row r="762" spans="3:10" s="2" customFormat="1" ht="30">
      <c r="C762" s="116" t="s">
        <v>24</v>
      </c>
      <c r="D762" s="64" t="s">
        <v>113</v>
      </c>
      <c r="E762" s="79" t="s">
        <v>114</v>
      </c>
      <c r="F762" s="93" t="s">
        <v>2</v>
      </c>
      <c r="G762" s="2">
        <v>1</v>
      </c>
      <c r="H762" s="189"/>
      <c r="I762" s="3">
        <f>G762*H762</f>
        <v>0</v>
      </c>
      <c r="J762" s="3">
        <f>I762*1.21</f>
        <v>0</v>
      </c>
    </row>
    <row r="763" spans="2:11" s="2" customFormat="1" ht="15">
      <c r="B763" s="29"/>
      <c r="C763" s="127"/>
      <c r="D763" s="30"/>
      <c r="E763" s="83"/>
      <c r="F763" s="104"/>
      <c r="G763" s="29"/>
      <c r="H763" s="169"/>
      <c r="I763" s="29"/>
      <c r="J763" s="29"/>
      <c r="K763" s="29"/>
    </row>
    <row r="764" spans="3:10" s="2" customFormat="1" ht="15">
      <c r="C764" s="124" t="s">
        <v>29</v>
      </c>
      <c r="D764" s="16" t="s">
        <v>27</v>
      </c>
      <c r="E764" s="80"/>
      <c r="F764" s="105"/>
      <c r="G764" s="5"/>
      <c r="H764" s="169"/>
      <c r="I764" s="6">
        <f>SUM(I765:I766)</f>
        <v>0</v>
      </c>
      <c r="J764" s="6">
        <f>I764*1.21</f>
        <v>0</v>
      </c>
    </row>
    <row r="765" spans="3:10" s="2" customFormat="1" ht="15">
      <c r="C765" s="116" t="s">
        <v>34</v>
      </c>
      <c r="D765" s="4" t="s">
        <v>157</v>
      </c>
      <c r="E765" s="79" t="s">
        <v>114</v>
      </c>
      <c r="F765" s="93" t="s">
        <v>2</v>
      </c>
      <c r="G765" s="2">
        <v>1</v>
      </c>
      <c r="H765" s="189"/>
      <c r="I765" s="3">
        <f>G765*H765</f>
        <v>0</v>
      </c>
      <c r="J765" s="3">
        <f>I765*1.21</f>
        <v>0</v>
      </c>
    </row>
    <row r="766" spans="3:10" s="2" customFormat="1" ht="30">
      <c r="C766" s="116" t="s">
        <v>28</v>
      </c>
      <c r="D766" s="64" t="s">
        <v>113</v>
      </c>
      <c r="E766" s="79" t="s">
        <v>114</v>
      </c>
      <c r="F766" s="93" t="s">
        <v>2</v>
      </c>
      <c r="G766" s="2">
        <v>1</v>
      </c>
      <c r="H766" s="189"/>
      <c r="I766" s="3">
        <f>G766*H766</f>
        <v>0</v>
      </c>
      <c r="J766" s="3">
        <f>I766*1.21</f>
        <v>0</v>
      </c>
    </row>
    <row r="767" spans="3:10" s="23" customFormat="1" ht="15">
      <c r="C767" s="128"/>
      <c r="D767" s="24"/>
      <c r="E767" s="82"/>
      <c r="F767" s="106"/>
      <c r="H767" s="171"/>
      <c r="I767" s="25"/>
      <c r="J767" s="25"/>
    </row>
    <row r="768" spans="2:13" s="2" customFormat="1" ht="17.25">
      <c r="B768" s="7" t="s">
        <v>102</v>
      </c>
      <c r="C768" s="118" t="s">
        <v>104</v>
      </c>
      <c r="D768" s="4" t="s">
        <v>32</v>
      </c>
      <c r="E768" s="79" t="s">
        <v>114</v>
      </c>
      <c r="F768" s="93" t="s">
        <v>9</v>
      </c>
      <c r="G768" s="2">
        <v>1</v>
      </c>
      <c r="H768" s="169">
        <f>I770+I778+I784+I788+I774</f>
        <v>0</v>
      </c>
      <c r="I768" s="6">
        <f>G768*H768</f>
        <v>0</v>
      </c>
      <c r="J768" s="6">
        <f>I768*1.21</f>
        <v>0</v>
      </c>
      <c r="M768" s="22"/>
    </row>
    <row r="769" spans="2:10" s="29" customFormat="1" ht="17.25">
      <c r="B769" s="7"/>
      <c r="C769" s="118"/>
      <c r="D769" s="4"/>
      <c r="E769" s="73"/>
      <c r="F769" s="93"/>
      <c r="G769" s="2"/>
      <c r="H769" s="169"/>
      <c r="I769" s="2"/>
      <c r="J769" s="2"/>
    </row>
    <row r="770" spans="2:10" s="29" customFormat="1" ht="15">
      <c r="B770" s="2"/>
      <c r="C770" s="124" t="s">
        <v>7</v>
      </c>
      <c r="D770" s="16" t="s">
        <v>8</v>
      </c>
      <c r="E770" s="80"/>
      <c r="F770" s="105"/>
      <c r="G770" s="5"/>
      <c r="H770" s="169"/>
      <c r="I770" s="6">
        <f>SUM(I771:I772)</f>
        <v>0</v>
      </c>
      <c r="J770" s="6">
        <f>I770*1.21</f>
        <v>0</v>
      </c>
    </row>
    <row r="771" spans="2:10" s="29" customFormat="1" ht="15">
      <c r="B771" s="2"/>
      <c r="C771" s="116" t="s">
        <v>122</v>
      </c>
      <c r="D771" s="4" t="s">
        <v>258</v>
      </c>
      <c r="E771" s="79" t="s">
        <v>114</v>
      </c>
      <c r="F771" s="93" t="s">
        <v>9</v>
      </c>
      <c r="G771" s="2">
        <v>31</v>
      </c>
      <c r="H771" s="189"/>
      <c r="I771" s="3">
        <f>G771*H771</f>
        <v>0</v>
      </c>
      <c r="J771" s="3">
        <f>I771*1.21</f>
        <v>0</v>
      </c>
    </row>
    <row r="772" spans="2:10" s="29" customFormat="1" ht="30">
      <c r="B772" s="2"/>
      <c r="C772" s="116" t="s">
        <v>56</v>
      </c>
      <c r="D772" s="64" t="s">
        <v>113</v>
      </c>
      <c r="E772" s="79" t="s">
        <v>114</v>
      </c>
      <c r="F772" s="93" t="s">
        <v>2</v>
      </c>
      <c r="G772" s="2">
        <v>1</v>
      </c>
      <c r="H772" s="189"/>
      <c r="I772" s="3">
        <f>G772*H772</f>
        <v>0</v>
      </c>
      <c r="J772" s="3">
        <f>I772*1.21</f>
        <v>0</v>
      </c>
    </row>
    <row r="773" spans="2:10" s="29" customFormat="1" ht="15">
      <c r="B773" s="2"/>
      <c r="C773" s="116"/>
      <c r="D773" s="4"/>
      <c r="E773" s="73"/>
      <c r="F773" s="110"/>
      <c r="G773" s="3"/>
      <c r="H773" s="169"/>
      <c r="I773" s="3"/>
      <c r="J773" s="3"/>
    </row>
    <row r="774" spans="2:10" s="185" customFormat="1" ht="15">
      <c r="B774" s="57"/>
      <c r="C774" s="122" t="s">
        <v>331</v>
      </c>
      <c r="D774" s="68" t="s">
        <v>332</v>
      </c>
      <c r="G774" s="65"/>
      <c r="H774" s="173"/>
      <c r="I774" s="66">
        <f>SUM(I775:I776)</f>
        <v>0</v>
      </c>
      <c r="J774" s="66">
        <f>I774*1.21</f>
        <v>0</v>
      </c>
    </row>
    <row r="775" spans="2:10" s="185" customFormat="1" ht="15">
      <c r="B775" s="57"/>
      <c r="C775" s="121" t="s">
        <v>333</v>
      </c>
      <c r="D775" s="64" t="s">
        <v>376</v>
      </c>
      <c r="E775" s="79" t="s">
        <v>114</v>
      </c>
      <c r="F775" s="184" t="s">
        <v>2</v>
      </c>
      <c r="G775" s="65">
        <v>1</v>
      </c>
      <c r="H775" s="189"/>
      <c r="I775" s="65">
        <f>G775*H775</f>
        <v>0</v>
      </c>
      <c r="J775" s="65">
        <f>I775*1.21</f>
        <v>0</v>
      </c>
    </row>
    <row r="776" spans="2:10" s="185" customFormat="1" ht="30">
      <c r="B776" s="57"/>
      <c r="C776" s="121" t="s">
        <v>334</v>
      </c>
      <c r="D776" s="64" t="s">
        <v>113</v>
      </c>
      <c r="E776" s="79" t="s">
        <v>114</v>
      </c>
      <c r="F776" s="98" t="s">
        <v>2</v>
      </c>
      <c r="G776" s="57">
        <v>1</v>
      </c>
      <c r="H776" s="189"/>
      <c r="I776" s="65">
        <f>G776*H776</f>
        <v>0</v>
      </c>
      <c r="J776" s="65">
        <f>I776*1.21</f>
        <v>0</v>
      </c>
    </row>
    <row r="777" spans="2:10" s="29" customFormat="1" ht="15">
      <c r="B777" s="2"/>
      <c r="C777" s="116"/>
      <c r="D777" s="4"/>
      <c r="E777" s="73"/>
      <c r="F777" s="110"/>
      <c r="G777" s="3"/>
      <c r="H777" s="169"/>
      <c r="I777" s="3"/>
      <c r="J777" s="3"/>
    </row>
    <row r="778" spans="2:10" s="29" customFormat="1" ht="15">
      <c r="B778" s="2"/>
      <c r="C778" s="143" t="s">
        <v>22</v>
      </c>
      <c r="D778" s="144" t="s">
        <v>23</v>
      </c>
      <c r="E778" s="145"/>
      <c r="F778" s="146"/>
      <c r="G778" s="147"/>
      <c r="H778" s="169"/>
      <c r="I778" s="6">
        <f>SUM(I779:I782)</f>
        <v>0</v>
      </c>
      <c r="J778" s="6">
        <f>I778*1.21</f>
        <v>0</v>
      </c>
    </row>
    <row r="779" spans="3:10" s="29" customFormat="1" ht="15">
      <c r="C779" s="155" t="s">
        <v>186</v>
      </c>
      <c r="D779" s="2" t="s">
        <v>237</v>
      </c>
      <c r="E779" s="79" t="s">
        <v>114</v>
      </c>
      <c r="F779" s="93" t="s">
        <v>76</v>
      </c>
      <c r="G779" s="2">
        <v>2</v>
      </c>
      <c r="H779" s="189"/>
      <c r="I779" s="3">
        <f>G779*H779</f>
        <v>0</v>
      </c>
      <c r="J779" s="3">
        <f>I779*1.21</f>
        <v>0</v>
      </c>
    </row>
    <row r="780" spans="3:10" s="29" customFormat="1" ht="15">
      <c r="C780" s="155" t="s">
        <v>71</v>
      </c>
      <c r="D780" s="2" t="s">
        <v>256</v>
      </c>
      <c r="E780" s="79" t="s">
        <v>114</v>
      </c>
      <c r="F780" s="93" t="s">
        <v>76</v>
      </c>
      <c r="G780" s="2">
        <v>8</v>
      </c>
      <c r="H780" s="189"/>
      <c r="I780" s="3">
        <f>G780*H780</f>
        <v>0</v>
      </c>
      <c r="J780" s="3">
        <f>I780*1.21</f>
        <v>0</v>
      </c>
    </row>
    <row r="781" spans="3:10" s="29" customFormat="1" ht="15">
      <c r="C781" s="155" t="s">
        <v>71</v>
      </c>
      <c r="D781" s="2" t="s">
        <v>257</v>
      </c>
      <c r="E781" s="79"/>
      <c r="F781" s="93" t="s">
        <v>2</v>
      </c>
      <c r="G781" s="2">
        <v>1</v>
      </c>
      <c r="H781" s="189"/>
      <c r="I781" s="3">
        <f>G781*H781</f>
        <v>0</v>
      </c>
      <c r="J781" s="3">
        <f>I781*1.21</f>
        <v>0</v>
      </c>
    </row>
    <row r="782" spans="3:10" s="29" customFormat="1" ht="30">
      <c r="C782" s="155" t="s">
        <v>21</v>
      </c>
      <c r="D782" s="64" t="s">
        <v>113</v>
      </c>
      <c r="E782" s="79" t="s">
        <v>114</v>
      </c>
      <c r="F782" s="93" t="s">
        <v>2</v>
      </c>
      <c r="G782" s="2">
        <v>1</v>
      </c>
      <c r="H782" s="189"/>
      <c r="I782" s="3">
        <f>G782*H782</f>
        <v>0</v>
      </c>
      <c r="J782" s="3">
        <f>I782*1.21</f>
        <v>0</v>
      </c>
    </row>
    <row r="783" spans="2:10" s="29" customFormat="1" ht="15">
      <c r="B783" s="2"/>
      <c r="C783" s="116"/>
      <c r="D783" s="4"/>
      <c r="E783" s="73"/>
      <c r="F783" s="93"/>
      <c r="G783" s="2"/>
      <c r="H783" s="169"/>
      <c r="I783" s="3"/>
      <c r="J783" s="3"/>
    </row>
    <row r="784" spans="3:10" s="2" customFormat="1" ht="15">
      <c r="C784" s="124" t="s">
        <v>25</v>
      </c>
      <c r="D784" s="16" t="s">
        <v>26</v>
      </c>
      <c r="E784" s="80"/>
      <c r="F784" s="105"/>
      <c r="G784" s="5"/>
      <c r="H784" s="169"/>
      <c r="I784" s="6">
        <f>SUM(I785:I786)</f>
        <v>0</v>
      </c>
      <c r="J784" s="6">
        <f>I784*1.21</f>
        <v>0</v>
      </c>
    </row>
    <row r="785" spans="3:10" s="2" customFormat="1" ht="15">
      <c r="C785" s="116" t="s">
        <v>33</v>
      </c>
      <c r="D785" s="4" t="s">
        <v>133</v>
      </c>
      <c r="E785" s="79" t="s">
        <v>114</v>
      </c>
      <c r="F785" s="93" t="s">
        <v>2</v>
      </c>
      <c r="G785" s="2">
        <v>1</v>
      </c>
      <c r="H785" s="189"/>
      <c r="I785" s="3">
        <f>G785*H785</f>
        <v>0</v>
      </c>
      <c r="J785" s="3">
        <f>I785*1.21</f>
        <v>0</v>
      </c>
    </row>
    <row r="786" spans="3:10" s="2" customFormat="1" ht="30">
      <c r="C786" s="116" t="s">
        <v>24</v>
      </c>
      <c r="D786" s="64" t="s">
        <v>113</v>
      </c>
      <c r="E786" s="79" t="s">
        <v>114</v>
      </c>
      <c r="F786" s="93" t="s">
        <v>2</v>
      </c>
      <c r="G786" s="2">
        <v>1</v>
      </c>
      <c r="H786" s="189"/>
      <c r="I786" s="3">
        <f>G786*H786</f>
        <v>0</v>
      </c>
      <c r="J786" s="3">
        <f>I786*1.21</f>
        <v>0</v>
      </c>
    </row>
    <row r="787" spans="3:8" s="2" customFormat="1" ht="15">
      <c r="C787" s="116"/>
      <c r="D787" s="4"/>
      <c r="E787" s="73"/>
      <c r="F787" s="93"/>
      <c r="H787" s="169"/>
    </row>
    <row r="788" spans="3:10" s="2" customFormat="1" ht="15">
      <c r="C788" s="124" t="s">
        <v>29</v>
      </c>
      <c r="D788" s="16" t="s">
        <v>27</v>
      </c>
      <c r="E788" s="80"/>
      <c r="F788" s="105"/>
      <c r="G788" s="5"/>
      <c r="H788" s="169"/>
      <c r="I788" s="6">
        <f>SUM(I789:I790)</f>
        <v>0</v>
      </c>
      <c r="J788" s="6">
        <f>I788*1.21</f>
        <v>0</v>
      </c>
    </row>
    <row r="789" spans="3:10" s="2" customFormat="1" ht="15">
      <c r="C789" s="116" t="s">
        <v>34</v>
      </c>
      <c r="D789" s="4" t="s">
        <v>157</v>
      </c>
      <c r="E789" s="79" t="s">
        <v>114</v>
      </c>
      <c r="F789" s="93" t="s">
        <v>2</v>
      </c>
      <c r="G789" s="2">
        <v>1</v>
      </c>
      <c r="H789" s="189"/>
      <c r="I789" s="3">
        <f>G789*H789</f>
        <v>0</v>
      </c>
      <c r="J789" s="3">
        <f>I789*1.21</f>
        <v>0</v>
      </c>
    </row>
    <row r="790" spans="3:10" s="2" customFormat="1" ht="30">
      <c r="C790" s="116" t="s">
        <v>28</v>
      </c>
      <c r="D790" s="64" t="s">
        <v>113</v>
      </c>
      <c r="E790" s="79" t="s">
        <v>114</v>
      </c>
      <c r="F790" s="93" t="s">
        <v>2</v>
      </c>
      <c r="G790" s="2">
        <v>1</v>
      </c>
      <c r="H790" s="189"/>
      <c r="I790" s="3">
        <f>G790*H790</f>
        <v>0</v>
      </c>
      <c r="J790" s="3">
        <f>I790*1.21</f>
        <v>0</v>
      </c>
    </row>
    <row r="791" spans="3:10" s="23" customFormat="1" ht="15">
      <c r="C791" s="128"/>
      <c r="D791" s="177"/>
      <c r="E791" s="178"/>
      <c r="F791" s="106"/>
      <c r="H791" s="171"/>
      <c r="I791" s="25"/>
      <c r="J791" s="25"/>
    </row>
    <row r="792" spans="3:10" s="2" customFormat="1" ht="15">
      <c r="C792" s="116"/>
      <c r="D792" s="64"/>
      <c r="E792" s="79"/>
      <c r="F792" s="93"/>
      <c r="H792" s="169"/>
      <c r="I792" s="3"/>
      <c r="J792" s="3"/>
    </row>
    <row r="793" spans="2:10" ht="17.25">
      <c r="B793" s="7" t="s">
        <v>359</v>
      </c>
      <c r="C793" s="118" t="s">
        <v>360</v>
      </c>
      <c r="D793" s="4" t="s">
        <v>32</v>
      </c>
      <c r="E793" s="73"/>
      <c r="F793" s="93" t="s">
        <v>9</v>
      </c>
      <c r="G793" s="2">
        <v>1</v>
      </c>
      <c r="H793" s="169">
        <f>I795+I799</f>
        <v>0</v>
      </c>
      <c r="I793" s="6">
        <f>G793*H793</f>
        <v>0</v>
      </c>
      <c r="J793" s="6">
        <f>I793*1.21</f>
        <v>0</v>
      </c>
    </row>
    <row r="795" spans="3:10" s="182" customFormat="1" ht="15">
      <c r="C795" s="122" t="s">
        <v>29</v>
      </c>
      <c r="D795" s="68" t="s">
        <v>27</v>
      </c>
      <c r="E795" s="78"/>
      <c r="F795" s="99"/>
      <c r="G795" s="67"/>
      <c r="H795" s="173"/>
      <c r="I795" s="66">
        <f>SUM(I796:I797)</f>
        <v>0</v>
      </c>
      <c r="J795" s="66">
        <f>I795*1.21</f>
        <v>0</v>
      </c>
    </row>
    <row r="796" spans="3:10" s="182" customFormat="1" ht="15">
      <c r="C796" s="121" t="s">
        <v>34</v>
      </c>
      <c r="D796" s="64" t="s">
        <v>74</v>
      </c>
      <c r="E796" s="79" t="s">
        <v>114</v>
      </c>
      <c r="F796" s="98" t="s">
        <v>2</v>
      </c>
      <c r="G796" s="57">
        <v>1</v>
      </c>
      <c r="H796" s="189"/>
      <c r="I796" s="65">
        <f>G796*H796</f>
        <v>0</v>
      </c>
      <c r="J796" s="65">
        <f>I796*1.21</f>
        <v>0</v>
      </c>
    </row>
    <row r="797" spans="3:10" s="182" customFormat="1" ht="30">
      <c r="C797" s="121" t="s">
        <v>28</v>
      </c>
      <c r="D797" s="64" t="s">
        <v>113</v>
      </c>
      <c r="E797" s="79" t="s">
        <v>114</v>
      </c>
      <c r="F797" s="98" t="s">
        <v>2</v>
      </c>
      <c r="G797" s="57">
        <v>1</v>
      </c>
      <c r="H797" s="189"/>
      <c r="I797" s="65">
        <f>G797*H797</f>
        <v>0</v>
      </c>
      <c r="J797" s="65">
        <f>I797*1.21</f>
        <v>0</v>
      </c>
    </row>
    <row r="798" spans="3:10" s="182" customFormat="1" ht="15">
      <c r="C798" s="141"/>
      <c r="D798" s="70"/>
      <c r="E798" s="183"/>
      <c r="F798" s="115"/>
      <c r="G798" s="185"/>
      <c r="H798" s="173"/>
      <c r="I798" s="185"/>
      <c r="J798" s="185"/>
    </row>
    <row r="799" spans="3:10" s="182" customFormat="1" ht="15">
      <c r="C799" s="122" t="s">
        <v>4</v>
      </c>
      <c r="D799" s="68" t="s">
        <v>361</v>
      </c>
      <c r="E799" s="78"/>
      <c r="F799" s="99"/>
      <c r="G799" s="67"/>
      <c r="H799" s="173"/>
      <c r="I799" s="66">
        <f>SUM(I800:I801)</f>
        <v>0</v>
      </c>
      <c r="J799" s="66">
        <f>I799*1.21</f>
        <v>0</v>
      </c>
    </row>
    <row r="800" spans="3:10" s="182" customFormat="1" ht="15">
      <c r="C800" s="121" t="s">
        <v>49</v>
      </c>
      <c r="D800" s="64" t="s">
        <v>375</v>
      </c>
      <c r="E800" s="79" t="s">
        <v>114</v>
      </c>
      <c r="F800" s="98" t="s">
        <v>9</v>
      </c>
      <c r="G800" s="57">
        <v>1</v>
      </c>
      <c r="H800" s="189"/>
      <c r="I800" s="65">
        <f>G800*H800</f>
        <v>0</v>
      </c>
      <c r="J800" s="65">
        <f>I800*1.21</f>
        <v>0</v>
      </c>
    </row>
    <row r="801" spans="3:10" s="182" customFormat="1" ht="30">
      <c r="C801" s="121" t="s">
        <v>1</v>
      </c>
      <c r="D801" s="64" t="s">
        <v>113</v>
      </c>
      <c r="E801" s="79" t="s">
        <v>114</v>
      </c>
      <c r="F801" s="98" t="s">
        <v>2</v>
      </c>
      <c r="G801" s="57">
        <v>1</v>
      </c>
      <c r="H801" s="189"/>
      <c r="I801" s="65">
        <f>G801*H801</f>
        <v>0</v>
      </c>
      <c r="J801" s="65">
        <f>I801*1.21</f>
        <v>0</v>
      </c>
    </row>
    <row r="802" spans="3:10" s="57" customFormat="1" ht="15">
      <c r="C802" s="121"/>
      <c r="D802" s="64"/>
      <c r="E802" s="79"/>
      <c r="F802" s="98"/>
      <c r="H802" s="173"/>
      <c r="I802" s="65"/>
      <c r="J802" s="65"/>
    </row>
    <row r="803" spans="3:10" s="23" customFormat="1" ht="15">
      <c r="C803" s="128"/>
      <c r="D803" s="24"/>
      <c r="E803" s="82"/>
      <c r="F803" s="106"/>
      <c r="H803" s="171"/>
      <c r="I803" s="25"/>
      <c r="J803" s="25"/>
    </row>
    <row r="804" spans="3:10" s="50" customFormat="1" ht="15">
      <c r="C804" s="140"/>
      <c r="D804" s="51"/>
      <c r="E804" s="89"/>
      <c r="F804" s="114"/>
      <c r="H804" s="172"/>
      <c r="I804" s="52"/>
      <c r="J804" s="52"/>
    </row>
    <row r="805" spans="2:10" s="2" customFormat="1" ht="17.25">
      <c r="B805" s="7" t="s">
        <v>105</v>
      </c>
      <c r="C805" s="153" t="s">
        <v>266</v>
      </c>
      <c r="D805" s="4" t="s">
        <v>32</v>
      </c>
      <c r="E805" s="79"/>
      <c r="F805" s="93" t="s">
        <v>9</v>
      </c>
      <c r="G805" s="2">
        <v>1</v>
      </c>
      <c r="H805" s="169">
        <f>I807+I815+I819</f>
        <v>0</v>
      </c>
      <c r="I805" s="6">
        <f>G805*H805</f>
        <v>0</v>
      </c>
      <c r="J805" s="6">
        <f>I805*1.21</f>
        <v>0</v>
      </c>
    </row>
    <row r="806" spans="2:10" s="29" customFormat="1" ht="17.25">
      <c r="B806" s="7"/>
      <c r="C806" s="118"/>
      <c r="D806" s="4"/>
      <c r="E806" s="73"/>
      <c r="F806" s="93"/>
      <c r="G806" s="2"/>
      <c r="H806" s="169"/>
      <c r="I806" s="2"/>
      <c r="J806" s="2"/>
    </row>
    <row r="807" spans="3:10" s="2" customFormat="1" ht="15">
      <c r="C807" s="143" t="s">
        <v>22</v>
      </c>
      <c r="D807" s="144" t="s">
        <v>23</v>
      </c>
      <c r="E807" s="145"/>
      <c r="F807" s="146"/>
      <c r="G807" s="147"/>
      <c r="H807" s="169"/>
      <c r="I807" s="6">
        <f>SUM(I808:I813)</f>
        <v>0</v>
      </c>
      <c r="J807" s="6">
        <f>I807*1.21</f>
        <v>0</v>
      </c>
    </row>
    <row r="808" spans="3:10" s="29" customFormat="1" ht="15">
      <c r="C808" s="155" t="s">
        <v>71</v>
      </c>
      <c r="D808" s="4" t="s">
        <v>373</v>
      </c>
      <c r="E808" s="79" t="s">
        <v>114</v>
      </c>
      <c r="F808" s="93" t="s">
        <v>76</v>
      </c>
      <c r="G808" s="2">
        <v>25</v>
      </c>
      <c r="H808" s="189"/>
      <c r="I808" s="3">
        <f aca="true" t="shared" si="80" ref="I808:I813">G808*H808</f>
        <v>0</v>
      </c>
      <c r="J808" s="3">
        <f aca="true" t="shared" si="81" ref="J808:J813">I808*1.21</f>
        <v>0</v>
      </c>
    </row>
    <row r="809" spans="3:10" s="29" customFormat="1" ht="15">
      <c r="C809" s="155" t="s">
        <v>71</v>
      </c>
      <c r="D809" s="4" t="s">
        <v>229</v>
      </c>
      <c r="E809" s="79" t="s">
        <v>114</v>
      </c>
      <c r="F809" s="93" t="s">
        <v>2</v>
      </c>
      <c r="G809" s="2">
        <v>1</v>
      </c>
      <c r="H809" s="189"/>
      <c r="I809" s="3">
        <f t="shared" si="80"/>
        <v>0</v>
      </c>
      <c r="J809" s="3">
        <f t="shared" si="81"/>
        <v>0</v>
      </c>
    </row>
    <row r="810" spans="3:10" s="29" customFormat="1" ht="15">
      <c r="C810" s="155" t="s">
        <v>71</v>
      </c>
      <c r="D810" s="4" t="s">
        <v>372</v>
      </c>
      <c r="E810" s="79" t="s">
        <v>114</v>
      </c>
      <c r="F810" s="93" t="s">
        <v>76</v>
      </c>
      <c r="G810" s="2">
        <v>10</v>
      </c>
      <c r="H810" s="189"/>
      <c r="I810" s="3">
        <f t="shared" si="80"/>
        <v>0</v>
      </c>
      <c r="J810" s="3">
        <f t="shared" si="81"/>
        <v>0</v>
      </c>
    </row>
    <row r="811" spans="3:10" s="29" customFormat="1" ht="15">
      <c r="C811" s="155" t="s">
        <v>40</v>
      </c>
      <c r="D811" s="2" t="s">
        <v>371</v>
      </c>
      <c r="E811" s="79" t="s">
        <v>114</v>
      </c>
      <c r="F811" s="93" t="s">
        <v>0</v>
      </c>
      <c r="G811" s="2">
        <v>10</v>
      </c>
      <c r="H811" s="189"/>
      <c r="I811" s="3">
        <f t="shared" si="80"/>
        <v>0</v>
      </c>
      <c r="J811" s="3">
        <f t="shared" si="81"/>
        <v>0</v>
      </c>
    </row>
    <row r="812" spans="3:10" s="29" customFormat="1" ht="30">
      <c r="C812" s="155" t="s">
        <v>21</v>
      </c>
      <c r="D812" s="4" t="s">
        <v>113</v>
      </c>
      <c r="E812" s="79" t="s">
        <v>114</v>
      </c>
      <c r="F812" s="93" t="s">
        <v>2</v>
      </c>
      <c r="G812" s="2">
        <v>1</v>
      </c>
      <c r="H812" s="189"/>
      <c r="I812" s="3">
        <f t="shared" si="80"/>
        <v>0</v>
      </c>
      <c r="J812" s="3">
        <f t="shared" si="81"/>
        <v>0</v>
      </c>
    </row>
    <row r="813" spans="3:10" s="29" customFormat="1" ht="45">
      <c r="C813" s="155" t="s">
        <v>21</v>
      </c>
      <c r="D813" s="4" t="s">
        <v>374</v>
      </c>
      <c r="E813" s="79" t="s">
        <v>114</v>
      </c>
      <c r="F813" s="93" t="s">
        <v>2</v>
      </c>
      <c r="G813" s="2">
        <v>1</v>
      </c>
      <c r="H813" s="189"/>
      <c r="I813" s="3">
        <f t="shared" si="80"/>
        <v>0</v>
      </c>
      <c r="J813" s="3">
        <f t="shared" si="81"/>
        <v>0</v>
      </c>
    </row>
    <row r="814" spans="3:10" s="29" customFormat="1" ht="15">
      <c r="C814" s="127"/>
      <c r="D814" s="30"/>
      <c r="E814" s="83"/>
      <c r="F814" s="104"/>
      <c r="H814" s="169"/>
      <c r="I814" s="31"/>
      <c r="J814" s="31"/>
    </row>
    <row r="815" spans="3:10" s="2" customFormat="1" ht="15">
      <c r="C815" s="124" t="s">
        <v>25</v>
      </c>
      <c r="D815" s="16" t="s">
        <v>26</v>
      </c>
      <c r="E815" s="80"/>
      <c r="F815" s="105"/>
      <c r="G815" s="5"/>
      <c r="H815" s="169"/>
      <c r="I815" s="6">
        <f>SUM(I816:I817)</f>
        <v>0</v>
      </c>
      <c r="J815" s="6">
        <f>I815*1.21</f>
        <v>0</v>
      </c>
    </row>
    <row r="816" spans="3:10" s="2" customFormat="1" ht="15">
      <c r="C816" s="116" t="s">
        <v>33</v>
      </c>
      <c r="D816" s="4" t="s">
        <v>133</v>
      </c>
      <c r="E816" s="79" t="s">
        <v>114</v>
      </c>
      <c r="F816" s="93" t="s">
        <v>2</v>
      </c>
      <c r="G816" s="2">
        <v>1</v>
      </c>
      <c r="H816" s="189"/>
      <c r="I816" s="3">
        <f>G816*H816</f>
        <v>0</v>
      </c>
      <c r="J816" s="3">
        <f>I816*1.21</f>
        <v>0</v>
      </c>
    </row>
    <row r="817" spans="3:10" s="2" customFormat="1" ht="30">
      <c r="C817" s="116" t="s">
        <v>24</v>
      </c>
      <c r="D817" s="64" t="s">
        <v>113</v>
      </c>
      <c r="E817" s="79" t="s">
        <v>114</v>
      </c>
      <c r="F817" s="93" t="s">
        <v>2</v>
      </c>
      <c r="G817" s="2">
        <v>1</v>
      </c>
      <c r="H817" s="189"/>
      <c r="I817" s="3">
        <f>G817*H817</f>
        <v>0</v>
      </c>
      <c r="J817" s="3">
        <f>I817*1.21</f>
        <v>0</v>
      </c>
    </row>
    <row r="818" spans="3:8" s="2" customFormat="1" ht="15">
      <c r="C818" s="116"/>
      <c r="D818" s="4"/>
      <c r="E818" s="73"/>
      <c r="F818" s="93"/>
      <c r="H818" s="169"/>
    </row>
    <row r="819" spans="3:10" s="2" customFormat="1" ht="15">
      <c r="C819" s="124" t="s">
        <v>29</v>
      </c>
      <c r="D819" s="16" t="s">
        <v>27</v>
      </c>
      <c r="E819" s="80"/>
      <c r="F819" s="105"/>
      <c r="G819" s="5"/>
      <c r="H819" s="169"/>
      <c r="I819" s="6">
        <f>SUM(I820:I821)</f>
        <v>0</v>
      </c>
      <c r="J819" s="6">
        <f>I819*1.21</f>
        <v>0</v>
      </c>
    </row>
    <row r="820" spans="3:10" s="2" customFormat="1" ht="15">
      <c r="C820" s="116" t="s">
        <v>34</v>
      </c>
      <c r="D820" s="4" t="s">
        <v>157</v>
      </c>
      <c r="E820" s="79"/>
      <c r="F820" s="93" t="s">
        <v>2</v>
      </c>
      <c r="G820" s="2">
        <v>1</v>
      </c>
      <c r="H820" s="189"/>
      <c r="I820" s="3">
        <f>G820*H820</f>
        <v>0</v>
      </c>
      <c r="J820" s="3">
        <f>I820*1.21</f>
        <v>0</v>
      </c>
    </row>
    <row r="821" spans="3:10" s="2" customFormat="1" ht="30">
      <c r="C821" s="116" t="s">
        <v>28</v>
      </c>
      <c r="D821" s="64" t="s">
        <v>113</v>
      </c>
      <c r="E821" s="79"/>
      <c r="F821" s="93" t="s">
        <v>2</v>
      </c>
      <c r="G821" s="2">
        <v>1</v>
      </c>
      <c r="H821" s="189"/>
      <c r="I821" s="3">
        <f>G821*H821</f>
        <v>0</v>
      </c>
      <c r="J821" s="3">
        <f>I821*1.21</f>
        <v>0</v>
      </c>
    </row>
    <row r="822" spans="3:10" s="23" customFormat="1" ht="15">
      <c r="C822" s="128"/>
      <c r="D822" s="24"/>
      <c r="E822" s="82"/>
      <c r="F822" s="106"/>
      <c r="H822" s="171"/>
      <c r="I822" s="25"/>
      <c r="J822" s="25"/>
    </row>
    <row r="823" spans="3:10" s="50" customFormat="1" ht="15">
      <c r="C823" s="140"/>
      <c r="D823" s="51"/>
      <c r="E823" s="89"/>
      <c r="F823" s="114"/>
      <c r="H823" s="172"/>
      <c r="I823" s="52"/>
      <c r="J823" s="52"/>
    </row>
    <row r="824" spans="2:10" s="2" customFormat="1" ht="17.25">
      <c r="B824" s="7" t="s">
        <v>106</v>
      </c>
      <c r="C824" s="118" t="s">
        <v>91</v>
      </c>
      <c r="D824" s="4" t="s">
        <v>32</v>
      </c>
      <c r="E824" s="73"/>
      <c r="F824" s="93" t="s">
        <v>9</v>
      </c>
      <c r="G824" s="2">
        <v>1</v>
      </c>
      <c r="H824" s="169">
        <f>+I832+I836+I826</f>
        <v>0</v>
      </c>
      <c r="I824" s="6">
        <f>G824*H824</f>
        <v>0</v>
      </c>
      <c r="J824" s="6">
        <f>I824*1.21</f>
        <v>0</v>
      </c>
    </row>
    <row r="825" spans="2:8" s="29" customFormat="1" ht="17.25">
      <c r="B825" s="35"/>
      <c r="C825" s="134"/>
      <c r="D825" s="30"/>
      <c r="E825" s="83"/>
      <c r="F825" s="104"/>
      <c r="H825" s="169"/>
    </row>
    <row r="826" spans="3:10" s="29" customFormat="1" ht="15">
      <c r="C826" s="143" t="s">
        <v>22</v>
      </c>
      <c r="D826" s="152" t="s">
        <v>23</v>
      </c>
      <c r="E826" s="148"/>
      <c r="F826" s="149"/>
      <c r="G826" s="150"/>
      <c r="H826" s="169"/>
      <c r="I826" s="6">
        <f>SUM(I827:I830)</f>
        <v>0</v>
      </c>
      <c r="J826" s="6">
        <f>I826*1.21</f>
        <v>0</v>
      </c>
    </row>
    <row r="827" spans="3:10" s="29" customFormat="1" ht="15">
      <c r="C827" s="155" t="s">
        <v>19</v>
      </c>
      <c r="D827" s="4" t="s">
        <v>259</v>
      </c>
      <c r="E827" s="79" t="s">
        <v>114</v>
      </c>
      <c r="F827" s="93" t="s">
        <v>76</v>
      </c>
      <c r="G827" s="2">
        <v>15</v>
      </c>
      <c r="H827" s="189"/>
      <c r="I827" s="3">
        <f>G827*H827</f>
        <v>0</v>
      </c>
      <c r="J827" s="151">
        <f>I827*1.21</f>
        <v>0</v>
      </c>
    </row>
    <row r="828" spans="3:10" s="29" customFormat="1" ht="15">
      <c r="C828" s="155" t="s">
        <v>39</v>
      </c>
      <c r="D828" s="4" t="s">
        <v>370</v>
      </c>
      <c r="E828" s="79" t="s">
        <v>114</v>
      </c>
      <c r="F828" s="93" t="s">
        <v>76</v>
      </c>
      <c r="G828" s="2">
        <v>15</v>
      </c>
      <c r="H828" s="189"/>
      <c r="I828" s="3">
        <f>G828*H828</f>
        <v>0</v>
      </c>
      <c r="J828" s="151">
        <f>I828*1.21</f>
        <v>0</v>
      </c>
    </row>
    <row r="829" spans="3:10" s="29" customFormat="1" ht="15">
      <c r="C829" s="155" t="s">
        <v>260</v>
      </c>
      <c r="D829" s="4" t="s">
        <v>261</v>
      </c>
      <c r="E829" s="79" t="s">
        <v>114</v>
      </c>
      <c r="F829" s="93" t="s">
        <v>2</v>
      </c>
      <c r="G829" s="2">
        <v>1</v>
      </c>
      <c r="H829" s="189"/>
      <c r="I829" s="3">
        <f>G829*H829</f>
        <v>0</v>
      </c>
      <c r="J829" s="151">
        <f>I829*1.21</f>
        <v>0</v>
      </c>
    </row>
    <row r="830" spans="3:10" s="29" customFormat="1" ht="30">
      <c r="C830" s="155" t="s">
        <v>21</v>
      </c>
      <c r="D830" s="4" t="s">
        <v>113</v>
      </c>
      <c r="E830" s="79" t="s">
        <v>114</v>
      </c>
      <c r="F830" s="93" t="s">
        <v>2</v>
      </c>
      <c r="G830" s="2">
        <v>1</v>
      </c>
      <c r="H830" s="189"/>
      <c r="I830" s="3">
        <f>G830*H830</f>
        <v>0</v>
      </c>
      <c r="J830" s="151">
        <f>I830*1.21</f>
        <v>0</v>
      </c>
    </row>
    <row r="831" spans="3:10" s="29" customFormat="1" ht="15">
      <c r="C831" s="127"/>
      <c r="D831" s="30"/>
      <c r="E831" s="83"/>
      <c r="F831" s="104"/>
      <c r="H831" s="169"/>
      <c r="I831" s="31"/>
      <c r="J831" s="31"/>
    </row>
    <row r="832" spans="3:10" s="2" customFormat="1" ht="15">
      <c r="C832" s="124" t="s">
        <v>25</v>
      </c>
      <c r="D832" s="16" t="s">
        <v>26</v>
      </c>
      <c r="E832" s="80"/>
      <c r="F832" s="105"/>
      <c r="G832" s="5"/>
      <c r="H832" s="169"/>
      <c r="I832" s="6">
        <f>SUM(I833:I834)</f>
        <v>0</v>
      </c>
      <c r="J832" s="6">
        <f>I832*1.21</f>
        <v>0</v>
      </c>
    </row>
    <row r="833" spans="3:10" s="2" customFormat="1" ht="15">
      <c r="C833" s="116" t="s">
        <v>33</v>
      </c>
      <c r="D833" s="4" t="s">
        <v>133</v>
      </c>
      <c r="E833" s="79" t="s">
        <v>114</v>
      </c>
      <c r="F833" s="93" t="s">
        <v>2</v>
      </c>
      <c r="G833" s="2">
        <v>1</v>
      </c>
      <c r="H833" s="189"/>
      <c r="I833" s="3">
        <f>G833*H833</f>
        <v>0</v>
      </c>
      <c r="J833" s="3">
        <f>I833*1.21</f>
        <v>0</v>
      </c>
    </row>
    <row r="834" spans="3:10" s="2" customFormat="1" ht="30">
      <c r="C834" s="116" t="s">
        <v>24</v>
      </c>
      <c r="D834" s="64" t="s">
        <v>113</v>
      </c>
      <c r="E834" s="79" t="s">
        <v>114</v>
      </c>
      <c r="F834" s="93" t="s">
        <v>2</v>
      </c>
      <c r="G834" s="2">
        <v>1</v>
      </c>
      <c r="H834" s="189"/>
      <c r="I834" s="3">
        <f>G834*H834</f>
        <v>0</v>
      </c>
      <c r="J834" s="3">
        <f>I834*1.21</f>
        <v>0</v>
      </c>
    </row>
    <row r="835" spans="2:10" s="2" customFormat="1" ht="15">
      <c r="B835" s="29"/>
      <c r="C835" s="127"/>
      <c r="D835" s="30"/>
      <c r="E835" s="83"/>
      <c r="F835" s="104"/>
      <c r="G835" s="29"/>
      <c r="H835" s="169"/>
      <c r="I835" s="29"/>
      <c r="J835" s="29"/>
    </row>
    <row r="836" spans="2:10" s="2" customFormat="1" ht="15">
      <c r="B836" s="29"/>
      <c r="C836" s="124" t="s">
        <v>29</v>
      </c>
      <c r="D836" s="16" t="s">
        <v>27</v>
      </c>
      <c r="E836" s="80"/>
      <c r="F836" s="105"/>
      <c r="G836" s="5"/>
      <c r="H836" s="169"/>
      <c r="I836" s="6">
        <f>SUM(I837:I838)</f>
        <v>0</v>
      </c>
      <c r="J836" s="6">
        <f>I836*1.21</f>
        <v>0</v>
      </c>
    </row>
    <row r="837" spans="2:10" s="2" customFormat="1" ht="15">
      <c r="B837" s="29"/>
      <c r="C837" s="116" t="s">
        <v>34</v>
      </c>
      <c r="D837" s="4" t="s">
        <v>157</v>
      </c>
      <c r="E837" s="79" t="s">
        <v>114</v>
      </c>
      <c r="F837" s="93" t="s">
        <v>2</v>
      </c>
      <c r="G837" s="2">
        <v>1</v>
      </c>
      <c r="H837" s="189"/>
      <c r="I837" s="3">
        <f>G837*H837</f>
        <v>0</v>
      </c>
      <c r="J837" s="3">
        <f>I837*1.21</f>
        <v>0</v>
      </c>
    </row>
    <row r="838" spans="2:10" s="2" customFormat="1" ht="30">
      <c r="B838" s="29"/>
      <c r="C838" s="116" t="s">
        <v>28</v>
      </c>
      <c r="D838" s="64" t="s">
        <v>113</v>
      </c>
      <c r="E838" s="79" t="s">
        <v>114</v>
      </c>
      <c r="F838" s="93" t="s">
        <v>2</v>
      </c>
      <c r="G838" s="2">
        <v>1</v>
      </c>
      <c r="H838" s="189"/>
      <c r="I838" s="3">
        <f>G838*H838</f>
        <v>0</v>
      </c>
      <c r="J838" s="3">
        <f>I838*1.21</f>
        <v>0</v>
      </c>
    </row>
    <row r="839" spans="2:10" s="23" customFormat="1" ht="15">
      <c r="B839" s="40"/>
      <c r="C839" s="128"/>
      <c r="D839" s="24"/>
      <c r="E839" s="82"/>
      <c r="F839" s="106"/>
      <c r="H839" s="171"/>
      <c r="I839" s="25"/>
      <c r="J839" s="25"/>
    </row>
    <row r="840" spans="2:10" s="2" customFormat="1" ht="15">
      <c r="B840" s="29"/>
      <c r="C840" s="116"/>
      <c r="D840" s="4"/>
      <c r="E840" s="73"/>
      <c r="F840" s="93"/>
      <c r="H840" s="169"/>
      <c r="I840" s="3"/>
      <c r="J840" s="3"/>
    </row>
    <row r="841" spans="2:10" s="2" customFormat="1" ht="17.25">
      <c r="B841" s="7" t="s">
        <v>107</v>
      </c>
      <c r="C841" s="153" t="s">
        <v>265</v>
      </c>
      <c r="D841" s="4" t="s">
        <v>32</v>
      </c>
      <c r="E841" s="73"/>
      <c r="F841" s="93" t="s">
        <v>9</v>
      </c>
      <c r="G841" s="2">
        <v>1</v>
      </c>
      <c r="H841" s="169">
        <f>I843+I850+I854</f>
        <v>0</v>
      </c>
      <c r="I841" s="6">
        <f>G841*H841</f>
        <v>0</v>
      </c>
      <c r="J841" s="6">
        <f>I841*1.21</f>
        <v>0</v>
      </c>
    </row>
    <row r="842" spans="2:10" s="29" customFormat="1" ht="17.25">
      <c r="B842" s="7"/>
      <c r="C842" s="118"/>
      <c r="D842" s="4"/>
      <c r="E842" s="73"/>
      <c r="F842" s="93"/>
      <c r="G842" s="2"/>
      <c r="H842" s="169"/>
      <c r="I842" s="2"/>
      <c r="J842" s="2"/>
    </row>
    <row r="843" spans="2:10" s="29" customFormat="1" ht="15">
      <c r="B843" s="2"/>
      <c r="C843" s="143" t="s">
        <v>22</v>
      </c>
      <c r="D843" s="144" t="s">
        <v>23</v>
      </c>
      <c r="E843" s="145"/>
      <c r="F843" s="146"/>
      <c r="G843" s="147"/>
      <c r="H843" s="169"/>
      <c r="I843" s="6">
        <f>SUM(I844:I848)</f>
        <v>0</v>
      </c>
      <c r="J843" s="6">
        <f aca="true" t="shared" si="82" ref="J843:J848">I843*1.21</f>
        <v>0</v>
      </c>
    </row>
    <row r="844" spans="2:10" s="29" customFormat="1" ht="15">
      <c r="B844" s="2"/>
      <c r="C844" s="155" t="s">
        <v>71</v>
      </c>
      <c r="D844" s="4" t="s">
        <v>367</v>
      </c>
      <c r="E844" s="79" t="s">
        <v>114</v>
      </c>
      <c r="F844" s="93" t="s">
        <v>76</v>
      </c>
      <c r="G844" s="2">
        <v>30</v>
      </c>
      <c r="H844" s="189"/>
      <c r="I844" s="3">
        <f>G844*H844</f>
        <v>0</v>
      </c>
      <c r="J844" s="3">
        <f t="shared" si="82"/>
        <v>0</v>
      </c>
    </row>
    <row r="845" spans="2:10" s="29" customFormat="1" ht="15">
      <c r="B845" s="2"/>
      <c r="C845" s="155" t="s">
        <v>71</v>
      </c>
      <c r="D845" s="4" t="s">
        <v>229</v>
      </c>
      <c r="E845" s="79" t="s">
        <v>114</v>
      </c>
      <c r="F845" s="93" t="s">
        <v>2</v>
      </c>
      <c r="G845" s="2">
        <v>1</v>
      </c>
      <c r="H845" s="189"/>
      <c r="I845" s="3">
        <f>G845*H845</f>
        <v>0</v>
      </c>
      <c r="J845" s="3">
        <f t="shared" si="82"/>
        <v>0</v>
      </c>
    </row>
    <row r="846" spans="2:10" s="29" customFormat="1" ht="15">
      <c r="B846" s="2"/>
      <c r="C846" s="155" t="s">
        <v>40</v>
      </c>
      <c r="D846" s="4" t="s">
        <v>368</v>
      </c>
      <c r="E846" s="79" t="s">
        <v>114</v>
      </c>
      <c r="F846" s="93" t="s">
        <v>9</v>
      </c>
      <c r="G846" s="2">
        <v>1000</v>
      </c>
      <c r="H846" s="189"/>
      <c r="I846" s="3">
        <f>G846*H846</f>
        <v>0</v>
      </c>
      <c r="J846" s="3">
        <f t="shared" si="82"/>
        <v>0</v>
      </c>
    </row>
    <row r="847" spans="2:10" s="29" customFormat="1" ht="15">
      <c r="B847" s="2"/>
      <c r="C847" s="155" t="s">
        <v>40</v>
      </c>
      <c r="D847" s="4" t="s">
        <v>369</v>
      </c>
      <c r="E847" s="79" t="s">
        <v>114</v>
      </c>
      <c r="F847" s="93" t="s">
        <v>9</v>
      </c>
      <c r="G847" s="2">
        <v>1000</v>
      </c>
      <c r="H847" s="189"/>
      <c r="I847" s="3">
        <f>G847*H847</f>
        <v>0</v>
      </c>
      <c r="J847" s="3">
        <f t="shared" si="82"/>
        <v>0</v>
      </c>
    </row>
    <row r="848" spans="2:10" s="29" customFormat="1" ht="30">
      <c r="B848" s="2"/>
      <c r="C848" s="155" t="s">
        <v>21</v>
      </c>
      <c r="D848" s="4" t="s">
        <v>113</v>
      </c>
      <c r="E848" s="79" t="s">
        <v>114</v>
      </c>
      <c r="F848" s="93" t="s">
        <v>2</v>
      </c>
      <c r="G848" s="2">
        <v>1</v>
      </c>
      <c r="H848" s="189"/>
      <c r="I848" s="3">
        <f>G848*H848</f>
        <v>0</v>
      </c>
      <c r="J848" s="3">
        <f t="shared" si="82"/>
        <v>0</v>
      </c>
    </row>
    <row r="849" spans="2:10" s="29" customFormat="1" ht="15">
      <c r="B849" s="2"/>
      <c r="C849" s="132"/>
      <c r="D849" s="36"/>
      <c r="E849" s="79"/>
      <c r="F849" s="111"/>
      <c r="G849" s="36"/>
      <c r="H849" s="169"/>
      <c r="I849" s="36"/>
      <c r="J849" s="37"/>
    </row>
    <row r="850" spans="3:10" s="2" customFormat="1" ht="15">
      <c r="C850" s="124" t="s">
        <v>25</v>
      </c>
      <c r="D850" s="16" t="s">
        <v>26</v>
      </c>
      <c r="E850" s="80"/>
      <c r="F850" s="105"/>
      <c r="G850" s="5"/>
      <c r="H850" s="169"/>
      <c r="I850" s="6">
        <f>SUM(I851:I852)</f>
        <v>0</v>
      </c>
      <c r="J850" s="6">
        <f>I850*1.21</f>
        <v>0</v>
      </c>
    </row>
    <row r="851" spans="3:10" s="2" customFormat="1" ht="15">
      <c r="C851" s="116" t="s">
        <v>33</v>
      </c>
      <c r="D851" s="4" t="s">
        <v>133</v>
      </c>
      <c r="E851" s="79" t="s">
        <v>114</v>
      </c>
      <c r="F851" s="93" t="s">
        <v>2</v>
      </c>
      <c r="G851" s="2">
        <v>1</v>
      </c>
      <c r="H851" s="189"/>
      <c r="I851" s="3">
        <f>G851*H851</f>
        <v>0</v>
      </c>
      <c r="J851" s="3">
        <f>I851*1.21</f>
        <v>0</v>
      </c>
    </row>
    <row r="852" spans="3:10" s="2" customFormat="1" ht="30">
      <c r="C852" s="116" t="s">
        <v>24</v>
      </c>
      <c r="D852" s="64" t="s">
        <v>113</v>
      </c>
      <c r="E852" s="79" t="s">
        <v>114</v>
      </c>
      <c r="F852" s="93" t="s">
        <v>2</v>
      </c>
      <c r="G852" s="2">
        <v>1</v>
      </c>
      <c r="H852" s="189"/>
      <c r="I852" s="3">
        <f>G852*H852</f>
        <v>0</v>
      </c>
      <c r="J852" s="3">
        <f>I852*1.21</f>
        <v>0</v>
      </c>
    </row>
    <row r="853" spans="3:8" s="2" customFormat="1" ht="15">
      <c r="C853" s="116"/>
      <c r="D853" s="4"/>
      <c r="E853" s="73"/>
      <c r="F853" s="93"/>
      <c r="H853" s="169"/>
    </row>
    <row r="854" spans="3:10" s="2" customFormat="1" ht="15">
      <c r="C854" s="124" t="s">
        <v>29</v>
      </c>
      <c r="D854" s="16" t="s">
        <v>27</v>
      </c>
      <c r="E854" s="80"/>
      <c r="F854" s="105"/>
      <c r="G854" s="5"/>
      <c r="H854" s="169"/>
      <c r="I854" s="6">
        <f>SUM(I855:I856)</f>
        <v>0</v>
      </c>
      <c r="J854" s="6">
        <f>I854*1.21</f>
        <v>0</v>
      </c>
    </row>
    <row r="855" spans="3:10" s="2" customFormat="1" ht="15">
      <c r="C855" s="116" t="s">
        <v>34</v>
      </c>
      <c r="D855" s="4" t="s">
        <v>217</v>
      </c>
      <c r="E855" s="79" t="s">
        <v>114</v>
      </c>
      <c r="F855" s="93" t="s">
        <v>2</v>
      </c>
      <c r="G855" s="2">
        <v>1</v>
      </c>
      <c r="H855" s="189"/>
      <c r="I855" s="3">
        <f>G855*H855</f>
        <v>0</v>
      </c>
      <c r="J855" s="3">
        <f>I855*1.21</f>
        <v>0</v>
      </c>
    </row>
    <row r="856" spans="3:10" s="2" customFormat="1" ht="30">
      <c r="C856" s="116" t="s">
        <v>28</v>
      </c>
      <c r="D856" s="64" t="s">
        <v>113</v>
      </c>
      <c r="E856" s="79" t="s">
        <v>114</v>
      </c>
      <c r="F856" s="93" t="s">
        <v>2</v>
      </c>
      <c r="G856" s="2">
        <v>1</v>
      </c>
      <c r="H856" s="189"/>
      <c r="I856" s="3">
        <f>G856*H856</f>
        <v>0</v>
      </c>
      <c r="J856" s="3">
        <f>I856*1.21</f>
        <v>0</v>
      </c>
    </row>
    <row r="857" spans="3:10" s="23" customFormat="1" ht="15">
      <c r="C857" s="128"/>
      <c r="D857" s="24"/>
      <c r="E857" s="82"/>
      <c r="F857" s="106"/>
      <c r="H857" s="171"/>
      <c r="I857" s="25"/>
      <c r="J857" s="25"/>
    </row>
    <row r="858" spans="3:10" s="50" customFormat="1" ht="15">
      <c r="C858" s="140"/>
      <c r="D858" s="51"/>
      <c r="E858" s="89"/>
      <c r="F858" s="114"/>
      <c r="H858" s="172"/>
      <c r="I858" s="52"/>
      <c r="J858" s="52"/>
    </row>
    <row r="859" spans="2:10" s="2" customFormat="1" ht="17.25">
      <c r="B859" s="7" t="s">
        <v>108</v>
      </c>
      <c r="C859" s="153" t="s">
        <v>264</v>
      </c>
      <c r="D859" s="4" t="s">
        <v>32</v>
      </c>
      <c r="E859" s="73"/>
      <c r="F859" s="93" t="s">
        <v>9</v>
      </c>
      <c r="G859" s="2">
        <v>1</v>
      </c>
      <c r="H859" s="169">
        <f>I861+I867+I873</f>
        <v>0</v>
      </c>
      <c r="I859" s="6">
        <f>G859*H859</f>
        <v>0</v>
      </c>
      <c r="J859" s="6">
        <f>I859*1.21</f>
        <v>0</v>
      </c>
    </row>
    <row r="860" spans="2:10" s="29" customFormat="1" ht="17.25">
      <c r="B860" s="7"/>
      <c r="C860" s="118"/>
      <c r="D860" s="4"/>
      <c r="E860" s="73"/>
      <c r="F860" s="93"/>
      <c r="G860" s="2"/>
      <c r="H860" s="169"/>
      <c r="I860" s="2"/>
      <c r="J860" s="2"/>
    </row>
    <row r="861" spans="2:10" s="29" customFormat="1" ht="15">
      <c r="B861" s="2"/>
      <c r="C861" s="143" t="s">
        <v>22</v>
      </c>
      <c r="D861" s="144" t="s">
        <v>23</v>
      </c>
      <c r="E861" s="145"/>
      <c r="F861" s="146"/>
      <c r="G861" s="147"/>
      <c r="H861" s="169"/>
      <c r="I861" s="6">
        <f>SUM(I862:I865)</f>
        <v>0</v>
      </c>
      <c r="J861" s="6">
        <f>I861*1.21</f>
        <v>0</v>
      </c>
    </row>
    <row r="862" spans="2:10" s="29" customFormat="1" ht="15">
      <c r="B862" s="2"/>
      <c r="C862" s="155" t="s">
        <v>71</v>
      </c>
      <c r="D862" s="4" t="s">
        <v>364</v>
      </c>
      <c r="E862" s="79" t="s">
        <v>114</v>
      </c>
      <c r="F862" s="93" t="s">
        <v>76</v>
      </c>
      <c r="G862" s="2">
        <v>20</v>
      </c>
      <c r="H862" s="189"/>
      <c r="I862" s="3">
        <f>G862*H862</f>
        <v>0</v>
      </c>
      <c r="J862" s="3">
        <f>I862*1.21</f>
        <v>0</v>
      </c>
    </row>
    <row r="863" spans="2:10" s="29" customFormat="1" ht="15">
      <c r="B863" s="2"/>
      <c r="C863" s="155" t="s">
        <v>71</v>
      </c>
      <c r="D863" s="4" t="s">
        <v>229</v>
      </c>
      <c r="E863" s="79" t="s">
        <v>114</v>
      </c>
      <c r="F863" s="93" t="s">
        <v>2</v>
      </c>
      <c r="G863" s="2">
        <v>1</v>
      </c>
      <c r="H863" s="189"/>
      <c r="I863" s="3">
        <f>G863*H863</f>
        <v>0</v>
      </c>
      <c r="J863" s="3">
        <f>I863*1.21</f>
        <v>0</v>
      </c>
    </row>
    <row r="864" spans="2:10" s="29" customFormat="1" ht="30">
      <c r="B864" s="2"/>
      <c r="C864" s="155" t="s">
        <v>40</v>
      </c>
      <c r="D864" s="4" t="s">
        <v>365</v>
      </c>
      <c r="E864" s="79" t="s">
        <v>114</v>
      </c>
      <c r="F864" s="93" t="s">
        <v>9</v>
      </c>
      <c r="G864" s="2">
        <v>40</v>
      </c>
      <c r="H864" s="189"/>
      <c r="I864" s="3">
        <f>G864*H864</f>
        <v>0</v>
      </c>
      <c r="J864" s="3">
        <f>I864*1.21</f>
        <v>0</v>
      </c>
    </row>
    <row r="865" spans="2:10" s="29" customFormat="1" ht="30">
      <c r="B865" s="2"/>
      <c r="C865" s="155" t="s">
        <v>21</v>
      </c>
      <c r="D865" s="4" t="s">
        <v>113</v>
      </c>
      <c r="E865" s="79" t="s">
        <v>114</v>
      </c>
      <c r="F865" s="93" t="s">
        <v>2</v>
      </c>
      <c r="G865" s="2">
        <v>1</v>
      </c>
      <c r="H865" s="189"/>
      <c r="I865" s="3">
        <f>G865*H865</f>
        <v>0</v>
      </c>
      <c r="J865" s="3">
        <f>I865*1.21</f>
        <v>0</v>
      </c>
    </row>
    <row r="866" spans="2:10" s="29" customFormat="1" ht="15">
      <c r="B866" s="2"/>
      <c r="C866" s="127"/>
      <c r="D866" s="30"/>
      <c r="E866" s="83"/>
      <c r="F866" s="104"/>
      <c r="H866" s="169"/>
      <c r="I866" s="31"/>
      <c r="J866" s="31"/>
    </row>
    <row r="867" spans="3:10" s="2" customFormat="1" ht="15">
      <c r="C867" s="124" t="s">
        <v>25</v>
      </c>
      <c r="D867" s="16" t="s">
        <v>26</v>
      </c>
      <c r="E867" s="80"/>
      <c r="F867" s="105"/>
      <c r="G867" s="5"/>
      <c r="H867" s="169"/>
      <c r="I867" s="6">
        <f>SUM(I868:I871)</f>
        <v>0</v>
      </c>
      <c r="J867" s="6">
        <f>I867*1.21</f>
        <v>0</v>
      </c>
    </row>
    <row r="868" spans="3:10" s="57" customFormat="1" ht="15">
      <c r="C868" s="121" t="s">
        <v>33</v>
      </c>
      <c r="D868" s="64" t="s">
        <v>366</v>
      </c>
      <c r="E868" s="79" t="s">
        <v>114</v>
      </c>
      <c r="F868" s="98" t="s">
        <v>2</v>
      </c>
      <c r="G868" s="57">
        <v>1</v>
      </c>
      <c r="H868" s="189"/>
      <c r="I868" s="65">
        <f>G868*H868</f>
        <v>0</v>
      </c>
      <c r="J868" s="65">
        <f>I868*1.21</f>
        <v>0</v>
      </c>
    </row>
    <row r="869" spans="3:10" s="57" customFormat="1" ht="15">
      <c r="C869" s="121" t="s">
        <v>33</v>
      </c>
      <c r="D869" s="64" t="s">
        <v>140</v>
      </c>
      <c r="E869" s="79" t="s">
        <v>114</v>
      </c>
      <c r="F869" s="98" t="s">
        <v>2</v>
      </c>
      <c r="G869" s="57">
        <v>1</v>
      </c>
      <c r="H869" s="189"/>
      <c r="I869" s="65">
        <f>G869*H869</f>
        <v>0</v>
      </c>
      <c r="J869" s="65">
        <f>I869*1.21</f>
        <v>0</v>
      </c>
    </row>
    <row r="870" spans="3:10" s="57" customFormat="1" ht="15">
      <c r="C870" s="121" t="s">
        <v>33</v>
      </c>
      <c r="D870" s="64" t="s">
        <v>430</v>
      </c>
      <c r="E870" s="79" t="s">
        <v>114</v>
      </c>
      <c r="F870" s="98" t="s">
        <v>2</v>
      </c>
      <c r="G870" s="57">
        <v>1</v>
      </c>
      <c r="H870" s="189"/>
      <c r="I870" s="65">
        <f>G870*H870</f>
        <v>0</v>
      </c>
      <c r="J870" s="65">
        <f>I870*1.21</f>
        <v>0</v>
      </c>
    </row>
    <row r="871" spans="3:10" s="2" customFormat="1" ht="30">
      <c r="C871" s="116" t="s">
        <v>24</v>
      </c>
      <c r="D871" s="64" t="s">
        <v>113</v>
      </c>
      <c r="E871" s="79" t="s">
        <v>114</v>
      </c>
      <c r="F871" s="93" t="s">
        <v>2</v>
      </c>
      <c r="G871" s="2">
        <v>1</v>
      </c>
      <c r="H871" s="189"/>
      <c r="I871" s="3">
        <f>G871*H871</f>
        <v>0</v>
      </c>
      <c r="J871" s="3">
        <f>I871*1.21</f>
        <v>0</v>
      </c>
    </row>
    <row r="872" spans="3:8" s="2" customFormat="1" ht="15">
      <c r="C872" s="116"/>
      <c r="D872" s="4"/>
      <c r="E872" s="73"/>
      <c r="F872" s="93"/>
      <c r="H872" s="169"/>
    </row>
    <row r="873" spans="3:10" s="2" customFormat="1" ht="15">
      <c r="C873" s="124" t="s">
        <v>29</v>
      </c>
      <c r="D873" s="16" t="s">
        <v>27</v>
      </c>
      <c r="E873" s="80"/>
      <c r="F873" s="105"/>
      <c r="G873" s="5"/>
      <c r="H873" s="169"/>
      <c r="I873" s="6">
        <f>SUM(I874:I875)</f>
        <v>0</v>
      </c>
      <c r="J873" s="6">
        <f>I873*1.21</f>
        <v>0</v>
      </c>
    </row>
    <row r="874" spans="3:10" s="2" customFormat="1" ht="15">
      <c r="C874" s="116" t="s">
        <v>34</v>
      </c>
      <c r="D874" s="4" t="s">
        <v>157</v>
      </c>
      <c r="E874" s="79" t="s">
        <v>114</v>
      </c>
      <c r="F874" s="93" t="s">
        <v>2</v>
      </c>
      <c r="G874" s="2">
        <v>1</v>
      </c>
      <c r="H874" s="189"/>
      <c r="I874" s="3">
        <f>G874*H874</f>
        <v>0</v>
      </c>
      <c r="J874" s="3">
        <f>I874*1.21</f>
        <v>0</v>
      </c>
    </row>
    <row r="875" spans="3:10" s="2" customFormat="1" ht="30">
      <c r="C875" s="116" t="s">
        <v>28</v>
      </c>
      <c r="D875" s="64" t="s">
        <v>113</v>
      </c>
      <c r="E875" s="79" t="s">
        <v>114</v>
      </c>
      <c r="F875" s="93" t="s">
        <v>2</v>
      </c>
      <c r="G875" s="2">
        <v>1</v>
      </c>
      <c r="H875" s="189"/>
      <c r="I875" s="3">
        <f>G875*H875</f>
        <v>0</v>
      </c>
      <c r="J875" s="3">
        <f>I875*1.21</f>
        <v>0</v>
      </c>
    </row>
    <row r="876" spans="3:10" s="23" customFormat="1" ht="15">
      <c r="C876" s="128"/>
      <c r="D876" s="24"/>
      <c r="E876" s="82"/>
      <c r="F876" s="106"/>
      <c r="H876" s="171"/>
      <c r="I876" s="25"/>
      <c r="J876" s="25"/>
    </row>
    <row r="877" spans="3:10" s="2" customFormat="1" ht="15">
      <c r="C877" s="116"/>
      <c r="D877" s="4"/>
      <c r="E877" s="73"/>
      <c r="F877" s="93"/>
      <c r="H877" s="169"/>
      <c r="I877" s="3"/>
      <c r="J877" s="3"/>
    </row>
    <row r="878" spans="2:10" s="2" customFormat="1" ht="17.25">
      <c r="B878" s="7" t="s">
        <v>109</v>
      </c>
      <c r="C878" s="153" t="s">
        <v>263</v>
      </c>
      <c r="D878" s="4" t="s">
        <v>32</v>
      </c>
      <c r="E878" s="73"/>
      <c r="F878" s="93" t="s">
        <v>9</v>
      </c>
      <c r="G878" s="2">
        <v>1</v>
      </c>
      <c r="H878" s="169">
        <f>I880+I885+I889</f>
        <v>0</v>
      </c>
      <c r="I878" s="6">
        <f>G878*H878</f>
        <v>0</v>
      </c>
      <c r="J878" s="6">
        <f>I878*1.21</f>
        <v>0</v>
      </c>
    </row>
    <row r="879" spans="2:10" s="29" customFormat="1" ht="17.25">
      <c r="B879" s="7"/>
      <c r="C879" s="118"/>
      <c r="D879" s="4"/>
      <c r="E879" s="73"/>
      <c r="F879" s="93"/>
      <c r="G879" s="2"/>
      <c r="H879" s="169"/>
      <c r="I879" s="2"/>
      <c r="J879" s="2"/>
    </row>
    <row r="880" spans="2:10" s="29" customFormat="1" ht="15">
      <c r="B880" s="2"/>
      <c r="C880" s="143" t="s">
        <v>22</v>
      </c>
      <c r="D880" s="144" t="s">
        <v>23</v>
      </c>
      <c r="E880" s="145"/>
      <c r="F880" s="146"/>
      <c r="G880" s="147"/>
      <c r="H880" s="169"/>
      <c r="I880" s="6">
        <f>SUM(I881:I883)</f>
        <v>0</v>
      </c>
      <c r="J880" s="6">
        <f>I880*1.21</f>
        <v>0</v>
      </c>
    </row>
    <row r="881" spans="2:10" s="29" customFormat="1" ht="15">
      <c r="B881" s="2"/>
      <c r="C881" s="155" t="s">
        <v>71</v>
      </c>
      <c r="D881" s="4" t="s">
        <v>262</v>
      </c>
      <c r="E881" s="79" t="s">
        <v>114</v>
      </c>
      <c r="F881" s="93" t="s">
        <v>2</v>
      </c>
      <c r="G881" s="2">
        <v>1</v>
      </c>
      <c r="H881" s="189"/>
      <c r="I881" s="3">
        <f>G881*H881</f>
        <v>0</v>
      </c>
      <c r="J881" s="3">
        <f>I881*1.21</f>
        <v>0</v>
      </c>
    </row>
    <row r="882" spans="2:10" s="29" customFormat="1" ht="15">
      <c r="B882" s="2"/>
      <c r="C882" s="155" t="s">
        <v>40</v>
      </c>
      <c r="D882" s="4" t="s">
        <v>363</v>
      </c>
      <c r="E882" s="79" t="s">
        <v>114</v>
      </c>
      <c r="F882" s="93" t="s">
        <v>9</v>
      </c>
      <c r="G882" s="2">
        <v>3000</v>
      </c>
      <c r="H882" s="189"/>
      <c r="I882" s="3">
        <f>G882*H882</f>
        <v>0</v>
      </c>
      <c r="J882" s="3">
        <f>I882*1.21</f>
        <v>0</v>
      </c>
    </row>
    <row r="883" spans="2:10" s="29" customFormat="1" ht="30">
      <c r="B883" s="2"/>
      <c r="C883" s="155" t="s">
        <v>21</v>
      </c>
      <c r="D883" s="4" t="s">
        <v>113</v>
      </c>
      <c r="E883" s="79" t="s">
        <v>114</v>
      </c>
      <c r="F883" s="93" t="s">
        <v>2</v>
      </c>
      <c r="G883" s="2">
        <v>1</v>
      </c>
      <c r="H883" s="189"/>
      <c r="I883" s="3">
        <f>G883*H883</f>
        <v>0</v>
      </c>
      <c r="J883" s="3">
        <f>I883*1.21</f>
        <v>0</v>
      </c>
    </row>
    <row r="884" spans="2:10" s="29" customFormat="1" ht="15">
      <c r="B884" s="2"/>
      <c r="C884" s="127"/>
      <c r="D884" s="30"/>
      <c r="E884" s="83"/>
      <c r="F884" s="104"/>
      <c r="H884" s="169"/>
      <c r="I884" s="31"/>
      <c r="J884" s="31"/>
    </row>
    <row r="885" spans="3:10" s="2" customFormat="1" ht="15">
      <c r="C885" s="124" t="s">
        <v>25</v>
      </c>
      <c r="D885" s="16" t="s">
        <v>26</v>
      </c>
      <c r="E885" s="80"/>
      <c r="F885" s="105"/>
      <c r="G885" s="5"/>
      <c r="H885" s="169"/>
      <c r="I885" s="6">
        <f>SUM(I886:I887)</f>
        <v>0</v>
      </c>
      <c r="J885" s="6">
        <f>I885*1.21</f>
        <v>0</v>
      </c>
    </row>
    <row r="886" spans="3:10" s="57" customFormat="1" ht="15">
      <c r="C886" s="121" t="s">
        <v>33</v>
      </c>
      <c r="D886" s="64" t="s">
        <v>335</v>
      </c>
      <c r="E886" s="79" t="s">
        <v>114</v>
      </c>
      <c r="F886" s="98" t="s">
        <v>2</v>
      </c>
      <c r="G886" s="57">
        <v>1</v>
      </c>
      <c r="H886" s="189"/>
      <c r="I886" s="65">
        <f>G886*H886</f>
        <v>0</v>
      </c>
      <c r="J886" s="65">
        <f>I886*1.21</f>
        <v>0</v>
      </c>
    </row>
    <row r="887" spans="3:10" s="57" customFormat="1" ht="30">
      <c r="C887" s="116" t="s">
        <v>24</v>
      </c>
      <c r="D887" s="64" t="s">
        <v>113</v>
      </c>
      <c r="E887" s="79" t="s">
        <v>114</v>
      </c>
      <c r="F887" s="93" t="s">
        <v>2</v>
      </c>
      <c r="G887" s="2">
        <v>1</v>
      </c>
      <c r="H887" s="189"/>
      <c r="I887" s="3">
        <f>G887*H887</f>
        <v>0</v>
      </c>
      <c r="J887" s="3">
        <f>I887*1.21</f>
        <v>0</v>
      </c>
    </row>
    <row r="888" spans="3:8" s="2" customFormat="1" ht="15">
      <c r="C888" s="116"/>
      <c r="D888" s="4"/>
      <c r="E888" s="73"/>
      <c r="F888" s="93"/>
      <c r="H888" s="169"/>
    </row>
    <row r="889" spans="3:10" s="2" customFormat="1" ht="15">
      <c r="C889" s="124" t="s">
        <v>29</v>
      </c>
      <c r="D889" s="16" t="s">
        <v>27</v>
      </c>
      <c r="E889" s="80"/>
      <c r="F889" s="105"/>
      <c r="G889" s="5"/>
      <c r="H889" s="169"/>
      <c r="I889" s="6">
        <f>SUM(I890:I891)</f>
        <v>0</v>
      </c>
      <c r="J889" s="6">
        <f>I889*1.21</f>
        <v>0</v>
      </c>
    </row>
    <row r="890" spans="3:10" s="2" customFormat="1" ht="15">
      <c r="C890" s="116" t="s">
        <v>34</v>
      </c>
      <c r="D890" s="4" t="s">
        <v>157</v>
      </c>
      <c r="E890" s="79" t="s">
        <v>114</v>
      </c>
      <c r="F890" s="93" t="s">
        <v>2</v>
      </c>
      <c r="G890" s="2">
        <v>1</v>
      </c>
      <c r="H890" s="189"/>
      <c r="I890" s="3">
        <f>G890*H890</f>
        <v>0</v>
      </c>
      <c r="J890" s="3">
        <f>I890*1.21</f>
        <v>0</v>
      </c>
    </row>
    <row r="891" spans="3:10" s="2" customFormat="1" ht="30">
      <c r="C891" s="116" t="s">
        <v>28</v>
      </c>
      <c r="D891" s="64" t="s">
        <v>113</v>
      </c>
      <c r="E891" s="79" t="s">
        <v>114</v>
      </c>
      <c r="F891" s="93" t="s">
        <v>2</v>
      </c>
      <c r="G891" s="2">
        <v>1</v>
      </c>
      <c r="H891" s="189"/>
      <c r="I891" s="3">
        <f>G891*H891</f>
        <v>0</v>
      </c>
      <c r="J891" s="3">
        <f>I891*1.21</f>
        <v>0</v>
      </c>
    </row>
    <row r="892" spans="3:10" s="23" customFormat="1" ht="15">
      <c r="C892" s="128"/>
      <c r="D892" s="24"/>
      <c r="E892" s="82"/>
      <c r="F892" s="106"/>
      <c r="H892" s="171"/>
      <c r="I892" s="25"/>
      <c r="J892" s="25"/>
    </row>
    <row r="893" spans="3:10" s="2" customFormat="1" ht="15">
      <c r="C893" s="116"/>
      <c r="D893" s="4"/>
      <c r="E893" s="73"/>
      <c r="F893" s="93"/>
      <c r="H893" s="169"/>
      <c r="I893" s="3"/>
      <c r="J893" s="3"/>
    </row>
    <row r="894" spans="2:10" s="2" customFormat="1" ht="17.25">
      <c r="B894" s="62" t="s">
        <v>111</v>
      </c>
      <c r="C894" s="118" t="s">
        <v>112</v>
      </c>
      <c r="D894" s="4" t="s">
        <v>32</v>
      </c>
      <c r="E894" s="73"/>
      <c r="F894" s="93" t="s">
        <v>9</v>
      </c>
      <c r="G894" s="2">
        <v>1</v>
      </c>
      <c r="H894" s="169">
        <f>I896+I906</f>
        <v>0</v>
      </c>
      <c r="I894" s="6">
        <f>G894*H894</f>
        <v>0</v>
      </c>
      <c r="J894" s="6">
        <f>I894*1.21</f>
        <v>0</v>
      </c>
    </row>
    <row r="895" spans="3:10" s="2" customFormat="1" ht="15">
      <c r="C895" s="116"/>
      <c r="D895" s="4"/>
      <c r="E895" s="73"/>
      <c r="F895" s="93"/>
      <c r="H895" s="169"/>
      <c r="I895" s="3"/>
      <c r="J895" s="3"/>
    </row>
    <row r="896" spans="3:12" s="2" customFormat="1" ht="15">
      <c r="C896" s="124" t="s">
        <v>14</v>
      </c>
      <c r="D896" s="16" t="s">
        <v>59</v>
      </c>
      <c r="E896" s="80"/>
      <c r="F896" s="105"/>
      <c r="G896" s="5"/>
      <c r="H896" s="169"/>
      <c r="I896" s="6">
        <f>SUM(I897:I904)</f>
        <v>0</v>
      </c>
      <c r="J896" s="6">
        <f>I896*1.21</f>
        <v>0</v>
      </c>
      <c r="L896" s="3"/>
    </row>
    <row r="897" spans="3:10" s="2" customFormat="1" ht="15">
      <c r="C897" s="116" t="s">
        <v>58</v>
      </c>
      <c r="D897" s="4" t="s">
        <v>219</v>
      </c>
      <c r="E897" s="79" t="s">
        <v>312</v>
      </c>
      <c r="F897" s="93" t="s">
        <v>9</v>
      </c>
      <c r="G897" s="2">
        <v>1</v>
      </c>
      <c r="H897" s="189"/>
      <c r="I897" s="3">
        <f aca="true" t="shared" si="83" ref="I897:I904">G897*H897</f>
        <v>0</v>
      </c>
      <c r="J897" s="3">
        <f aca="true" t="shared" si="84" ref="J897:J904">I897*1.21</f>
        <v>0</v>
      </c>
    </row>
    <row r="898" spans="3:10" s="2" customFormat="1" ht="15">
      <c r="C898" s="116" t="s">
        <v>10</v>
      </c>
      <c r="D898" s="4" t="s">
        <v>220</v>
      </c>
      <c r="E898" s="79" t="s">
        <v>312</v>
      </c>
      <c r="F898" s="93" t="s">
        <v>9</v>
      </c>
      <c r="G898" s="2">
        <v>1</v>
      </c>
      <c r="H898" s="189"/>
      <c r="I898" s="3">
        <f t="shared" si="83"/>
        <v>0</v>
      </c>
      <c r="J898" s="3">
        <f t="shared" si="84"/>
        <v>0</v>
      </c>
    </row>
    <row r="899" spans="3:10" s="2" customFormat="1" ht="15">
      <c r="C899" s="116" t="s">
        <v>11</v>
      </c>
      <c r="D899" s="4" t="s">
        <v>221</v>
      </c>
      <c r="E899" s="79" t="s">
        <v>312</v>
      </c>
      <c r="F899" s="93" t="s">
        <v>9</v>
      </c>
      <c r="G899" s="2">
        <v>1</v>
      </c>
      <c r="H899" s="189"/>
      <c r="I899" s="3">
        <f t="shared" si="83"/>
        <v>0</v>
      </c>
      <c r="J899" s="3">
        <f t="shared" si="84"/>
        <v>0</v>
      </c>
    </row>
    <row r="900" spans="3:10" s="2" customFormat="1" ht="15">
      <c r="C900" s="116" t="s">
        <v>11</v>
      </c>
      <c r="D900" s="4" t="s">
        <v>222</v>
      </c>
      <c r="E900" s="79" t="s">
        <v>312</v>
      </c>
      <c r="F900" s="93" t="s">
        <v>9</v>
      </c>
      <c r="G900" s="2">
        <v>1</v>
      </c>
      <c r="H900" s="189"/>
      <c r="I900" s="3">
        <f t="shared" si="83"/>
        <v>0</v>
      </c>
      <c r="J900" s="3">
        <f t="shared" si="84"/>
        <v>0</v>
      </c>
    </row>
    <row r="901" spans="3:10" s="2" customFormat="1" ht="15">
      <c r="C901" s="116" t="s">
        <v>11</v>
      </c>
      <c r="D901" s="4" t="s">
        <v>223</v>
      </c>
      <c r="E901" s="79" t="s">
        <v>312</v>
      </c>
      <c r="F901" s="93" t="s">
        <v>9</v>
      </c>
      <c r="G901" s="2">
        <v>1</v>
      </c>
      <c r="H901" s="189"/>
      <c r="I901" s="3">
        <f t="shared" si="83"/>
        <v>0</v>
      </c>
      <c r="J901" s="3">
        <f t="shared" si="84"/>
        <v>0</v>
      </c>
    </row>
    <row r="902" spans="3:10" s="2" customFormat="1" ht="15">
      <c r="C902" s="116" t="s">
        <v>11</v>
      </c>
      <c r="D902" s="4" t="s">
        <v>224</v>
      </c>
      <c r="E902" s="79" t="s">
        <v>312</v>
      </c>
      <c r="F902" s="93" t="s">
        <v>9</v>
      </c>
      <c r="G902" s="2">
        <v>1</v>
      </c>
      <c r="H902" s="189"/>
      <c r="I902" s="3">
        <f t="shared" si="83"/>
        <v>0</v>
      </c>
      <c r="J902" s="3">
        <f t="shared" si="84"/>
        <v>0</v>
      </c>
    </row>
    <row r="903" spans="3:10" s="2" customFormat="1" ht="15">
      <c r="C903" s="116" t="s">
        <v>13</v>
      </c>
      <c r="D903" s="4" t="s">
        <v>225</v>
      </c>
      <c r="E903" s="79" t="s">
        <v>312</v>
      </c>
      <c r="F903" s="93" t="s">
        <v>9</v>
      </c>
      <c r="G903" s="2">
        <v>1</v>
      </c>
      <c r="H903" s="189"/>
      <c r="I903" s="3">
        <f t="shared" si="83"/>
        <v>0</v>
      </c>
      <c r="J903" s="3">
        <f t="shared" si="84"/>
        <v>0</v>
      </c>
    </row>
    <row r="904" spans="3:10" s="2" customFormat="1" ht="30">
      <c r="C904" s="116" t="s">
        <v>13</v>
      </c>
      <c r="D904" s="64" t="s">
        <v>226</v>
      </c>
      <c r="E904" s="79" t="s">
        <v>312</v>
      </c>
      <c r="F904" s="93" t="s">
        <v>9</v>
      </c>
      <c r="G904" s="2">
        <v>1</v>
      </c>
      <c r="H904" s="189"/>
      <c r="I904" s="3">
        <f t="shared" si="83"/>
        <v>0</v>
      </c>
      <c r="J904" s="3">
        <f t="shared" si="84"/>
        <v>0</v>
      </c>
    </row>
    <row r="905" spans="3:10" s="2" customFormat="1" ht="15">
      <c r="C905" s="127"/>
      <c r="D905" s="70"/>
      <c r="E905" s="81"/>
      <c r="F905" s="104"/>
      <c r="G905" s="29"/>
      <c r="H905" s="169"/>
      <c r="I905" s="31"/>
      <c r="J905" s="31"/>
    </row>
    <row r="906" spans="3:10" s="2" customFormat="1" ht="15">
      <c r="C906" s="124" t="s">
        <v>29</v>
      </c>
      <c r="D906" s="16" t="s">
        <v>27</v>
      </c>
      <c r="E906" s="80"/>
      <c r="F906" s="105"/>
      <c r="G906" s="5"/>
      <c r="H906" s="169"/>
      <c r="I906" s="6">
        <f>SUM(I907:I908)</f>
        <v>0</v>
      </c>
      <c r="J906" s="6">
        <f>I906*1.21</f>
        <v>0</v>
      </c>
    </row>
    <row r="907" spans="3:10" s="2" customFormat="1" ht="15">
      <c r="C907" s="116" t="s">
        <v>34</v>
      </c>
      <c r="D907" s="4" t="s">
        <v>157</v>
      </c>
      <c r="E907" s="79" t="s">
        <v>312</v>
      </c>
      <c r="F907" s="93" t="s">
        <v>2</v>
      </c>
      <c r="G907" s="2">
        <v>1</v>
      </c>
      <c r="H907" s="189"/>
      <c r="I907" s="3">
        <f>G907*H907</f>
        <v>0</v>
      </c>
      <c r="J907" s="3">
        <f>I907*1.21</f>
        <v>0</v>
      </c>
    </row>
    <row r="908" spans="3:10" s="2" customFormat="1" ht="30">
      <c r="C908" s="116" t="s">
        <v>28</v>
      </c>
      <c r="D908" s="64" t="s">
        <v>226</v>
      </c>
      <c r="E908" s="79" t="s">
        <v>312</v>
      </c>
      <c r="F908" s="93" t="s">
        <v>2</v>
      </c>
      <c r="G908" s="2">
        <v>1</v>
      </c>
      <c r="H908" s="189"/>
      <c r="I908" s="3">
        <f>G908*H908</f>
        <v>0</v>
      </c>
      <c r="J908" s="3">
        <f>I908*1.21</f>
        <v>0</v>
      </c>
    </row>
    <row r="909" spans="3:10" s="23" customFormat="1" ht="15">
      <c r="C909" s="128"/>
      <c r="D909" s="24"/>
      <c r="E909" s="82"/>
      <c r="F909" s="106"/>
      <c r="H909" s="171"/>
      <c r="I909" s="25"/>
      <c r="J909" s="25"/>
    </row>
    <row r="910" spans="3:10" s="2" customFormat="1" ht="15">
      <c r="C910" s="116"/>
      <c r="D910" s="4"/>
      <c r="E910" s="73"/>
      <c r="F910" s="93"/>
      <c r="H910" s="169"/>
      <c r="I910" s="3"/>
      <c r="J910" s="3"/>
    </row>
    <row r="911" spans="3:10" s="50" customFormat="1" ht="15">
      <c r="C911" s="140"/>
      <c r="D911" s="51"/>
      <c r="E911" s="89"/>
      <c r="F911" s="114"/>
      <c r="H911" s="172"/>
      <c r="I911" s="52"/>
      <c r="J911" s="52"/>
    </row>
    <row r="912" spans="3:10" s="50" customFormat="1" ht="15">
      <c r="C912" s="140"/>
      <c r="D912" s="51"/>
      <c r="E912" s="89"/>
      <c r="F912" s="114"/>
      <c r="H912" s="172"/>
      <c r="I912" s="52"/>
      <c r="J912" s="52"/>
    </row>
    <row r="913" spans="3:10" s="50" customFormat="1" ht="15">
      <c r="C913" s="140"/>
      <c r="D913" s="51"/>
      <c r="E913" s="89"/>
      <c r="F913" s="114"/>
      <c r="H913" s="172"/>
      <c r="I913" s="52"/>
      <c r="J913" s="52"/>
    </row>
  </sheetData>
  <sheetProtection selectLockedCells="1" selectUnlockedCells="1"/>
  <mergeCells count="1">
    <mergeCell ref="C278:J278"/>
  </mergeCells>
  <conditionalFormatting sqref="L810">
    <cfRule type="expression" priority="1" dxfId="1" stopIfTrue="1">
      <formula>"je.číslo and not(isformula)"</formula>
    </cfRule>
  </conditionalFormatting>
  <printOptions horizontalCentered="1"/>
  <pageMargins left="0.7083333333333334" right="0.7083333333333334" top="0.7875" bottom="0.7875" header="0.5118055555555555" footer="0.5118055555555555"/>
  <pageSetup fitToHeight="0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6"/>
  <sheetViews>
    <sheetView zoomScale="85" zoomScaleNormal="85" zoomScalePageLayoutView="0" workbookViewId="0" topLeftCell="A13">
      <selection activeCell="I52" sqref="I52"/>
    </sheetView>
  </sheetViews>
  <sheetFormatPr defaultColWidth="9.140625" defaultRowHeight="15"/>
  <cols>
    <col min="3" max="3" width="22.7109375" style="133" customWidth="1"/>
    <col min="4" max="4" width="66.140625" style="15" customWidth="1"/>
    <col min="5" max="5" width="11.8515625" style="75" customWidth="1"/>
    <col min="6" max="6" width="4.421875" style="96" customWidth="1"/>
    <col min="7" max="7" width="9.140625" style="0" customWidth="1"/>
    <col min="8" max="8" width="13.7109375" style="169" customWidth="1"/>
    <col min="9" max="10" width="13.7109375" style="0" customWidth="1"/>
    <col min="13" max="13" width="10.7109375" style="0" customWidth="1"/>
    <col min="14" max="14" width="11.421875" style="0" customWidth="1"/>
  </cols>
  <sheetData>
    <row r="3" ht="18.75">
      <c r="B3" s="163" t="s">
        <v>329</v>
      </c>
    </row>
    <row r="4" ht="18.75">
      <c r="B4" s="163" t="s">
        <v>318</v>
      </c>
    </row>
    <row r="6" spans="2:8" s="2" customFormat="1" ht="18.75">
      <c r="B6" s="163" t="s">
        <v>457</v>
      </c>
      <c r="C6" s="116"/>
      <c r="D6" s="4"/>
      <c r="E6" s="73"/>
      <c r="F6" s="93"/>
      <c r="H6" s="169"/>
    </row>
    <row r="7" spans="2:8" s="2" customFormat="1" ht="18.75">
      <c r="B7" s="163" t="s">
        <v>358</v>
      </c>
      <c r="C7" s="116"/>
      <c r="D7" s="4"/>
      <c r="E7" s="73"/>
      <c r="F7" s="93"/>
      <c r="H7" s="169"/>
    </row>
    <row r="8" spans="2:8" s="2" customFormat="1" ht="18.75">
      <c r="B8" s="61"/>
      <c r="C8" s="116"/>
      <c r="D8" s="4"/>
      <c r="E8" s="73"/>
      <c r="F8" s="93"/>
      <c r="H8" s="169"/>
    </row>
    <row r="9" spans="2:8" s="2" customFormat="1" ht="15">
      <c r="B9" s="2" t="s">
        <v>316</v>
      </c>
      <c r="C9" s="116"/>
      <c r="D9" s="4"/>
      <c r="E9" s="73"/>
      <c r="F9" s="93"/>
      <c r="H9" s="169"/>
    </row>
    <row r="10" spans="2:8" s="2" customFormat="1" ht="15">
      <c r="B10" s="2" t="s">
        <v>317</v>
      </c>
      <c r="C10" s="116"/>
      <c r="D10" s="4"/>
      <c r="E10" s="73"/>
      <c r="F10" s="93"/>
      <c r="H10" s="169"/>
    </row>
    <row r="11" spans="2:8" s="2" customFormat="1" ht="15">
      <c r="B11" s="2" t="s">
        <v>319</v>
      </c>
      <c r="C11" s="116"/>
      <c r="D11" s="4"/>
      <c r="E11" s="73"/>
      <c r="F11" s="93"/>
      <c r="H11" s="169"/>
    </row>
    <row r="12" spans="2:8" s="2" customFormat="1" ht="15">
      <c r="B12" s="2" t="s">
        <v>320</v>
      </c>
      <c r="C12" s="116"/>
      <c r="D12" s="4"/>
      <c r="E12" s="73"/>
      <c r="F12" s="93"/>
      <c r="H12" s="169"/>
    </row>
    <row r="13" spans="2:8" s="2" customFormat="1" ht="15">
      <c r="B13" s="2" t="s">
        <v>321</v>
      </c>
      <c r="C13" s="116"/>
      <c r="D13" s="4"/>
      <c r="E13" s="73"/>
      <c r="F13" s="93"/>
      <c r="H13" s="169"/>
    </row>
    <row r="14" spans="4:8" s="2" customFormat="1" ht="15">
      <c r="D14" s="4"/>
      <c r="E14" s="73"/>
      <c r="F14" s="93"/>
      <c r="H14" s="169"/>
    </row>
    <row r="15" spans="2:8" s="2" customFormat="1" ht="15">
      <c r="B15" s="116" t="s">
        <v>322</v>
      </c>
      <c r="C15" s="116"/>
      <c r="D15" s="4"/>
      <c r="E15" s="73"/>
      <c r="F15" s="93"/>
      <c r="H15" s="169"/>
    </row>
    <row r="16" spans="3:8" s="2" customFormat="1" ht="15">
      <c r="C16" s="116"/>
      <c r="D16" s="4"/>
      <c r="E16" s="73"/>
      <c r="F16" s="93"/>
      <c r="H16" s="169"/>
    </row>
    <row r="17" spans="2:9" ht="15">
      <c r="B17" s="225"/>
      <c r="C17" s="226" t="s">
        <v>459</v>
      </c>
      <c r="D17" s="4"/>
      <c r="E17" s="73"/>
      <c r="F17" s="94"/>
      <c r="G17" s="32"/>
      <c r="I17" s="3"/>
    </row>
    <row r="18" spans="2:9" ht="15">
      <c r="B18" s="32"/>
      <c r="C18" s="117"/>
      <c r="D18" s="4"/>
      <c r="E18" s="73"/>
      <c r="F18" s="94"/>
      <c r="G18" s="32"/>
      <c r="I18" s="3"/>
    </row>
    <row r="19" spans="2:9" ht="15">
      <c r="B19" s="32"/>
      <c r="C19" s="117"/>
      <c r="D19" s="4"/>
      <c r="E19" s="73"/>
      <c r="F19" s="94"/>
      <c r="G19" s="32"/>
      <c r="I19" s="3"/>
    </row>
    <row r="20" spans="2:9" ht="15">
      <c r="B20" s="32"/>
      <c r="C20" s="117"/>
      <c r="D20" s="4"/>
      <c r="E20" s="73"/>
      <c r="F20" s="94"/>
      <c r="G20" s="32"/>
      <c r="I20" s="3"/>
    </row>
    <row r="21" spans="2:10" ht="15">
      <c r="B21" s="32"/>
      <c r="C21" s="117"/>
      <c r="D21" s="71" t="s">
        <v>126</v>
      </c>
      <c r="E21" s="74" t="s">
        <v>127</v>
      </c>
      <c r="F21" s="95" t="s">
        <v>128</v>
      </c>
      <c r="G21" s="72" t="s">
        <v>129</v>
      </c>
      <c r="H21" s="170" t="s">
        <v>130</v>
      </c>
      <c r="I21" s="72" t="s">
        <v>131</v>
      </c>
      <c r="J21" s="72" t="s">
        <v>132</v>
      </c>
    </row>
    <row r="22" spans="2:3" ht="15">
      <c r="B22" s="32"/>
      <c r="C22" s="117"/>
    </row>
    <row r="23" spans="1:10" s="50" customFormat="1" ht="45.75">
      <c r="A23" s="2"/>
      <c r="B23" s="7"/>
      <c r="C23" s="118" t="s">
        <v>306</v>
      </c>
      <c r="D23" s="4" t="s">
        <v>458</v>
      </c>
      <c r="E23" s="73"/>
      <c r="F23" s="93"/>
      <c r="G23" s="2"/>
      <c r="H23" s="169"/>
      <c r="I23" s="193">
        <f>+I26</f>
        <v>0</v>
      </c>
      <c r="J23" s="193">
        <f>I23*1.21</f>
        <v>0</v>
      </c>
    </row>
    <row r="24" spans="3:8" s="21" customFormat="1" ht="15">
      <c r="C24" s="119"/>
      <c r="D24" s="27"/>
      <c r="E24" s="76"/>
      <c r="F24" s="97"/>
      <c r="H24" s="171"/>
    </row>
    <row r="25" spans="3:17" s="164" customFormat="1" ht="15">
      <c r="C25" s="165"/>
      <c r="D25" s="166"/>
      <c r="E25" s="167"/>
      <c r="F25" s="168"/>
      <c r="H25" s="172"/>
      <c r="L25" s="179"/>
      <c r="M25" s="179"/>
      <c r="N25" s="179"/>
      <c r="O25" s="179"/>
      <c r="P25" s="179"/>
      <c r="Q25" s="179"/>
    </row>
    <row r="26" spans="2:17" s="2" customFormat="1" ht="17.25">
      <c r="B26" s="7" t="s">
        <v>100</v>
      </c>
      <c r="C26" s="118" t="s">
        <v>101</v>
      </c>
      <c r="D26" s="4" t="s">
        <v>32</v>
      </c>
      <c r="E26" s="79"/>
      <c r="F26" s="93" t="s">
        <v>9</v>
      </c>
      <c r="G26" s="2">
        <v>1</v>
      </c>
      <c r="H26" s="169">
        <f>I28+I52</f>
        <v>0</v>
      </c>
      <c r="I26" s="6">
        <f>G26*H26</f>
        <v>0</v>
      </c>
      <c r="J26" s="6">
        <f>I26*1.21</f>
        <v>0</v>
      </c>
      <c r="L26" s="57"/>
      <c r="M26" s="57"/>
      <c r="N26" s="57"/>
      <c r="O26" s="57"/>
      <c r="P26" s="57"/>
      <c r="Q26" s="57"/>
    </row>
    <row r="27" spans="3:16" s="185" customFormat="1" ht="15">
      <c r="C27" s="141"/>
      <c r="E27" s="81"/>
      <c r="F27" s="115"/>
      <c r="H27" s="173"/>
      <c r="L27" s="57"/>
      <c r="M27" s="57"/>
      <c r="N27" s="57"/>
      <c r="P27" s="57"/>
    </row>
    <row r="28" spans="3:10" s="57" customFormat="1" ht="15">
      <c r="C28" s="124" t="s">
        <v>14</v>
      </c>
      <c r="D28" s="16" t="s">
        <v>59</v>
      </c>
      <c r="E28" s="80"/>
      <c r="F28" s="105"/>
      <c r="G28" s="5"/>
      <c r="H28" s="169"/>
      <c r="I28" s="6">
        <f>SUM(I29:I50)</f>
        <v>0</v>
      </c>
      <c r="J28" s="6">
        <f>I28*1.21</f>
        <v>0</v>
      </c>
    </row>
    <row r="29" spans="3:16" s="185" customFormat="1" ht="15">
      <c r="C29" s="116" t="s">
        <v>58</v>
      </c>
      <c r="D29" s="4" t="s">
        <v>287</v>
      </c>
      <c r="E29" s="79" t="s">
        <v>114</v>
      </c>
      <c r="F29" s="93" t="s">
        <v>9</v>
      </c>
      <c r="G29" s="2">
        <v>1</v>
      </c>
      <c r="H29" s="189"/>
      <c r="I29" s="3">
        <f aca="true" t="shared" si="0" ref="I29:I50">H29*G29</f>
        <v>0</v>
      </c>
      <c r="J29" s="3">
        <f aca="true" t="shared" si="1" ref="J29:J50">I29*1.21</f>
        <v>0</v>
      </c>
      <c r="L29" s="57"/>
      <c r="M29" s="57"/>
      <c r="N29" s="57"/>
      <c r="P29" s="57"/>
    </row>
    <row r="30" spans="3:10" s="185" customFormat="1" ht="15">
      <c r="C30" s="116" t="s">
        <v>58</v>
      </c>
      <c r="D30" s="4" t="s">
        <v>288</v>
      </c>
      <c r="E30" s="79" t="s">
        <v>114</v>
      </c>
      <c r="F30" s="93" t="s">
        <v>9</v>
      </c>
      <c r="G30" s="2">
        <v>1</v>
      </c>
      <c r="H30" s="189"/>
      <c r="I30" s="3">
        <f t="shared" si="0"/>
        <v>0</v>
      </c>
      <c r="J30" s="3">
        <f t="shared" si="1"/>
        <v>0</v>
      </c>
    </row>
    <row r="31" spans="3:10" s="185" customFormat="1" ht="15">
      <c r="C31" s="116" t="s">
        <v>58</v>
      </c>
      <c r="D31" s="4" t="s">
        <v>289</v>
      </c>
      <c r="E31" s="79" t="s">
        <v>114</v>
      </c>
      <c r="F31" s="93" t="s">
        <v>9</v>
      </c>
      <c r="G31" s="2">
        <v>1</v>
      </c>
      <c r="H31" s="189"/>
      <c r="I31" s="3">
        <f t="shared" si="0"/>
        <v>0</v>
      </c>
      <c r="J31" s="3">
        <f t="shared" si="1"/>
        <v>0</v>
      </c>
    </row>
    <row r="32" spans="3:10" s="185" customFormat="1" ht="15">
      <c r="C32" s="116" t="s">
        <v>58</v>
      </c>
      <c r="D32" s="4" t="s">
        <v>357</v>
      </c>
      <c r="E32" s="79" t="s">
        <v>114</v>
      </c>
      <c r="F32" s="93" t="s">
        <v>9</v>
      </c>
      <c r="G32" s="2">
        <v>2</v>
      </c>
      <c r="H32" s="189"/>
      <c r="I32" s="3">
        <f t="shared" si="0"/>
        <v>0</v>
      </c>
      <c r="J32" s="3">
        <f t="shared" si="1"/>
        <v>0</v>
      </c>
    </row>
    <row r="33" spans="3:10" s="185" customFormat="1" ht="15">
      <c r="C33" s="116" t="s">
        <v>58</v>
      </c>
      <c r="D33" s="4" t="s">
        <v>342</v>
      </c>
      <c r="E33" s="79" t="s">
        <v>114</v>
      </c>
      <c r="F33" s="93" t="s">
        <v>9</v>
      </c>
      <c r="G33" s="2">
        <v>2</v>
      </c>
      <c r="H33" s="189"/>
      <c r="I33" s="3">
        <f t="shared" si="0"/>
        <v>0</v>
      </c>
      <c r="J33" s="3">
        <f t="shared" si="1"/>
        <v>0</v>
      </c>
    </row>
    <row r="34" spans="3:10" s="185" customFormat="1" ht="15">
      <c r="C34" s="116" t="s">
        <v>58</v>
      </c>
      <c r="D34" s="4" t="s">
        <v>343</v>
      </c>
      <c r="E34" s="79" t="s">
        <v>114</v>
      </c>
      <c r="F34" s="93" t="s">
        <v>9</v>
      </c>
      <c r="G34" s="2">
        <v>1</v>
      </c>
      <c r="H34" s="189"/>
      <c r="I34" s="3">
        <f>H34*G34</f>
        <v>0</v>
      </c>
      <c r="J34" s="3">
        <f>I34*1.21</f>
        <v>0</v>
      </c>
    </row>
    <row r="35" spans="3:10" s="185" customFormat="1" ht="15">
      <c r="C35" s="116" t="s">
        <v>58</v>
      </c>
      <c r="D35" s="4" t="s">
        <v>344</v>
      </c>
      <c r="E35" s="79" t="s">
        <v>114</v>
      </c>
      <c r="F35" s="93" t="s">
        <v>9</v>
      </c>
      <c r="G35" s="2">
        <v>1</v>
      </c>
      <c r="H35" s="189"/>
      <c r="I35" s="3">
        <f>H35*G35</f>
        <v>0</v>
      </c>
      <c r="J35" s="3">
        <f>I35*1.21</f>
        <v>0</v>
      </c>
    </row>
    <row r="36" spans="3:10" s="185" customFormat="1" ht="15">
      <c r="C36" s="116" t="s">
        <v>58</v>
      </c>
      <c r="D36" s="4" t="s">
        <v>345</v>
      </c>
      <c r="E36" s="79" t="s">
        <v>114</v>
      </c>
      <c r="F36" s="93" t="s">
        <v>9</v>
      </c>
      <c r="G36" s="2">
        <v>1</v>
      </c>
      <c r="H36" s="189"/>
      <c r="I36" s="3">
        <f>H36*G36</f>
        <v>0</v>
      </c>
      <c r="J36" s="3">
        <f>I36*1.21</f>
        <v>0</v>
      </c>
    </row>
    <row r="37" spans="3:10" s="185" customFormat="1" ht="15">
      <c r="C37" s="116" t="s">
        <v>58</v>
      </c>
      <c r="D37" s="4" t="s">
        <v>346</v>
      </c>
      <c r="E37" s="79" t="s">
        <v>114</v>
      </c>
      <c r="F37" s="93" t="s">
        <v>9</v>
      </c>
      <c r="G37" s="2">
        <v>1</v>
      </c>
      <c r="H37" s="189"/>
      <c r="I37" s="3">
        <f>H37*G37</f>
        <v>0</v>
      </c>
      <c r="J37" s="3">
        <f>I37*1.21</f>
        <v>0</v>
      </c>
    </row>
    <row r="38" spans="3:10" s="185" customFormat="1" ht="15">
      <c r="C38" s="121" t="s">
        <v>10</v>
      </c>
      <c r="D38" s="64" t="s">
        <v>347</v>
      </c>
      <c r="E38" s="79" t="s">
        <v>114</v>
      </c>
      <c r="F38" s="98" t="s">
        <v>9</v>
      </c>
      <c r="G38" s="57">
        <v>1</v>
      </c>
      <c r="H38" s="189"/>
      <c r="I38" s="65">
        <f t="shared" si="0"/>
        <v>0</v>
      </c>
      <c r="J38" s="65">
        <f t="shared" si="1"/>
        <v>0</v>
      </c>
    </row>
    <row r="39" spans="3:10" s="185" customFormat="1" ht="15">
      <c r="C39" s="121" t="s">
        <v>10</v>
      </c>
      <c r="D39" s="64" t="s">
        <v>348</v>
      </c>
      <c r="E39" s="79" t="s">
        <v>114</v>
      </c>
      <c r="F39" s="98" t="s">
        <v>9</v>
      </c>
      <c r="G39" s="57">
        <v>3</v>
      </c>
      <c r="H39" s="189"/>
      <c r="I39" s="65">
        <f t="shared" si="0"/>
        <v>0</v>
      </c>
      <c r="J39" s="65">
        <f t="shared" si="1"/>
        <v>0</v>
      </c>
    </row>
    <row r="40" spans="3:10" s="185" customFormat="1" ht="15">
      <c r="C40" s="121" t="s">
        <v>10</v>
      </c>
      <c r="D40" s="64" t="s">
        <v>349</v>
      </c>
      <c r="E40" s="79" t="s">
        <v>114</v>
      </c>
      <c r="F40" s="98" t="s">
        <v>9</v>
      </c>
      <c r="G40" s="57">
        <v>1</v>
      </c>
      <c r="H40" s="189"/>
      <c r="I40" s="65">
        <f t="shared" si="0"/>
        <v>0</v>
      </c>
      <c r="J40" s="65">
        <f t="shared" si="1"/>
        <v>0</v>
      </c>
    </row>
    <row r="41" spans="3:10" s="185" customFormat="1" ht="15">
      <c r="C41" s="121" t="s">
        <v>10</v>
      </c>
      <c r="D41" s="64" t="s">
        <v>350</v>
      </c>
      <c r="E41" s="79" t="s">
        <v>114</v>
      </c>
      <c r="F41" s="98" t="s">
        <v>9</v>
      </c>
      <c r="G41" s="57">
        <v>1</v>
      </c>
      <c r="H41" s="189"/>
      <c r="I41" s="65">
        <f t="shared" si="0"/>
        <v>0</v>
      </c>
      <c r="J41" s="65">
        <f t="shared" si="1"/>
        <v>0</v>
      </c>
    </row>
    <row r="42" spans="3:10" s="185" customFormat="1" ht="15">
      <c r="C42" s="121" t="s">
        <v>11</v>
      </c>
      <c r="D42" s="64" t="s">
        <v>351</v>
      </c>
      <c r="E42" s="79" t="s">
        <v>114</v>
      </c>
      <c r="F42" s="98" t="s">
        <v>9</v>
      </c>
      <c r="G42" s="57">
        <v>1</v>
      </c>
      <c r="H42" s="189"/>
      <c r="I42" s="65">
        <f t="shared" si="0"/>
        <v>0</v>
      </c>
      <c r="J42" s="65">
        <f t="shared" si="1"/>
        <v>0</v>
      </c>
    </row>
    <row r="43" spans="3:10" s="185" customFormat="1" ht="15">
      <c r="C43" s="121" t="s">
        <v>11</v>
      </c>
      <c r="D43" s="64" t="s">
        <v>352</v>
      </c>
      <c r="E43" s="79" t="s">
        <v>114</v>
      </c>
      <c r="F43" s="98" t="s">
        <v>9</v>
      </c>
      <c r="G43" s="57">
        <v>2</v>
      </c>
      <c r="H43" s="189"/>
      <c r="I43" s="65">
        <f>H43*G43</f>
        <v>0</v>
      </c>
      <c r="J43" s="65">
        <f>I43*1.21</f>
        <v>0</v>
      </c>
    </row>
    <row r="44" spans="3:10" s="185" customFormat="1" ht="15">
      <c r="C44" s="116" t="s">
        <v>11</v>
      </c>
      <c r="D44" s="4" t="s">
        <v>290</v>
      </c>
      <c r="E44" s="79" t="s">
        <v>114</v>
      </c>
      <c r="F44" s="93" t="s">
        <v>9</v>
      </c>
      <c r="G44" s="2">
        <v>3</v>
      </c>
      <c r="H44" s="189"/>
      <c r="I44" s="3">
        <f t="shared" si="0"/>
        <v>0</v>
      </c>
      <c r="J44" s="3">
        <f t="shared" si="1"/>
        <v>0</v>
      </c>
    </row>
    <row r="45" spans="3:10" s="185" customFormat="1" ht="15">
      <c r="C45" s="116" t="s">
        <v>11</v>
      </c>
      <c r="D45" s="4" t="s">
        <v>291</v>
      </c>
      <c r="E45" s="79" t="s">
        <v>114</v>
      </c>
      <c r="F45" s="93" t="s">
        <v>9</v>
      </c>
      <c r="G45" s="2">
        <v>1</v>
      </c>
      <c r="H45" s="189"/>
      <c r="I45" s="3">
        <f t="shared" si="0"/>
        <v>0</v>
      </c>
      <c r="J45" s="3">
        <f t="shared" si="1"/>
        <v>0</v>
      </c>
    </row>
    <row r="46" spans="3:10" s="185" customFormat="1" ht="15">
      <c r="C46" s="116" t="s">
        <v>11</v>
      </c>
      <c r="D46" s="4" t="s">
        <v>353</v>
      </c>
      <c r="E46" s="79" t="s">
        <v>114</v>
      </c>
      <c r="F46" s="93" t="s">
        <v>9</v>
      </c>
      <c r="G46" s="2">
        <v>1</v>
      </c>
      <c r="H46" s="189"/>
      <c r="I46" s="3">
        <f t="shared" si="0"/>
        <v>0</v>
      </c>
      <c r="J46" s="3">
        <f t="shared" si="1"/>
        <v>0</v>
      </c>
    </row>
    <row r="47" spans="3:10" s="185" customFormat="1" ht="15">
      <c r="C47" s="116" t="s">
        <v>11</v>
      </c>
      <c r="D47" s="4" t="s">
        <v>354</v>
      </c>
      <c r="E47" s="79" t="s">
        <v>114</v>
      </c>
      <c r="F47" s="93" t="s">
        <v>9</v>
      </c>
      <c r="G47" s="2">
        <v>1</v>
      </c>
      <c r="H47" s="189"/>
      <c r="I47" s="3">
        <f t="shared" si="0"/>
        <v>0</v>
      </c>
      <c r="J47" s="3">
        <f t="shared" si="1"/>
        <v>0</v>
      </c>
    </row>
    <row r="48" spans="3:10" s="185" customFormat="1" ht="15">
      <c r="C48" s="116" t="s">
        <v>11</v>
      </c>
      <c r="D48" s="4" t="s">
        <v>355</v>
      </c>
      <c r="E48" s="79" t="s">
        <v>114</v>
      </c>
      <c r="F48" s="93" t="s">
        <v>9</v>
      </c>
      <c r="G48" s="2">
        <v>1</v>
      </c>
      <c r="H48" s="189"/>
      <c r="I48" s="3">
        <f t="shared" si="0"/>
        <v>0</v>
      </c>
      <c r="J48" s="3">
        <f t="shared" si="1"/>
        <v>0</v>
      </c>
    </row>
    <row r="49" spans="3:10" s="185" customFormat="1" ht="15">
      <c r="C49" s="116" t="s">
        <v>11</v>
      </c>
      <c r="D49" s="4" t="s">
        <v>356</v>
      </c>
      <c r="E49" s="79" t="s">
        <v>114</v>
      </c>
      <c r="F49" s="93" t="s">
        <v>9</v>
      </c>
      <c r="G49" s="2">
        <v>1</v>
      </c>
      <c r="H49" s="189"/>
      <c r="I49" s="3">
        <f t="shared" si="0"/>
        <v>0</v>
      </c>
      <c r="J49" s="3">
        <f t="shared" si="1"/>
        <v>0</v>
      </c>
    </row>
    <row r="50" spans="3:10" s="185" customFormat="1" ht="30">
      <c r="C50" s="116" t="s">
        <v>13</v>
      </c>
      <c r="D50" s="4" t="s">
        <v>113</v>
      </c>
      <c r="E50" s="79" t="s">
        <v>114</v>
      </c>
      <c r="F50" s="93" t="s">
        <v>9</v>
      </c>
      <c r="G50" s="2">
        <v>1</v>
      </c>
      <c r="H50" s="189"/>
      <c r="I50" s="3">
        <f t="shared" si="0"/>
        <v>0</v>
      </c>
      <c r="J50" s="3">
        <f t="shared" si="1"/>
        <v>0</v>
      </c>
    </row>
    <row r="51" spans="3:10" s="57" customFormat="1" ht="15">
      <c r="C51" s="116"/>
      <c r="D51" s="4"/>
      <c r="E51" s="79"/>
      <c r="F51" s="93"/>
      <c r="G51" s="2"/>
      <c r="H51" s="169"/>
      <c r="I51" s="3"/>
      <c r="J51" s="3"/>
    </row>
    <row r="52" spans="3:10" s="57" customFormat="1" ht="15">
      <c r="C52" s="124" t="s">
        <v>29</v>
      </c>
      <c r="D52" s="16" t="s">
        <v>27</v>
      </c>
      <c r="E52" s="80"/>
      <c r="F52" s="105"/>
      <c r="G52" s="5"/>
      <c r="H52" s="169"/>
      <c r="I52" s="6">
        <f>SUM(I53:I54)</f>
        <v>0</v>
      </c>
      <c r="J52" s="6">
        <f>I52*1.21</f>
        <v>0</v>
      </c>
    </row>
    <row r="53" spans="3:10" s="57" customFormat="1" ht="15">
      <c r="C53" s="116" t="s">
        <v>34</v>
      </c>
      <c r="D53" s="4" t="s">
        <v>157</v>
      </c>
      <c r="E53" s="79" t="s">
        <v>114</v>
      </c>
      <c r="F53" s="93" t="s">
        <v>2</v>
      </c>
      <c r="G53" s="2">
        <v>1</v>
      </c>
      <c r="H53" s="189"/>
      <c r="I53" s="3">
        <f>G53*H53</f>
        <v>0</v>
      </c>
      <c r="J53" s="3">
        <f>I53*1.21</f>
        <v>0</v>
      </c>
    </row>
    <row r="54" spans="3:10" s="57" customFormat="1" ht="30">
      <c r="C54" s="116" t="s">
        <v>28</v>
      </c>
      <c r="D54" s="64" t="s">
        <v>113</v>
      </c>
      <c r="E54" s="79" t="s">
        <v>114</v>
      </c>
      <c r="F54" s="93" t="s">
        <v>2</v>
      </c>
      <c r="G54" s="2">
        <v>1</v>
      </c>
      <c r="H54" s="189"/>
      <c r="I54" s="3">
        <f>G54*H54</f>
        <v>0</v>
      </c>
      <c r="J54" s="3">
        <f>I54*1.21</f>
        <v>0</v>
      </c>
    </row>
    <row r="55" spans="3:10" s="40" customFormat="1" ht="15">
      <c r="C55" s="135"/>
      <c r="D55" s="41"/>
      <c r="E55" s="88"/>
      <c r="F55" s="113"/>
      <c r="H55" s="171"/>
      <c r="I55" s="42"/>
      <c r="J55" s="42"/>
    </row>
    <row r="56" spans="3:10" s="50" customFormat="1" ht="15">
      <c r="C56" s="140"/>
      <c r="D56" s="51"/>
      <c r="E56" s="89"/>
      <c r="F56" s="114"/>
      <c r="H56" s="172"/>
      <c r="I56" s="52"/>
      <c r="J56" s="52"/>
    </row>
  </sheetData>
  <sheetProtection selectLockedCells="1" selectUnlockedCells="1"/>
  <printOptions horizontalCentered="1"/>
  <pageMargins left="0.7083333333333334" right="0.7083333333333334" top="0.7875" bottom="0.7875" header="0.5118055555555555" footer="0.5118055555555555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2019-10-29T09:40:11Z</cp:lastPrinted>
  <dcterms:created xsi:type="dcterms:W3CDTF">2019-10-10T16:18:15Z</dcterms:created>
  <dcterms:modified xsi:type="dcterms:W3CDTF">2022-05-04T12:44:37Z</dcterms:modified>
  <cp:category/>
  <cp:version/>
  <cp:contentType/>
  <cp:contentStatus/>
</cp:coreProperties>
</file>